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imon\Documents\models\Gaming\"/>
    </mc:Choice>
  </mc:AlternateContent>
  <xr:revisionPtr revIDLastSave="0" documentId="13_ncr:1_{4BEB8FFD-0542-4886-83C2-31A5D0088796}" xr6:coauthVersionLast="47" xr6:coauthVersionMax="47" xr10:uidLastSave="{00000000-0000-0000-0000-000000000000}"/>
  <bookViews>
    <workbookView xWindow="-120" yWindow="-120" windowWidth="29040" windowHeight="15720" xr2:uid="{00000000-000D-0000-FFFF-FFFF00000000}"/>
  </bookViews>
  <sheets>
    <sheet name="Main" sheetId="1" r:id="rId1"/>
    <sheet name="Model" sheetId="2" r:id="rId2"/>
    <sheet name="Model-graph" sheetId="3" r:id="rId3"/>
    <sheet name="Catalysts" sheetId="4" r:id="rId4"/>
    <sheet name="DoR" sheetId="5" r:id="rId5"/>
  </sheets>
  <definedNames>
    <definedName name="_xlchart.v1.0" hidden="1">Model!$A$5</definedName>
    <definedName name="_xlchart.v1.1" hidden="1">Model!$A$6</definedName>
    <definedName name="_xlchart.v1.2" hidden="1">Model!$K$2:$W$2</definedName>
    <definedName name="_xlchart.v1.3" hidden="1">Model!$K$5:$W$5</definedName>
    <definedName name="_xlchart.v1.4" hidden="1">Model!$K$6:$W$6</definedName>
    <definedName name="_xlchart.v1.5" hidden="1">Model!$A$23</definedName>
    <definedName name="_xlchart.v1.6" hidden="1">Model!$A$24</definedName>
    <definedName name="_xlchart.v1.7" hidden="1">Model!$K$23:$W$23</definedName>
    <definedName name="_xlchart.v1.8" hidden="1">Model!$K$24:$W$24</definedName>
    <definedName name="_xlchart.v1.9" hidden="1">Model!$K$2:$W$2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4" i="1"/>
  <c r="C33" i="1"/>
  <c r="C32" i="1"/>
  <c r="C31" i="1"/>
  <c r="C30" i="1"/>
  <c r="C29" i="1"/>
  <c r="C28" i="1"/>
  <c r="C27" i="1"/>
  <c r="C26" i="1"/>
  <c r="C25" i="1"/>
  <c r="C24" i="1"/>
  <c r="C23" i="1"/>
  <c r="C22" i="1"/>
  <c r="C21" i="1"/>
  <c r="C20" i="1"/>
  <c r="C19" i="1"/>
  <c r="C18" i="1"/>
  <c r="C17" i="1"/>
  <c r="C16" i="1"/>
  <c r="C15" i="1"/>
  <c r="C14" i="1"/>
  <c r="C13" i="1"/>
  <c r="C11" i="1"/>
  <c r="C12" i="1"/>
  <c r="C10" i="1"/>
  <c r="C9" i="1"/>
  <c r="C8" i="1"/>
  <c r="C7" i="1"/>
  <c r="F33" i="2"/>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68" i="5"/>
  <c r="D67" i="5"/>
  <c r="D66" i="5"/>
  <c r="I65" i="5"/>
  <c r="D65" i="5"/>
  <c r="I64"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C33" i="2"/>
  <c r="B33" i="2"/>
  <c r="B32" i="2"/>
  <c r="C32" i="2"/>
  <c r="C30" i="2"/>
  <c r="D30" i="2"/>
  <c r="C29" i="2"/>
  <c r="D29" i="2"/>
  <c r="B28" i="2"/>
  <c r="C28" i="2"/>
  <c r="C27" i="2"/>
  <c r="D27" i="2"/>
  <c r="B26" i="2"/>
  <c r="C26" i="2"/>
  <c r="B25" i="2"/>
  <c r="C25" i="2"/>
  <c r="B21" i="2"/>
  <c r="B19" i="2"/>
  <c r="B20" i="2" s="1"/>
  <c r="C19" i="2"/>
  <c r="B13" i="2"/>
  <c r="C21" i="2"/>
  <c r="C13" i="2"/>
  <c r="F23" i="2"/>
  <c r="C41" i="2"/>
  <c r="D49" i="2"/>
  <c r="D41" i="2"/>
  <c r="C36" i="2"/>
  <c r="D36" i="2"/>
  <c r="E36" i="2"/>
  <c r="F36" i="2"/>
  <c r="B36" i="2"/>
  <c r="H31" i="2"/>
  <c r="D19" i="2"/>
  <c r="F12" i="2"/>
  <c r="F9" i="2"/>
  <c r="C9" i="2"/>
  <c r="D9" i="2"/>
  <c r="E9" i="2"/>
  <c r="G9" i="2"/>
  <c r="G14" i="2" s="1"/>
  <c r="H9" i="2"/>
  <c r="H14" i="2" s="1"/>
  <c r="B9" i="2"/>
  <c r="B5" i="2"/>
  <c r="C5" i="2"/>
  <c r="D5" i="2"/>
  <c r="D28" i="2" s="1"/>
  <c r="E5" i="2"/>
  <c r="E32" i="2" s="1"/>
  <c r="F5" i="2"/>
  <c r="F32" i="2" s="1"/>
  <c r="K14" i="2"/>
  <c r="K18" i="2" s="1"/>
  <c r="K20" i="2" s="1"/>
  <c r="K26" i="2" s="1"/>
  <c r="L14" i="2"/>
  <c r="L18" i="2" s="1"/>
  <c r="L20" i="2" s="1"/>
  <c r="L26" i="2" s="1"/>
  <c r="M14" i="2"/>
  <c r="M18" i="2" s="1"/>
  <c r="M20" i="2" s="1"/>
  <c r="M26" i="2" s="1"/>
  <c r="N14" i="2"/>
  <c r="N18" i="2" s="1"/>
  <c r="N20" i="2" s="1"/>
  <c r="N26" i="2" s="1"/>
  <c r="O14" i="2"/>
  <c r="P14" i="2"/>
  <c r="P18" i="2" s="1"/>
  <c r="P20" i="2" s="1"/>
  <c r="Q14" i="2"/>
  <c r="Q18" i="2" s="1"/>
  <c r="Q20" i="2" s="1"/>
  <c r="R14" i="2"/>
  <c r="R18" i="2" s="1"/>
  <c r="R20" i="2" s="1"/>
  <c r="S14" i="2"/>
  <c r="S18" i="2" s="1"/>
  <c r="S20" i="2" s="1"/>
  <c r="T14" i="2"/>
  <c r="T18" i="2" s="1"/>
  <c r="T20" i="2" s="1"/>
  <c r="U14" i="2"/>
  <c r="U18" i="2" s="1"/>
  <c r="U20" i="2" s="1"/>
  <c r="V14" i="2"/>
  <c r="V18" i="2" s="1"/>
  <c r="V20" i="2" s="1"/>
  <c r="O18" i="2"/>
  <c r="O20" i="2" s="1"/>
  <c r="W20" i="2"/>
  <c r="K25" i="2"/>
  <c r="L25" i="2"/>
  <c r="M25" i="2"/>
  <c r="N25" i="2"/>
  <c r="O25" i="2"/>
  <c r="P25" i="2"/>
  <c r="Q25" i="2"/>
  <c r="R25" i="2"/>
  <c r="S25" i="2"/>
  <c r="T25" i="2"/>
  <c r="U25" i="2"/>
  <c r="V25" i="2"/>
  <c r="O27" i="2"/>
  <c r="P27" i="2"/>
  <c r="Q27" i="2"/>
  <c r="R27" i="2"/>
  <c r="S27" i="2"/>
  <c r="T27" i="2"/>
  <c r="U27" i="2"/>
  <c r="V27" i="2"/>
  <c r="W27" i="2"/>
  <c r="X27" i="2"/>
  <c r="K28" i="2"/>
  <c r="L28" i="2"/>
  <c r="M28" i="2"/>
  <c r="N28" i="2"/>
  <c r="O28" i="2"/>
  <c r="P28" i="2"/>
  <c r="Q28" i="2"/>
  <c r="R28" i="2"/>
  <c r="S28" i="2"/>
  <c r="T28" i="2"/>
  <c r="U28" i="2"/>
  <c r="V28" i="2"/>
  <c r="K36" i="2"/>
  <c r="L36" i="2"/>
  <c r="M36" i="2"/>
  <c r="N36" i="2"/>
  <c r="O36" i="2"/>
  <c r="P36" i="2"/>
  <c r="Q36" i="2"/>
  <c r="R36" i="2"/>
  <c r="S36" i="2"/>
  <c r="T36" i="2"/>
  <c r="U36" i="2"/>
  <c r="V36" i="2"/>
  <c r="K42" i="2"/>
  <c r="K49" i="2" s="1"/>
  <c r="L42" i="2"/>
  <c r="L49" i="2" s="1"/>
  <c r="M42" i="2"/>
  <c r="M49" i="2" s="1"/>
  <c r="N42" i="2"/>
  <c r="N49" i="2" s="1"/>
  <c r="O42" i="2"/>
  <c r="O49" i="2" s="1"/>
  <c r="P42" i="2"/>
  <c r="P49" i="2" s="1"/>
  <c r="Q42" i="2"/>
  <c r="Q49" i="2" s="1"/>
  <c r="R42" i="2"/>
  <c r="R49" i="2" s="1"/>
  <c r="S42" i="2"/>
  <c r="S49" i="2" s="1"/>
  <c r="T42" i="2"/>
  <c r="T49" i="2" s="1"/>
  <c r="U42" i="2"/>
  <c r="U49" i="2" s="1"/>
  <c r="V42" i="2"/>
  <c r="V49" i="2" s="1"/>
  <c r="K55" i="2"/>
  <c r="K60" i="2" s="1"/>
  <c r="L55" i="2"/>
  <c r="L60" i="2" s="1"/>
  <c r="M55" i="2"/>
  <c r="M60" i="2" s="1"/>
  <c r="N55" i="2"/>
  <c r="N60" i="2" s="1"/>
  <c r="O55" i="2"/>
  <c r="O60" i="2" s="1"/>
  <c r="P55" i="2"/>
  <c r="P60" i="2" s="1"/>
  <c r="Q55" i="2"/>
  <c r="Q60" i="2" s="1"/>
  <c r="R55" i="2"/>
  <c r="R60" i="2" s="1"/>
  <c r="S55" i="2"/>
  <c r="S60" i="2" s="1"/>
  <c r="T55" i="2"/>
  <c r="T60" i="2" s="1"/>
  <c r="U55" i="2"/>
  <c r="U60" i="2" s="1"/>
  <c r="V55" i="2"/>
  <c r="V60" i="2" s="1"/>
  <c r="H32" i="2"/>
  <c r="G32" i="2"/>
  <c r="B42" i="2"/>
  <c r="B49" i="2" s="1"/>
  <c r="C42" i="2"/>
  <c r="C49" i="2" s="1"/>
  <c r="D42" i="2"/>
  <c r="H26" i="2"/>
  <c r="G26" i="2"/>
  <c r="H27" i="2"/>
  <c r="E30" i="2"/>
  <c r="F30" i="2"/>
  <c r="E29" i="2"/>
  <c r="F29" i="2"/>
  <c r="I22" i="5" l="1"/>
  <c r="K45" i="5"/>
  <c r="J35" i="5"/>
  <c r="I28" i="5"/>
  <c r="K49" i="5"/>
  <c r="I57" i="5"/>
  <c r="I24" i="5"/>
  <c r="K51" i="5"/>
  <c r="K47" i="5"/>
  <c r="K53" i="5"/>
  <c r="K55" i="5"/>
  <c r="M57" i="5"/>
  <c r="M45" i="5"/>
  <c r="M47" i="5"/>
  <c r="M49" i="5"/>
  <c r="M51" i="5"/>
  <c r="M53" i="5"/>
  <c r="M55" i="5"/>
  <c r="I21" i="5"/>
  <c r="I25" i="5"/>
  <c r="I29" i="5"/>
  <c r="I27" i="5" s="1"/>
  <c r="I34" i="5"/>
  <c r="I58" i="5"/>
  <c r="I20" i="5"/>
  <c r="J34" i="5"/>
  <c r="I44" i="5"/>
  <c r="I46" i="5"/>
  <c r="I48" i="5"/>
  <c r="I50" i="5"/>
  <c r="I52" i="5"/>
  <c r="I54" i="5"/>
  <c r="I56" i="5"/>
  <c r="M58" i="5"/>
  <c r="I26" i="5"/>
  <c r="I30" i="5"/>
  <c r="J36" i="5"/>
  <c r="K44" i="5"/>
  <c r="K46" i="5"/>
  <c r="K48" i="5"/>
  <c r="K50" i="5"/>
  <c r="K52" i="5"/>
  <c r="K54" i="5"/>
  <c r="K56" i="5"/>
  <c r="M44" i="5"/>
  <c r="M46" i="5"/>
  <c r="M48" i="5"/>
  <c r="M50" i="5"/>
  <c r="M52" i="5"/>
  <c r="M54" i="5"/>
  <c r="M56" i="5"/>
  <c r="I19" i="5"/>
  <c r="I23" i="5"/>
  <c r="I31" i="5"/>
  <c r="K35" i="5" s="1"/>
  <c r="I35" i="5"/>
  <c r="I45" i="5"/>
  <c r="I47" i="5"/>
  <c r="I49" i="5"/>
  <c r="I51" i="5"/>
  <c r="I53" i="5"/>
  <c r="I55" i="5"/>
  <c r="F25" i="2"/>
  <c r="F28" i="2"/>
  <c r="D32" i="2"/>
  <c r="D14" i="2"/>
  <c r="E14" i="2"/>
  <c r="C14" i="2"/>
  <c r="B14" i="2"/>
  <c r="F14" i="2"/>
  <c r="F18" i="2" s="1"/>
  <c r="F20" i="2" s="1"/>
  <c r="S26" i="2"/>
  <c r="W31" i="2"/>
  <c r="S31" i="2"/>
  <c r="O31" i="2"/>
  <c r="O26" i="2"/>
  <c r="R26" i="2"/>
  <c r="R31" i="2"/>
  <c r="V31" i="2"/>
  <c r="V26" i="2"/>
  <c r="U31" i="2"/>
  <c r="U26" i="2"/>
  <c r="T26" i="2"/>
  <c r="T31" i="2"/>
  <c r="Q31" i="2"/>
  <c r="Q26" i="2"/>
  <c r="P31" i="2"/>
  <c r="P26" i="2"/>
  <c r="G18" i="2"/>
  <c r="H18" i="2"/>
  <c r="G27" i="2"/>
  <c r="E25" i="2"/>
  <c r="E28" i="2"/>
  <c r="D25" i="2"/>
  <c r="F27" i="2"/>
  <c r="F55" i="2"/>
  <c r="F60" i="2" s="1"/>
  <c r="F42" i="2"/>
  <c r="F49" i="2" s="1"/>
  <c r="E27" i="2"/>
  <c r="C55" i="2"/>
  <c r="C60" i="2" s="1"/>
  <c r="D55" i="2"/>
  <c r="E42" i="2"/>
  <c r="E49" i="2" s="1"/>
  <c r="L35" i="5" l="1"/>
  <c r="K36" i="5"/>
  <c r="L36" i="5" s="1"/>
  <c r="I40" i="5"/>
  <c r="H14" i="5"/>
  <c r="H6" i="5"/>
  <c r="H9" i="5"/>
  <c r="H7" i="5"/>
  <c r="H13" i="5"/>
  <c r="H5" i="5"/>
  <c r="J41" i="5"/>
  <c r="H8" i="5"/>
  <c r="I41" i="5"/>
  <c r="J39" i="5"/>
  <c r="H10" i="5"/>
  <c r="J40" i="5"/>
  <c r="I39" i="5"/>
  <c r="H11" i="5"/>
  <c r="H12" i="5"/>
  <c r="H4" i="5"/>
  <c r="K34" i="5"/>
  <c r="L34" i="5" s="1"/>
  <c r="F26" i="2"/>
  <c r="C18" i="2"/>
  <c r="C20" i="2" s="1"/>
  <c r="C23" i="2" s="1"/>
  <c r="E18" i="2"/>
  <c r="E20" i="2" s="1"/>
  <c r="E33" i="2"/>
  <c r="D18" i="2"/>
  <c r="D20" i="2" s="1"/>
  <c r="D23" i="2" s="1"/>
  <c r="D33" i="2"/>
  <c r="B18" i="2"/>
  <c r="B23" i="2" s="1"/>
  <c r="E55" i="2"/>
  <c r="E60" i="2" s="1"/>
  <c r="D60" i="2"/>
  <c r="B55" i="2"/>
  <c r="B60" i="2" s="1"/>
  <c r="K39" i="5" l="1"/>
  <c r="L39" i="5" s="1"/>
  <c r="J5" i="5"/>
  <c r="L5" i="5" s="1"/>
  <c r="K6" i="5"/>
  <c r="I5" i="5"/>
  <c r="K14" i="5"/>
  <c r="J13" i="5"/>
  <c r="L13" i="5" s="1"/>
  <c r="I13" i="5"/>
  <c r="K13" i="5"/>
  <c r="J12" i="5"/>
  <c r="L12" i="5" s="1"/>
  <c r="I12" i="5"/>
  <c r="I7" i="5"/>
  <c r="K8" i="5"/>
  <c r="J7" i="5"/>
  <c r="L7" i="5" s="1"/>
  <c r="K10" i="5"/>
  <c r="J9" i="5"/>
  <c r="L9" i="5" s="1"/>
  <c r="I9" i="5"/>
  <c r="J11" i="5"/>
  <c r="L11" i="5" s="1"/>
  <c r="K12" i="5"/>
  <c r="I11" i="5"/>
  <c r="I10" i="5"/>
  <c r="K11" i="5"/>
  <c r="J10" i="5"/>
  <c r="L10" i="5" s="1"/>
  <c r="I6" i="5"/>
  <c r="K7" i="5"/>
  <c r="J6" i="5"/>
  <c r="L6" i="5" s="1"/>
  <c r="K41" i="5"/>
  <c r="L41" i="5" s="1"/>
  <c r="K15" i="5"/>
  <c r="J15" i="5"/>
  <c r="L15" i="5" s="1"/>
  <c r="J14" i="5"/>
  <c r="L14" i="5" s="1"/>
  <c r="I14" i="5"/>
  <c r="K4" i="5"/>
  <c r="K5" i="5"/>
  <c r="J4" i="5"/>
  <c r="L4" i="5" s="1"/>
  <c r="M4" i="5" s="1"/>
  <c r="I4" i="5"/>
  <c r="K9" i="5"/>
  <c r="J8" i="5"/>
  <c r="L8" i="5" s="1"/>
  <c r="I8" i="5"/>
  <c r="K40" i="5"/>
  <c r="L40" i="5" s="1"/>
  <c r="G31" i="2"/>
  <c r="E26" i="2"/>
  <c r="D26" i="2"/>
  <c r="M5" i="5" l="1"/>
  <c r="M6" i="5" s="1"/>
  <c r="M7" i="5" s="1"/>
  <c r="M8" i="5" s="1"/>
  <c r="M9" i="5" s="1"/>
  <c r="M10" i="5" s="1"/>
  <c r="M11" i="5" s="1"/>
  <c r="M12" i="5" s="1"/>
  <c r="M13" i="5" s="1"/>
  <c r="M14" i="5" s="1"/>
  <c r="M15" i="5" s="1"/>
  <c r="E23" i="2"/>
  <c r="E31" i="2" l="1"/>
  <c r="F3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<sst xmlns="http://schemas.openxmlformats.org/spreadsheetml/2006/main" count="219" uniqueCount="200">
  <si>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</si>
  <si>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</si>
  <si>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</si>
  <si>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</si>
  <si>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</si>
  <si>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</si>
  <si>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</si>
  <si>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</si>
  <si>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</si>
  <si>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</si>
  <si>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</si>
  <si>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</si>
  <si>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</si>
  <si>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</si>
  <si>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</si>
  <si>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</si>
  <si>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</si>
  <si>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</si>
  <si>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</si>
  <si>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</si>
  <si>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</si>
  <si>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</si>
  <si>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</si>
  <si>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</si>
  <si>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</si>
  <si>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</si>
  <si>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</si>
  <si>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</si>
  <si>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</si>
  <si>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</si>
  <si>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</si>
  <si>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</si>
  <si>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</si>
  <si>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</si>
  <si>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</si>
  <si>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</si>
  <si>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</si>
  <si>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</si>
  <si>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</si>
  <si>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</si>
  <si>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</si>
  <si>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</si>
  <si>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</si>
  <si>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</si>
  <si>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</si>
  <si>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</si>
  <si>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</si>
  <si>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</si>
  <si>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</si>
  <si>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</si>
  <si>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</si>
  <si>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</si>
  <si>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</si>
  <si>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</si>
  <si>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</si>
  <si>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</si>
  <si>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</si>
  <si>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</si>
  <si>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</si>
  <si>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</si>
  <si>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</si>
  <si>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</si>
  <si>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</si>
  <si>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</si>
  <si>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Operating Lease</t>
  </si>
  <si>
    <t>Q124</t>
  </si>
  <si>
    <t>EPS exp.</t>
  </si>
  <si>
    <t>Rev. Exp.</t>
  </si>
  <si>
    <t>Sales &amp; Marketing / REV</t>
  </si>
  <si>
    <t>Q224</t>
  </si>
  <si>
    <t>Interest Collect (exp)</t>
  </si>
  <si>
    <t>FY25</t>
  </si>
  <si>
    <t>PEG1</t>
  </si>
  <si>
    <t>PEG2</t>
  </si>
  <si>
    <t>EBIT</t>
  </si>
  <si>
    <t>EV/EBITDA</t>
  </si>
  <si>
    <t>COGS Service</t>
  </si>
  <si>
    <t>COGS Product</t>
  </si>
  <si>
    <t>Service</t>
  </si>
  <si>
    <t>Product</t>
  </si>
  <si>
    <t>Service y/y</t>
  </si>
  <si>
    <t>Product y/y</t>
  </si>
  <si>
    <t>Notes</t>
  </si>
  <si>
    <t>Restricted Cash</t>
  </si>
  <si>
    <t>PP&amp;E</t>
  </si>
  <si>
    <t>Intangible Asset</t>
  </si>
  <si>
    <t>Deffered Income Tax</t>
  </si>
  <si>
    <t>Long term debt</t>
  </si>
  <si>
    <t>Equity</t>
  </si>
  <si>
    <t>Interest exp / REV</t>
  </si>
  <si>
    <t>Interest exp / op Inc</t>
  </si>
  <si>
    <t>Inventories</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</si>
  <si>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</si>
  <si>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</si>
  <si>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</si>
  <si>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</si>
  <si>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</si>
  <si>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</si>
  <si>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</si>
  <si>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</si>
  <si>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</si>
  <si>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</si>
  <si>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</si>
  <si>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</si>
  <si>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</si>
  <si>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IGT</t>
  </si>
  <si>
    <t>Bank Of New York Mellon Corporation</t>
  </si>
  <si>
    <t>6.55%</t>
  </si>
  <si>
    <t>TPG GP A, LLC</t>
  </si>
  <si>
    <t>4.53%</t>
  </si>
  <si>
    <t>Massachusetts Financial Services Co.</t>
  </si>
  <si>
    <t>3.37%</t>
  </si>
  <si>
    <t>Lazard Asset Management LLC</t>
  </si>
  <si>
    <t>3.31%</t>
  </si>
  <si>
    <t>Capital Research Global Investors</t>
  </si>
  <si>
    <t>3.11%</t>
  </si>
  <si>
    <t>Blackrock Inc.</t>
  </si>
  <si>
    <t>2.92%</t>
  </si>
  <si>
    <t>Parsifal Capital Management, LP</t>
  </si>
  <si>
    <t>2.15%</t>
  </si>
  <si>
    <t>Neuberger Berman Group, LLC</t>
  </si>
  <si>
    <t>2.08%</t>
  </si>
  <si>
    <t>Wellington Management Group, LLP</t>
  </si>
  <si>
    <t>1.37%</t>
  </si>
  <si>
    <t>State Street Corporation</t>
  </si>
  <si>
    <t>0.97%</t>
  </si>
  <si>
    <t>43.79%</t>
  </si>
  <si>
    <t>% of Shares Held by All Insider</t>
  </si>
  <si>
    <t>Mr. Marco Sala</t>
  </si>
  <si>
    <t>Executive Chairman</t>
  </si>
  <si>
    <t>Mr. Massimiliano Chiara</t>
  </si>
  <si>
    <t>Executive VP, CFO &amp; Director</t>
  </si>
  <si>
    <t>Mr. Vincent L. Sadusky</t>
  </si>
  <si>
    <t>President, CEO &amp; Executive Director</t>
  </si>
  <si>
    <t>David T. Morgan</t>
  </si>
  <si>
    <t>Senior Vice President &amp; Chief Accounting Officer</t>
  </si>
  <si>
    <t>Mr. James Hurley</t>
  </si>
  <si>
    <t>Senior Vice President of Investor Relations</t>
  </si>
  <si>
    <t>Mr. Christopher C. Spears</t>
  </si>
  <si>
    <t>Executive VP &amp; General Counsel</t>
  </si>
  <si>
    <t>Ms. Wendy Montgomery</t>
  </si>
  <si>
    <t>Senior Vice President of Marketing, Communications &amp; Sustainability</t>
  </si>
  <si>
    <t>Mr. Ken Bossingham</t>
  </si>
  <si>
    <t>Senior Vice President of Sales</t>
  </si>
  <si>
    <t>Mr. Fabio Celadon</t>
  </si>
  <si>
    <t>Executive Vice President of Strategy &amp; Corporate Development</t>
  </si>
  <si>
    <t>Ms. Dorothy Costa</t>
  </si>
  <si>
    <t>Senior Vice President of People &amp; Transformation</t>
  </si>
  <si>
    <t>International Game Technology PLC (IGT), formerly Gtech S.p.A. and Lottomatica S.p.A., is a multinational gambling company that produces slot machines and other gambling technology. The company is headquartered in London, with major offices in Rome, Providence, Rhode Island, and Las Vegas. It is controlled, with a 51 percent stake, by De Agostini.[3]</t>
  </si>
  <si>
    <t>M&amp;A</t>
  </si>
  <si>
    <t>SG&amp;A</t>
  </si>
  <si>
    <t>Sep &amp; Restructuring</t>
  </si>
  <si>
    <t>FEX</t>
  </si>
  <si>
    <t>Loss Non-Controlling</t>
  </si>
  <si>
    <t>EPS Growth</t>
  </si>
  <si>
    <t>Systems, equipment and other</t>
  </si>
  <si>
    <t>Current portion of LTD</t>
  </si>
  <si>
    <t>Short Term Borrowing</t>
  </si>
  <si>
    <t>DDI</t>
  </si>
  <si>
    <t>w/w</t>
  </si>
  <si>
    <t>Close to Close Weekly returns</t>
  </si>
  <si>
    <t>Intervals</t>
  </si>
  <si>
    <t>Bin</t>
  </si>
  <si>
    <t>Frequency</t>
  </si>
  <si>
    <t>Range</t>
  </si>
  <si>
    <t>Probability</t>
  </si>
  <si>
    <t>Cumulative Percentage</t>
  </si>
  <si>
    <t>More</t>
  </si>
  <si>
    <t>Descriptive Statistics</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</si>
  <si>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</si>
  <si>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</si>
  <si>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</si>
  <si>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</si>
  <si>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</si>
  <si>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</si>
  <si>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</si>
  <si>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</si>
  <si>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</si>
  <si>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</si>
  <si>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</si>
  <si>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</si>
  <si>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</si>
  <si>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</si>
  <si>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</si>
  <si>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</si>
  <si>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</si>
  <si>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</si>
  <si>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</si>
  <si>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</si>
  <si>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</si>
  <si>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</si>
  <si>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</si>
  <si>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</si>
  <si>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</si>
  <si>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</si>
  <si>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</si>
  <si>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</si>
  <si>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</si>
  <si>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</si>
  <si>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D&amp;A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</si>
</sst>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
    <numFmt numFmtId="166" formatCode="#,##0.000"/>
    <numFmt numFmtId="167" formatCode="0.0000"/>
    <numFmt numFmtId="168"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rgb="FFFF9B9B"/>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9" borderId="9" applyNumberFormat="0" applyAlignment="0" applyProtection="0"/>
  </cellStyleXfs>
  <cellXfs count="15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166" fontId="0" fillId="0" borderId="2" xfId="0" applyNumberFormat="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9" fontId="0" fillId="7" borderId="0" xfId="1" applyFont="1" applyFill="1" applyBorder="1"/>
    <xf numFmtId="9" fontId="0" fillId="7" borderId="2" xfId="1" applyFont="1" applyFill="1" applyBorder="1"/>
    <xf numFmtId="9" fontId="0" fillId="7" borderId="0" xfId="1" applyFont="1" applyFill="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1" borderId="13" xfId="0" applyFont="1" applyFill="1" applyBorder="1"/>
    <xf numFmtId="0" fontId="12" fillId="11" borderId="14" xfId="0" applyFont="1" applyFill="1" applyBorder="1"/>
    <xf numFmtId="0" fontId="12" fillId="11" borderId="15" xfId="0" applyFont="1" applyFill="1" applyBorder="1"/>
    <xf numFmtId="0" fontId="12" fillId="11" borderId="16" xfId="0" applyFont="1" applyFill="1" applyBorder="1"/>
    <xf numFmtId="0" fontId="13" fillId="11" borderId="17" xfId="0" applyFont="1" applyFill="1" applyBorder="1" applyAlignment="1">
      <alignment horizontal="center"/>
    </xf>
    <xf numFmtId="0" fontId="13" fillId="11" borderId="18" xfId="0" applyFont="1" applyFill="1" applyBorder="1" applyAlignment="1">
      <alignment horizontal="center"/>
    </xf>
    <xf numFmtId="0" fontId="12" fillId="11" borderId="19" xfId="0" applyFont="1" applyFill="1" applyBorder="1"/>
    <xf numFmtId="0" fontId="12" fillId="11" borderId="20" xfId="0" applyFont="1" applyFill="1" applyBorder="1"/>
    <xf numFmtId="167" fontId="12" fillId="11" borderId="21" xfId="0" applyNumberFormat="1" applyFont="1" applyFill="1" applyBorder="1"/>
    <xf numFmtId="167" fontId="12" fillId="11" borderId="22" xfId="0" applyNumberFormat="1" applyFont="1" applyFill="1" applyBorder="1"/>
    <xf numFmtId="0" fontId="12" fillId="11" borderId="22" xfId="0" applyFont="1" applyFill="1" applyBorder="1"/>
    <xf numFmtId="10" fontId="12" fillId="11" borderId="22" xfId="0" applyNumberFormat="1" applyFont="1" applyFill="1" applyBorder="1"/>
    <xf numFmtId="10" fontId="12" fillId="11" borderId="23" xfId="0" applyNumberFormat="1" applyFont="1" applyFill="1" applyBorder="1"/>
    <xf numFmtId="167" fontId="12" fillId="11" borderId="24" xfId="0" applyNumberFormat="1" applyFont="1" applyFill="1" applyBorder="1"/>
    <xf numFmtId="167" fontId="12" fillId="11" borderId="25" xfId="0" applyNumberFormat="1" applyFont="1" applyFill="1" applyBorder="1"/>
    <xf numFmtId="0" fontId="12" fillId="11" borderId="25" xfId="0" applyFont="1" applyFill="1" applyBorder="1"/>
    <xf numFmtId="0" fontId="12" fillId="11" borderId="25" xfId="0" quotePrefix="1" applyFont="1" applyFill="1" applyBorder="1"/>
    <xf numFmtId="10" fontId="12" fillId="11" borderId="25" xfId="0" applyNumberFormat="1" applyFont="1" applyFill="1" applyBorder="1"/>
    <xf numFmtId="10" fontId="12" fillId="11" borderId="26" xfId="0" applyNumberFormat="1" applyFont="1" applyFill="1" applyBorder="1"/>
    <xf numFmtId="0" fontId="12" fillId="11" borderId="27" xfId="0" applyFont="1" applyFill="1" applyBorder="1"/>
    <xf numFmtId="0" fontId="12" fillId="11" borderId="28" xfId="0" applyFont="1" applyFill="1" applyBorder="1"/>
    <xf numFmtId="10" fontId="12" fillId="11" borderId="29" xfId="0" applyNumberFormat="1" applyFont="1" applyFill="1" applyBorder="1"/>
    <xf numFmtId="167" fontId="12" fillId="11" borderId="30" xfId="0" applyNumberFormat="1" applyFont="1" applyFill="1" applyBorder="1"/>
    <xf numFmtId="0" fontId="12" fillId="11" borderId="31" xfId="0" applyFont="1" applyFill="1" applyBorder="1"/>
    <xf numFmtId="167" fontId="12" fillId="11" borderId="36" xfId="0" applyNumberFormat="1" applyFont="1" applyFill="1" applyBorder="1"/>
    <xf numFmtId="165" fontId="12" fillId="11" borderId="31" xfId="0" applyNumberFormat="1" applyFont="1" applyFill="1" applyBorder="1"/>
    <xf numFmtId="2" fontId="12" fillId="11" borderId="31" xfId="0" applyNumberFormat="1" applyFont="1" applyFill="1" applyBorder="1"/>
    <xf numFmtId="167" fontId="12" fillId="11" borderId="13" xfId="0" applyNumberFormat="1" applyFont="1" applyFill="1" applyBorder="1"/>
    <xf numFmtId="167" fontId="12" fillId="11" borderId="37" xfId="0" applyNumberFormat="1" applyFont="1" applyFill="1" applyBorder="1"/>
    <xf numFmtId="167" fontId="12" fillId="11" borderId="38" xfId="0" applyNumberFormat="1" applyFont="1" applyFill="1" applyBorder="1"/>
    <xf numFmtId="0" fontId="14" fillId="11" borderId="22" xfId="0" applyFont="1" applyFill="1" applyBorder="1"/>
    <xf numFmtId="0" fontId="14" fillId="11" borderId="23" xfId="0" applyFont="1" applyFill="1" applyBorder="1"/>
    <xf numFmtId="167" fontId="14" fillId="11" borderId="24" xfId="0" applyNumberFormat="1" applyFont="1" applyFill="1" applyBorder="1"/>
    <xf numFmtId="167" fontId="14" fillId="11" borderId="30" xfId="0" applyNumberFormat="1" applyFont="1" applyFill="1" applyBorder="1"/>
    <xf numFmtId="10" fontId="12" fillId="11" borderId="28" xfId="0" applyNumberFormat="1" applyFont="1" applyFill="1" applyBorder="1"/>
    <xf numFmtId="0" fontId="12" fillId="11" borderId="0" xfId="0" applyFont="1" applyFill="1"/>
    <xf numFmtId="1" fontId="12" fillId="11" borderId="24" xfId="0" applyNumberFormat="1" applyFont="1" applyFill="1" applyBorder="1"/>
    <xf numFmtId="10" fontId="12" fillId="11" borderId="39" xfId="0" applyNumberFormat="1" applyFont="1" applyFill="1" applyBorder="1"/>
    <xf numFmtId="9" fontId="14" fillId="11" borderId="40" xfId="0" applyNumberFormat="1" applyFont="1" applyFill="1" applyBorder="1"/>
    <xf numFmtId="10" fontId="0" fillId="11" borderId="42" xfId="0" applyNumberFormat="1" applyFill="1" applyBorder="1" applyAlignment="1">
      <alignment horizontal="centerContinuous"/>
    </xf>
    <xf numFmtId="9" fontId="14" fillId="11" borderId="43" xfId="0" applyNumberFormat="1" applyFont="1" applyFill="1" applyBorder="1"/>
    <xf numFmtId="10" fontId="0" fillId="11" borderId="41" xfId="0" applyNumberFormat="1" applyFill="1" applyBorder="1" applyAlignment="1">
      <alignment horizontal="centerContinuous"/>
    </xf>
    <xf numFmtId="9" fontId="14" fillId="11" borderId="36" xfId="0" applyNumberFormat="1" applyFont="1" applyFill="1" applyBorder="1"/>
    <xf numFmtId="10" fontId="0" fillId="11" borderId="2" xfId="0" applyNumberFormat="1" applyFill="1" applyBorder="1" applyAlignment="1">
      <alignment horizontal="centerContinuous"/>
    </xf>
    <xf numFmtId="9" fontId="14" fillId="11" borderId="1" xfId="0" applyNumberFormat="1" applyFont="1" applyFill="1" applyBorder="1"/>
    <xf numFmtId="10" fontId="0" fillId="11" borderId="31" xfId="0" applyNumberFormat="1" applyFill="1" applyBorder="1" applyAlignment="1">
      <alignment horizontal="centerContinuous"/>
    </xf>
    <xf numFmtId="9" fontId="14" fillId="11" borderId="13" xfId="0" applyNumberFormat="1" applyFont="1" applyFill="1" applyBorder="1"/>
    <xf numFmtId="10" fontId="0" fillId="11" borderId="44" xfId="0" applyNumberFormat="1" applyFill="1" applyBorder="1" applyAlignment="1">
      <alignment horizontal="centerContinuous"/>
    </xf>
    <xf numFmtId="0" fontId="12" fillId="11" borderId="45" xfId="0" applyFont="1" applyFill="1" applyBorder="1"/>
    <xf numFmtId="0" fontId="0" fillId="11" borderId="44" xfId="0" applyFill="1" applyBorder="1"/>
    <xf numFmtId="9" fontId="14" fillId="11" borderId="45" xfId="0" applyNumberFormat="1" applyFont="1" applyFill="1" applyBorder="1"/>
    <xf numFmtId="10" fontId="0" fillId="11" borderId="15" xfId="0" applyNumberFormat="1" applyFill="1" applyBorder="1" applyAlignment="1">
      <alignment horizontal="centerContinuous"/>
    </xf>
    <xf numFmtId="0" fontId="14" fillId="0" borderId="21" xfId="0" applyFont="1" applyBorder="1"/>
    <xf numFmtId="9" fontId="10" fillId="9" borderId="23" xfId="3" applyNumberFormat="1" applyBorder="1"/>
    <xf numFmtId="0" fontId="14" fillId="0" borderId="27" xfId="0" applyFont="1" applyBorder="1"/>
    <xf numFmtId="9" fontId="10" fillId="9" borderId="29" xfId="3" applyNumberFormat="1" applyBorder="1"/>
    <xf numFmtId="0" fontId="12" fillId="0" borderId="0" xfId="0" applyFont="1"/>
    <xf numFmtId="2" fontId="10" fillId="9"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0" fontId="0" fillId="0" borderId="0" xfId="1" applyNumberFormat="1" applyFont="1"/>
    <xf numFmtId="0" fontId="0" fillId="8" borderId="3" xfId="0" applyFill="1" applyBorder="1" applyAlignment="1">
      <alignment horizontal="center" vertical="center" wrapText="1"/>
    </xf>
    <xf numFmtId="0" fontId="0" fillId="8" borderId="7" xfId="0" applyFill="1" applyBorder="1" applyAlignment="1">
      <alignment horizontal="center" vertical="center"/>
    </xf>
    <xf numFmtId="0" fontId="0" fillId="8" borderId="4" xfId="0" applyFill="1" applyBorder="1" applyAlignment="1">
      <alignment horizontal="center" vertical="center"/>
    </xf>
    <xf numFmtId="0" fontId="0" fillId="8" borderId="1" xfId="0" applyFill="1" applyBorder="1" applyAlignment="1">
      <alignment horizontal="center" vertical="center"/>
    </xf>
    <xf numFmtId="0" fontId="0" fillId="8" borderId="0" xfId="0" applyFill="1" applyAlignment="1">
      <alignment horizontal="center" vertical="center"/>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8" xfId="0" applyFill="1" applyBorder="1" applyAlignment="1">
      <alignment horizontal="center" vertical="center"/>
    </xf>
    <xf numFmtId="0" fontId="0" fillId="8" borderId="6" xfId="0" applyFill="1" applyBorder="1" applyAlignment="1">
      <alignment horizontal="center" vertical="center"/>
    </xf>
    <xf numFmtId="0" fontId="11" fillId="10" borderId="10" xfId="0" applyFont="1" applyFill="1" applyBorder="1" applyAlignment="1">
      <alignment horizontal="center"/>
    </xf>
    <xf numFmtId="0" fontId="11" fillId="10" borderId="11" xfId="0" applyFont="1" applyFill="1" applyBorder="1" applyAlignment="1">
      <alignment horizontal="center"/>
    </xf>
    <xf numFmtId="0" fontId="11" fillId="10" borderId="12" xfId="0" applyFont="1" applyFill="1" applyBorder="1" applyAlignment="1">
      <alignment horizontal="center"/>
    </xf>
    <xf numFmtId="167" fontId="12" fillId="11" borderId="32" xfId="0" applyNumberFormat="1" applyFont="1" applyFill="1" applyBorder="1" applyAlignment="1">
      <alignment horizontal="center"/>
    </xf>
    <xf numFmtId="167" fontId="12" fillId="11" borderId="33" xfId="0" applyNumberFormat="1" applyFont="1" applyFill="1" applyBorder="1" applyAlignment="1">
      <alignment horizontal="center"/>
    </xf>
    <xf numFmtId="167" fontId="12" fillId="11" borderId="34" xfId="0" applyNumberFormat="1" applyFont="1" applyFill="1" applyBorder="1" applyAlignment="1">
      <alignment horizontal="center"/>
    </xf>
    <xf numFmtId="167" fontId="12" fillId="11" borderId="35"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168" fontId="0" fillId="0" borderId="2" xfId="0" applyNumberFormat="1" applyBorder="1"/>
    <xf numFmtId="0" fontId="0" fillId="7" borderId="1" xfId="0" applyFill="1" applyBorder="1"/>
    <xf numFmtId="164" fontId="0" fillId="7" borderId="2" xfId="0" applyNumberFormat="1" applyFill="1" applyBorder="1"/>
    <xf numFmtId="10" fontId="0" fillId="7" borderId="2" xfId="1" applyNumberFormat="1" applyFont="1" applyFill="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Model!$K$5:$W$5</c:f>
              <c:numCache>
                <c:formatCode>#,##0</c:formatCode>
                <c:ptCount val="13"/>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Model!$K$27:$W$27</c:f>
              <c:numCache>
                <c:formatCode>0%</c:formatCode>
                <c:ptCount val="13"/>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Model!$A$5</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Model!$B$5:$G$5</c:f>
              <c:numCache>
                <c:formatCode>#,##0</c:formatCode>
                <c:ptCount val="6"/>
                <c:pt idx="0">
                  <c:v>4032</c:v>
                </c:pt>
                <c:pt idx="1">
                  <c:v>3116</c:v>
                </c:pt>
                <c:pt idx="2">
                  <c:v>4089</c:v>
                </c:pt>
                <c:pt idx="3">
                  <c:v>4225</c:v>
                </c:pt>
                <c:pt idx="4">
                  <c:v>4310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Model!$A$27</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Model!$B$27:$G$27</c:f>
              <c:numCache>
                <c:formatCode>0%</c:formatCode>
                <c:ptCount val="6"/>
                <c:pt idx="1">
                  <c:v>-0.22718253968253965</c:v>
                </c:pt>
                <c:pt idx="2">
                  <c:v>0.31225930680359437</c:v>
                </c:pt>
                <c:pt idx="3">
                  <c:v>3.3259965761800014E-2</c:v>
                </c:pt>
                <c:pt idx="4">
                  <c:v>2.0118343195266286E-2</c:v>
                </c:pt>
                <c:pt idx="5">
                  <c:v>1.3921113689095099E-2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Model!$K$2:$W$2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Model!$K$20:$W$20</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Model!$A$25</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Model!$K$25:$W$25</c:f>
              <c:numCache>
                <c:formatCode>0%</c:formatCode>
                <c:ptCount val="13"/>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Model!$A$20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Model!$B$2:$G$2</c:f>
              <c:strCache>
                <c:ptCount val="6"/>
                <c:pt idx="0">
                  <c:v>FY19</c:v>
                </c:pt>
                <c:pt idx="1">
                  <c:v>FY20</c:v>
                </c:pt>
                <c:pt idx="2">
                  <c:v>FY21</c:v>
                </c:pt>
                <c:pt idx="3">
                  <c:v>FY22</c:v>
                </c:pt>
                <c:pt idx="4">
                  <c:v>FY23</c:v>
                </c:pt>
                <c:pt idx="5">
                  <c:v>FY24</c:v>
                </c:pt>
              </c:strCache>
            </c:strRef>
          </c:cat>
          <c:val>
            <c:numRef>
              <c:f>Model!$B$20:$G$20</c:f>
              <c:numCache>
                <c:formatCode>#,##0</c:formatCode>
                <c:ptCount val="6"/>
                <c:pt idx="0">
                  <c:v>141</c:v>
                </c:pt>
                <c:pt idx="1">
                  <c:v>-838</c:v>
                </c:pt>
                <c:pt idx="2">
                  <c:v>670</c:v>
                </c:pt>
                <c:pt idx="3">
                  <c:v>414</c:v>
                </c:pt>
                <c:pt idx="4">
                  <c:v>308</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Model!$A$31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Model!$B$31:$G$31</c:f>
              <c:numCache>
                <c:formatCode>0%</c:formatCode>
                <c:ptCount val="6"/>
                <c:pt idx="2">
                  <c:v>1</c:v>
                </c:pt>
                <c:pt idx="3">
                  <c:v>-0.41857466996699666</c:v>
                </c:pt>
                <c:pt idx="4">
                  <c:v>-0.42338181818181819</c:v>
                </c:pt>
                <c:pt idx="5">
                  <c:v>1.0509554140127388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Model!$A$28</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Model!$K$2:$U$2</c15:sqref>
                  </c15:fullRef>
                </c:ext>
              </c:extLst>
              <c:f>Model!$M$2:$U$2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Model!$K$28:$U$28</c15:sqref>
                  </c15:fullRef>
                </c:ext>
              </c:extLst>
              <c:f>Model!$M$28:$U$28</c:f>
              <c:numCache>
                <c:formatCode>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 IGT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Catalysts!$B$1</c:f>
              <c:strCache>
                <c:ptCount val="1"/>
                <c:pt idx="0">
                  <c:v>Close</c:v>
                </c:pt>
              </c:strCache>
            </c:strRef>
          </c:tx>
          <c:spPr>
            <a:ln w="28575" cap="rnd">
              <a:solidFill>
                <a:schemeClr val="tx1">
                  <a:lumMod val="85000"/>
                  <a:lumOff val="15000"/>
                </a:schemeClr>
              </a:solidFill>
              <a:round/>
            </a:ln>
            <a:effectLst/>
          </c:spPr>
          <c:marker>
            <c:symbol val="none"/>
          </c:marker>
          <c:cat>
            <c:numRef>
              <c:f>Catalysts!$A$2:$A$10000</c:f>
              <c:numCache>
                <c:formatCode>m/d/yyyy</c:formatCode>
                <c:ptCount val="9999"/>
                <c:pt idx="0">
                  <c:v>32958</c:v>
                </c:pt>
                <c:pt idx="1">
                  <c:v>32965</c:v>
                </c:pt>
                <c:pt idx="2">
                  <c:v>32972</c:v>
                </c:pt>
                <c:pt idx="3">
                  <c:v>32979</c:v>
                </c:pt>
                <c:pt idx="4">
                  <c:v>32986</c:v>
                </c:pt>
                <c:pt idx="5">
                  <c:v>32993</c:v>
                </c:pt>
                <c:pt idx="6">
                  <c:v>33000</c:v>
                </c:pt>
                <c:pt idx="7">
                  <c:v>33007</c:v>
                </c:pt>
                <c:pt idx="8">
                  <c:v>33014</c:v>
                </c:pt>
                <c:pt idx="9">
                  <c:v>33021</c:v>
                </c:pt>
                <c:pt idx="10">
                  <c:v>33028</c:v>
                </c:pt>
                <c:pt idx="11">
                  <c:v>33035</c:v>
                </c:pt>
                <c:pt idx="12">
                  <c:v>33042</c:v>
                </c:pt>
                <c:pt idx="13">
                  <c:v>33049</c:v>
                </c:pt>
                <c:pt idx="14">
                  <c:v>33056</c:v>
                </c:pt>
                <c:pt idx="15">
                  <c:v>33063</c:v>
                </c:pt>
                <c:pt idx="16">
                  <c:v>33070</c:v>
                </c:pt>
                <c:pt idx="17">
                  <c:v>33077</c:v>
                </c:pt>
                <c:pt idx="18">
                  <c:v>33084</c:v>
                </c:pt>
                <c:pt idx="19">
                  <c:v>33091</c:v>
                </c:pt>
                <c:pt idx="20">
                  <c:v>33098</c:v>
                </c:pt>
                <c:pt idx="21">
                  <c:v>33105</c:v>
                </c:pt>
                <c:pt idx="22">
                  <c:v>33112</c:v>
                </c:pt>
                <c:pt idx="23">
                  <c:v>33119</c:v>
                </c:pt>
                <c:pt idx="24">
                  <c:v>33126</c:v>
                </c:pt>
                <c:pt idx="25">
                  <c:v>33133</c:v>
                </c:pt>
                <c:pt idx="26">
                  <c:v>33140</c:v>
                </c:pt>
                <c:pt idx="27">
                  <c:v>33147</c:v>
                </c:pt>
                <c:pt idx="28">
                  <c:v>33154</c:v>
                </c:pt>
                <c:pt idx="29">
                  <c:v>33161</c:v>
                </c:pt>
                <c:pt idx="30">
                  <c:v>33168</c:v>
                </c:pt>
                <c:pt idx="31">
                  <c:v>33175</c:v>
                </c:pt>
                <c:pt idx="32">
                  <c:v>33182</c:v>
                </c:pt>
                <c:pt idx="33">
                  <c:v>33189</c:v>
                </c:pt>
                <c:pt idx="34">
                  <c:v>33196</c:v>
                </c:pt>
                <c:pt idx="35">
                  <c:v>33203</c:v>
                </c:pt>
                <c:pt idx="36">
                  <c:v>33210</c:v>
                </c:pt>
                <c:pt idx="37">
                  <c:v>33217</c:v>
                </c:pt>
                <c:pt idx="38">
                  <c:v>33224</c:v>
                </c:pt>
                <c:pt idx="39">
                  <c:v>33231</c:v>
                </c:pt>
                <c:pt idx="40">
                  <c:v>33238</c:v>
                </c:pt>
                <c:pt idx="41">
                  <c:v>33245</c:v>
                </c:pt>
                <c:pt idx="42">
                  <c:v>33252</c:v>
                </c:pt>
                <c:pt idx="43">
                  <c:v>33259</c:v>
                </c:pt>
                <c:pt idx="44">
                  <c:v>33266</c:v>
                </c:pt>
                <c:pt idx="45">
                  <c:v>33273</c:v>
                </c:pt>
                <c:pt idx="46">
                  <c:v>33280</c:v>
                </c:pt>
                <c:pt idx="47">
                  <c:v>33287</c:v>
                </c:pt>
                <c:pt idx="48">
                  <c:v>33294</c:v>
                </c:pt>
                <c:pt idx="49">
                  <c:v>33301</c:v>
                </c:pt>
                <c:pt idx="50">
                  <c:v>33308</c:v>
                </c:pt>
                <c:pt idx="51">
                  <c:v>33315</c:v>
                </c:pt>
                <c:pt idx="52">
                  <c:v>33322</c:v>
                </c:pt>
                <c:pt idx="53">
                  <c:v>33329</c:v>
                </c:pt>
                <c:pt idx="54">
                  <c:v>33336</c:v>
                </c:pt>
                <c:pt idx="55">
                  <c:v>33343</c:v>
                </c:pt>
                <c:pt idx="56">
                  <c:v>33350</c:v>
                </c:pt>
                <c:pt idx="57">
                  <c:v>33357</c:v>
                </c:pt>
                <c:pt idx="58">
                  <c:v>33364</c:v>
                </c:pt>
                <c:pt idx="59">
                  <c:v>33371</c:v>
                </c:pt>
                <c:pt idx="60">
                  <c:v>33378</c:v>
                </c:pt>
                <c:pt idx="61">
                  <c:v>33385</c:v>
                </c:pt>
                <c:pt idx="62">
                  <c:v>33392</c:v>
                </c:pt>
                <c:pt idx="63">
                  <c:v>33399</c:v>
                </c:pt>
                <c:pt idx="64">
                  <c:v>33406</c:v>
                </c:pt>
                <c:pt idx="65">
                  <c:v>33413</c:v>
                </c:pt>
                <c:pt idx="66">
                  <c:v>33420</c:v>
                </c:pt>
                <c:pt idx="67">
                  <c:v>33427</c:v>
                </c:pt>
                <c:pt idx="68">
                  <c:v>33434</c:v>
                </c:pt>
                <c:pt idx="69">
                  <c:v>33441</c:v>
                </c:pt>
                <c:pt idx="70">
                  <c:v>33448</c:v>
                </c:pt>
                <c:pt idx="71">
                  <c:v>33455</c:v>
                </c:pt>
                <c:pt idx="72">
                  <c:v>33462</c:v>
                </c:pt>
                <c:pt idx="73">
                  <c:v>33469</c:v>
                </c:pt>
                <c:pt idx="74">
                  <c:v>33476</c:v>
                </c:pt>
                <c:pt idx="75">
                  <c:v>33483</c:v>
                </c:pt>
                <c:pt idx="76">
                  <c:v>33490</c:v>
                </c:pt>
                <c:pt idx="77">
                  <c:v>33497</c:v>
                </c:pt>
                <c:pt idx="78">
                  <c:v>33504</c:v>
                </c:pt>
                <c:pt idx="79">
                  <c:v>33511</c:v>
                </c:pt>
                <c:pt idx="80">
                  <c:v>33518</c:v>
                </c:pt>
                <c:pt idx="81">
                  <c:v>33525</c:v>
                </c:pt>
                <c:pt idx="82">
                  <c:v>33532</c:v>
                </c:pt>
                <c:pt idx="83">
                  <c:v>33539</c:v>
                </c:pt>
                <c:pt idx="84">
                  <c:v>33546</c:v>
                </c:pt>
                <c:pt idx="85">
                  <c:v>33553</c:v>
                </c:pt>
                <c:pt idx="86">
                  <c:v>33560</c:v>
                </c:pt>
                <c:pt idx="87">
                  <c:v>33567</c:v>
                </c:pt>
                <c:pt idx="88">
                  <c:v>33574</c:v>
                </c:pt>
                <c:pt idx="89">
                  <c:v>33581</c:v>
                </c:pt>
                <c:pt idx="90">
                  <c:v>33588</c:v>
                </c:pt>
                <c:pt idx="91">
                  <c:v>33595</c:v>
                </c:pt>
                <c:pt idx="92">
                  <c:v>33602</c:v>
                </c:pt>
                <c:pt idx="93">
                  <c:v>33609</c:v>
                </c:pt>
                <c:pt idx="94">
                  <c:v>33616</c:v>
                </c:pt>
                <c:pt idx="95">
                  <c:v>33623</c:v>
                </c:pt>
                <c:pt idx="96">
                  <c:v>33630</c:v>
                </c:pt>
                <c:pt idx="97">
                  <c:v>33637</c:v>
                </c:pt>
                <c:pt idx="98">
                  <c:v>33644</c:v>
                </c:pt>
                <c:pt idx="99">
                  <c:v>33651</c:v>
                </c:pt>
                <c:pt idx="100">
                  <c:v>33658</c:v>
                </c:pt>
                <c:pt idx="101">
                  <c:v>33665</c:v>
                </c:pt>
                <c:pt idx="102">
                  <c:v>33672</c:v>
                </c:pt>
                <c:pt idx="103">
                  <c:v>33679</c:v>
                </c:pt>
                <c:pt idx="104">
                  <c:v>33686</c:v>
                </c:pt>
                <c:pt idx="105">
                  <c:v>33693</c:v>
                </c:pt>
                <c:pt idx="106">
                  <c:v>33700</c:v>
                </c:pt>
                <c:pt idx="107">
                  <c:v>33707</c:v>
                </c:pt>
                <c:pt idx="108">
                  <c:v>33714</c:v>
                </c:pt>
                <c:pt idx="109">
                  <c:v>33721</c:v>
                </c:pt>
                <c:pt idx="110">
                  <c:v>33728</c:v>
                </c:pt>
                <c:pt idx="111">
                  <c:v>33735</c:v>
                </c:pt>
                <c:pt idx="112">
                  <c:v>33742</c:v>
                </c:pt>
                <c:pt idx="113">
                  <c:v>33749</c:v>
                </c:pt>
                <c:pt idx="114">
                  <c:v>33756</c:v>
                </c:pt>
                <c:pt idx="115">
                  <c:v>33763</c:v>
                </c:pt>
                <c:pt idx="116">
                  <c:v>33770</c:v>
                </c:pt>
                <c:pt idx="117">
                  <c:v>33777</c:v>
                </c:pt>
                <c:pt idx="118">
                  <c:v>33784</c:v>
                </c:pt>
                <c:pt idx="119">
                  <c:v>33791</c:v>
                </c:pt>
                <c:pt idx="120">
                  <c:v>33798</c:v>
                </c:pt>
                <c:pt idx="121">
                  <c:v>33805</c:v>
                </c:pt>
                <c:pt idx="122">
                  <c:v>33812</c:v>
                </c:pt>
                <c:pt idx="123">
                  <c:v>33819</c:v>
                </c:pt>
                <c:pt idx="124">
                  <c:v>33826</c:v>
                </c:pt>
                <c:pt idx="125">
                  <c:v>33833</c:v>
                </c:pt>
                <c:pt idx="126">
                  <c:v>33840</c:v>
                </c:pt>
                <c:pt idx="127">
                  <c:v>33847</c:v>
                </c:pt>
                <c:pt idx="128">
                  <c:v>33854</c:v>
                </c:pt>
                <c:pt idx="129">
                  <c:v>33861</c:v>
                </c:pt>
                <c:pt idx="130">
                  <c:v>33868</c:v>
                </c:pt>
                <c:pt idx="131">
                  <c:v>33875</c:v>
                </c:pt>
                <c:pt idx="132">
                  <c:v>33882</c:v>
                </c:pt>
                <c:pt idx="133">
                  <c:v>33889</c:v>
                </c:pt>
                <c:pt idx="134">
                  <c:v>33896</c:v>
                </c:pt>
                <c:pt idx="135">
                  <c:v>33903</c:v>
                </c:pt>
                <c:pt idx="136">
                  <c:v>33910</c:v>
                </c:pt>
                <c:pt idx="137">
                  <c:v>33917</c:v>
                </c:pt>
                <c:pt idx="138">
                  <c:v>33924</c:v>
                </c:pt>
                <c:pt idx="139">
                  <c:v>33931</c:v>
                </c:pt>
                <c:pt idx="140">
                  <c:v>33938</c:v>
                </c:pt>
                <c:pt idx="141">
                  <c:v>33945</c:v>
                </c:pt>
                <c:pt idx="142">
                  <c:v>33952</c:v>
                </c:pt>
                <c:pt idx="143">
                  <c:v>33959</c:v>
                </c:pt>
                <c:pt idx="144">
                  <c:v>33966</c:v>
                </c:pt>
                <c:pt idx="145">
                  <c:v>33973</c:v>
                </c:pt>
                <c:pt idx="146">
                  <c:v>33980</c:v>
                </c:pt>
                <c:pt idx="147">
                  <c:v>33987</c:v>
                </c:pt>
                <c:pt idx="148">
                  <c:v>33994</c:v>
                </c:pt>
                <c:pt idx="149">
                  <c:v>34001</c:v>
                </c:pt>
                <c:pt idx="150">
                  <c:v>34008</c:v>
                </c:pt>
                <c:pt idx="151">
                  <c:v>34015</c:v>
                </c:pt>
                <c:pt idx="152">
                  <c:v>34022</c:v>
                </c:pt>
                <c:pt idx="153">
                  <c:v>34029</c:v>
                </c:pt>
                <c:pt idx="154">
                  <c:v>34036</c:v>
                </c:pt>
                <c:pt idx="155">
                  <c:v>34043</c:v>
                </c:pt>
                <c:pt idx="156">
                  <c:v>34050</c:v>
                </c:pt>
                <c:pt idx="157">
                  <c:v>34057</c:v>
                </c:pt>
                <c:pt idx="158">
                  <c:v>34064</c:v>
                </c:pt>
                <c:pt idx="159">
                  <c:v>34071</c:v>
                </c:pt>
                <c:pt idx="160">
                  <c:v>34078</c:v>
                </c:pt>
                <c:pt idx="161">
                  <c:v>34085</c:v>
                </c:pt>
                <c:pt idx="162">
                  <c:v>34092</c:v>
                </c:pt>
                <c:pt idx="163">
                  <c:v>34099</c:v>
                </c:pt>
                <c:pt idx="164">
                  <c:v>34106</c:v>
                </c:pt>
                <c:pt idx="165">
                  <c:v>34113</c:v>
                </c:pt>
                <c:pt idx="166">
                  <c:v>34120</c:v>
                </c:pt>
                <c:pt idx="167">
                  <c:v>34127</c:v>
                </c:pt>
                <c:pt idx="168">
                  <c:v>34134</c:v>
                </c:pt>
                <c:pt idx="169">
                  <c:v>34141</c:v>
                </c:pt>
                <c:pt idx="170">
                  <c:v>34148</c:v>
                </c:pt>
                <c:pt idx="171">
                  <c:v>34155</c:v>
                </c:pt>
                <c:pt idx="172">
                  <c:v>34162</c:v>
                </c:pt>
                <c:pt idx="173">
                  <c:v>34169</c:v>
                </c:pt>
                <c:pt idx="174">
                  <c:v>34176</c:v>
                </c:pt>
                <c:pt idx="175">
                  <c:v>34183</c:v>
                </c:pt>
                <c:pt idx="176">
                  <c:v>34190</c:v>
                </c:pt>
                <c:pt idx="177">
                  <c:v>34197</c:v>
                </c:pt>
                <c:pt idx="178">
                  <c:v>34204</c:v>
                </c:pt>
                <c:pt idx="179">
                  <c:v>34211</c:v>
                </c:pt>
                <c:pt idx="180">
                  <c:v>34218</c:v>
                </c:pt>
                <c:pt idx="181">
                  <c:v>34225</c:v>
                </c:pt>
                <c:pt idx="182">
                  <c:v>34232</c:v>
                </c:pt>
                <c:pt idx="183">
                  <c:v>34239</c:v>
                </c:pt>
                <c:pt idx="184">
                  <c:v>34246</c:v>
                </c:pt>
                <c:pt idx="185">
                  <c:v>34253</c:v>
                </c:pt>
                <c:pt idx="186">
                  <c:v>34260</c:v>
                </c:pt>
                <c:pt idx="187">
                  <c:v>34267</c:v>
                </c:pt>
                <c:pt idx="188">
                  <c:v>34274</c:v>
                </c:pt>
                <c:pt idx="189">
                  <c:v>34281</c:v>
                </c:pt>
                <c:pt idx="190">
                  <c:v>34288</c:v>
                </c:pt>
                <c:pt idx="191">
                  <c:v>34295</c:v>
                </c:pt>
                <c:pt idx="192">
                  <c:v>34302</c:v>
                </c:pt>
                <c:pt idx="193">
                  <c:v>34309</c:v>
                </c:pt>
                <c:pt idx="194">
                  <c:v>34316</c:v>
                </c:pt>
                <c:pt idx="195">
                  <c:v>34323</c:v>
                </c:pt>
                <c:pt idx="196">
                  <c:v>34330</c:v>
                </c:pt>
                <c:pt idx="197">
                  <c:v>34337</c:v>
                </c:pt>
                <c:pt idx="198">
                  <c:v>34344</c:v>
                </c:pt>
                <c:pt idx="199">
                  <c:v>34351</c:v>
                </c:pt>
                <c:pt idx="200">
                  <c:v>34358</c:v>
                </c:pt>
                <c:pt idx="201">
                  <c:v>34365</c:v>
                </c:pt>
                <c:pt idx="202">
                  <c:v>34372</c:v>
                </c:pt>
                <c:pt idx="203">
                  <c:v>34379</c:v>
                </c:pt>
                <c:pt idx="204">
                  <c:v>34386</c:v>
                </c:pt>
                <c:pt idx="205">
                  <c:v>34393</c:v>
                </c:pt>
                <c:pt idx="206">
                  <c:v>34400</c:v>
                </c:pt>
                <c:pt idx="207">
                  <c:v>34407</c:v>
                </c:pt>
                <c:pt idx="208">
                  <c:v>34414</c:v>
                </c:pt>
                <c:pt idx="209">
                  <c:v>34421</c:v>
                </c:pt>
                <c:pt idx="210">
                  <c:v>34428</c:v>
                </c:pt>
                <c:pt idx="211">
                  <c:v>34435</c:v>
                </c:pt>
                <c:pt idx="212">
                  <c:v>34442</c:v>
                </c:pt>
                <c:pt idx="213">
                  <c:v>34449</c:v>
                </c:pt>
                <c:pt idx="214">
                  <c:v>34456</c:v>
                </c:pt>
                <c:pt idx="215">
                  <c:v>34463</c:v>
                </c:pt>
                <c:pt idx="216">
                  <c:v>34470</c:v>
                </c:pt>
                <c:pt idx="217">
                  <c:v>34477</c:v>
                </c:pt>
                <c:pt idx="218">
                  <c:v>34484</c:v>
                </c:pt>
                <c:pt idx="219">
                  <c:v>34491</c:v>
                </c:pt>
                <c:pt idx="220">
                  <c:v>34498</c:v>
                </c:pt>
                <c:pt idx="221">
                  <c:v>34505</c:v>
                </c:pt>
                <c:pt idx="222">
                  <c:v>34512</c:v>
                </c:pt>
                <c:pt idx="223">
                  <c:v>34519</c:v>
                </c:pt>
                <c:pt idx="224">
                  <c:v>34526</c:v>
                </c:pt>
                <c:pt idx="225">
                  <c:v>34533</c:v>
                </c:pt>
                <c:pt idx="226">
                  <c:v>34540</c:v>
                </c:pt>
                <c:pt idx="227">
                  <c:v>34547</c:v>
                </c:pt>
                <c:pt idx="228">
                  <c:v>34554</c:v>
                </c:pt>
                <c:pt idx="229">
                  <c:v>34561</c:v>
                </c:pt>
                <c:pt idx="230">
                  <c:v>34568</c:v>
                </c:pt>
                <c:pt idx="231">
                  <c:v>34575</c:v>
                </c:pt>
                <c:pt idx="232">
                  <c:v>34582</c:v>
                </c:pt>
                <c:pt idx="233">
                  <c:v>34589</c:v>
                </c:pt>
                <c:pt idx="234">
                  <c:v>34596</c:v>
                </c:pt>
                <c:pt idx="235">
                  <c:v>34603</c:v>
                </c:pt>
                <c:pt idx="236">
                  <c:v>34610</c:v>
                </c:pt>
                <c:pt idx="237">
                  <c:v>34617</c:v>
                </c:pt>
                <c:pt idx="238">
                  <c:v>34624</c:v>
                </c:pt>
                <c:pt idx="239">
                  <c:v>34631</c:v>
                </c:pt>
                <c:pt idx="240">
                  <c:v>34638</c:v>
                </c:pt>
                <c:pt idx="241">
                  <c:v>34645</c:v>
                </c:pt>
                <c:pt idx="242">
                  <c:v>34652</c:v>
                </c:pt>
                <c:pt idx="243">
                  <c:v>34659</c:v>
                </c:pt>
                <c:pt idx="244">
                  <c:v>34666</c:v>
                </c:pt>
                <c:pt idx="245">
                  <c:v>34673</c:v>
                </c:pt>
                <c:pt idx="246">
                  <c:v>34680</c:v>
                </c:pt>
                <c:pt idx="247">
                  <c:v>34687</c:v>
                </c:pt>
                <c:pt idx="248">
                  <c:v>34694</c:v>
                </c:pt>
                <c:pt idx="249">
                  <c:v>34701</c:v>
                </c:pt>
                <c:pt idx="250">
                  <c:v>34708</c:v>
                </c:pt>
                <c:pt idx="251">
                  <c:v>34715</c:v>
                </c:pt>
                <c:pt idx="252">
                  <c:v>34722</c:v>
                </c:pt>
                <c:pt idx="253">
                  <c:v>34729</c:v>
                </c:pt>
                <c:pt idx="254">
                  <c:v>34736</c:v>
                </c:pt>
                <c:pt idx="255">
                  <c:v>34743</c:v>
                </c:pt>
                <c:pt idx="256">
                  <c:v>34750</c:v>
                </c:pt>
                <c:pt idx="257">
                  <c:v>34757</c:v>
                </c:pt>
                <c:pt idx="258">
                  <c:v>34764</c:v>
                </c:pt>
                <c:pt idx="259">
                  <c:v>34771</c:v>
                </c:pt>
                <c:pt idx="260">
                  <c:v>34778</c:v>
                </c:pt>
                <c:pt idx="261">
                  <c:v>34785</c:v>
                </c:pt>
                <c:pt idx="262">
                  <c:v>34792</c:v>
                </c:pt>
                <c:pt idx="263">
                  <c:v>34799</c:v>
                </c:pt>
                <c:pt idx="264">
                  <c:v>34806</c:v>
                </c:pt>
                <c:pt idx="265">
                  <c:v>34813</c:v>
                </c:pt>
                <c:pt idx="266">
                  <c:v>34820</c:v>
                </c:pt>
                <c:pt idx="267">
                  <c:v>34827</c:v>
                </c:pt>
                <c:pt idx="268">
                  <c:v>34834</c:v>
                </c:pt>
                <c:pt idx="269">
                  <c:v>34841</c:v>
                </c:pt>
                <c:pt idx="270">
                  <c:v>34848</c:v>
                </c:pt>
                <c:pt idx="271">
                  <c:v>34855</c:v>
                </c:pt>
                <c:pt idx="272">
                  <c:v>34862</c:v>
                </c:pt>
                <c:pt idx="273">
                  <c:v>34869</c:v>
                </c:pt>
                <c:pt idx="274">
                  <c:v>34876</c:v>
                </c:pt>
                <c:pt idx="275">
                  <c:v>34883</c:v>
                </c:pt>
                <c:pt idx="276">
                  <c:v>34890</c:v>
                </c:pt>
                <c:pt idx="277">
                  <c:v>34897</c:v>
                </c:pt>
                <c:pt idx="278">
                  <c:v>34904</c:v>
                </c:pt>
                <c:pt idx="279">
                  <c:v>34911</c:v>
                </c:pt>
                <c:pt idx="280">
                  <c:v>34918</c:v>
                </c:pt>
                <c:pt idx="281">
                  <c:v>34925</c:v>
                </c:pt>
                <c:pt idx="282">
                  <c:v>34932</c:v>
                </c:pt>
                <c:pt idx="283">
                  <c:v>34939</c:v>
                </c:pt>
                <c:pt idx="284">
                  <c:v>34946</c:v>
                </c:pt>
                <c:pt idx="285">
                  <c:v>34953</c:v>
                </c:pt>
                <c:pt idx="286">
                  <c:v>34960</c:v>
                </c:pt>
                <c:pt idx="287">
                  <c:v>34967</c:v>
                </c:pt>
                <c:pt idx="288">
                  <c:v>34974</c:v>
                </c:pt>
                <c:pt idx="289">
                  <c:v>34981</c:v>
                </c:pt>
                <c:pt idx="290">
                  <c:v>34988</c:v>
                </c:pt>
                <c:pt idx="291">
                  <c:v>34995</c:v>
                </c:pt>
                <c:pt idx="292">
                  <c:v>35002</c:v>
                </c:pt>
                <c:pt idx="293">
                  <c:v>35009</c:v>
                </c:pt>
                <c:pt idx="294">
                  <c:v>35016</c:v>
                </c:pt>
                <c:pt idx="295">
                  <c:v>35023</c:v>
                </c:pt>
                <c:pt idx="296">
                  <c:v>35030</c:v>
                </c:pt>
                <c:pt idx="297">
                  <c:v>35037</c:v>
                </c:pt>
                <c:pt idx="298">
                  <c:v>35044</c:v>
                </c:pt>
                <c:pt idx="299">
                  <c:v>35051</c:v>
                </c:pt>
                <c:pt idx="300">
                  <c:v>35058</c:v>
                </c:pt>
                <c:pt idx="301">
                  <c:v>35065</c:v>
                </c:pt>
                <c:pt idx="302">
                  <c:v>35072</c:v>
                </c:pt>
                <c:pt idx="303">
                  <c:v>35079</c:v>
                </c:pt>
                <c:pt idx="304">
                  <c:v>35086</c:v>
                </c:pt>
                <c:pt idx="305">
                  <c:v>35093</c:v>
                </c:pt>
                <c:pt idx="306">
                  <c:v>35100</c:v>
                </c:pt>
                <c:pt idx="307">
                  <c:v>35107</c:v>
                </c:pt>
                <c:pt idx="308">
                  <c:v>35114</c:v>
                </c:pt>
                <c:pt idx="309">
                  <c:v>35121</c:v>
                </c:pt>
                <c:pt idx="310">
                  <c:v>35128</c:v>
                </c:pt>
                <c:pt idx="311">
                  <c:v>35135</c:v>
                </c:pt>
                <c:pt idx="312">
                  <c:v>35142</c:v>
                </c:pt>
                <c:pt idx="313">
                  <c:v>35149</c:v>
                </c:pt>
                <c:pt idx="314">
                  <c:v>35156</c:v>
                </c:pt>
                <c:pt idx="315">
                  <c:v>35163</c:v>
                </c:pt>
                <c:pt idx="316">
                  <c:v>35170</c:v>
                </c:pt>
                <c:pt idx="317">
                  <c:v>35177</c:v>
                </c:pt>
                <c:pt idx="318">
                  <c:v>35184</c:v>
                </c:pt>
                <c:pt idx="319">
                  <c:v>35191</c:v>
                </c:pt>
                <c:pt idx="320">
                  <c:v>35198</c:v>
                </c:pt>
                <c:pt idx="321">
                  <c:v>35205</c:v>
                </c:pt>
                <c:pt idx="322">
                  <c:v>35212</c:v>
                </c:pt>
                <c:pt idx="323">
                  <c:v>35219</c:v>
                </c:pt>
                <c:pt idx="324">
                  <c:v>35226</c:v>
                </c:pt>
                <c:pt idx="325">
                  <c:v>35233</c:v>
                </c:pt>
                <c:pt idx="326">
                  <c:v>35240</c:v>
                </c:pt>
                <c:pt idx="327">
                  <c:v>35247</c:v>
                </c:pt>
                <c:pt idx="328">
                  <c:v>35254</c:v>
                </c:pt>
                <c:pt idx="329">
                  <c:v>35261</c:v>
                </c:pt>
                <c:pt idx="330">
                  <c:v>35268</c:v>
                </c:pt>
                <c:pt idx="331">
                  <c:v>35275</c:v>
                </c:pt>
                <c:pt idx="332">
                  <c:v>35282</c:v>
                </c:pt>
                <c:pt idx="333">
                  <c:v>35289</c:v>
                </c:pt>
                <c:pt idx="334">
                  <c:v>35296</c:v>
                </c:pt>
                <c:pt idx="335">
                  <c:v>35303</c:v>
                </c:pt>
                <c:pt idx="336">
                  <c:v>35310</c:v>
                </c:pt>
                <c:pt idx="337">
                  <c:v>35317</c:v>
                </c:pt>
                <c:pt idx="338">
                  <c:v>35324</c:v>
                </c:pt>
                <c:pt idx="339">
                  <c:v>35331</c:v>
                </c:pt>
                <c:pt idx="340">
                  <c:v>35338</c:v>
                </c:pt>
                <c:pt idx="341">
                  <c:v>35345</c:v>
                </c:pt>
                <c:pt idx="342">
                  <c:v>35352</c:v>
                </c:pt>
                <c:pt idx="343">
                  <c:v>35359</c:v>
                </c:pt>
                <c:pt idx="344">
                  <c:v>35366</c:v>
                </c:pt>
                <c:pt idx="345">
                  <c:v>35373</c:v>
                </c:pt>
                <c:pt idx="346">
                  <c:v>35380</c:v>
                </c:pt>
                <c:pt idx="347">
                  <c:v>35387</c:v>
                </c:pt>
                <c:pt idx="348">
                  <c:v>35394</c:v>
                </c:pt>
                <c:pt idx="349">
                  <c:v>35401</c:v>
                </c:pt>
                <c:pt idx="350">
                  <c:v>35408</c:v>
                </c:pt>
                <c:pt idx="351">
                  <c:v>35415</c:v>
                </c:pt>
                <c:pt idx="352">
                  <c:v>35422</c:v>
                </c:pt>
                <c:pt idx="353">
                  <c:v>35429</c:v>
                </c:pt>
                <c:pt idx="354">
                  <c:v>35436</c:v>
                </c:pt>
                <c:pt idx="355">
                  <c:v>35443</c:v>
                </c:pt>
                <c:pt idx="356">
                  <c:v>35450</c:v>
                </c:pt>
                <c:pt idx="357">
                  <c:v>35457</c:v>
                </c:pt>
                <c:pt idx="358">
                  <c:v>35464</c:v>
                </c:pt>
                <c:pt idx="359">
                  <c:v>35471</c:v>
                </c:pt>
                <c:pt idx="360">
                  <c:v>35478</c:v>
                </c:pt>
                <c:pt idx="361">
                  <c:v>35485</c:v>
                </c:pt>
                <c:pt idx="362">
                  <c:v>35492</c:v>
                </c:pt>
                <c:pt idx="363">
                  <c:v>35499</c:v>
                </c:pt>
                <c:pt idx="364">
                  <c:v>35506</c:v>
                </c:pt>
                <c:pt idx="365">
                  <c:v>35513</c:v>
                </c:pt>
                <c:pt idx="366">
                  <c:v>35520</c:v>
                </c:pt>
                <c:pt idx="367">
                  <c:v>35527</c:v>
                </c:pt>
                <c:pt idx="368">
                  <c:v>35534</c:v>
                </c:pt>
                <c:pt idx="369">
                  <c:v>35541</c:v>
                </c:pt>
                <c:pt idx="370">
                  <c:v>35548</c:v>
                </c:pt>
                <c:pt idx="371">
                  <c:v>35555</c:v>
                </c:pt>
                <c:pt idx="372">
                  <c:v>35562</c:v>
                </c:pt>
                <c:pt idx="373">
                  <c:v>35569</c:v>
                </c:pt>
                <c:pt idx="374">
                  <c:v>35576</c:v>
                </c:pt>
                <c:pt idx="375">
                  <c:v>35583</c:v>
                </c:pt>
                <c:pt idx="376">
                  <c:v>35590</c:v>
                </c:pt>
                <c:pt idx="377">
                  <c:v>35597</c:v>
                </c:pt>
                <c:pt idx="378">
                  <c:v>35604</c:v>
                </c:pt>
                <c:pt idx="379">
                  <c:v>35611</c:v>
                </c:pt>
                <c:pt idx="380">
                  <c:v>35618</c:v>
                </c:pt>
                <c:pt idx="381">
                  <c:v>35625</c:v>
                </c:pt>
                <c:pt idx="382">
                  <c:v>35632</c:v>
                </c:pt>
                <c:pt idx="383">
                  <c:v>35639</c:v>
                </c:pt>
                <c:pt idx="384">
                  <c:v>35646</c:v>
                </c:pt>
                <c:pt idx="385">
                  <c:v>35653</c:v>
                </c:pt>
                <c:pt idx="386">
                  <c:v>35660</c:v>
                </c:pt>
                <c:pt idx="387">
                  <c:v>35667</c:v>
                </c:pt>
                <c:pt idx="388">
                  <c:v>35674</c:v>
                </c:pt>
                <c:pt idx="389">
                  <c:v>35681</c:v>
                </c:pt>
                <c:pt idx="390">
                  <c:v>35688</c:v>
                </c:pt>
                <c:pt idx="391">
                  <c:v>35695</c:v>
                </c:pt>
                <c:pt idx="392">
                  <c:v>35702</c:v>
                </c:pt>
                <c:pt idx="393">
                  <c:v>35709</c:v>
                </c:pt>
                <c:pt idx="394">
                  <c:v>35716</c:v>
                </c:pt>
                <c:pt idx="395">
                  <c:v>35723</c:v>
                </c:pt>
                <c:pt idx="396">
                  <c:v>35730</c:v>
                </c:pt>
                <c:pt idx="397">
                  <c:v>35737</c:v>
                </c:pt>
                <c:pt idx="398">
                  <c:v>35744</c:v>
                </c:pt>
                <c:pt idx="399">
                  <c:v>35751</c:v>
                </c:pt>
                <c:pt idx="400">
                  <c:v>35758</c:v>
                </c:pt>
                <c:pt idx="401">
                  <c:v>35765</c:v>
                </c:pt>
                <c:pt idx="402">
                  <c:v>35772</c:v>
                </c:pt>
                <c:pt idx="403">
                  <c:v>35779</c:v>
                </c:pt>
                <c:pt idx="404">
                  <c:v>35786</c:v>
                </c:pt>
                <c:pt idx="405">
                  <c:v>35793</c:v>
                </c:pt>
                <c:pt idx="406">
                  <c:v>35800</c:v>
                </c:pt>
                <c:pt idx="407">
                  <c:v>35807</c:v>
                </c:pt>
                <c:pt idx="408">
                  <c:v>35814</c:v>
                </c:pt>
                <c:pt idx="409">
                  <c:v>35821</c:v>
                </c:pt>
                <c:pt idx="410">
                  <c:v>35828</c:v>
                </c:pt>
                <c:pt idx="411">
                  <c:v>35835</c:v>
                </c:pt>
                <c:pt idx="412">
                  <c:v>35842</c:v>
                </c:pt>
                <c:pt idx="413">
                  <c:v>35849</c:v>
                </c:pt>
                <c:pt idx="414">
                  <c:v>35856</c:v>
                </c:pt>
                <c:pt idx="415">
                  <c:v>35863</c:v>
                </c:pt>
                <c:pt idx="416">
                  <c:v>35870</c:v>
                </c:pt>
                <c:pt idx="417">
                  <c:v>35877</c:v>
                </c:pt>
                <c:pt idx="418">
                  <c:v>35884</c:v>
                </c:pt>
                <c:pt idx="419">
                  <c:v>35891</c:v>
                </c:pt>
                <c:pt idx="420">
                  <c:v>35898</c:v>
                </c:pt>
                <c:pt idx="421">
                  <c:v>35905</c:v>
                </c:pt>
                <c:pt idx="422">
                  <c:v>35912</c:v>
                </c:pt>
                <c:pt idx="423">
                  <c:v>35919</c:v>
                </c:pt>
                <c:pt idx="424">
                  <c:v>35926</c:v>
                </c:pt>
                <c:pt idx="425">
                  <c:v>35933</c:v>
                </c:pt>
                <c:pt idx="426">
                  <c:v>35940</c:v>
                </c:pt>
                <c:pt idx="427">
                  <c:v>35947</c:v>
                </c:pt>
                <c:pt idx="428">
                  <c:v>35954</c:v>
                </c:pt>
                <c:pt idx="429">
                  <c:v>35961</c:v>
                </c:pt>
                <c:pt idx="430">
                  <c:v>35968</c:v>
                </c:pt>
                <c:pt idx="431">
                  <c:v>35975</c:v>
                </c:pt>
                <c:pt idx="432">
                  <c:v>35982</c:v>
                </c:pt>
                <c:pt idx="433">
                  <c:v>35989</c:v>
                </c:pt>
                <c:pt idx="434">
                  <c:v>35996</c:v>
                </c:pt>
                <c:pt idx="435">
                  <c:v>36003</c:v>
                </c:pt>
                <c:pt idx="436">
                  <c:v>36010</c:v>
                </c:pt>
                <c:pt idx="437">
                  <c:v>36017</c:v>
                </c:pt>
                <c:pt idx="438">
                  <c:v>36024</c:v>
                </c:pt>
                <c:pt idx="439">
                  <c:v>36031</c:v>
                </c:pt>
                <c:pt idx="440">
                  <c:v>36038</c:v>
                </c:pt>
                <c:pt idx="441">
                  <c:v>36045</c:v>
                </c:pt>
                <c:pt idx="442">
                  <c:v>36052</c:v>
                </c:pt>
                <c:pt idx="443">
                  <c:v>36059</c:v>
                </c:pt>
                <c:pt idx="444">
                  <c:v>36066</c:v>
                </c:pt>
                <c:pt idx="445">
                  <c:v>36073</c:v>
                </c:pt>
                <c:pt idx="446">
                  <c:v>36080</c:v>
                </c:pt>
                <c:pt idx="447">
                  <c:v>36087</c:v>
                </c:pt>
                <c:pt idx="448">
                  <c:v>36094</c:v>
                </c:pt>
                <c:pt idx="449">
                  <c:v>36101</c:v>
                </c:pt>
                <c:pt idx="450">
                  <c:v>36108</c:v>
                </c:pt>
                <c:pt idx="451">
                  <c:v>36115</c:v>
                </c:pt>
                <c:pt idx="452">
                  <c:v>36122</c:v>
                </c:pt>
                <c:pt idx="453">
                  <c:v>36129</c:v>
                </c:pt>
                <c:pt idx="454">
                  <c:v>36136</c:v>
                </c:pt>
                <c:pt idx="455">
                  <c:v>36143</c:v>
                </c:pt>
                <c:pt idx="456">
                  <c:v>36150</c:v>
                </c:pt>
                <c:pt idx="457">
                  <c:v>36157</c:v>
                </c:pt>
                <c:pt idx="458">
                  <c:v>36164</c:v>
                </c:pt>
                <c:pt idx="459">
                  <c:v>36171</c:v>
                </c:pt>
                <c:pt idx="460">
                  <c:v>36178</c:v>
                </c:pt>
                <c:pt idx="461">
                  <c:v>36185</c:v>
                </c:pt>
                <c:pt idx="462">
                  <c:v>36192</c:v>
                </c:pt>
                <c:pt idx="463">
                  <c:v>36199</c:v>
                </c:pt>
                <c:pt idx="464">
                  <c:v>36206</c:v>
                </c:pt>
                <c:pt idx="465">
                  <c:v>36213</c:v>
                </c:pt>
                <c:pt idx="466">
                  <c:v>36220</c:v>
                </c:pt>
                <c:pt idx="467">
                  <c:v>36227</c:v>
                </c:pt>
                <c:pt idx="468">
                  <c:v>36234</c:v>
                </c:pt>
                <c:pt idx="469">
                  <c:v>36241</c:v>
                </c:pt>
                <c:pt idx="470">
                  <c:v>36248</c:v>
                </c:pt>
                <c:pt idx="471">
                  <c:v>36255</c:v>
                </c:pt>
                <c:pt idx="472">
                  <c:v>36262</c:v>
                </c:pt>
                <c:pt idx="473">
                  <c:v>36269</c:v>
                </c:pt>
                <c:pt idx="474">
                  <c:v>36276</c:v>
                </c:pt>
                <c:pt idx="475">
                  <c:v>36283</c:v>
                </c:pt>
                <c:pt idx="476">
                  <c:v>36290</c:v>
                </c:pt>
                <c:pt idx="477">
                  <c:v>36297</c:v>
                </c:pt>
                <c:pt idx="478">
                  <c:v>36304</c:v>
                </c:pt>
                <c:pt idx="479">
                  <c:v>36311</c:v>
                </c:pt>
                <c:pt idx="480">
                  <c:v>36318</c:v>
                </c:pt>
                <c:pt idx="481">
                  <c:v>36325</c:v>
                </c:pt>
                <c:pt idx="482">
                  <c:v>36332</c:v>
                </c:pt>
                <c:pt idx="483">
                  <c:v>36339</c:v>
                </c:pt>
                <c:pt idx="484">
                  <c:v>36346</c:v>
                </c:pt>
                <c:pt idx="485">
                  <c:v>36353</c:v>
                </c:pt>
                <c:pt idx="486">
                  <c:v>36360</c:v>
                </c:pt>
                <c:pt idx="487">
                  <c:v>36367</c:v>
                </c:pt>
                <c:pt idx="488">
                  <c:v>36374</c:v>
                </c:pt>
                <c:pt idx="489">
                  <c:v>36381</c:v>
                </c:pt>
                <c:pt idx="490">
                  <c:v>36388</c:v>
                </c:pt>
                <c:pt idx="491">
                  <c:v>36395</c:v>
                </c:pt>
                <c:pt idx="492">
                  <c:v>36402</c:v>
                </c:pt>
                <c:pt idx="493">
                  <c:v>36409</c:v>
                </c:pt>
                <c:pt idx="494">
                  <c:v>36416</c:v>
                </c:pt>
                <c:pt idx="495">
                  <c:v>36423</c:v>
                </c:pt>
                <c:pt idx="496">
                  <c:v>36430</c:v>
                </c:pt>
                <c:pt idx="497">
                  <c:v>36437</c:v>
                </c:pt>
                <c:pt idx="498">
                  <c:v>36444</c:v>
                </c:pt>
                <c:pt idx="499">
                  <c:v>36451</c:v>
                </c:pt>
                <c:pt idx="500">
                  <c:v>36458</c:v>
                </c:pt>
                <c:pt idx="501">
                  <c:v>36465</c:v>
                </c:pt>
                <c:pt idx="502">
                  <c:v>36472</c:v>
                </c:pt>
                <c:pt idx="503">
                  <c:v>36479</c:v>
                </c:pt>
                <c:pt idx="504">
                  <c:v>36486</c:v>
                </c:pt>
                <c:pt idx="505">
                  <c:v>36493</c:v>
                </c:pt>
                <c:pt idx="506">
                  <c:v>36500</c:v>
                </c:pt>
                <c:pt idx="507">
                  <c:v>36507</c:v>
                </c:pt>
                <c:pt idx="508">
                  <c:v>36514</c:v>
                </c:pt>
                <c:pt idx="509">
                  <c:v>36521</c:v>
                </c:pt>
                <c:pt idx="510">
                  <c:v>36528</c:v>
                </c:pt>
                <c:pt idx="511">
                  <c:v>36535</c:v>
                </c:pt>
                <c:pt idx="512">
                  <c:v>36542</c:v>
                </c:pt>
                <c:pt idx="513">
                  <c:v>36549</c:v>
                </c:pt>
                <c:pt idx="514">
                  <c:v>36556</c:v>
                </c:pt>
                <c:pt idx="515">
                  <c:v>36563</c:v>
                </c:pt>
                <c:pt idx="516">
                  <c:v>36570</c:v>
                </c:pt>
                <c:pt idx="517">
                  <c:v>36577</c:v>
                </c:pt>
                <c:pt idx="518">
                  <c:v>36584</c:v>
                </c:pt>
                <c:pt idx="519">
                  <c:v>36591</c:v>
                </c:pt>
                <c:pt idx="520">
                  <c:v>36598</c:v>
                </c:pt>
                <c:pt idx="521">
                  <c:v>36605</c:v>
                </c:pt>
                <c:pt idx="522">
                  <c:v>36612</c:v>
                </c:pt>
                <c:pt idx="523">
                  <c:v>36619</c:v>
                </c:pt>
                <c:pt idx="524">
                  <c:v>36626</c:v>
                </c:pt>
                <c:pt idx="525">
                  <c:v>36633</c:v>
                </c:pt>
                <c:pt idx="526">
                  <c:v>36640</c:v>
                </c:pt>
                <c:pt idx="527">
                  <c:v>36647</c:v>
                </c:pt>
                <c:pt idx="528">
                  <c:v>36654</c:v>
                </c:pt>
                <c:pt idx="529">
                  <c:v>36661</c:v>
                </c:pt>
                <c:pt idx="530">
                  <c:v>36668</c:v>
                </c:pt>
                <c:pt idx="531">
                  <c:v>36675</c:v>
                </c:pt>
                <c:pt idx="532">
                  <c:v>36682</c:v>
                </c:pt>
                <c:pt idx="533">
                  <c:v>36689</c:v>
                </c:pt>
                <c:pt idx="534">
                  <c:v>36696</c:v>
                </c:pt>
                <c:pt idx="535">
                  <c:v>36703</c:v>
                </c:pt>
                <c:pt idx="536">
                  <c:v>36710</c:v>
                </c:pt>
                <c:pt idx="537">
                  <c:v>36717</c:v>
                </c:pt>
                <c:pt idx="538">
                  <c:v>36724</c:v>
                </c:pt>
                <c:pt idx="539">
                  <c:v>36731</c:v>
                </c:pt>
                <c:pt idx="540">
                  <c:v>36738</c:v>
                </c:pt>
                <c:pt idx="541">
                  <c:v>36745</c:v>
                </c:pt>
                <c:pt idx="542">
                  <c:v>36752</c:v>
                </c:pt>
                <c:pt idx="543">
                  <c:v>36759</c:v>
                </c:pt>
                <c:pt idx="544">
                  <c:v>36766</c:v>
                </c:pt>
                <c:pt idx="545">
                  <c:v>36773</c:v>
                </c:pt>
                <c:pt idx="546">
                  <c:v>36780</c:v>
                </c:pt>
                <c:pt idx="547">
                  <c:v>36787</c:v>
                </c:pt>
                <c:pt idx="548">
                  <c:v>36794</c:v>
                </c:pt>
                <c:pt idx="549">
                  <c:v>36801</c:v>
                </c:pt>
                <c:pt idx="550">
                  <c:v>36808</c:v>
                </c:pt>
                <c:pt idx="551">
                  <c:v>36815</c:v>
                </c:pt>
                <c:pt idx="552">
                  <c:v>36822</c:v>
                </c:pt>
                <c:pt idx="553">
                  <c:v>36829</c:v>
                </c:pt>
                <c:pt idx="554">
                  <c:v>36836</c:v>
                </c:pt>
                <c:pt idx="555">
                  <c:v>36843</c:v>
                </c:pt>
                <c:pt idx="556">
                  <c:v>36850</c:v>
                </c:pt>
                <c:pt idx="557">
                  <c:v>36857</c:v>
                </c:pt>
                <c:pt idx="558">
                  <c:v>36864</c:v>
                </c:pt>
                <c:pt idx="559">
                  <c:v>36871</c:v>
                </c:pt>
                <c:pt idx="560">
                  <c:v>36878</c:v>
                </c:pt>
                <c:pt idx="561">
                  <c:v>36885</c:v>
                </c:pt>
                <c:pt idx="562">
                  <c:v>36892</c:v>
                </c:pt>
                <c:pt idx="563">
                  <c:v>36899</c:v>
                </c:pt>
                <c:pt idx="564">
                  <c:v>36906</c:v>
                </c:pt>
                <c:pt idx="565">
                  <c:v>36913</c:v>
                </c:pt>
                <c:pt idx="566">
                  <c:v>36920</c:v>
                </c:pt>
                <c:pt idx="567">
                  <c:v>36927</c:v>
                </c:pt>
                <c:pt idx="568">
                  <c:v>36934</c:v>
                </c:pt>
                <c:pt idx="569">
                  <c:v>36941</c:v>
                </c:pt>
                <c:pt idx="570">
                  <c:v>36948</c:v>
                </c:pt>
                <c:pt idx="571">
                  <c:v>36955</c:v>
                </c:pt>
                <c:pt idx="572">
                  <c:v>36962</c:v>
                </c:pt>
                <c:pt idx="573">
                  <c:v>36969</c:v>
                </c:pt>
                <c:pt idx="574">
                  <c:v>36976</c:v>
                </c:pt>
                <c:pt idx="575">
                  <c:v>36983</c:v>
                </c:pt>
                <c:pt idx="576">
                  <c:v>36990</c:v>
                </c:pt>
                <c:pt idx="577">
                  <c:v>36997</c:v>
                </c:pt>
                <c:pt idx="578">
                  <c:v>37004</c:v>
                </c:pt>
                <c:pt idx="579">
                  <c:v>37011</c:v>
                </c:pt>
                <c:pt idx="580">
                  <c:v>37018</c:v>
                </c:pt>
                <c:pt idx="581">
                  <c:v>37025</c:v>
                </c:pt>
                <c:pt idx="582">
                  <c:v>37032</c:v>
                </c:pt>
                <c:pt idx="583">
                  <c:v>37039</c:v>
                </c:pt>
                <c:pt idx="584">
                  <c:v>37046</c:v>
                </c:pt>
                <c:pt idx="585">
                  <c:v>37053</c:v>
                </c:pt>
                <c:pt idx="586">
                  <c:v>37060</c:v>
                </c:pt>
                <c:pt idx="587">
                  <c:v>37067</c:v>
                </c:pt>
                <c:pt idx="588">
                  <c:v>37074</c:v>
                </c:pt>
                <c:pt idx="589">
                  <c:v>37081</c:v>
                </c:pt>
                <c:pt idx="590">
                  <c:v>37088</c:v>
                </c:pt>
                <c:pt idx="591">
                  <c:v>37095</c:v>
                </c:pt>
                <c:pt idx="592">
                  <c:v>37102</c:v>
                </c:pt>
                <c:pt idx="593">
                  <c:v>37109</c:v>
                </c:pt>
                <c:pt idx="594">
                  <c:v>37116</c:v>
                </c:pt>
                <c:pt idx="595">
                  <c:v>37123</c:v>
                </c:pt>
                <c:pt idx="596">
                  <c:v>37130</c:v>
                </c:pt>
                <c:pt idx="597">
                  <c:v>37137</c:v>
                </c:pt>
                <c:pt idx="598">
                  <c:v>37144</c:v>
                </c:pt>
                <c:pt idx="599">
                  <c:v>37151</c:v>
                </c:pt>
                <c:pt idx="600">
                  <c:v>37158</c:v>
                </c:pt>
                <c:pt idx="601">
                  <c:v>37165</c:v>
                </c:pt>
                <c:pt idx="602">
                  <c:v>37172</c:v>
                </c:pt>
                <c:pt idx="603">
                  <c:v>37179</c:v>
                </c:pt>
                <c:pt idx="604">
                  <c:v>37186</c:v>
                </c:pt>
                <c:pt idx="605">
                  <c:v>37193</c:v>
                </c:pt>
                <c:pt idx="606">
                  <c:v>37200</c:v>
                </c:pt>
                <c:pt idx="607">
                  <c:v>37207</c:v>
                </c:pt>
                <c:pt idx="608">
                  <c:v>37214</c:v>
                </c:pt>
                <c:pt idx="609">
                  <c:v>37221</c:v>
                </c:pt>
                <c:pt idx="610">
                  <c:v>37228</c:v>
                </c:pt>
                <c:pt idx="611">
                  <c:v>37235</c:v>
                </c:pt>
                <c:pt idx="612">
                  <c:v>37242</c:v>
                </c:pt>
                <c:pt idx="613">
                  <c:v>37249</c:v>
                </c:pt>
                <c:pt idx="614">
                  <c:v>37256</c:v>
                </c:pt>
                <c:pt idx="615">
                  <c:v>37263</c:v>
                </c:pt>
                <c:pt idx="616">
                  <c:v>37270</c:v>
                </c:pt>
                <c:pt idx="617">
                  <c:v>37277</c:v>
                </c:pt>
                <c:pt idx="618">
                  <c:v>37284</c:v>
                </c:pt>
                <c:pt idx="619">
                  <c:v>37291</c:v>
                </c:pt>
                <c:pt idx="620">
                  <c:v>37298</c:v>
                </c:pt>
                <c:pt idx="621">
                  <c:v>37305</c:v>
                </c:pt>
                <c:pt idx="622">
                  <c:v>37312</c:v>
                </c:pt>
                <c:pt idx="623">
                  <c:v>37319</c:v>
                </c:pt>
                <c:pt idx="624">
                  <c:v>37326</c:v>
                </c:pt>
                <c:pt idx="625">
                  <c:v>37333</c:v>
                </c:pt>
                <c:pt idx="626">
                  <c:v>37340</c:v>
                </c:pt>
                <c:pt idx="627">
                  <c:v>37347</c:v>
                </c:pt>
                <c:pt idx="628">
                  <c:v>37354</c:v>
                </c:pt>
                <c:pt idx="629">
                  <c:v>37361</c:v>
                </c:pt>
                <c:pt idx="630">
                  <c:v>37368</c:v>
                </c:pt>
                <c:pt idx="631">
                  <c:v>37375</c:v>
                </c:pt>
                <c:pt idx="632">
                  <c:v>37382</c:v>
                </c:pt>
                <c:pt idx="633">
                  <c:v>37389</c:v>
                </c:pt>
                <c:pt idx="634">
                  <c:v>37396</c:v>
                </c:pt>
                <c:pt idx="635">
                  <c:v>37403</c:v>
                </c:pt>
                <c:pt idx="636">
                  <c:v>37410</c:v>
                </c:pt>
                <c:pt idx="637">
                  <c:v>37417</c:v>
                </c:pt>
                <c:pt idx="638">
                  <c:v>37424</c:v>
                </c:pt>
                <c:pt idx="639">
                  <c:v>37431</c:v>
                </c:pt>
                <c:pt idx="640">
                  <c:v>37438</c:v>
                </c:pt>
                <c:pt idx="641">
                  <c:v>37445</c:v>
                </c:pt>
                <c:pt idx="642">
                  <c:v>37452</c:v>
                </c:pt>
                <c:pt idx="643">
                  <c:v>37459</c:v>
                </c:pt>
                <c:pt idx="644">
                  <c:v>37466</c:v>
                </c:pt>
                <c:pt idx="645">
                  <c:v>37473</c:v>
                </c:pt>
                <c:pt idx="646">
                  <c:v>37480</c:v>
                </c:pt>
                <c:pt idx="647">
                  <c:v>37487</c:v>
                </c:pt>
                <c:pt idx="648">
                  <c:v>37494</c:v>
                </c:pt>
                <c:pt idx="649">
                  <c:v>37501</c:v>
                </c:pt>
                <c:pt idx="650">
                  <c:v>37508</c:v>
                </c:pt>
                <c:pt idx="651">
                  <c:v>37515</c:v>
                </c:pt>
                <c:pt idx="652">
                  <c:v>37522</c:v>
                </c:pt>
                <c:pt idx="653">
                  <c:v>37529</c:v>
                </c:pt>
                <c:pt idx="654">
                  <c:v>37536</c:v>
                </c:pt>
                <c:pt idx="655">
                  <c:v>37543</c:v>
                </c:pt>
                <c:pt idx="656">
                  <c:v>37550</c:v>
                </c:pt>
                <c:pt idx="657">
                  <c:v>37557</c:v>
                </c:pt>
                <c:pt idx="658">
                  <c:v>37564</c:v>
                </c:pt>
                <c:pt idx="659">
                  <c:v>37571</c:v>
                </c:pt>
                <c:pt idx="660">
                  <c:v>37578</c:v>
                </c:pt>
                <c:pt idx="661">
                  <c:v>37585</c:v>
                </c:pt>
                <c:pt idx="662">
                  <c:v>37592</c:v>
                </c:pt>
                <c:pt idx="663">
                  <c:v>37599</c:v>
                </c:pt>
                <c:pt idx="664">
                  <c:v>37606</c:v>
                </c:pt>
                <c:pt idx="665">
                  <c:v>37613</c:v>
                </c:pt>
                <c:pt idx="666">
                  <c:v>37620</c:v>
                </c:pt>
                <c:pt idx="667">
                  <c:v>37627</c:v>
                </c:pt>
                <c:pt idx="668">
                  <c:v>37634</c:v>
                </c:pt>
                <c:pt idx="669">
                  <c:v>37641</c:v>
                </c:pt>
                <c:pt idx="670">
                  <c:v>37648</c:v>
                </c:pt>
                <c:pt idx="671">
                  <c:v>37655</c:v>
                </c:pt>
                <c:pt idx="672">
                  <c:v>37662</c:v>
                </c:pt>
                <c:pt idx="673">
                  <c:v>37669</c:v>
                </c:pt>
                <c:pt idx="674">
                  <c:v>37676</c:v>
                </c:pt>
                <c:pt idx="675">
                  <c:v>37683</c:v>
                </c:pt>
                <c:pt idx="676">
                  <c:v>37690</c:v>
                </c:pt>
                <c:pt idx="677">
                  <c:v>37697</c:v>
                </c:pt>
                <c:pt idx="678">
                  <c:v>37704</c:v>
                </c:pt>
                <c:pt idx="679">
                  <c:v>37711</c:v>
                </c:pt>
                <c:pt idx="680">
                  <c:v>37718</c:v>
                </c:pt>
                <c:pt idx="681">
                  <c:v>37725</c:v>
                </c:pt>
                <c:pt idx="682">
                  <c:v>37732</c:v>
                </c:pt>
                <c:pt idx="683">
                  <c:v>37739</c:v>
                </c:pt>
                <c:pt idx="684">
                  <c:v>37746</c:v>
                </c:pt>
                <c:pt idx="685">
                  <c:v>37753</c:v>
                </c:pt>
                <c:pt idx="686">
                  <c:v>37760</c:v>
                </c:pt>
                <c:pt idx="687">
                  <c:v>37767</c:v>
                </c:pt>
                <c:pt idx="688">
                  <c:v>37774</c:v>
                </c:pt>
                <c:pt idx="689">
                  <c:v>37781</c:v>
                </c:pt>
                <c:pt idx="690">
                  <c:v>37788</c:v>
                </c:pt>
                <c:pt idx="691">
                  <c:v>37795</c:v>
                </c:pt>
                <c:pt idx="692">
                  <c:v>37802</c:v>
                </c:pt>
                <c:pt idx="693">
                  <c:v>37809</c:v>
                </c:pt>
                <c:pt idx="694">
                  <c:v>37816</c:v>
                </c:pt>
                <c:pt idx="695">
                  <c:v>37823</c:v>
                </c:pt>
                <c:pt idx="696">
                  <c:v>37830</c:v>
                </c:pt>
                <c:pt idx="697">
                  <c:v>37837</c:v>
                </c:pt>
                <c:pt idx="698">
                  <c:v>37844</c:v>
                </c:pt>
                <c:pt idx="699">
                  <c:v>37851</c:v>
                </c:pt>
                <c:pt idx="700">
                  <c:v>37858</c:v>
                </c:pt>
                <c:pt idx="701">
                  <c:v>37865</c:v>
                </c:pt>
                <c:pt idx="702">
                  <c:v>37872</c:v>
                </c:pt>
                <c:pt idx="703">
                  <c:v>37879</c:v>
                </c:pt>
                <c:pt idx="704">
                  <c:v>37886</c:v>
                </c:pt>
                <c:pt idx="705">
                  <c:v>37893</c:v>
                </c:pt>
                <c:pt idx="706">
                  <c:v>37900</c:v>
                </c:pt>
                <c:pt idx="707">
                  <c:v>37907</c:v>
                </c:pt>
                <c:pt idx="708">
                  <c:v>37914</c:v>
                </c:pt>
                <c:pt idx="709">
                  <c:v>37921</c:v>
                </c:pt>
                <c:pt idx="710">
                  <c:v>37928</c:v>
                </c:pt>
                <c:pt idx="711">
                  <c:v>37935</c:v>
                </c:pt>
                <c:pt idx="712">
                  <c:v>37942</c:v>
                </c:pt>
                <c:pt idx="713">
                  <c:v>37949</c:v>
                </c:pt>
                <c:pt idx="714">
                  <c:v>37956</c:v>
                </c:pt>
                <c:pt idx="715">
                  <c:v>37963</c:v>
                </c:pt>
                <c:pt idx="716">
                  <c:v>37970</c:v>
                </c:pt>
                <c:pt idx="717">
                  <c:v>37977</c:v>
                </c:pt>
                <c:pt idx="718">
                  <c:v>37984</c:v>
                </c:pt>
                <c:pt idx="719">
                  <c:v>37991</c:v>
                </c:pt>
                <c:pt idx="720">
                  <c:v>37998</c:v>
                </c:pt>
                <c:pt idx="721">
                  <c:v>38005</c:v>
                </c:pt>
                <c:pt idx="722">
                  <c:v>38012</c:v>
                </c:pt>
                <c:pt idx="723">
                  <c:v>38019</c:v>
                </c:pt>
                <c:pt idx="724">
                  <c:v>38026</c:v>
                </c:pt>
                <c:pt idx="725">
                  <c:v>38033</c:v>
                </c:pt>
                <c:pt idx="726">
                  <c:v>38040</c:v>
                </c:pt>
                <c:pt idx="727">
                  <c:v>38047</c:v>
                </c:pt>
                <c:pt idx="728">
                  <c:v>38054</c:v>
                </c:pt>
                <c:pt idx="729">
                  <c:v>38061</c:v>
                </c:pt>
                <c:pt idx="730">
                  <c:v>38068</c:v>
                </c:pt>
                <c:pt idx="731">
                  <c:v>38075</c:v>
                </c:pt>
                <c:pt idx="732">
                  <c:v>38082</c:v>
                </c:pt>
                <c:pt idx="733">
                  <c:v>38089</c:v>
                </c:pt>
                <c:pt idx="734">
                  <c:v>38096</c:v>
                </c:pt>
                <c:pt idx="735">
                  <c:v>38103</c:v>
                </c:pt>
                <c:pt idx="736">
                  <c:v>38110</c:v>
                </c:pt>
                <c:pt idx="737">
                  <c:v>38117</c:v>
                </c:pt>
                <c:pt idx="738">
                  <c:v>38124</c:v>
                </c:pt>
                <c:pt idx="739">
                  <c:v>38131</c:v>
                </c:pt>
                <c:pt idx="740">
                  <c:v>38138</c:v>
                </c:pt>
                <c:pt idx="741">
                  <c:v>38145</c:v>
                </c:pt>
                <c:pt idx="742">
                  <c:v>38152</c:v>
                </c:pt>
                <c:pt idx="743">
                  <c:v>38159</c:v>
                </c:pt>
                <c:pt idx="744">
                  <c:v>38166</c:v>
                </c:pt>
                <c:pt idx="745">
                  <c:v>38173</c:v>
                </c:pt>
                <c:pt idx="746">
                  <c:v>38180</c:v>
                </c:pt>
                <c:pt idx="747">
                  <c:v>38187</c:v>
                </c:pt>
                <c:pt idx="748">
                  <c:v>38194</c:v>
                </c:pt>
                <c:pt idx="749">
                  <c:v>38201</c:v>
                </c:pt>
                <c:pt idx="750">
                  <c:v>38208</c:v>
                </c:pt>
                <c:pt idx="751">
                  <c:v>38215</c:v>
                </c:pt>
                <c:pt idx="752">
                  <c:v>38222</c:v>
                </c:pt>
                <c:pt idx="753">
                  <c:v>38229</c:v>
                </c:pt>
                <c:pt idx="754">
                  <c:v>38236</c:v>
                </c:pt>
                <c:pt idx="755">
                  <c:v>38243</c:v>
                </c:pt>
                <c:pt idx="756">
                  <c:v>38250</c:v>
                </c:pt>
                <c:pt idx="757">
                  <c:v>38257</c:v>
                </c:pt>
                <c:pt idx="758">
                  <c:v>38264</c:v>
                </c:pt>
                <c:pt idx="759">
                  <c:v>38271</c:v>
                </c:pt>
                <c:pt idx="760">
                  <c:v>38278</c:v>
                </c:pt>
                <c:pt idx="761">
                  <c:v>38285</c:v>
                </c:pt>
                <c:pt idx="762">
                  <c:v>38292</c:v>
                </c:pt>
                <c:pt idx="763">
                  <c:v>38299</c:v>
                </c:pt>
                <c:pt idx="764">
                  <c:v>38306</c:v>
                </c:pt>
                <c:pt idx="765">
                  <c:v>38313</c:v>
                </c:pt>
                <c:pt idx="766">
                  <c:v>38320</c:v>
                </c:pt>
                <c:pt idx="767">
                  <c:v>38327</c:v>
                </c:pt>
                <c:pt idx="768">
                  <c:v>38334</c:v>
                </c:pt>
                <c:pt idx="769">
                  <c:v>38341</c:v>
                </c:pt>
                <c:pt idx="770">
                  <c:v>38348</c:v>
                </c:pt>
                <c:pt idx="771">
                  <c:v>38355</c:v>
                </c:pt>
                <c:pt idx="772">
                  <c:v>38362</c:v>
                </c:pt>
                <c:pt idx="773">
                  <c:v>38369</c:v>
                </c:pt>
                <c:pt idx="774">
                  <c:v>38376</c:v>
                </c:pt>
                <c:pt idx="775">
                  <c:v>38383</c:v>
                </c:pt>
                <c:pt idx="776">
                  <c:v>38390</c:v>
                </c:pt>
                <c:pt idx="777">
                  <c:v>38397</c:v>
                </c:pt>
                <c:pt idx="778">
                  <c:v>38404</c:v>
                </c:pt>
                <c:pt idx="779">
                  <c:v>38411</c:v>
                </c:pt>
                <c:pt idx="780">
                  <c:v>38418</c:v>
                </c:pt>
                <c:pt idx="781">
                  <c:v>38425</c:v>
                </c:pt>
                <c:pt idx="782">
                  <c:v>38432</c:v>
                </c:pt>
                <c:pt idx="783">
                  <c:v>38439</c:v>
                </c:pt>
                <c:pt idx="784">
                  <c:v>38446</c:v>
                </c:pt>
                <c:pt idx="785">
                  <c:v>38453</c:v>
                </c:pt>
                <c:pt idx="786">
                  <c:v>38460</c:v>
                </c:pt>
                <c:pt idx="787">
                  <c:v>38467</c:v>
                </c:pt>
                <c:pt idx="788">
                  <c:v>38474</c:v>
                </c:pt>
                <c:pt idx="789">
                  <c:v>38481</c:v>
                </c:pt>
                <c:pt idx="790">
                  <c:v>38488</c:v>
                </c:pt>
                <c:pt idx="791">
                  <c:v>38495</c:v>
                </c:pt>
                <c:pt idx="792">
                  <c:v>38502</c:v>
                </c:pt>
                <c:pt idx="793">
                  <c:v>38509</c:v>
                </c:pt>
                <c:pt idx="794">
                  <c:v>38516</c:v>
                </c:pt>
                <c:pt idx="795">
                  <c:v>38523</c:v>
                </c:pt>
                <c:pt idx="796">
                  <c:v>38530</c:v>
                </c:pt>
                <c:pt idx="797">
                  <c:v>38537</c:v>
                </c:pt>
                <c:pt idx="798">
                  <c:v>38544</c:v>
                </c:pt>
                <c:pt idx="799">
                  <c:v>38551</c:v>
                </c:pt>
                <c:pt idx="800">
                  <c:v>38558</c:v>
                </c:pt>
                <c:pt idx="801">
                  <c:v>38565</c:v>
                </c:pt>
                <c:pt idx="802">
                  <c:v>38572</c:v>
                </c:pt>
                <c:pt idx="803">
                  <c:v>38579</c:v>
                </c:pt>
                <c:pt idx="804">
                  <c:v>38586</c:v>
                </c:pt>
                <c:pt idx="805">
                  <c:v>38593</c:v>
                </c:pt>
                <c:pt idx="806">
                  <c:v>38600</c:v>
                </c:pt>
                <c:pt idx="807">
                  <c:v>38607</c:v>
                </c:pt>
                <c:pt idx="808">
                  <c:v>38614</c:v>
                </c:pt>
                <c:pt idx="809">
                  <c:v>38621</c:v>
                </c:pt>
                <c:pt idx="810">
                  <c:v>38628</c:v>
                </c:pt>
                <c:pt idx="811">
                  <c:v>38635</c:v>
                </c:pt>
                <c:pt idx="812">
                  <c:v>38642</c:v>
                </c:pt>
                <c:pt idx="813">
                  <c:v>38649</c:v>
                </c:pt>
                <c:pt idx="814">
                  <c:v>38656</c:v>
                </c:pt>
                <c:pt idx="815">
                  <c:v>38663</c:v>
                </c:pt>
                <c:pt idx="816">
                  <c:v>38670</c:v>
                </c:pt>
                <c:pt idx="817">
                  <c:v>38677</c:v>
                </c:pt>
                <c:pt idx="818">
                  <c:v>38684</c:v>
                </c:pt>
                <c:pt idx="819">
                  <c:v>38691</c:v>
                </c:pt>
                <c:pt idx="820">
                  <c:v>38698</c:v>
                </c:pt>
                <c:pt idx="821">
                  <c:v>38705</c:v>
                </c:pt>
                <c:pt idx="822">
                  <c:v>38712</c:v>
                </c:pt>
                <c:pt idx="823">
                  <c:v>38719</c:v>
                </c:pt>
                <c:pt idx="824">
                  <c:v>38726</c:v>
                </c:pt>
                <c:pt idx="825">
                  <c:v>38733</c:v>
                </c:pt>
                <c:pt idx="826">
                  <c:v>38740</c:v>
                </c:pt>
                <c:pt idx="827">
                  <c:v>38747</c:v>
                </c:pt>
                <c:pt idx="828">
                  <c:v>38754</c:v>
                </c:pt>
                <c:pt idx="829">
                  <c:v>38761</c:v>
                </c:pt>
                <c:pt idx="830">
                  <c:v>38768</c:v>
                </c:pt>
                <c:pt idx="831">
                  <c:v>38775</c:v>
                </c:pt>
                <c:pt idx="832">
                  <c:v>38782</c:v>
                </c:pt>
                <c:pt idx="833">
                  <c:v>38789</c:v>
                </c:pt>
                <c:pt idx="834">
                  <c:v>38796</c:v>
                </c:pt>
                <c:pt idx="835">
                  <c:v>38803</c:v>
                </c:pt>
                <c:pt idx="836">
                  <c:v>38810</c:v>
                </c:pt>
                <c:pt idx="837">
                  <c:v>38817</c:v>
                </c:pt>
                <c:pt idx="838">
                  <c:v>38824</c:v>
                </c:pt>
                <c:pt idx="839">
                  <c:v>38831</c:v>
                </c:pt>
                <c:pt idx="840">
                  <c:v>38838</c:v>
                </c:pt>
                <c:pt idx="841">
                  <c:v>38845</c:v>
                </c:pt>
                <c:pt idx="842">
                  <c:v>38852</c:v>
                </c:pt>
                <c:pt idx="843">
                  <c:v>38859</c:v>
                </c:pt>
                <c:pt idx="844">
                  <c:v>38866</c:v>
                </c:pt>
                <c:pt idx="845">
                  <c:v>38873</c:v>
                </c:pt>
                <c:pt idx="846">
                  <c:v>38880</c:v>
                </c:pt>
                <c:pt idx="847">
                  <c:v>38887</c:v>
                </c:pt>
                <c:pt idx="848">
                  <c:v>38894</c:v>
                </c:pt>
                <c:pt idx="849">
                  <c:v>38901</c:v>
                </c:pt>
                <c:pt idx="850">
                  <c:v>38908</c:v>
                </c:pt>
                <c:pt idx="851">
                  <c:v>38915</c:v>
                </c:pt>
                <c:pt idx="852">
                  <c:v>38922</c:v>
                </c:pt>
                <c:pt idx="853">
                  <c:v>38929</c:v>
                </c:pt>
                <c:pt idx="854">
                  <c:v>38936</c:v>
                </c:pt>
                <c:pt idx="855">
                  <c:v>38943</c:v>
                </c:pt>
                <c:pt idx="856">
                  <c:v>38950</c:v>
                </c:pt>
                <c:pt idx="857">
                  <c:v>38957</c:v>
                </c:pt>
                <c:pt idx="858">
                  <c:v>38964</c:v>
                </c:pt>
                <c:pt idx="859">
                  <c:v>38971</c:v>
                </c:pt>
                <c:pt idx="860">
                  <c:v>38978</c:v>
                </c:pt>
                <c:pt idx="861">
                  <c:v>38985</c:v>
                </c:pt>
                <c:pt idx="862">
                  <c:v>38992</c:v>
                </c:pt>
                <c:pt idx="863">
                  <c:v>38999</c:v>
                </c:pt>
                <c:pt idx="864">
                  <c:v>39006</c:v>
                </c:pt>
                <c:pt idx="865">
                  <c:v>39013</c:v>
                </c:pt>
                <c:pt idx="866">
                  <c:v>39020</c:v>
                </c:pt>
                <c:pt idx="867">
                  <c:v>39027</c:v>
                </c:pt>
                <c:pt idx="868">
                  <c:v>39034</c:v>
                </c:pt>
                <c:pt idx="869">
                  <c:v>39041</c:v>
                </c:pt>
                <c:pt idx="870">
                  <c:v>39048</c:v>
                </c:pt>
                <c:pt idx="871">
                  <c:v>39055</c:v>
                </c:pt>
                <c:pt idx="872">
                  <c:v>39062</c:v>
                </c:pt>
                <c:pt idx="873">
                  <c:v>39069</c:v>
                </c:pt>
                <c:pt idx="874">
                  <c:v>39076</c:v>
                </c:pt>
                <c:pt idx="875">
                  <c:v>39083</c:v>
                </c:pt>
                <c:pt idx="876">
                  <c:v>39090</c:v>
                </c:pt>
                <c:pt idx="877">
                  <c:v>39097</c:v>
                </c:pt>
                <c:pt idx="878">
                  <c:v>39104</c:v>
                </c:pt>
                <c:pt idx="879">
                  <c:v>39111</c:v>
                </c:pt>
                <c:pt idx="880">
                  <c:v>39118</c:v>
                </c:pt>
                <c:pt idx="881">
                  <c:v>39125</c:v>
                </c:pt>
                <c:pt idx="882">
                  <c:v>39132</c:v>
                </c:pt>
                <c:pt idx="883">
                  <c:v>39139</c:v>
                </c:pt>
                <c:pt idx="884">
                  <c:v>39146</c:v>
                </c:pt>
                <c:pt idx="885">
                  <c:v>39153</c:v>
                </c:pt>
                <c:pt idx="886">
                  <c:v>39160</c:v>
                </c:pt>
                <c:pt idx="887">
                  <c:v>39167</c:v>
                </c:pt>
                <c:pt idx="888">
                  <c:v>39174</c:v>
                </c:pt>
                <c:pt idx="889">
                  <c:v>39181</c:v>
                </c:pt>
                <c:pt idx="890">
                  <c:v>39188</c:v>
                </c:pt>
                <c:pt idx="891">
                  <c:v>39195</c:v>
                </c:pt>
                <c:pt idx="892">
                  <c:v>39202</c:v>
                </c:pt>
                <c:pt idx="893">
                  <c:v>39209</c:v>
                </c:pt>
                <c:pt idx="894">
                  <c:v>39216</c:v>
                </c:pt>
                <c:pt idx="895">
                  <c:v>39223</c:v>
                </c:pt>
                <c:pt idx="896">
                  <c:v>39230</c:v>
                </c:pt>
                <c:pt idx="897">
                  <c:v>39237</c:v>
                </c:pt>
                <c:pt idx="898">
                  <c:v>39244</c:v>
                </c:pt>
                <c:pt idx="899">
                  <c:v>39251</c:v>
                </c:pt>
                <c:pt idx="900">
                  <c:v>39258</c:v>
                </c:pt>
                <c:pt idx="901">
                  <c:v>39265</c:v>
                </c:pt>
                <c:pt idx="902">
                  <c:v>39272</c:v>
                </c:pt>
                <c:pt idx="903">
                  <c:v>39279</c:v>
                </c:pt>
                <c:pt idx="904">
                  <c:v>39286</c:v>
                </c:pt>
                <c:pt idx="905">
                  <c:v>39293</c:v>
                </c:pt>
                <c:pt idx="906">
                  <c:v>39300</c:v>
                </c:pt>
                <c:pt idx="907">
                  <c:v>39307</c:v>
                </c:pt>
                <c:pt idx="908">
                  <c:v>39314</c:v>
                </c:pt>
                <c:pt idx="909">
                  <c:v>39321</c:v>
                </c:pt>
                <c:pt idx="910">
                  <c:v>39328</c:v>
                </c:pt>
                <c:pt idx="911">
                  <c:v>39335</c:v>
                </c:pt>
                <c:pt idx="912">
                  <c:v>39342</c:v>
                </c:pt>
                <c:pt idx="913">
                  <c:v>39349</c:v>
                </c:pt>
                <c:pt idx="914">
                  <c:v>39356</c:v>
                </c:pt>
                <c:pt idx="915">
                  <c:v>39363</c:v>
                </c:pt>
                <c:pt idx="916">
                  <c:v>39370</c:v>
                </c:pt>
                <c:pt idx="917">
                  <c:v>39377</c:v>
                </c:pt>
                <c:pt idx="918">
                  <c:v>39384</c:v>
                </c:pt>
                <c:pt idx="919">
                  <c:v>39391</c:v>
                </c:pt>
                <c:pt idx="920">
                  <c:v>39398</c:v>
                </c:pt>
                <c:pt idx="921">
                  <c:v>39405</c:v>
                </c:pt>
                <c:pt idx="922">
                  <c:v>39412</c:v>
                </c:pt>
                <c:pt idx="923">
                  <c:v>39419</c:v>
                </c:pt>
                <c:pt idx="924">
                  <c:v>39426</c:v>
                </c:pt>
                <c:pt idx="925">
                  <c:v>39433</c:v>
                </c:pt>
                <c:pt idx="926">
                  <c:v>39440</c:v>
                </c:pt>
                <c:pt idx="927">
                  <c:v>39447</c:v>
                </c:pt>
                <c:pt idx="928">
                  <c:v>39454</c:v>
                </c:pt>
                <c:pt idx="929">
                  <c:v>39461</c:v>
                </c:pt>
                <c:pt idx="930">
                  <c:v>39468</c:v>
                </c:pt>
                <c:pt idx="931">
                  <c:v>39475</c:v>
                </c:pt>
                <c:pt idx="932">
                  <c:v>39482</c:v>
                </c:pt>
                <c:pt idx="933">
                  <c:v>39489</c:v>
                </c:pt>
                <c:pt idx="934">
                  <c:v>39496</c:v>
                </c:pt>
                <c:pt idx="935">
                  <c:v>39503</c:v>
                </c:pt>
                <c:pt idx="936">
                  <c:v>39510</c:v>
                </c:pt>
                <c:pt idx="937">
                  <c:v>39517</c:v>
                </c:pt>
                <c:pt idx="938">
                  <c:v>39524</c:v>
                </c:pt>
                <c:pt idx="939">
                  <c:v>39531</c:v>
                </c:pt>
                <c:pt idx="940">
                  <c:v>39538</c:v>
                </c:pt>
                <c:pt idx="941">
                  <c:v>39545</c:v>
                </c:pt>
                <c:pt idx="942">
                  <c:v>39552</c:v>
                </c:pt>
                <c:pt idx="943">
                  <c:v>39559</c:v>
                </c:pt>
                <c:pt idx="944">
                  <c:v>39566</c:v>
                </c:pt>
                <c:pt idx="945">
                  <c:v>39573</c:v>
                </c:pt>
                <c:pt idx="946">
                  <c:v>39580</c:v>
                </c:pt>
                <c:pt idx="947">
                  <c:v>39587</c:v>
                </c:pt>
                <c:pt idx="948">
                  <c:v>39594</c:v>
                </c:pt>
                <c:pt idx="949">
                  <c:v>39601</c:v>
                </c:pt>
                <c:pt idx="950">
                  <c:v>39608</c:v>
                </c:pt>
                <c:pt idx="951">
                  <c:v>39615</c:v>
                </c:pt>
                <c:pt idx="952">
                  <c:v>39622</c:v>
                </c:pt>
                <c:pt idx="953">
                  <c:v>39629</c:v>
                </c:pt>
                <c:pt idx="954">
                  <c:v>39636</c:v>
                </c:pt>
                <c:pt idx="955">
                  <c:v>39643</c:v>
                </c:pt>
                <c:pt idx="956">
                  <c:v>39650</c:v>
                </c:pt>
                <c:pt idx="957">
                  <c:v>39657</c:v>
                </c:pt>
                <c:pt idx="958">
                  <c:v>39664</c:v>
                </c:pt>
                <c:pt idx="959">
                  <c:v>39671</c:v>
                </c:pt>
                <c:pt idx="960">
                  <c:v>39678</c:v>
                </c:pt>
                <c:pt idx="961">
                  <c:v>39685</c:v>
                </c:pt>
                <c:pt idx="962">
                  <c:v>39692</c:v>
                </c:pt>
                <c:pt idx="963">
                  <c:v>39699</c:v>
                </c:pt>
                <c:pt idx="964">
                  <c:v>39706</c:v>
                </c:pt>
                <c:pt idx="965">
                  <c:v>39713</c:v>
                </c:pt>
                <c:pt idx="966">
                  <c:v>39720</c:v>
                </c:pt>
                <c:pt idx="967">
                  <c:v>39727</c:v>
                </c:pt>
                <c:pt idx="968">
                  <c:v>39734</c:v>
                </c:pt>
                <c:pt idx="969">
                  <c:v>39741</c:v>
                </c:pt>
                <c:pt idx="970">
                  <c:v>39748</c:v>
                </c:pt>
                <c:pt idx="971">
                  <c:v>39755</c:v>
                </c:pt>
                <c:pt idx="972">
                  <c:v>39762</c:v>
                </c:pt>
                <c:pt idx="973">
                  <c:v>39769</c:v>
                </c:pt>
                <c:pt idx="974">
                  <c:v>39776</c:v>
                </c:pt>
                <c:pt idx="975">
                  <c:v>39783</c:v>
                </c:pt>
                <c:pt idx="976">
                  <c:v>39790</c:v>
                </c:pt>
                <c:pt idx="977">
                  <c:v>39797</c:v>
                </c:pt>
                <c:pt idx="978">
                  <c:v>39804</c:v>
                </c:pt>
                <c:pt idx="979">
                  <c:v>39811</c:v>
                </c:pt>
                <c:pt idx="980">
                  <c:v>39818</c:v>
                </c:pt>
                <c:pt idx="981">
                  <c:v>39825</c:v>
                </c:pt>
                <c:pt idx="982">
                  <c:v>39832</c:v>
                </c:pt>
                <c:pt idx="983">
                  <c:v>39839</c:v>
                </c:pt>
                <c:pt idx="984">
                  <c:v>39846</c:v>
                </c:pt>
                <c:pt idx="985">
                  <c:v>39853</c:v>
                </c:pt>
                <c:pt idx="986">
                  <c:v>39860</c:v>
                </c:pt>
                <c:pt idx="987">
                  <c:v>39867</c:v>
                </c:pt>
                <c:pt idx="988">
                  <c:v>39874</c:v>
                </c:pt>
                <c:pt idx="989">
                  <c:v>39881</c:v>
                </c:pt>
                <c:pt idx="990">
                  <c:v>39888</c:v>
                </c:pt>
                <c:pt idx="991">
                  <c:v>39895</c:v>
                </c:pt>
                <c:pt idx="992">
                  <c:v>39902</c:v>
                </c:pt>
                <c:pt idx="993">
                  <c:v>39909</c:v>
                </c:pt>
                <c:pt idx="994">
                  <c:v>39916</c:v>
                </c:pt>
                <c:pt idx="995">
                  <c:v>39923</c:v>
                </c:pt>
                <c:pt idx="996">
                  <c:v>39930</c:v>
                </c:pt>
                <c:pt idx="997">
                  <c:v>39937</c:v>
                </c:pt>
                <c:pt idx="998">
                  <c:v>39944</c:v>
                </c:pt>
                <c:pt idx="999">
                  <c:v>39951</c:v>
                </c:pt>
                <c:pt idx="1000">
                  <c:v>39958</c:v>
                </c:pt>
                <c:pt idx="1001">
                  <c:v>39965</c:v>
                </c:pt>
                <c:pt idx="1002">
                  <c:v>39972</c:v>
                </c:pt>
                <c:pt idx="1003">
                  <c:v>39979</c:v>
                </c:pt>
                <c:pt idx="1004">
                  <c:v>39986</c:v>
                </c:pt>
                <c:pt idx="1005">
                  <c:v>39993</c:v>
                </c:pt>
                <c:pt idx="1006">
                  <c:v>40000</c:v>
                </c:pt>
                <c:pt idx="1007">
                  <c:v>40007</c:v>
                </c:pt>
                <c:pt idx="1008">
                  <c:v>40014</c:v>
                </c:pt>
                <c:pt idx="1009">
                  <c:v>40021</c:v>
                </c:pt>
                <c:pt idx="1010">
                  <c:v>40028</c:v>
                </c:pt>
                <c:pt idx="1011">
                  <c:v>40035</c:v>
                </c:pt>
                <c:pt idx="1012">
                  <c:v>40042</c:v>
                </c:pt>
                <c:pt idx="1013">
                  <c:v>40049</c:v>
                </c:pt>
                <c:pt idx="1014">
                  <c:v>40056</c:v>
                </c:pt>
                <c:pt idx="1015">
                  <c:v>40063</c:v>
                </c:pt>
                <c:pt idx="1016">
                  <c:v>40070</c:v>
                </c:pt>
                <c:pt idx="1017">
                  <c:v>40077</c:v>
                </c:pt>
                <c:pt idx="1018">
                  <c:v>40084</c:v>
                </c:pt>
                <c:pt idx="1019">
                  <c:v>40091</c:v>
                </c:pt>
                <c:pt idx="1020">
                  <c:v>40098</c:v>
                </c:pt>
                <c:pt idx="1021">
                  <c:v>40105</c:v>
                </c:pt>
                <c:pt idx="1022">
                  <c:v>40112</c:v>
                </c:pt>
                <c:pt idx="1023">
                  <c:v>40119</c:v>
                </c:pt>
                <c:pt idx="1024">
                  <c:v>40126</c:v>
                </c:pt>
                <c:pt idx="1025">
                  <c:v>40133</c:v>
                </c:pt>
                <c:pt idx="1026">
                  <c:v>40140</c:v>
                </c:pt>
                <c:pt idx="1027">
                  <c:v>40147</c:v>
                </c:pt>
                <c:pt idx="1028">
                  <c:v>40154</c:v>
                </c:pt>
                <c:pt idx="1029">
                  <c:v>40161</c:v>
                </c:pt>
                <c:pt idx="1030">
                  <c:v>40168</c:v>
                </c:pt>
                <c:pt idx="1031">
                  <c:v>40175</c:v>
                </c:pt>
                <c:pt idx="1032">
                  <c:v>40182</c:v>
                </c:pt>
                <c:pt idx="1033">
                  <c:v>40189</c:v>
                </c:pt>
                <c:pt idx="1034">
                  <c:v>40196</c:v>
                </c:pt>
                <c:pt idx="1035">
                  <c:v>40203</c:v>
                </c:pt>
                <c:pt idx="1036">
                  <c:v>40210</c:v>
                </c:pt>
                <c:pt idx="1037">
                  <c:v>40217</c:v>
                </c:pt>
                <c:pt idx="1038">
                  <c:v>40224</c:v>
                </c:pt>
                <c:pt idx="1039">
                  <c:v>40231</c:v>
                </c:pt>
                <c:pt idx="1040">
                  <c:v>40238</c:v>
                </c:pt>
                <c:pt idx="1041">
                  <c:v>40245</c:v>
                </c:pt>
                <c:pt idx="1042">
                  <c:v>40252</c:v>
                </c:pt>
                <c:pt idx="1043">
                  <c:v>40259</c:v>
                </c:pt>
                <c:pt idx="1044">
                  <c:v>40266</c:v>
                </c:pt>
                <c:pt idx="1045">
                  <c:v>40273</c:v>
                </c:pt>
                <c:pt idx="1046">
                  <c:v>40280</c:v>
                </c:pt>
                <c:pt idx="1047">
                  <c:v>40287</c:v>
                </c:pt>
                <c:pt idx="1048">
                  <c:v>40294</c:v>
                </c:pt>
                <c:pt idx="1049">
                  <c:v>40301</c:v>
                </c:pt>
                <c:pt idx="1050">
                  <c:v>40308</c:v>
                </c:pt>
                <c:pt idx="1051">
                  <c:v>40315</c:v>
                </c:pt>
                <c:pt idx="1052">
                  <c:v>40322</c:v>
                </c:pt>
                <c:pt idx="1053">
                  <c:v>40329</c:v>
                </c:pt>
                <c:pt idx="1054">
                  <c:v>40336</c:v>
                </c:pt>
                <c:pt idx="1055">
                  <c:v>40343</c:v>
                </c:pt>
                <c:pt idx="1056">
                  <c:v>40350</c:v>
                </c:pt>
                <c:pt idx="1057">
                  <c:v>40357</c:v>
                </c:pt>
                <c:pt idx="1058">
                  <c:v>40364</c:v>
                </c:pt>
                <c:pt idx="1059">
                  <c:v>40371</c:v>
                </c:pt>
                <c:pt idx="1060">
                  <c:v>40378</c:v>
                </c:pt>
                <c:pt idx="1061">
                  <c:v>40385</c:v>
                </c:pt>
                <c:pt idx="1062">
                  <c:v>40392</c:v>
                </c:pt>
                <c:pt idx="1063">
                  <c:v>40399</c:v>
                </c:pt>
                <c:pt idx="1064">
                  <c:v>40406</c:v>
                </c:pt>
                <c:pt idx="1065">
                  <c:v>40413</c:v>
                </c:pt>
                <c:pt idx="1066">
                  <c:v>40420</c:v>
                </c:pt>
                <c:pt idx="1067">
                  <c:v>40427</c:v>
                </c:pt>
                <c:pt idx="1068">
                  <c:v>40434</c:v>
                </c:pt>
                <c:pt idx="1069">
                  <c:v>40441</c:v>
                </c:pt>
                <c:pt idx="1070">
                  <c:v>40448</c:v>
                </c:pt>
                <c:pt idx="1071">
                  <c:v>40455</c:v>
                </c:pt>
                <c:pt idx="1072">
                  <c:v>40462</c:v>
                </c:pt>
                <c:pt idx="1073">
                  <c:v>40469</c:v>
                </c:pt>
                <c:pt idx="1074">
                  <c:v>40476</c:v>
                </c:pt>
                <c:pt idx="1075">
                  <c:v>40483</c:v>
                </c:pt>
                <c:pt idx="1076">
                  <c:v>40490</c:v>
                </c:pt>
                <c:pt idx="1077">
                  <c:v>40497</c:v>
                </c:pt>
                <c:pt idx="1078">
                  <c:v>40504</c:v>
                </c:pt>
                <c:pt idx="1079">
                  <c:v>40511</c:v>
                </c:pt>
                <c:pt idx="1080">
                  <c:v>40518</c:v>
                </c:pt>
                <c:pt idx="1081">
                  <c:v>40525</c:v>
                </c:pt>
                <c:pt idx="1082">
                  <c:v>40532</c:v>
                </c:pt>
                <c:pt idx="1083">
                  <c:v>40539</c:v>
                </c:pt>
                <c:pt idx="1084">
                  <c:v>40546</c:v>
                </c:pt>
                <c:pt idx="1085">
                  <c:v>40553</c:v>
                </c:pt>
                <c:pt idx="1086">
                  <c:v>40560</c:v>
                </c:pt>
                <c:pt idx="1087">
                  <c:v>40567</c:v>
                </c:pt>
                <c:pt idx="1088">
                  <c:v>40574</c:v>
                </c:pt>
                <c:pt idx="1089">
                  <c:v>40581</c:v>
                </c:pt>
                <c:pt idx="1090">
                  <c:v>40588</c:v>
                </c:pt>
                <c:pt idx="1091">
                  <c:v>40595</c:v>
                </c:pt>
                <c:pt idx="1092">
                  <c:v>40602</c:v>
                </c:pt>
                <c:pt idx="1093">
                  <c:v>40609</c:v>
                </c:pt>
                <c:pt idx="1094">
                  <c:v>40616</c:v>
                </c:pt>
                <c:pt idx="1095">
                  <c:v>40623</c:v>
                </c:pt>
                <c:pt idx="1096">
                  <c:v>40630</c:v>
                </c:pt>
                <c:pt idx="1097">
                  <c:v>40637</c:v>
                </c:pt>
                <c:pt idx="1098">
                  <c:v>40644</c:v>
                </c:pt>
                <c:pt idx="1099">
                  <c:v>40651</c:v>
                </c:pt>
                <c:pt idx="1100">
                  <c:v>40658</c:v>
                </c:pt>
                <c:pt idx="1101">
                  <c:v>40665</c:v>
                </c:pt>
                <c:pt idx="1102">
                  <c:v>40672</c:v>
                </c:pt>
                <c:pt idx="1103">
                  <c:v>40679</c:v>
                </c:pt>
                <c:pt idx="1104">
                  <c:v>40686</c:v>
                </c:pt>
                <c:pt idx="1105">
                  <c:v>40693</c:v>
                </c:pt>
                <c:pt idx="1106">
                  <c:v>40700</c:v>
                </c:pt>
                <c:pt idx="1107">
                  <c:v>40707</c:v>
                </c:pt>
                <c:pt idx="1108">
                  <c:v>40714</c:v>
                </c:pt>
                <c:pt idx="1109">
                  <c:v>40721</c:v>
                </c:pt>
                <c:pt idx="1110">
                  <c:v>40728</c:v>
                </c:pt>
                <c:pt idx="1111">
                  <c:v>40735</c:v>
                </c:pt>
                <c:pt idx="1112">
                  <c:v>40742</c:v>
                </c:pt>
                <c:pt idx="1113">
                  <c:v>40749</c:v>
                </c:pt>
                <c:pt idx="1114">
                  <c:v>40756</c:v>
                </c:pt>
                <c:pt idx="1115">
                  <c:v>40763</c:v>
                </c:pt>
                <c:pt idx="1116">
                  <c:v>40770</c:v>
                </c:pt>
                <c:pt idx="1117">
                  <c:v>40777</c:v>
                </c:pt>
                <c:pt idx="1118">
                  <c:v>40784</c:v>
                </c:pt>
                <c:pt idx="1119">
                  <c:v>40791</c:v>
                </c:pt>
                <c:pt idx="1120">
                  <c:v>40798</c:v>
                </c:pt>
                <c:pt idx="1121">
                  <c:v>40805</c:v>
                </c:pt>
                <c:pt idx="1122">
                  <c:v>40812</c:v>
                </c:pt>
                <c:pt idx="1123">
                  <c:v>40819</c:v>
                </c:pt>
                <c:pt idx="1124">
                  <c:v>40826</c:v>
                </c:pt>
                <c:pt idx="1125">
                  <c:v>40833</c:v>
                </c:pt>
                <c:pt idx="1126">
                  <c:v>40840</c:v>
                </c:pt>
                <c:pt idx="1127">
                  <c:v>40847</c:v>
                </c:pt>
                <c:pt idx="1128">
                  <c:v>40854</c:v>
                </c:pt>
                <c:pt idx="1129">
                  <c:v>40861</c:v>
                </c:pt>
                <c:pt idx="1130">
                  <c:v>40868</c:v>
                </c:pt>
                <c:pt idx="1131">
                  <c:v>40875</c:v>
                </c:pt>
                <c:pt idx="1132">
                  <c:v>40882</c:v>
                </c:pt>
                <c:pt idx="1133">
                  <c:v>40889</c:v>
                </c:pt>
                <c:pt idx="1134">
                  <c:v>40896</c:v>
                </c:pt>
                <c:pt idx="1135">
                  <c:v>40903</c:v>
                </c:pt>
                <c:pt idx="1136">
                  <c:v>40910</c:v>
                </c:pt>
                <c:pt idx="1137">
                  <c:v>40917</c:v>
                </c:pt>
                <c:pt idx="1138">
                  <c:v>40924</c:v>
                </c:pt>
                <c:pt idx="1139">
                  <c:v>40931</c:v>
                </c:pt>
                <c:pt idx="1140">
                  <c:v>40938</c:v>
                </c:pt>
                <c:pt idx="1141">
                  <c:v>40945</c:v>
                </c:pt>
                <c:pt idx="1142">
                  <c:v>40952</c:v>
                </c:pt>
                <c:pt idx="1143">
                  <c:v>40959</c:v>
                </c:pt>
                <c:pt idx="1144">
                  <c:v>40966</c:v>
                </c:pt>
                <c:pt idx="1145">
                  <c:v>40973</c:v>
                </c:pt>
                <c:pt idx="1146">
                  <c:v>40980</c:v>
                </c:pt>
                <c:pt idx="1147">
                  <c:v>40987</c:v>
                </c:pt>
                <c:pt idx="1148">
                  <c:v>40994</c:v>
                </c:pt>
                <c:pt idx="1149">
                  <c:v>41001</c:v>
                </c:pt>
                <c:pt idx="1150">
                  <c:v>41008</c:v>
                </c:pt>
                <c:pt idx="1151">
                  <c:v>41015</c:v>
                </c:pt>
                <c:pt idx="1152">
                  <c:v>41022</c:v>
                </c:pt>
                <c:pt idx="1153">
                  <c:v>41029</c:v>
                </c:pt>
                <c:pt idx="1154">
                  <c:v>41036</c:v>
                </c:pt>
                <c:pt idx="1155">
                  <c:v>41043</c:v>
                </c:pt>
                <c:pt idx="1156">
                  <c:v>41050</c:v>
                </c:pt>
                <c:pt idx="1157">
                  <c:v>41057</c:v>
                </c:pt>
                <c:pt idx="1158">
                  <c:v>41064</c:v>
                </c:pt>
                <c:pt idx="1159">
                  <c:v>41071</c:v>
                </c:pt>
                <c:pt idx="1160">
                  <c:v>41078</c:v>
                </c:pt>
                <c:pt idx="1161">
                  <c:v>41085</c:v>
                </c:pt>
                <c:pt idx="1162">
                  <c:v>41092</c:v>
                </c:pt>
                <c:pt idx="1163">
                  <c:v>41099</c:v>
                </c:pt>
                <c:pt idx="1164">
                  <c:v>41106</c:v>
                </c:pt>
                <c:pt idx="1165">
                  <c:v>41113</c:v>
                </c:pt>
                <c:pt idx="1166">
                  <c:v>41120</c:v>
                </c:pt>
                <c:pt idx="1167">
                  <c:v>41127</c:v>
                </c:pt>
                <c:pt idx="1168">
                  <c:v>41134</c:v>
                </c:pt>
                <c:pt idx="1169">
                  <c:v>41141</c:v>
                </c:pt>
                <c:pt idx="1170">
                  <c:v>41148</c:v>
                </c:pt>
                <c:pt idx="1171">
                  <c:v>41155</c:v>
                </c:pt>
                <c:pt idx="1172">
                  <c:v>41162</c:v>
                </c:pt>
                <c:pt idx="1173">
                  <c:v>41169</c:v>
                </c:pt>
                <c:pt idx="1174">
                  <c:v>41176</c:v>
                </c:pt>
                <c:pt idx="1175">
                  <c:v>41183</c:v>
                </c:pt>
                <c:pt idx="1176">
                  <c:v>41190</c:v>
                </c:pt>
                <c:pt idx="1177">
                  <c:v>41197</c:v>
                </c:pt>
                <c:pt idx="1178">
                  <c:v>41204</c:v>
                </c:pt>
                <c:pt idx="1179">
                  <c:v>41211</c:v>
                </c:pt>
                <c:pt idx="1180">
                  <c:v>41218</c:v>
                </c:pt>
                <c:pt idx="1181">
                  <c:v>41225</c:v>
                </c:pt>
                <c:pt idx="1182">
                  <c:v>41232</c:v>
                </c:pt>
                <c:pt idx="1183">
                  <c:v>41239</c:v>
                </c:pt>
                <c:pt idx="1184">
                  <c:v>41246</c:v>
                </c:pt>
                <c:pt idx="1185">
                  <c:v>41253</c:v>
                </c:pt>
                <c:pt idx="1186">
                  <c:v>41260</c:v>
                </c:pt>
                <c:pt idx="1187">
                  <c:v>41267</c:v>
                </c:pt>
                <c:pt idx="1188">
                  <c:v>41274</c:v>
                </c:pt>
                <c:pt idx="1189">
                  <c:v>41281</c:v>
                </c:pt>
                <c:pt idx="1190">
                  <c:v>41288</c:v>
                </c:pt>
                <c:pt idx="1191">
                  <c:v>41295</c:v>
                </c:pt>
                <c:pt idx="1192">
                  <c:v>41302</c:v>
                </c:pt>
                <c:pt idx="1193">
                  <c:v>41309</c:v>
                </c:pt>
                <c:pt idx="1194">
                  <c:v>41316</c:v>
                </c:pt>
                <c:pt idx="1195">
                  <c:v>41323</c:v>
                </c:pt>
                <c:pt idx="1196">
                  <c:v>41330</c:v>
                </c:pt>
                <c:pt idx="1197">
                  <c:v>41337</c:v>
                </c:pt>
                <c:pt idx="1198">
                  <c:v>41344</c:v>
                </c:pt>
                <c:pt idx="1199">
                  <c:v>41351</c:v>
                </c:pt>
                <c:pt idx="1200">
                  <c:v>41358</c:v>
                </c:pt>
                <c:pt idx="1201">
                  <c:v>41365</c:v>
                </c:pt>
                <c:pt idx="1202">
                  <c:v>41372</c:v>
                </c:pt>
                <c:pt idx="1203">
                  <c:v>41379</c:v>
                </c:pt>
                <c:pt idx="1204">
                  <c:v>41386</c:v>
                </c:pt>
                <c:pt idx="1205">
                  <c:v>41393</c:v>
                </c:pt>
                <c:pt idx="1206">
                  <c:v>41400</c:v>
                </c:pt>
                <c:pt idx="1207">
                  <c:v>41407</c:v>
                </c:pt>
                <c:pt idx="1208">
                  <c:v>41414</c:v>
                </c:pt>
                <c:pt idx="1209">
                  <c:v>41421</c:v>
                </c:pt>
                <c:pt idx="1210">
                  <c:v>41428</c:v>
                </c:pt>
                <c:pt idx="1211">
                  <c:v>41435</c:v>
                </c:pt>
                <c:pt idx="1212">
                  <c:v>41442</c:v>
                </c:pt>
                <c:pt idx="1213">
                  <c:v>41449</c:v>
                </c:pt>
                <c:pt idx="1214">
                  <c:v>41456</c:v>
                </c:pt>
                <c:pt idx="1215">
                  <c:v>41463</c:v>
                </c:pt>
                <c:pt idx="1216">
                  <c:v>41470</c:v>
                </c:pt>
                <c:pt idx="1217">
                  <c:v>41477</c:v>
                </c:pt>
                <c:pt idx="1218">
                  <c:v>41484</c:v>
                </c:pt>
                <c:pt idx="1219">
                  <c:v>41491</c:v>
                </c:pt>
                <c:pt idx="1220">
                  <c:v>41498</c:v>
                </c:pt>
                <c:pt idx="1221">
                  <c:v>41505</c:v>
                </c:pt>
                <c:pt idx="1222">
                  <c:v>41512</c:v>
                </c:pt>
                <c:pt idx="1223">
                  <c:v>41519</c:v>
                </c:pt>
                <c:pt idx="1224">
                  <c:v>41526</c:v>
                </c:pt>
                <c:pt idx="1225">
                  <c:v>41533</c:v>
                </c:pt>
                <c:pt idx="1226">
                  <c:v>41540</c:v>
                </c:pt>
                <c:pt idx="1227">
                  <c:v>41547</c:v>
                </c:pt>
                <c:pt idx="1228">
                  <c:v>41554</c:v>
                </c:pt>
                <c:pt idx="1229">
                  <c:v>41561</c:v>
                </c:pt>
                <c:pt idx="1230">
                  <c:v>41568</c:v>
                </c:pt>
                <c:pt idx="1231">
                  <c:v>41575</c:v>
                </c:pt>
                <c:pt idx="1232">
                  <c:v>41582</c:v>
                </c:pt>
                <c:pt idx="1233">
                  <c:v>41589</c:v>
                </c:pt>
                <c:pt idx="1234">
                  <c:v>41596</c:v>
                </c:pt>
                <c:pt idx="1235">
                  <c:v>41603</c:v>
                </c:pt>
                <c:pt idx="1236">
                  <c:v>41610</c:v>
                </c:pt>
                <c:pt idx="1237">
                  <c:v>41617</c:v>
                </c:pt>
                <c:pt idx="1238">
                  <c:v>41624</c:v>
                </c:pt>
                <c:pt idx="1239">
                  <c:v>41631</c:v>
                </c:pt>
                <c:pt idx="1240">
                  <c:v>41638</c:v>
                </c:pt>
                <c:pt idx="1241">
                  <c:v>41645</c:v>
                </c:pt>
                <c:pt idx="1242">
                  <c:v>41652</c:v>
                </c:pt>
                <c:pt idx="1243">
                  <c:v>41659</c:v>
                </c:pt>
                <c:pt idx="1244">
                  <c:v>41666</c:v>
                </c:pt>
                <c:pt idx="1245">
                  <c:v>41673</c:v>
                </c:pt>
                <c:pt idx="1246">
                  <c:v>41680</c:v>
                </c:pt>
                <c:pt idx="1247">
                  <c:v>41687</c:v>
                </c:pt>
                <c:pt idx="1248">
                  <c:v>41694</c:v>
                </c:pt>
                <c:pt idx="1249">
                  <c:v>41701</c:v>
                </c:pt>
                <c:pt idx="1250">
                  <c:v>41708</c:v>
                </c:pt>
                <c:pt idx="1251">
                  <c:v>41715</c:v>
                </c:pt>
                <c:pt idx="1252">
                  <c:v>41722</c:v>
                </c:pt>
                <c:pt idx="1253">
                  <c:v>41729</c:v>
                </c:pt>
                <c:pt idx="1254">
                  <c:v>41736</c:v>
                </c:pt>
                <c:pt idx="1255">
                  <c:v>41743</c:v>
                </c:pt>
                <c:pt idx="1256">
                  <c:v>41750</c:v>
                </c:pt>
                <c:pt idx="1257">
                  <c:v>41757</c:v>
                </c:pt>
                <c:pt idx="1258">
                  <c:v>41764</c:v>
                </c:pt>
                <c:pt idx="1259">
                  <c:v>41771</c:v>
                </c:pt>
                <c:pt idx="1260">
                  <c:v>41778</c:v>
                </c:pt>
                <c:pt idx="1261">
                  <c:v>41785</c:v>
                </c:pt>
                <c:pt idx="1262">
                  <c:v>41792</c:v>
                </c:pt>
                <c:pt idx="1263">
                  <c:v>41799</c:v>
                </c:pt>
                <c:pt idx="1264">
                  <c:v>41806</c:v>
                </c:pt>
                <c:pt idx="1265">
                  <c:v>41813</c:v>
                </c:pt>
                <c:pt idx="1266">
                  <c:v>41820</c:v>
                </c:pt>
                <c:pt idx="1267">
                  <c:v>41827</c:v>
                </c:pt>
                <c:pt idx="1268">
                  <c:v>41834</c:v>
                </c:pt>
                <c:pt idx="1269">
                  <c:v>41841</c:v>
                </c:pt>
                <c:pt idx="1270">
                  <c:v>41848</c:v>
                </c:pt>
                <c:pt idx="1271">
                  <c:v>41855</c:v>
                </c:pt>
                <c:pt idx="1272">
                  <c:v>41862</c:v>
                </c:pt>
                <c:pt idx="1273">
                  <c:v>41869</c:v>
                </c:pt>
                <c:pt idx="1274">
                  <c:v>41876</c:v>
                </c:pt>
                <c:pt idx="1275">
                  <c:v>41883</c:v>
                </c:pt>
                <c:pt idx="1276">
                  <c:v>41890</c:v>
                </c:pt>
                <c:pt idx="1277">
                  <c:v>41897</c:v>
                </c:pt>
                <c:pt idx="1278">
                  <c:v>41904</c:v>
                </c:pt>
                <c:pt idx="1279">
                  <c:v>41911</c:v>
                </c:pt>
                <c:pt idx="1280">
                  <c:v>41918</c:v>
                </c:pt>
                <c:pt idx="1281">
                  <c:v>41925</c:v>
                </c:pt>
                <c:pt idx="1282">
                  <c:v>41932</c:v>
                </c:pt>
                <c:pt idx="1283">
                  <c:v>41939</c:v>
                </c:pt>
                <c:pt idx="1284">
                  <c:v>41946</c:v>
                </c:pt>
                <c:pt idx="1285">
                  <c:v>41953</c:v>
                </c:pt>
                <c:pt idx="1286">
                  <c:v>41960</c:v>
                </c:pt>
                <c:pt idx="1287">
                  <c:v>41967</c:v>
                </c:pt>
                <c:pt idx="1288">
                  <c:v>41974</c:v>
                </c:pt>
                <c:pt idx="1289">
                  <c:v>41981</c:v>
                </c:pt>
                <c:pt idx="1290">
                  <c:v>41988</c:v>
                </c:pt>
                <c:pt idx="1291">
                  <c:v>41995</c:v>
                </c:pt>
                <c:pt idx="1292">
                  <c:v>42002</c:v>
                </c:pt>
                <c:pt idx="1293">
                  <c:v>42009</c:v>
                </c:pt>
                <c:pt idx="1294">
                  <c:v>42016</c:v>
                </c:pt>
                <c:pt idx="1295">
                  <c:v>42023</c:v>
                </c:pt>
                <c:pt idx="1296">
                  <c:v>42030</c:v>
                </c:pt>
                <c:pt idx="1297">
                  <c:v>42037</c:v>
                </c:pt>
                <c:pt idx="1298">
                  <c:v>42044</c:v>
                </c:pt>
                <c:pt idx="1299">
                  <c:v>42051</c:v>
                </c:pt>
                <c:pt idx="1300">
                  <c:v>42058</c:v>
                </c:pt>
                <c:pt idx="1301">
                  <c:v>42065</c:v>
                </c:pt>
                <c:pt idx="1302">
                  <c:v>42072</c:v>
                </c:pt>
                <c:pt idx="1303">
                  <c:v>42079</c:v>
                </c:pt>
                <c:pt idx="1304">
                  <c:v>42086</c:v>
                </c:pt>
                <c:pt idx="1305">
                  <c:v>42093</c:v>
                </c:pt>
                <c:pt idx="1306">
                  <c:v>42100</c:v>
                </c:pt>
                <c:pt idx="1307">
                  <c:v>42107</c:v>
                </c:pt>
                <c:pt idx="1308">
                  <c:v>42114</c:v>
                </c:pt>
                <c:pt idx="1309">
                  <c:v>42121</c:v>
                </c:pt>
                <c:pt idx="1310">
                  <c:v>42128</c:v>
                </c:pt>
                <c:pt idx="1311">
                  <c:v>42135</c:v>
                </c:pt>
                <c:pt idx="1312">
                  <c:v>42142</c:v>
                </c:pt>
                <c:pt idx="1313">
                  <c:v>42149</c:v>
                </c:pt>
                <c:pt idx="1314">
                  <c:v>42156</c:v>
                </c:pt>
                <c:pt idx="1315">
                  <c:v>42163</c:v>
                </c:pt>
                <c:pt idx="1316">
                  <c:v>42170</c:v>
                </c:pt>
                <c:pt idx="1317">
                  <c:v>42177</c:v>
                </c:pt>
                <c:pt idx="1318">
                  <c:v>42184</c:v>
                </c:pt>
                <c:pt idx="1319">
                  <c:v>42191</c:v>
                </c:pt>
                <c:pt idx="1320">
                  <c:v>42198</c:v>
                </c:pt>
                <c:pt idx="1321">
                  <c:v>42205</c:v>
                </c:pt>
                <c:pt idx="1322">
                  <c:v>42212</c:v>
                </c:pt>
                <c:pt idx="1323">
                  <c:v>42219</c:v>
                </c:pt>
                <c:pt idx="1324">
                  <c:v>42226</c:v>
                </c:pt>
                <c:pt idx="1325">
                  <c:v>42233</c:v>
                </c:pt>
                <c:pt idx="1326">
                  <c:v>42240</c:v>
                </c:pt>
                <c:pt idx="1327">
                  <c:v>42247</c:v>
                </c:pt>
                <c:pt idx="1328">
                  <c:v>42254</c:v>
                </c:pt>
                <c:pt idx="1329">
                  <c:v>42261</c:v>
                </c:pt>
                <c:pt idx="1330">
                  <c:v>42268</c:v>
                </c:pt>
                <c:pt idx="1331">
                  <c:v>42275</c:v>
                </c:pt>
                <c:pt idx="1332">
                  <c:v>42282</c:v>
                </c:pt>
                <c:pt idx="1333">
                  <c:v>42289</c:v>
                </c:pt>
                <c:pt idx="1334">
                  <c:v>42296</c:v>
                </c:pt>
                <c:pt idx="1335">
                  <c:v>42303</c:v>
                </c:pt>
                <c:pt idx="1336">
                  <c:v>42310</c:v>
                </c:pt>
                <c:pt idx="1337">
                  <c:v>42317</c:v>
                </c:pt>
                <c:pt idx="1338">
                  <c:v>42324</c:v>
                </c:pt>
                <c:pt idx="1339">
                  <c:v>42331</c:v>
                </c:pt>
                <c:pt idx="1340">
                  <c:v>42338</c:v>
                </c:pt>
                <c:pt idx="1341">
                  <c:v>42345</c:v>
                </c:pt>
                <c:pt idx="1342">
                  <c:v>42352</c:v>
                </c:pt>
                <c:pt idx="1343">
                  <c:v>42359</c:v>
                </c:pt>
                <c:pt idx="1344">
                  <c:v>42366</c:v>
                </c:pt>
                <c:pt idx="1345">
                  <c:v>42373</c:v>
                </c:pt>
                <c:pt idx="1346">
                  <c:v>42380</c:v>
                </c:pt>
                <c:pt idx="1347">
                  <c:v>42387</c:v>
                </c:pt>
                <c:pt idx="1348">
                  <c:v>42394</c:v>
                </c:pt>
                <c:pt idx="1349">
                  <c:v>42401</c:v>
                </c:pt>
                <c:pt idx="1350">
                  <c:v>42408</c:v>
                </c:pt>
                <c:pt idx="1351">
                  <c:v>42415</c:v>
                </c:pt>
                <c:pt idx="1352">
                  <c:v>42422</c:v>
                </c:pt>
                <c:pt idx="1353">
                  <c:v>42429</c:v>
                </c:pt>
                <c:pt idx="1354">
                  <c:v>42436</c:v>
                </c:pt>
                <c:pt idx="1355">
                  <c:v>42443</c:v>
                </c:pt>
                <c:pt idx="1356">
                  <c:v>42450</c:v>
                </c:pt>
                <c:pt idx="1357">
                  <c:v>42457</c:v>
                </c:pt>
                <c:pt idx="1358">
                  <c:v>42464</c:v>
                </c:pt>
                <c:pt idx="1359">
                  <c:v>42471</c:v>
                </c:pt>
                <c:pt idx="1360">
                  <c:v>42478</c:v>
                </c:pt>
                <c:pt idx="1361">
                  <c:v>42485</c:v>
                </c:pt>
                <c:pt idx="1362">
                  <c:v>42492</c:v>
                </c:pt>
                <c:pt idx="1363">
                  <c:v>42499</c:v>
                </c:pt>
                <c:pt idx="1364">
                  <c:v>42506</c:v>
                </c:pt>
                <c:pt idx="1365">
                  <c:v>42513</c:v>
                </c:pt>
                <c:pt idx="1366">
                  <c:v>42520</c:v>
                </c:pt>
                <c:pt idx="1367">
                  <c:v>42527</c:v>
                </c:pt>
                <c:pt idx="1368">
                  <c:v>42534</c:v>
                </c:pt>
                <c:pt idx="1369">
                  <c:v>42541</c:v>
                </c:pt>
                <c:pt idx="1370">
                  <c:v>42548</c:v>
                </c:pt>
                <c:pt idx="1371">
                  <c:v>42555</c:v>
                </c:pt>
                <c:pt idx="1372">
                  <c:v>42562</c:v>
                </c:pt>
                <c:pt idx="1373">
                  <c:v>42569</c:v>
                </c:pt>
                <c:pt idx="1374">
                  <c:v>42576</c:v>
                </c:pt>
                <c:pt idx="1375">
                  <c:v>42583</c:v>
                </c:pt>
                <c:pt idx="1376">
                  <c:v>42590</c:v>
                </c:pt>
                <c:pt idx="1377">
                  <c:v>42597</c:v>
                </c:pt>
                <c:pt idx="1378">
                  <c:v>42604</c:v>
                </c:pt>
                <c:pt idx="1379">
                  <c:v>42611</c:v>
                </c:pt>
                <c:pt idx="1380">
                  <c:v>42618</c:v>
                </c:pt>
                <c:pt idx="1381">
                  <c:v>42625</c:v>
                </c:pt>
                <c:pt idx="1382">
                  <c:v>42632</c:v>
                </c:pt>
                <c:pt idx="1383">
                  <c:v>42639</c:v>
                </c:pt>
                <c:pt idx="1384">
                  <c:v>42646</c:v>
                </c:pt>
                <c:pt idx="1385">
                  <c:v>42653</c:v>
                </c:pt>
                <c:pt idx="1386">
                  <c:v>42660</c:v>
                </c:pt>
                <c:pt idx="1387">
                  <c:v>42667</c:v>
                </c:pt>
                <c:pt idx="1388">
                  <c:v>42674</c:v>
                </c:pt>
                <c:pt idx="1389">
                  <c:v>42681</c:v>
                </c:pt>
                <c:pt idx="1390">
                  <c:v>42688</c:v>
                </c:pt>
                <c:pt idx="1391">
                  <c:v>42695</c:v>
                </c:pt>
                <c:pt idx="1392">
                  <c:v>42702</c:v>
                </c:pt>
                <c:pt idx="1393">
                  <c:v>42709</c:v>
                </c:pt>
                <c:pt idx="1394">
                  <c:v>42716</c:v>
                </c:pt>
                <c:pt idx="1395">
                  <c:v>42723</c:v>
                </c:pt>
                <c:pt idx="1396">
                  <c:v>42730</c:v>
                </c:pt>
                <c:pt idx="1397">
                  <c:v>42737</c:v>
                </c:pt>
                <c:pt idx="1398">
                  <c:v>42744</c:v>
                </c:pt>
                <c:pt idx="1399">
                  <c:v>42751</c:v>
                </c:pt>
                <c:pt idx="1400">
                  <c:v>42758</c:v>
                </c:pt>
                <c:pt idx="1401">
                  <c:v>42765</c:v>
                </c:pt>
                <c:pt idx="1402">
                  <c:v>42772</c:v>
                </c:pt>
                <c:pt idx="1403">
                  <c:v>42779</c:v>
                </c:pt>
                <c:pt idx="1404">
                  <c:v>42786</c:v>
                </c:pt>
                <c:pt idx="1405">
                  <c:v>42793</c:v>
                </c:pt>
                <c:pt idx="1406">
                  <c:v>42800</c:v>
                </c:pt>
                <c:pt idx="1407">
                  <c:v>42807</c:v>
                </c:pt>
                <c:pt idx="1408">
                  <c:v>42814</c:v>
                </c:pt>
                <c:pt idx="1409">
                  <c:v>42821</c:v>
                </c:pt>
                <c:pt idx="1410">
                  <c:v>42828</c:v>
                </c:pt>
                <c:pt idx="1411">
                  <c:v>42835</c:v>
                </c:pt>
                <c:pt idx="1412">
                  <c:v>42842</c:v>
                </c:pt>
                <c:pt idx="1413">
                  <c:v>42849</c:v>
                </c:pt>
                <c:pt idx="1414">
                  <c:v>42856</c:v>
                </c:pt>
                <c:pt idx="1415">
                  <c:v>42863</c:v>
                </c:pt>
                <c:pt idx="1416">
                  <c:v>42870</c:v>
                </c:pt>
                <c:pt idx="1417">
                  <c:v>42877</c:v>
                </c:pt>
                <c:pt idx="1418">
                  <c:v>42884</c:v>
                </c:pt>
                <c:pt idx="1419">
                  <c:v>42891</c:v>
                </c:pt>
                <c:pt idx="1420">
                  <c:v>42898</c:v>
                </c:pt>
                <c:pt idx="1421">
                  <c:v>42905</c:v>
                </c:pt>
                <c:pt idx="1422">
                  <c:v>42912</c:v>
                </c:pt>
                <c:pt idx="1423">
                  <c:v>42919</c:v>
                </c:pt>
                <c:pt idx="1424">
                  <c:v>42926</c:v>
                </c:pt>
                <c:pt idx="1425">
                  <c:v>42933</c:v>
                </c:pt>
                <c:pt idx="1426">
                  <c:v>42940</c:v>
                </c:pt>
                <c:pt idx="1427">
                  <c:v>42947</c:v>
                </c:pt>
                <c:pt idx="1428">
                  <c:v>42954</c:v>
                </c:pt>
                <c:pt idx="1429">
                  <c:v>42961</c:v>
                </c:pt>
                <c:pt idx="1430">
                  <c:v>42968</c:v>
                </c:pt>
                <c:pt idx="1431">
                  <c:v>42975</c:v>
                </c:pt>
                <c:pt idx="1432">
                  <c:v>42982</c:v>
                </c:pt>
                <c:pt idx="1433">
                  <c:v>42989</c:v>
                </c:pt>
                <c:pt idx="1434">
                  <c:v>42996</c:v>
                </c:pt>
                <c:pt idx="1435">
                  <c:v>43003</c:v>
                </c:pt>
                <c:pt idx="1436">
                  <c:v>43010</c:v>
                </c:pt>
                <c:pt idx="1437">
                  <c:v>43017</c:v>
                </c:pt>
                <c:pt idx="1438">
                  <c:v>43024</c:v>
                </c:pt>
                <c:pt idx="1439">
                  <c:v>43031</c:v>
                </c:pt>
                <c:pt idx="1440">
                  <c:v>43038</c:v>
                </c:pt>
                <c:pt idx="1441">
                  <c:v>43045</c:v>
                </c:pt>
                <c:pt idx="1442">
                  <c:v>43052</c:v>
                </c:pt>
                <c:pt idx="1443">
                  <c:v>43059</c:v>
                </c:pt>
                <c:pt idx="1444">
                  <c:v>43066</c:v>
                </c:pt>
                <c:pt idx="1445">
                  <c:v>43073</c:v>
                </c:pt>
                <c:pt idx="1446">
                  <c:v>43080</c:v>
                </c:pt>
                <c:pt idx="1447">
                  <c:v>43087</c:v>
                </c:pt>
                <c:pt idx="1448">
                  <c:v>43094</c:v>
                </c:pt>
                <c:pt idx="1449">
                  <c:v>43101</c:v>
                </c:pt>
                <c:pt idx="1450">
                  <c:v>43108</c:v>
                </c:pt>
                <c:pt idx="1451">
                  <c:v>43115</c:v>
                </c:pt>
                <c:pt idx="1452">
                  <c:v>43122</c:v>
                </c:pt>
                <c:pt idx="1453">
                  <c:v>43129</c:v>
                </c:pt>
                <c:pt idx="1454">
                  <c:v>43136</c:v>
                </c:pt>
                <c:pt idx="1455">
                  <c:v>43143</c:v>
                </c:pt>
                <c:pt idx="1456">
                  <c:v>43150</c:v>
                </c:pt>
                <c:pt idx="1457">
                  <c:v>43157</c:v>
                </c:pt>
                <c:pt idx="1458">
                  <c:v>43164</c:v>
                </c:pt>
                <c:pt idx="1459">
                  <c:v>43171</c:v>
                </c:pt>
                <c:pt idx="1460">
                  <c:v>43178</c:v>
                </c:pt>
                <c:pt idx="1461">
                  <c:v>43185</c:v>
                </c:pt>
                <c:pt idx="1462">
                  <c:v>43192</c:v>
                </c:pt>
                <c:pt idx="1463">
                  <c:v>43199</c:v>
                </c:pt>
                <c:pt idx="1464">
                  <c:v>43206</c:v>
                </c:pt>
                <c:pt idx="1465">
                  <c:v>43213</c:v>
                </c:pt>
                <c:pt idx="1466">
                  <c:v>43220</c:v>
                </c:pt>
                <c:pt idx="1467">
                  <c:v>43227</c:v>
                </c:pt>
                <c:pt idx="1468">
                  <c:v>43234</c:v>
                </c:pt>
                <c:pt idx="1469">
                  <c:v>43241</c:v>
                </c:pt>
                <c:pt idx="1470">
                  <c:v>43248</c:v>
                </c:pt>
                <c:pt idx="1471">
                  <c:v>43255</c:v>
                </c:pt>
                <c:pt idx="1472">
                  <c:v>43262</c:v>
                </c:pt>
                <c:pt idx="1473">
                  <c:v>43269</c:v>
                </c:pt>
                <c:pt idx="1474">
                  <c:v>43276</c:v>
                </c:pt>
                <c:pt idx="1475">
                  <c:v>43283</c:v>
                </c:pt>
                <c:pt idx="1476">
                  <c:v>43290</c:v>
                </c:pt>
                <c:pt idx="1477">
                  <c:v>43297</c:v>
                </c:pt>
                <c:pt idx="1478">
                  <c:v>43304</c:v>
                </c:pt>
                <c:pt idx="1479">
                  <c:v>43311</c:v>
                </c:pt>
                <c:pt idx="1480">
                  <c:v>43318</c:v>
                </c:pt>
                <c:pt idx="1481">
                  <c:v>43325</c:v>
                </c:pt>
                <c:pt idx="1482">
                  <c:v>43332</c:v>
                </c:pt>
                <c:pt idx="1483">
                  <c:v>43339</c:v>
                </c:pt>
                <c:pt idx="1484">
                  <c:v>43346</c:v>
                </c:pt>
                <c:pt idx="1485">
                  <c:v>43353</c:v>
                </c:pt>
                <c:pt idx="1486">
                  <c:v>43360</c:v>
                </c:pt>
                <c:pt idx="1487">
                  <c:v>43367</c:v>
                </c:pt>
                <c:pt idx="1488">
                  <c:v>43374</c:v>
                </c:pt>
                <c:pt idx="1489">
                  <c:v>43381</c:v>
                </c:pt>
                <c:pt idx="1490">
                  <c:v>43388</c:v>
                </c:pt>
                <c:pt idx="1491">
                  <c:v>43395</c:v>
                </c:pt>
                <c:pt idx="1492">
                  <c:v>43402</c:v>
                </c:pt>
                <c:pt idx="1493">
                  <c:v>43409</c:v>
                </c:pt>
                <c:pt idx="1494">
                  <c:v>43416</c:v>
                </c:pt>
                <c:pt idx="1495">
                  <c:v>43423</c:v>
                </c:pt>
                <c:pt idx="1496">
                  <c:v>43430</c:v>
                </c:pt>
                <c:pt idx="1497">
                  <c:v>43437</c:v>
                </c:pt>
                <c:pt idx="1498">
                  <c:v>43444</c:v>
                </c:pt>
                <c:pt idx="1499">
                  <c:v>43451</c:v>
                </c:pt>
                <c:pt idx="1500">
                  <c:v>43458</c:v>
                </c:pt>
                <c:pt idx="1501">
                  <c:v>43465</c:v>
                </c:pt>
                <c:pt idx="1502">
                  <c:v>43472</c:v>
                </c:pt>
                <c:pt idx="1503">
                  <c:v>43479</c:v>
                </c:pt>
                <c:pt idx="1504">
                  <c:v>43486</c:v>
                </c:pt>
                <c:pt idx="1505">
                  <c:v>43493</c:v>
                </c:pt>
                <c:pt idx="1506">
                  <c:v>43500</c:v>
                </c:pt>
                <c:pt idx="1507">
                  <c:v>43507</c:v>
                </c:pt>
                <c:pt idx="1508">
                  <c:v>43514</c:v>
                </c:pt>
                <c:pt idx="1509">
                  <c:v>43521</c:v>
                </c:pt>
                <c:pt idx="1510">
                  <c:v>43528</c:v>
                </c:pt>
                <c:pt idx="1511">
                  <c:v>43535</c:v>
                </c:pt>
                <c:pt idx="1512">
                  <c:v>43542</c:v>
                </c:pt>
                <c:pt idx="1513">
                  <c:v>43549</c:v>
                </c:pt>
                <c:pt idx="1514">
                  <c:v>43556</c:v>
                </c:pt>
                <c:pt idx="1515">
                  <c:v>43563</c:v>
                </c:pt>
                <c:pt idx="1516">
                  <c:v>43570</c:v>
                </c:pt>
                <c:pt idx="1517">
                  <c:v>43577</c:v>
                </c:pt>
                <c:pt idx="1518">
                  <c:v>43584</c:v>
                </c:pt>
                <c:pt idx="1519">
                  <c:v>43591</c:v>
                </c:pt>
                <c:pt idx="1520">
                  <c:v>43598</c:v>
                </c:pt>
                <c:pt idx="1521">
                  <c:v>43605</c:v>
                </c:pt>
                <c:pt idx="1522">
                  <c:v>43612</c:v>
                </c:pt>
                <c:pt idx="1523">
                  <c:v>43619</c:v>
                </c:pt>
                <c:pt idx="1524">
                  <c:v>43626</c:v>
                </c:pt>
                <c:pt idx="1525">
                  <c:v>43633</c:v>
                </c:pt>
                <c:pt idx="1526">
                  <c:v>43640</c:v>
                </c:pt>
                <c:pt idx="1527">
                  <c:v>43647</c:v>
                </c:pt>
                <c:pt idx="1528">
                  <c:v>43654</c:v>
                </c:pt>
                <c:pt idx="1529">
                  <c:v>43661</c:v>
                </c:pt>
                <c:pt idx="1530">
                  <c:v>43668</c:v>
                </c:pt>
                <c:pt idx="1531">
                  <c:v>43675</c:v>
                </c:pt>
                <c:pt idx="1532">
                  <c:v>43682</c:v>
                </c:pt>
                <c:pt idx="1533">
                  <c:v>43689</c:v>
                </c:pt>
                <c:pt idx="1534">
                  <c:v>43696</c:v>
                </c:pt>
                <c:pt idx="1535">
                  <c:v>43703</c:v>
                </c:pt>
                <c:pt idx="1536">
                  <c:v>43710</c:v>
                </c:pt>
                <c:pt idx="1537">
                  <c:v>43717</c:v>
                </c:pt>
                <c:pt idx="1538">
                  <c:v>43724</c:v>
                </c:pt>
                <c:pt idx="1539">
                  <c:v>43731</c:v>
                </c:pt>
                <c:pt idx="1540">
                  <c:v>43738</c:v>
                </c:pt>
                <c:pt idx="1541">
                  <c:v>43745</c:v>
                </c:pt>
                <c:pt idx="1542">
                  <c:v>43752</c:v>
                </c:pt>
                <c:pt idx="1543">
                  <c:v>43759</c:v>
                </c:pt>
                <c:pt idx="1544">
                  <c:v>43766</c:v>
                </c:pt>
                <c:pt idx="1545">
                  <c:v>43773</c:v>
                </c:pt>
                <c:pt idx="1546">
                  <c:v>43780</c:v>
                </c:pt>
                <c:pt idx="1547">
                  <c:v>43787</c:v>
                </c:pt>
                <c:pt idx="1548">
                  <c:v>43794</c:v>
                </c:pt>
                <c:pt idx="1549">
                  <c:v>43801</c:v>
                </c:pt>
                <c:pt idx="1550">
                  <c:v>43808</c:v>
                </c:pt>
                <c:pt idx="1551">
                  <c:v>43815</c:v>
                </c:pt>
                <c:pt idx="1552">
                  <c:v>43822</c:v>
                </c:pt>
                <c:pt idx="1553">
                  <c:v>43829</c:v>
                </c:pt>
                <c:pt idx="1554">
                  <c:v>43836</c:v>
                </c:pt>
                <c:pt idx="1555">
                  <c:v>43843</c:v>
                </c:pt>
                <c:pt idx="1556">
                  <c:v>43850</c:v>
                </c:pt>
                <c:pt idx="1557">
                  <c:v>43857</c:v>
                </c:pt>
                <c:pt idx="1558">
                  <c:v>43864</c:v>
                </c:pt>
                <c:pt idx="1559">
                  <c:v>43871</c:v>
                </c:pt>
                <c:pt idx="1560">
                  <c:v>43878</c:v>
                </c:pt>
                <c:pt idx="1561">
                  <c:v>43885</c:v>
                </c:pt>
                <c:pt idx="1562">
                  <c:v>43892</c:v>
                </c:pt>
                <c:pt idx="1563">
                  <c:v>43899</c:v>
                </c:pt>
                <c:pt idx="1564">
                  <c:v>43906</c:v>
                </c:pt>
                <c:pt idx="1565">
                  <c:v>43913</c:v>
                </c:pt>
                <c:pt idx="1566">
                  <c:v>43920</c:v>
                </c:pt>
                <c:pt idx="1567">
                  <c:v>43927</c:v>
                </c:pt>
                <c:pt idx="1568">
                  <c:v>43934</c:v>
                </c:pt>
                <c:pt idx="1569">
                  <c:v>43941</c:v>
                </c:pt>
                <c:pt idx="1570">
                  <c:v>43948</c:v>
                </c:pt>
                <c:pt idx="1571">
                  <c:v>43955</c:v>
                </c:pt>
                <c:pt idx="1572">
                  <c:v>43962</c:v>
                </c:pt>
                <c:pt idx="1573">
                  <c:v>43969</c:v>
                </c:pt>
                <c:pt idx="1574">
                  <c:v>43976</c:v>
                </c:pt>
                <c:pt idx="1575">
                  <c:v>43983</c:v>
                </c:pt>
                <c:pt idx="1576">
                  <c:v>43990</c:v>
                </c:pt>
                <c:pt idx="1577">
                  <c:v>43997</c:v>
                </c:pt>
                <c:pt idx="1578">
                  <c:v>44004</c:v>
                </c:pt>
                <c:pt idx="1579">
                  <c:v>44011</c:v>
                </c:pt>
                <c:pt idx="1580">
                  <c:v>44018</c:v>
                </c:pt>
                <c:pt idx="1581">
                  <c:v>44025</c:v>
                </c:pt>
                <c:pt idx="1582">
                  <c:v>44032</c:v>
                </c:pt>
                <c:pt idx="1583">
                  <c:v>44039</c:v>
                </c:pt>
                <c:pt idx="1584">
                  <c:v>44046</c:v>
                </c:pt>
                <c:pt idx="1585">
                  <c:v>44053</c:v>
                </c:pt>
                <c:pt idx="1586">
                  <c:v>44060</c:v>
                </c:pt>
                <c:pt idx="1587">
                  <c:v>44067</c:v>
                </c:pt>
                <c:pt idx="1588">
                  <c:v>44074</c:v>
                </c:pt>
                <c:pt idx="1589">
                  <c:v>44081</c:v>
                </c:pt>
                <c:pt idx="1590">
                  <c:v>44088</c:v>
                </c:pt>
                <c:pt idx="1591">
                  <c:v>44095</c:v>
                </c:pt>
                <c:pt idx="1592">
                  <c:v>44102</c:v>
                </c:pt>
                <c:pt idx="1593">
                  <c:v>44109</c:v>
                </c:pt>
                <c:pt idx="1594">
                  <c:v>44116</c:v>
                </c:pt>
                <c:pt idx="1595">
                  <c:v>44123</c:v>
                </c:pt>
                <c:pt idx="1596">
                  <c:v>44130</c:v>
                </c:pt>
                <c:pt idx="1597">
                  <c:v>44137</c:v>
                </c:pt>
                <c:pt idx="1598">
                  <c:v>44144</c:v>
                </c:pt>
                <c:pt idx="1599">
                  <c:v>44151</c:v>
                </c:pt>
                <c:pt idx="1600">
                  <c:v>44158</c:v>
                </c:pt>
                <c:pt idx="1601">
                  <c:v>44165</c:v>
                </c:pt>
                <c:pt idx="1602">
                  <c:v>44172</c:v>
                </c:pt>
                <c:pt idx="1603">
                  <c:v>44179</c:v>
                </c:pt>
                <c:pt idx="1604">
                  <c:v>44186</c:v>
                </c:pt>
                <c:pt idx="1605">
                  <c:v>44193</c:v>
                </c:pt>
                <c:pt idx="1606">
                  <c:v>44200</c:v>
                </c:pt>
                <c:pt idx="1607">
                  <c:v>44207</c:v>
                </c:pt>
                <c:pt idx="1608">
                  <c:v>44214</c:v>
                </c:pt>
                <c:pt idx="1609">
                  <c:v>44221</c:v>
                </c:pt>
                <c:pt idx="1610">
                  <c:v>44228</c:v>
                </c:pt>
                <c:pt idx="1611">
                  <c:v>44235</c:v>
                </c:pt>
                <c:pt idx="1612">
                  <c:v>44242</c:v>
                </c:pt>
                <c:pt idx="1613">
                  <c:v>44249</c:v>
                </c:pt>
                <c:pt idx="1614">
                  <c:v>44256</c:v>
                </c:pt>
                <c:pt idx="1615">
                  <c:v>44263</c:v>
                </c:pt>
                <c:pt idx="1616">
                  <c:v>44270</c:v>
                </c:pt>
                <c:pt idx="1617">
                  <c:v>44277</c:v>
                </c:pt>
                <c:pt idx="1618">
                  <c:v>44284</c:v>
                </c:pt>
                <c:pt idx="1619">
                  <c:v>44291</c:v>
                </c:pt>
                <c:pt idx="1620">
                  <c:v>44298</c:v>
                </c:pt>
                <c:pt idx="1621">
                  <c:v>44305</c:v>
                </c:pt>
                <c:pt idx="1622">
                  <c:v>44312</c:v>
                </c:pt>
                <c:pt idx="1623">
                  <c:v>44319</c:v>
                </c:pt>
                <c:pt idx="1624">
                  <c:v>44326</c:v>
                </c:pt>
                <c:pt idx="1625">
                  <c:v>44333</c:v>
                </c:pt>
                <c:pt idx="1626">
                  <c:v>44340</c:v>
                </c:pt>
                <c:pt idx="1627">
                  <c:v>44347</c:v>
                </c:pt>
                <c:pt idx="1628">
                  <c:v>44354</c:v>
                </c:pt>
                <c:pt idx="1629">
                  <c:v>44361</c:v>
                </c:pt>
                <c:pt idx="1630">
                  <c:v>44368</c:v>
                </c:pt>
                <c:pt idx="1631">
                  <c:v>44375</c:v>
                </c:pt>
                <c:pt idx="1632">
                  <c:v>44382</c:v>
                </c:pt>
                <c:pt idx="1633">
                  <c:v>44389</c:v>
                </c:pt>
                <c:pt idx="1634">
                  <c:v>44396</c:v>
                </c:pt>
                <c:pt idx="1635">
                  <c:v>44403</c:v>
                </c:pt>
                <c:pt idx="1636">
                  <c:v>44410</c:v>
                </c:pt>
                <c:pt idx="1637">
                  <c:v>44417</c:v>
                </c:pt>
                <c:pt idx="1638">
                  <c:v>44424</c:v>
                </c:pt>
                <c:pt idx="1639">
                  <c:v>44431</c:v>
                </c:pt>
                <c:pt idx="1640">
                  <c:v>44438</c:v>
                </c:pt>
                <c:pt idx="1641">
                  <c:v>44445</c:v>
                </c:pt>
                <c:pt idx="1642">
                  <c:v>44452</c:v>
                </c:pt>
                <c:pt idx="1643">
                  <c:v>44459</c:v>
                </c:pt>
                <c:pt idx="1644">
                  <c:v>44466</c:v>
                </c:pt>
                <c:pt idx="1645">
                  <c:v>44473</c:v>
                </c:pt>
                <c:pt idx="1646">
                  <c:v>44480</c:v>
                </c:pt>
                <c:pt idx="1647">
                  <c:v>44487</c:v>
                </c:pt>
                <c:pt idx="1648">
                  <c:v>44494</c:v>
                </c:pt>
                <c:pt idx="1649">
                  <c:v>44501</c:v>
                </c:pt>
                <c:pt idx="1650">
                  <c:v>44508</c:v>
                </c:pt>
                <c:pt idx="1651">
                  <c:v>44515</c:v>
                </c:pt>
                <c:pt idx="1652">
                  <c:v>44522</c:v>
                </c:pt>
                <c:pt idx="1653">
                  <c:v>44529</c:v>
                </c:pt>
                <c:pt idx="1654">
                  <c:v>44536</c:v>
                </c:pt>
                <c:pt idx="1655">
                  <c:v>44543</c:v>
                </c:pt>
                <c:pt idx="1656">
                  <c:v>44550</c:v>
                </c:pt>
                <c:pt idx="1657">
                  <c:v>44557</c:v>
                </c:pt>
                <c:pt idx="1658">
                  <c:v>44564</c:v>
                </c:pt>
                <c:pt idx="1659">
                  <c:v>44571</c:v>
                </c:pt>
                <c:pt idx="1660">
                  <c:v>44578</c:v>
                </c:pt>
                <c:pt idx="1661">
                  <c:v>44585</c:v>
                </c:pt>
                <c:pt idx="1662">
                  <c:v>44592</c:v>
                </c:pt>
                <c:pt idx="1663">
                  <c:v>44599</c:v>
                </c:pt>
                <c:pt idx="1664">
                  <c:v>44606</c:v>
                </c:pt>
                <c:pt idx="1665">
                  <c:v>44613</c:v>
                </c:pt>
                <c:pt idx="1666">
                  <c:v>44620</c:v>
                </c:pt>
                <c:pt idx="1667">
                  <c:v>44627</c:v>
                </c:pt>
                <c:pt idx="1668">
                  <c:v>44634</c:v>
                </c:pt>
                <c:pt idx="1669">
                  <c:v>44641</c:v>
                </c:pt>
                <c:pt idx="1670">
                  <c:v>44648</c:v>
                </c:pt>
                <c:pt idx="1671">
                  <c:v>44655</c:v>
                </c:pt>
                <c:pt idx="1672">
                  <c:v>44662</c:v>
                </c:pt>
                <c:pt idx="1673">
                  <c:v>44669</c:v>
                </c:pt>
                <c:pt idx="1674">
                  <c:v>44676</c:v>
                </c:pt>
                <c:pt idx="1675">
                  <c:v>44683</c:v>
                </c:pt>
                <c:pt idx="1676">
                  <c:v>44690</c:v>
                </c:pt>
                <c:pt idx="1677">
                  <c:v>44697</c:v>
                </c:pt>
                <c:pt idx="1678">
                  <c:v>44704</c:v>
                </c:pt>
                <c:pt idx="1679">
                  <c:v>44711</c:v>
                </c:pt>
                <c:pt idx="1680">
                  <c:v>44718</c:v>
                </c:pt>
                <c:pt idx="1681">
                  <c:v>44725</c:v>
                </c:pt>
                <c:pt idx="1682">
                  <c:v>44732</c:v>
                </c:pt>
                <c:pt idx="1683">
                  <c:v>44739</c:v>
                </c:pt>
                <c:pt idx="1684">
                  <c:v>44746</c:v>
                </c:pt>
                <c:pt idx="1685">
                  <c:v>44753</c:v>
                </c:pt>
                <c:pt idx="1686">
                  <c:v>44760</c:v>
                </c:pt>
                <c:pt idx="1687">
                  <c:v>44767</c:v>
                </c:pt>
                <c:pt idx="1688">
                  <c:v>44774</c:v>
                </c:pt>
                <c:pt idx="1689">
                  <c:v>44781</c:v>
                </c:pt>
                <c:pt idx="1690">
                  <c:v>44788</c:v>
                </c:pt>
                <c:pt idx="1691">
                  <c:v>44795</c:v>
                </c:pt>
                <c:pt idx="1692">
                  <c:v>44802</c:v>
                </c:pt>
                <c:pt idx="1693">
                  <c:v>44809</c:v>
                </c:pt>
                <c:pt idx="1694">
                  <c:v>44816</c:v>
                </c:pt>
                <c:pt idx="1695">
                  <c:v>44823</c:v>
                </c:pt>
                <c:pt idx="1696">
                  <c:v>44830</c:v>
                </c:pt>
                <c:pt idx="1697">
                  <c:v>44837</c:v>
                </c:pt>
                <c:pt idx="1698">
                  <c:v>44844</c:v>
                </c:pt>
                <c:pt idx="1699">
                  <c:v>44851</c:v>
                </c:pt>
                <c:pt idx="1700">
                  <c:v>44858</c:v>
                </c:pt>
                <c:pt idx="1701">
                  <c:v>44865</c:v>
                </c:pt>
                <c:pt idx="1702">
                  <c:v>44872</c:v>
                </c:pt>
                <c:pt idx="1703">
                  <c:v>44879</c:v>
                </c:pt>
                <c:pt idx="1704">
                  <c:v>44886</c:v>
                </c:pt>
                <c:pt idx="1705">
                  <c:v>44893</c:v>
                </c:pt>
                <c:pt idx="1706">
                  <c:v>44900</c:v>
                </c:pt>
                <c:pt idx="1707">
                  <c:v>44907</c:v>
                </c:pt>
                <c:pt idx="1708">
                  <c:v>44914</c:v>
                </c:pt>
                <c:pt idx="1709">
                  <c:v>44921</c:v>
                </c:pt>
                <c:pt idx="1710">
                  <c:v>44928</c:v>
                </c:pt>
                <c:pt idx="1711">
                  <c:v>44935</c:v>
                </c:pt>
                <c:pt idx="1712">
                  <c:v>44942</c:v>
                </c:pt>
                <c:pt idx="1713">
                  <c:v>44949</c:v>
                </c:pt>
                <c:pt idx="1714">
                  <c:v>44956</c:v>
                </c:pt>
                <c:pt idx="1715">
                  <c:v>44963</c:v>
                </c:pt>
                <c:pt idx="1716">
                  <c:v>44970</c:v>
                </c:pt>
                <c:pt idx="1717">
                  <c:v>44977</c:v>
                </c:pt>
                <c:pt idx="1718">
                  <c:v>44984</c:v>
                </c:pt>
                <c:pt idx="1719">
                  <c:v>44991</c:v>
                </c:pt>
                <c:pt idx="1720">
                  <c:v>44998</c:v>
                </c:pt>
                <c:pt idx="1721">
                  <c:v>45005</c:v>
                </c:pt>
                <c:pt idx="1722">
                  <c:v>45012</c:v>
                </c:pt>
                <c:pt idx="1723">
                  <c:v>45019</c:v>
                </c:pt>
                <c:pt idx="1724">
                  <c:v>45026</c:v>
                </c:pt>
                <c:pt idx="1725">
                  <c:v>45033</c:v>
                </c:pt>
                <c:pt idx="1726">
                  <c:v>45040</c:v>
                </c:pt>
                <c:pt idx="1727">
                  <c:v>45047</c:v>
                </c:pt>
                <c:pt idx="1728">
                  <c:v>45054</c:v>
                </c:pt>
                <c:pt idx="1729">
                  <c:v>45061</c:v>
                </c:pt>
                <c:pt idx="1730">
                  <c:v>45068</c:v>
                </c:pt>
                <c:pt idx="1731">
                  <c:v>45075</c:v>
                </c:pt>
                <c:pt idx="1732">
                  <c:v>45082</c:v>
                </c:pt>
                <c:pt idx="1733">
                  <c:v>45089</c:v>
                </c:pt>
                <c:pt idx="1734">
                  <c:v>45096</c:v>
                </c:pt>
                <c:pt idx="1735">
                  <c:v>45103</c:v>
                </c:pt>
                <c:pt idx="1736">
                  <c:v>45110</c:v>
                </c:pt>
                <c:pt idx="1737">
                  <c:v>45117</c:v>
                </c:pt>
                <c:pt idx="1738">
                  <c:v>45124</c:v>
                </c:pt>
                <c:pt idx="1739">
                  <c:v>45131</c:v>
                </c:pt>
                <c:pt idx="1740">
                  <c:v>45138</c:v>
                </c:pt>
                <c:pt idx="1741">
                  <c:v>45145</c:v>
                </c:pt>
                <c:pt idx="1742">
                  <c:v>45152</c:v>
                </c:pt>
                <c:pt idx="1743">
                  <c:v>45159</c:v>
                </c:pt>
                <c:pt idx="1744">
                  <c:v>45166</c:v>
                </c:pt>
                <c:pt idx="1745">
                  <c:v>45173</c:v>
                </c:pt>
                <c:pt idx="1746">
                  <c:v>45180</c:v>
                </c:pt>
                <c:pt idx="1747">
                  <c:v>45187</c:v>
                </c:pt>
                <c:pt idx="1748">
                  <c:v>45194</c:v>
                </c:pt>
                <c:pt idx="1749">
                  <c:v>45201</c:v>
                </c:pt>
                <c:pt idx="1750">
                  <c:v>45208</c:v>
                </c:pt>
                <c:pt idx="1751">
                  <c:v>45215</c:v>
                </c:pt>
                <c:pt idx="1752">
                  <c:v>45222</c:v>
                </c:pt>
                <c:pt idx="1753">
                  <c:v>45229</c:v>
                </c:pt>
                <c:pt idx="1754">
                  <c:v>45236</c:v>
                </c:pt>
                <c:pt idx="1755">
                  <c:v>45243</c:v>
                </c:pt>
                <c:pt idx="1756">
                  <c:v>45250</c:v>
                </c:pt>
                <c:pt idx="1757">
                  <c:v>45257</c:v>
                </c:pt>
                <c:pt idx="1758">
                  <c:v>45264</c:v>
                </c:pt>
                <c:pt idx="1759">
                  <c:v>45271</c:v>
                </c:pt>
                <c:pt idx="1760">
                  <c:v>45278</c:v>
                </c:pt>
                <c:pt idx="1761">
                  <c:v>45285</c:v>
                </c:pt>
                <c:pt idx="1762">
                  <c:v>45292</c:v>
                </c:pt>
                <c:pt idx="1763">
                  <c:v>45299</c:v>
                </c:pt>
                <c:pt idx="1764">
                  <c:v>45306</c:v>
                </c:pt>
                <c:pt idx="1765">
                  <c:v>45313</c:v>
                </c:pt>
                <c:pt idx="1766">
                  <c:v>45320</c:v>
                </c:pt>
                <c:pt idx="1767">
                  <c:v>45327</c:v>
                </c:pt>
                <c:pt idx="1768">
                  <c:v>45334</c:v>
                </c:pt>
                <c:pt idx="1769">
                  <c:v>45341</c:v>
                </c:pt>
                <c:pt idx="1770">
                  <c:v>45348</c:v>
                </c:pt>
                <c:pt idx="1771">
                  <c:v>45355</c:v>
                </c:pt>
                <c:pt idx="1772">
                  <c:v>45362</c:v>
                </c:pt>
              </c:numCache>
            </c:numRef>
          </c:cat>
          <c:val>
            <c:numRef>
              <c:f>Catalysts!$B$2:$B$10000</c:f>
              <c:numCache>
                <c:formatCode>0.00</c:formatCode>
                <c:ptCount val="9999"/>
                <c:pt idx="0">
                  <c:v>0.27048499999999998</c:v>
                </c:pt>
                <c:pt idx="1">
                  <c:v>0.29640699999999998</c:v>
                </c:pt>
                <c:pt idx="2">
                  <c:v>0.29753400000000002</c:v>
                </c:pt>
                <c:pt idx="3">
                  <c:v>0.29302600000000001</c:v>
                </c:pt>
                <c:pt idx="4">
                  <c:v>0.299788</c:v>
                </c:pt>
                <c:pt idx="5">
                  <c:v>0.31331199999999998</c:v>
                </c:pt>
                <c:pt idx="6">
                  <c:v>0.31331199999999998</c:v>
                </c:pt>
                <c:pt idx="7">
                  <c:v>0.31556600000000001</c:v>
                </c:pt>
                <c:pt idx="8">
                  <c:v>0.29753400000000002</c:v>
                </c:pt>
                <c:pt idx="9">
                  <c:v>0.30654999999999999</c:v>
                </c:pt>
                <c:pt idx="10">
                  <c:v>0.28851700000000002</c:v>
                </c:pt>
                <c:pt idx="11">
                  <c:v>0.299788</c:v>
                </c:pt>
                <c:pt idx="12">
                  <c:v>0.30654999999999999</c:v>
                </c:pt>
                <c:pt idx="13">
                  <c:v>0.290771</c:v>
                </c:pt>
                <c:pt idx="14">
                  <c:v>0.30880400000000002</c:v>
                </c:pt>
                <c:pt idx="15">
                  <c:v>0.331345</c:v>
                </c:pt>
                <c:pt idx="16">
                  <c:v>0.33359800000000001</c:v>
                </c:pt>
                <c:pt idx="17">
                  <c:v>0.35163100000000003</c:v>
                </c:pt>
                <c:pt idx="18">
                  <c:v>0.311058</c:v>
                </c:pt>
                <c:pt idx="19">
                  <c:v>0.32007400000000003</c:v>
                </c:pt>
                <c:pt idx="20">
                  <c:v>0.28851700000000002</c:v>
                </c:pt>
                <c:pt idx="21">
                  <c:v>0.29753400000000002</c:v>
                </c:pt>
                <c:pt idx="22">
                  <c:v>0.311058</c:v>
                </c:pt>
                <c:pt idx="23">
                  <c:v>0.311058</c:v>
                </c:pt>
                <c:pt idx="24">
                  <c:v>0.29753400000000002</c:v>
                </c:pt>
                <c:pt idx="25">
                  <c:v>0.279501</c:v>
                </c:pt>
                <c:pt idx="26">
                  <c:v>0.24343699999999999</c:v>
                </c:pt>
                <c:pt idx="27">
                  <c:v>0.22089700000000001</c:v>
                </c:pt>
                <c:pt idx="28">
                  <c:v>0.198356</c:v>
                </c:pt>
                <c:pt idx="29">
                  <c:v>0.17130699999999999</c:v>
                </c:pt>
                <c:pt idx="30">
                  <c:v>0.20286399999999999</c:v>
                </c:pt>
                <c:pt idx="31">
                  <c:v>0.22991300000000001</c:v>
                </c:pt>
                <c:pt idx="32">
                  <c:v>0.22089700000000001</c:v>
                </c:pt>
                <c:pt idx="33">
                  <c:v>0.24343699999999999</c:v>
                </c:pt>
                <c:pt idx="34">
                  <c:v>0.247945</c:v>
                </c:pt>
                <c:pt idx="35">
                  <c:v>0.26597700000000002</c:v>
                </c:pt>
                <c:pt idx="36">
                  <c:v>0.28851700000000002</c:v>
                </c:pt>
                <c:pt idx="37">
                  <c:v>0.27499400000000002</c:v>
                </c:pt>
                <c:pt idx="38">
                  <c:v>0.30654999999999999</c:v>
                </c:pt>
                <c:pt idx="39">
                  <c:v>0.30654999999999999</c:v>
                </c:pt>
                <c:pt idx="40">
                  <c:v>0.29753400000000002</c:v>
                </c:pt>
                <c:pt idx="41">
                  <c:v>0.27499400000000002</c:v>
                </c:pt>
                <c:pt idx="42">
                  <c:v>0.30654999999999999</c:v>
                </c:pt>
                <c:pt idx="43">
                  <c:v>0.32909100000000002</c:v>
                </c:pt>
                <c:pt idx="44">
                  <c:v>0.36290099999999997</c:v>
                </c:pt>
                <c:pt idx="45">
                  <c:v>0.374172</c:v>
                </c:pt>
                <c:pt idx="46">
                  <c:v>0.38544200000000001</c:v>
                </c:pt>
                <c:pt idx="47">
                  <c:v>0.40572799999999998</c:v>
                </c:pt>
                <c:pt idx="48">
                  <c:v>0.43503000000000003</c:v>
                </c:pt>
                <c:pt idx="49">
                  <c:v>0.51617599999999997</c:v>
                </c:pt>
                <c:pt idx="50">
                  <c:v>0.486873</c:v>
                </c:pt>
                <c:pt idx="51">
                  <c:v>0.47334999999999999</c:v>
                </c:pt>
                <c:pt idx="52">
                  <c:v>0.51842999999999995</c:v>
                </c:pt>
                <c:pt idx="53">
                  <c:v>0.53871599999999997</c:v>
                </c:pt>
                <c:pt idx="54">
                  <c:v>0.56801900000000005</c:v>
                </c:pt>
                <c:pt idx="55">
                  <c:v>0.58605099999999999</c:v>
                </c:pt>
                <c:pt idx="56">
                  <c:v>0.66719700000000004</c:v>
                </c:pt>
                <c:pt idx="57">
                  <c:v>0.71904000000000001</c:v>
                </c:pt>
                <c:pt idx="58">
                  <c:v>0.72580299999999998</c:v>
                </c:pt>
                <c:pt idx="59">
                  <c:v>0.879077</c:v>
                </c:pt>
                <c:pt idx="60">
                  <c:v>0.78891599999999995</c:v>
                </c:pt>
                <c:pt idx="61">
                  <c:v>0.82498000000000005</c:v>
                </c:pt>
                <c:pt idx="62">
                  <c:v>0.86104499999999995</c:v>
                </c:pt>
                <c:pt idx="63">
                  <c:v>0.829488</c:v>
                </c:pt>
                <c:pt idx="64">
                  <c:v>0.80694699999999997</c:v>
                </c:pt>
                <c:pt idx="65">
                  <c:v>0.79567699999999997</c:v>
                </c:pt>
                <c:pt idx="66">
                  <c:v>0.81370900000000002</c:v>
                </c:pt>
                <c:pt idx="67">
                  <c:v>0.83399599999999996</c:v>
                </c:pt>
                <c:pt idx="68">
                  <c:v>0.89260099999999998</c:v>
                </c:pt>
                <c:pt idx="69">
                  <c:v>0.89260099999999998</c:v>
                </c:pt>
                <c:pt idx="70">
                  <c:v>0.87231499999999995</c:v>
                </c:pt>
                <c:pt idx="71">
                  <c:v>0.95120700000000002</c:v>
                </c:pt>
                <c:pt idx="72">
                  <c:v>1.00305</c:v>
                </c:pt>
                <c:pt idx="73">
                  <c:v>1.0188269999999999</c:v>
                </c:pt>
                <c:pt idx="74">
                  <c:v>1.0053030000000001</c:v>
                </c:pt>
                <c:pt idx="75">
                  <c:v>0.91964999999999997</c:v>
                </c:pt>
                <c:pt idx="76">
                  <c:v>0.95571399999999995</c:v>
                </c:pt>
                <c:pt idx="77">
                  <c:v>0.91964999999999997</c:v>
                </c:pt>
                <c:pt idx="78">
                  <c:v>0.92415700000000001</c:v>
                </c:pt>
                <c:pt idx="79">
                  <c:v>0.96472999999999998</c:v>
                </c:pt>
                <c:pt idx="80">
                  <c:v>1.081941</c:v>
                </c:pt>
                <c:pt idx="81">
                  <c:v>1.0774330000000001</c:v>
                </c:pt>
                <c:pt idx="82">
                  <c:v>1.068417</c:v>
                </c:pt>
                <c:pt idx="83">
                  <c:v>1.257757</c:v>
                </c:pt>
                <c:pt idx="84">
                  <c:v>1.3298859999999999</c:v>
                </c:pt>
                <c:pt idx="85">
                  <c:v>1.2983290000000001</c:v>
                </c:pt>
                <c:pt idx="86">
                  <c:v>1.2442310000000001</c:v>
                </c:pt>
                <c:pt idx="87">
                  <c:v>1.2802960000000001</c:v>
                </c:pt>
                <c:pt idx="88">
                  <c:v>1.3118540000000001</c:v>
                </c:pt>
                <c:pt idx="89">
                  <c:v>1.46062</c:v>
                </c:pt>
                <c:pt idx="90">
                  <c:v>1.4110320000000001</c:v>
                </c:pt>
                <c:pt idx="91">
                  <c:v>1.573323</c:v>
                </c:pt>
                <c:pt idx="92">
                  <c:v>1.618404</c:v>
                </c:pt>
                <c:pt idx="93">
                  <c:v>1.6905330000000001</c:v>
                </c:pt>
                <c:pt idx="94">
                  <c:v>1.834792</c:v>
                </c:pt>
                <c:pt idx="95">
                  <c:v>1.870857</c:v>
                </c:pt>
                <c:pt idx="96">
                  <c:v>1.8032349999999999</c:v>
                </c:pt>
                <c:pt idx="97">
                  <c:v>2.0331480000000002</c:v>
                </c:pt>
                <c:pt idx="98">
                  <c:v>2.0827360000000001</c:v>
                </c:pt>
                <c:pt idx="99">
                  <c:v>2.1278169999999998</c:v>
                </c:pt>
                <c:pt idx="100">
                  <c:v>2.114293</c:v>
                </c:pt>
                <c:pt idx="101">
                  <c:v>2.0286390000000001</c:v>
                </c:pt>
                <c:pt idx="102">
                  <c:v>2.0692110000000001</c:v>
                </c:pt>
                <c:pt idx="103">
                  <c:v>2.0331480000000002</c:v>
                </c:pt>
                <c:pt idx="104">
                  <c:v>2.4073180000000001</c:v>
                </c:pt>
                <c:pt idx="105">
                  <c:v>2.3622380000000001</c:v>
                </c:pt>
                <c:pt idx="106">
                  <c:v>2.2269960000000002</c:v>
                </c:pt>
                <c:pt idx="107">
                  <c:v>2.1548660000000002</c:v>
                </c:pt>
                <c:pt idx="108">
                  <c:v>1.758154</c:v>
                </c:pt>
                <c:pt idx="109">
                  <c:v>2.0106060000000001</c:v>
                </c:pt>
                <c:pt idx="110">
                  <c:v>1.9925740000000001</c:v>
                </c:pt>
                <c:pt idx="111">
                  <c:v>1.9294610000000001</c:v>
                </c:pt>
                <c:pt idx="112">
                  <c:v>1.9294610000000001</c:v>
                </c:pt>
                <c:pt idx="113">
                  <c:v>1.9835579999999999</c:v>
                </c:pt>
                <c:pt idx="114">
                  <c:v>2.1458490000000001</c:v>
                </c:pt>
                <c:pt idx="115">
                  <c:v>2.0015890000000001</c:v>
                </c:pt>
                <c:pt idx="116">
                  <c:v>1.8392999999999999</c:v>
                </c:pt>
                <c:pt idx="117">
                  <c:v>1.785202</c:v>
                </c:pt>
                <c:pt idx="118">
                  <c:v>1.9024129999999999</c:v>
                </c:pt>
                <c:pt idx="119">
                  <c:v>2.1097839999999999</c:v>
                </c:pt>
                <c:pt idx="120">
                  <c:v>2.290108</c:v>
                </c:pt>
                <c:pt idx="121">
                  <c:v>2.353221</c:v>
                </c:pt>
                <c:pt idx="122">
                  <c:v>2.5876429999999999</c:v>
                </c:pt>
                <c:pt idx="123">
                  <c:v>2.5335450000000002</c:v>
                </c:pt>
                <c:pt idx="124">
                  <c:v>2.5696089999999998</c:v>
                </c:pt>
                <c:pt idx="125">
                  <c:v>2.5515780000000001</c:v>
                </c:pt>
                <c:pt idx="126">
                  <c:v>2.7589489999999999</c:v>
                </c:pt>
                <c:pt idx="127">
                  <c:v>2.8310770000000001</c:v>
                </c:pt>
                <c:pt idx="128">
                  <c:v>2.9212400000000001</c:v>
                </c:pt>
                <c:pt idx="129">
                  <c:v>2.9933700000000001</c:v>
                </c:pt>
                <c:pt idx="130">
                  <c:v>2.9753370000000001</c:v>
                </c:pt>
                <c:pt idx="131">
                  <c:v>2.8581279999999998</c:v>
                </c:pt>
                <c:pt idx="132">
                  <c:v>2.7950140000000001</c:v>
                </c:pt>
                <c:pt idx="133">
                  <c:v>3.0294340000000002</c:v>
                </c:pt>
                <c:pt idx="134">
                  <c:v>3.0384500000000001</c:v>
                </c:pt>
                <c:pt idx="135">
                  <c:v>3.0835319999999999</c:v>
                </c:pt>
                <c:pt idx="136">
                  <c:v>3.2909039999999998</c:v>
                </c:pt>
                <c:pt idx="137">
                  <c:v>3.3089339999999998</c:v>
                </c:pt>
                <c:pt idx="138">
                  <c:v>3.498275</c:v>
                </c:pt>
                <c:pt idx="139">
                  <c:v>3.588435</c:v>
                </c:pt>
                <c:pt idx="140">
                  <c:v>3.5974539999999999</c:v>
                </c:pt>
                <c:pt idx="141">
                  <c:v>3.6245020000000001</c:v>
                </c:pt>
                <c:pt idx="142">
                  <c:v>3.5974539999999999</c:v>
                </c:pt>
                <c:pt idx="143">
                  <c:v>3.516308</c:v>
                </c:pt>
                <c:pt idx="144">
                  <c:v>3.6695829999999998</c:v>
                </c:pt>
                <c:pt idx="145">
                  <c:v>3.6064699999999998</c:v>
                </c:pt>
                <c:pt idx="146">
                  <c:v>4.0212130000000004</c:v>
                </c:pt>
                <c:pt idx="147">
                  <c:v>4.435956</c:v>
                </c:pt>
                <c:pt idx="148">
                  <c:v>4.5261180000000003</c:v>
                </c:pt>
                <c:pt idx="149">
                  <c:v>4.4720230000000001</c:v>
                </c:pt>
                <c:pt idx="150">
                  <c:v>4.3728449999999999</c:v>
                </c:pt>
                <c:pt idx="151">
                  <c:v>4.1113749999999998</c:v>
                </c:pt>
                <c:pt idx="152">
                  <c:v>4.2826810000000002</c:v>
                </c:pt>
                <c:pt idx="153">
                  <c:v>4.0392440000000001</c:v>
                </c:pt>
                <c:pt idx="154">
                  <c:v>4.3007140000000001</c:v>
                </c:pt>
                <c:pt idx="155">
                  <c:v>4.2015370000000001</c:v>
                </c:pt>
                <c:pt idx="156">
                  <c:v>4.6523459999999996</c:v>
                </c:pt>
                <c:pt idx="157">
                  <c:v>4.4720230000000001</c:v>
                </c:pt>
                <c:pt idx="158">
                  <c:v>4.5080869999999997</c:v>
                </c:pt>
                <c:pt idx="159">
                  <c:v>4.2916980000000002</c:v>
                </c:pt>
                <c:pt idx="160">
                  <c:v>4.2015370000000001</c:v>
                </c:pt>
                <c:pt idx="161">
                  <c:v>4.4720230000000001</c:v>
                </c:pt>
                <c:pt idx="162">
                  <c:v>4.6571420000000003</c:v>
                </c:pt>
                <c:pt idx="163">
                  <c:v>4.8737519999999996</c:v>
                </c:pt>
                <c:pt idx="164">
                  <c:v>5.1806190000000001</c:v>
                </c:pt>
                <c:pt idx="165">
                  <c:v>5.3791789999999997</c:v>
                </c:pt>
                <c:pt idx="166">
                  <c:v>5.4333320000000001</c:v>
                </c:pt>
                <c:pt idx="167">
                  <c:v>5.3791789999999997</c:v>
                </c:pt>
                <c:pt idx="168">
                  <c:v>5.2167219999999999</c:v>
                </c:pt>
                <c:pt idx="169">
                  <c:v>5.5777390000000002</c:v>
                </c:pt>
                <c:pt idx="170">
                  <c:v>5.5596880000000004</c:v>
                </c:pt>
                <c:pt idx="171">
                  <c:v>5.451384</c:v>
                </c:pt>
                <c:pt idx="172">
                  <c:v>5.2528240000000004</c:v>
                </c:pt>
                <c:pt idx="173">
                  <c:v>4.9820580000000003</c:v>
                </c:pt>
                <c:pt idx="174">
                  <c:v>4.7835000000000001</c:v>
                </c:pt>
                <c:pt idx="175">
                  <c:v>5.1489450000000003</c:v>
                </c:pt>
                <c:pt idx="176">
                  <c:v>4.93215</c:v>
                </c:pt>
                <c:pt idx="177">
                  <c:v>5.0224799999999998</c:v>
                </c:pt>
                <c:pt idx="178">
                  <c:v>5.2212110000000003</c:v>
                </c:pt>
                <c:pt idx="179">
                  <c:v>5.546411</c:v>
                </c:pt>
                <c:pt idx="180">
                  <c:v>5.3657440000000003</c:v>
                </c:pt>
                <c:pt idx="181">
                  <c:v>5.600606</c:v>
                </c:pt>
                <c:pt idx="182">
                  <c:v>5.7632079999999997</c:v>
                </c:pt>
                <c:pt idx="183">
                  <c:v>5.8535389999999996</c:v>
                </c:pt>
                <c:pt idx="184">
                  <c:v>5.709009</c:v>
                </c:pt>
                <c:pt idx="185">
                  <c:v>5.7993379999999997</c:v>
                </c:pt>
                <c:pt idx="186">
                  <c:v>5.4922120000000003</c:v>
                </c:pt>
                <c:pt idx="187">
                  <c:v>5.1128130000000001</c:v>
                </c:pt>
                <c:pt idx="188">
                  <c:v>4.9723129999999998</c:v>
                </c:pt>
                <c:pt idx="189">
                  <c:v>4.6468509999999998</c:v>
                </c:pt>
                <c:pt idx="190">
                  <c:v>4.4117990000000002</c:v>
                </c:pt>
                <c:pt idx="191">
                  <c:v>4.1948230000000004</c:v>
                </c:pt>
                <c:pt idx="192">
                  <c:v>4.7372569999999996</c:v>
                </c:pt>
                <c:pt idx="193">
                  <c:v>4.4841230000000003</c:v>
                </c:pt>
                <c:pt idx="194">
                  <c:v>4.3937160000000004</c:v>
                </c:pt>
                <c:pt idx="195">
                  <c:v>4.2671479999999997</c:v>
                </c:pt>
                <c:pt idx="196">
                  <c:v>4.2671479999999997</c:v>
                </c:pt>
                <c:pt idx="197">
                  <c:v>4.683014</c:v>
                </c:pt>
                <c:pt idx="198">
                  <c:v>4.7915039999999998</c:v>
                </c:pt>
                <c:pt idx="199">
                  <c:v>4.1767459999999996</c:v>
                </c:pt>
                <c:pt idx="200">
                  <c:v>4.2671479999999997</c:v>
                </c:pt>
                <c:pt idx="201">
                  <c:v>4.1266619999999996</c:v>
                </c:pt>
                <c:pt idx="202">
                  <c:v>3.981868</c:v>
                </c:pt>
                <c:pt idx="203">
                  <c:v>4.1447620000000001</c:v>
                </c:pt>
                <c:pt idx="204">
                  <c:v>4.1266619999999996</c:v>
                </c:pt>
                <c:pt idx="205">
                  <c:v>4.6696410000000004</c:v>
                </c:pt>
                <c:pt idx="206">
                  <c:v>4.542948</c:v>
                </c:pt>
                <c:pt idx="207">
                  <c:v>4.6153440000000003</c:v>
                </c:pt>
                <c:pt idx="208">
                  <c:v>4.2352569999999998</c:v>
                </c:pt>
                <c:pt idx="209">
                  <c:v>3.9637639999999998</c:v>
                </c:pt>
                <c:pt idx="210">
                  <c:v>3.818972</c:v>
                </c:pt>
                <c:pt idx="211">
                  <c:v>3.547482</c:v>
                </c:pt>
                <c:pt idx="212">
                  <c:v>3.5293809999999999</c:v>
                </c:pt>
                <c:pt idx="213">
                  <c:v>3.7646739999999999</c:v>
                </c:pt>
                <c:pt idx="214">
                  <c:v>3.4793219999999998</c:v>
                </c:pt>
                <c:pt idx="215">
                  <c:v>3.370593</c:v>
                </c:pt>
                <c:pt idx="216">
                  <c:v>3.4249580000000002</c:v>
                </c:pt>
                <c:pt idx="217">
                  <c:v>3.1712570000000002</c:v>
                </c:pt>
                <c:pt idx="218">
                  <c:v>3.31623</c:v>
                </c:pt>
                <c:pt idx="219">
                  <c:v>3.0987710000000002</c:v>
                </c:pt>
                <c:pt idx="220">
                  <c:v>2.754464</c:v>
                </c:pt>
                <c:pt idx="221">
                  <c:v>2.5913710000000001</c:v>
                </c:pt>
                <c:pt idx="222">
                  <c:v>2.8269489999999999</c:v>
                </c:pt>
                <c:pt idx="223">
                  <c:v>2.881313</c:v>
                </c:pt>
                <c:pt idx="224">
                  <c:v>3.0444079999999998</c:v>
                </c:pt>
                <c:pt idx="225">
                  <c:v>2.9356779999999998</c:v>
                </c:pt>
                <c:pt idx="226">
                  <c:v>2.8269489999999999</c:v>
                </c:pt>
                <c:pt idx="227">
                  <c:v>2.8312490000000001</c:v>
                </c:pt>
                <c:pt idx="228">
                  <c:v>3.0671870000000001</c:v>
                </c:pt>
                <c:pt idx="229">
                  <c:v>3.1760809999999999</c:v>
                </c:pt>
                <c:pt idx="230">
                  <c:v>3.3212730000000001</c:v>
                </c:pt>
                <c:pt idx="231">
                  <c:v>3.375721</c:v>
                </c:pt>
                <c:pt idx="232">
                  <c:v>3.466466</c:v>
                </c:pt>
                <c:pt idx="233">
                  <c:v>3.375721</c:v>
                </c:pt>
                <c:pt idx="234">
                  <c:v>3.1034860000000002</c:v>
                </c:pt>
                <c:pt idx="235">
                  <c:v>2.9945900000000001</c:v>
                </c:pt>
                <c:pt idx="236">
                  <c:v>2.8856959999999998</c:v>
                </c:pt>
                <c:pt idx="237">
                  <c:v>2.921996</c:v>
                </c:pt>
                <c:pt idx="238">
                  <c:v>2.7586539999999999</c:v>
                </c:pt>
                <c:pt idx="239">
                  <c:v>2.7223549999999999</c:v>
                </c:pt>
                <c:pt idx="240">
                  <c:v>2.8902589999999999</c:v>
                </c:pt>
                <c:pt idx="241">
                  <c:v>2.6903039999999998</c:v>
                </c:pt>
                <c:pt idx="242">
                  <c:v>2.5267050000000002</c:v>
                </c:pt>
                <c:pt idx="243">
                  <c:v>2.4176389999999999</c:v>
                </c:pt>
                <c:pt idx="244">
                  <c:v>2.4176389999999999</c:v>
                </c:pt>
                <c:pt idx="245">
                  <c:v>2.2358609999999999</c:v>
                </c:pt>
                <c:pt idx="246">
                  <c:v>2.3267500000000001</c:v>
                </c:pt>
                <c:pt idx="247">
                  <c:v>2.2903950000000002</c:v>
                </c:pt>
                <c:pt idx="248">
                  <c:v>2.2903950000000002</c:v>
                </c:pt>
                <c:pt idx="249">
                  <c:v>2.1449739999999999</c:v>
                </c:pt>
                <c:pt idx="250">
                  <c:v>2.072263</c:v>
                </c:pt>
                <c:pt idx="251">
                  <c:v>1.981374</c:v>
                </c:pt>
                <c:pt idx="252">
                  <c:v>1.9631959999999999</c:v>
                </c:pt>
                <c:pt idx="253">
                  <c:v>2.1131859999999998</c:v>
                </c:pt>
                <c:pt idx="254">
                  <c:v>2.1314039999999999</c:v>
                </c:pt>
                <c:pt idx="255">
                  <c:v>2.0949689999999999</c:v>
                </c:pt>
                <c:pt idx="256">
                  <c:v>2.058535</c:v>
                </c:pt>
                <c:pt idx="257">
                  <c:v>2.0221010000000001</c:v>
                </c:pt>
                <c:pt idx="258">
                  <c:v>2.058535</c:v>
                </c:pt>
                <c:pt idx="259">
                  <c:v>2.0038840000000002</c:v>
                </c:pt>
                <c:pt idx="260">
                  <c:v>2.0767519999999999</c:v>
                </c:pt>
                <c:pt idx="261">
                  <c:v>1.967449</c:v>
                </c:pt>
                <c:pt idx="262">
                  <c:v>1.967449</c:v>
                </c:pt>
                <c:pt idx="263">
                  <c:v>1.967449</c:v>
                </c:pt>
                <c:pt idx="264">
                  <c:v>1.858147</c:v>
                </c:pt>
                <c:pt idx="265">
                  <c:v>1.8763639999999999</c:v>
                </c:pt>
                <c:pt idx="266">
                  <c:v>1.862573</c:v>
                </c:pt>
                <c:pt idx="267">
                  <c:v>2.081699</c:v>
                </c:pt>
                <c:pt idx="268">
                  <c:v>2.1730010000000002</c:v>
                </c:pt>
                <c:pt idx="269">
                  <c:v>2.392128</c:v>
                </c:pt>
                <c:pt idx="270">
                  <c:v>2.3738670000000002</c:v>
                </c:pt>
                <c:pt idx="271">
                  <c:v>2.2095220000000002</c:v>
                </c:pt>
                <c:pt idx="272">
                  <c:v>2.2460439999999999</c:v>
                </c:pt>
                <c:pt idx="273">
                  <c:v>2.3738670000000002</c:v>
                </c:pt>
                <c:pt idx="274">
                  <c:v>2.2460439999999999</c:v>
                </c:pt>
                <c:pt idx="275">
                  <c:v>2.264303</c:v>
                </c:pt>
                <c:pt idx="276">
                  <c:v>2.1182189999999999</c:v>
                </c:pt>
                <c:pt idx="277">
                  <c:v>1.9903960000000001</c:v>
                </c:pt>
                <c:pt idx="278">
                  <c:v>2.0634380000000001</c:v>
                </c:pt>
                <c:pt idx="279">
                  <c:v>2.1225740000000002</c:v>
                </c:pt>
                <c:pt idx="280">
                  <c:v>2.0310839999999999</c:v>
                </c:pt>
                <c:pt idx="281">
                  <c:v>2.0310839999999999</c:v>
                </c:pt>
                <c:pt idx="282">
                  <c:v>2.067679</c:v>
                </c:pt>
                <c:pt idx="283">
                  <c:v>2.067679</c:v>
                </c:pt>
                <c:pt idx="284">
                  <c:v>1.994488</c:v>
                </c:pt>
                <c:pt idx="285">
                  <c:v>1.9395929999999999</c:v>
                </c:pt>
                <c:pt idx="286">
                  <c:v>2.0127860000000002</c:v>
                </c:pt>
                <c:pt idx="287">
                  <c:v>1.976189</c:v>
                </c:pt>
                <c:pt idx="288">
                  <c:v>1.8298049999999999</c:v>
                </c:pt>
                <c:pt idx="289">
                  <c:v>1.8664019999999999</c:v>
                </c:pt>
                <c:pt idx="290">
                  <c:v>1.8298049999999999</c:v>
                </c:pt>
                <c:pt idx="291">
                  <c:v>1.756613</c:v>
                </c:pt>
                <c:pt idx="292">
                  <c:v>1.8298049999999999</c:v>
                </c:pt>
                <c:pt idx="293">
                  <c:v>1.981142</c:v>
                </c:pt>
                <c:pt idx="294">
                  <c:v>1.9077660000000001</c:v>
                </c:pt>
                <c:pt idx="295">
                  <c:v>1.8710789999999999</c:v>
                </c:pt>
                <c:pt idx="296">
                  <c:v>1.761015</c:v>
                </c:pt>
                <c:pt idx="297">
                  <c:v>1.761015</c:v>
                </c:pt>
                <c:pt idx="298">
                  <c:v>1.669297</c:v>
                </c:pt>
                <c:pt idx="299">
                  <c:v>1.6876389999999999</c:v>
                </c:pt>
                <c:pt idx="300">
                  <c:v>1.5775760000000001</c:v>
                </c:pt>
                <c:pt idx="301">
                  <c:v>1.742672</c:v>
                </c:pt>
                <c:pt idx="302">
                  <c:v>1.6509529999999999</c:v>
                </c:pt>
                <c:pt idx="303">
                  <c:v>1.5959209999999999</c:v>
                </c:pt>
                <c:pt idx="304">
                  <c:v>1.705983</c:v>
                </c:pt>
                <c:pt idx="305">
                  <c:v>1.8710789999999999</c:v>
                </c:pt>
                <c:pt idx="306">
                  <c:v>1.8574269999999999</c:v>
                </c:pt>
                <c:pt idx="307">
                  <c:v>2.170064</c:v>
                </c:pt>
                <c:pt idx="308">
                  <c:v>2.1516739999999999</c:v>
                </c:pt>
                <c:pt idx="309">
                  <c:v>2.0965020000000001</c:v>
                </c:pt>
                <c:pt idx="310">
                  <c:v>2.0045500000000001</c:v>
                </c:pt>
                <c:pt idx="311">
                  <c:v>1.9861599999999999</c:v>
                </c:pt>
                <c:pt idx="312">
                  <c:v>1.9861599999999999</c:v>
                </c:pt>
                <c:pt idx="313">
                  <c:v>2.0045500000000001</c:v>
                </c:pt>
                <c:pt idx="314">
                  <c:v>2.1884540000000001</c:v>
                </c:pt>
                <c:pt idx="315">
                  <c:v>2.170064</c:v>
                </c:pt>
                <c:pt idx="316">
                  <c:v>2.2068439999999998</c:v>
                </c:pt>
                <c:pt idx="317">
                  <c:v>2.1148920000000002</c:v>
                </c:pt>
                <c:pt idx="318">
                  <c:v>2.2804060000000002</c:v>
                </c:pt>
                <c:pt idx="319">
                  <c:v>2.3588900000000002</c:v>
                </c:pt>
                <c:pt idx="320">
                  <c:v>2.3588900000000002</c:v>
                </c:pt>
                <c:pt idx="321">
                  <c:v>2.303604</c:v>
                </c:pt>
                <c:pt idx="322">
                  <c:v>2.340462</c:v>
                </c:pt>
                <c:pt idx="323">
                  <c:v>2.5063209999999998</c:v>
                </c:pt>
                <c:pt idx="324">
                  <c:v>2.6353240000000002</c:v>
                </c:pt>
                <c:pt idx="325">
                  <c:v>2.5984660000000002</c:v>
                </c:pt>
                <c:pt idx="326">
                  <c:v>2.4878909999999999</c:v>
                </c:pt>
                <c:pt idx="327">
                  <c:v>2.3773200000000001</c:v>
                </c:pt>
                <c:pt idx="328">
                  <c:v>2.3588900000000002</c:v>
                </c:pt>
                <c:pt idx="329">
                  <c:v>2.6168939999999998</c:v>
                </c:pt>
                <c:pt idx="330">
                  <c:v>2.5431789999999999</c:v>
                </c:pt>
                <c:pt idx="331">
                  <c:v>2.6721810000000001</c:v>
                </c:pt>
                <c:pt idx="332">
                  <c:v>2.8244889999999998</c:v>
                </c:pt>
                <c:pt idx="333">
                  <c:v>2.7875670000000001</c:v>
                </c:pt>
                <c:pt idx="334">
                  <c:v>2.9352510000000001</c:v>
                </c:pt>
                <c:pt idx="335">
                  <c:v>3.0275560000000001</c:v>
                </c:pt>
                <c:pt idx="336">
                  <c:v>3.0090949999999999</c:v>
                </c:pt>
                <c:pt idx="337">
                  <c:v>3.082938</c:v>
                </c:pt>
                <c:pt idx="338">
                  <c:v>3.046017</c:v>
                </c:pt>
                <c:pt idx="339">
                  <c:v>3.0090949999999999</c:v>
                </c:pt>
                <c:pt idx="340">
                  <c:v>3.2490830000000002</c:v>
                </c:pt>
                <c:pt idx="341">
                  <c:v>3.2490830000000002</c:v>
                </c:pt>
                <c:pt idx="342">
                  <c:v>3.2121629999999999</c:v>
                </c:pt>
                <c:pt idx="343">
                  <c:v>3.2121629999999999</c:v>
                </c:pt>
                <c:pt idx="344">
                  <c:v>3.193702</c:v>
                </c:pt>
                <c:pt idx="345">
                  <c:v>3.2536770000000002</c:v>
                </c:pt>
                <c:pt idx="346">
                  <c:v>3.087297</c:v>
                </c:pt>
                <c:pt idx="347">
                  <c:v>2.9024290000000001</c:v>
                </c:pt>
                <c:pt idx="348">
                  <c:v>2.8839410000000001</c:v>
                </c:pt>
                <c:pt idx="349">
                  <c:v>2.8469690000000001</c:v>
                </c:pt>
                <c:pt idx="350">
                  <c:v>2.6805870000000001</c:v>
                </c:pt>
                <c:pt idx="351">
                  <c:v>2.7360470000000001</c:v>
                </c:pt>
                <c:pt idx="352">
                  <c:v>2.7175609999999999</c:v>
                </c:pt>
                <c:pt idx="353">
                  <c:v>2.773021</c:v>
                </c:pt>
                <c:pt idx="354">
                  <c:v>2.8469690000000001</c:v>
                </c:pt>
                <c:pt idx="355">
                  <c:v>2.5696659999999998</c:v>
                </c:pt>
                <c:pt idx="356">
                  <c:v>2.6436139999999999</c:v>
                </c:pt>
                <c:pt idx="357">
                  <c:v>2.6436139999999999</c:v>
                </c:pt>
                <c:pt idx="358">
                  <c:v>2.5740789999999998</c:v>
                </c:pt>
                <c:pt idx="359">
                  <c:v>2.6481530000000002</c:v>
                </c:pt>
                <c:pt idx="360">
                  <c:v>2.740745</c:v>
                </c:pt>
                <c:pt idx="361">
                  <c:v>2.5925959999999999</c:v>
                </c:pt>
                <c:pt idx="362">
                  <c:v>2.5185230000000001</c:v>
                </c:pt>
                <c:pt idx="363">
                  <c:v>2.5370409999999999</c:v>
                </c:pt>
                <c:pt idx="364">
                  <c:v>2.5555590000000001</c:v>
                </c:pt>
                <c:pt idx="365">
                  <c:v>2.4444490000000001</c:v>
                </c:pt>
                <c:pt idx="366">
                  <c:v>2.2962989999999999</c:v>
                </c:pt>
                <c:pt idx="367">
                  <c:v>2.2777820000000002</c:v>
                </c:pt>
                <c:pt idx="368">
                  <c:v>2.3888929999999999</c:v>
                </c:pt>
                <c:pt idx="369">
                  <c:v>2.3333370000000002</c:v>
                </c:pt>
                <c:pt idx="370">
                  <c:v>2.4814850000000002</c:v>
                </c:pt>
                <c:pt idx="371">
                  <c:v>2.5232540000000001</c:v>
                </c:pt>
                <c:pt idx="372">
                  <c:v>2.6345740000000002</c:v>
                </c:pt>
                <c:pt idx="373">
                  <c:v>2.6345740000000002</c:v>
                </c:pt>
                <c:pt idx="374">
                  <c:v>2.6345740000000002</c:v>
                </c:pt>
                <c:pt idx="375">
                  <c:v>2.801555</c:v>
                </c:pt>
                <c:pt idx="376">
                  <c:v>2.7458930000000001</c:v>
                </c:pt>
                <c:pt idx="377">
                  <c:v>2.8201070000000001</c:v>
                </c:pt>
                <c:pt idx="378">
                  <c:v>2.6995110000000002</c:v>
                </c:pt>
                <c:pt idx="379">
                  <c:v>2.64385</c:v>
                </c:pt>
                <c:pt idx="380">
                  <c:v>2.5881910000000001</c:v>
                </c:pt>
                <c:pt idx="381">
                  <c:v>2.5325310000000001</c:v>
                </c:pt>
                <c:pt idx="382">
                  <c:v>2.4490409999999998</c:v>
                </c:pt>
                <c:pt idx="383">
                  <c:v>2.5232540000000001</c:v>
                </c:pt>
                <c:pt idx="384">
                  <c:v>2.6114920000000001</c:v>
                </c:pt>
                <c:pt idx="385">
                  <c:v>2.6207859999999998</c:v>
                </c:pt>
                <c:pt idx="386">
                  <c:v>2.7880690000000001</c:v>
                </c:pt>
                <c:pt idx="387">
                  <c:v>2.9739409999999999</c:v>
                </c:pt>
                <c:pt idx="388">
                  <c:v>3.271334</c:v>
                </c:pt>
                <c:pt idx="389">
                  <c:v>3.3085100000000001</c:v>
                </c:pt>
                <c:pt idx="390">
                  <c:v>3.2248670000000002</c:v>
                </c:pt>
                <c:pt idx="391">
                  <c:v>3.196987</c:v>
                </c:pt>
                <c:pt idx="392">
                  <c:v>3.522262</c:v>
                </c:pt>
                <c:pt idx="393">
                  <c:v>3.8196569999999999</c:v>
                </c:pt>
                <c:pt idx="394">
                  <c:v>3.6988400000000001</c:v>
                </c:pt>
                <c:pt idx="395">
                  <c:v>3.8196569999999999</c:v>
                </c:pt>
                <c:pt idx="396">
                  <c:v>3.801069</c:v>
                </c:pt>
                <c:pt idx="397">
                  <c:v>3.6102590000000001</c:v>
                </c:pt>
                <c:pt idx="398">
                  <c:v>3.6660870000000001</c:v>
                </c:pt>
                <c:pt idx="399">
                  <c:v>3.80566</c:v>
                </c:pt>
                <c:pt idx="400">
                  <c:v>3.7219169999999999</c:v>
                </c:pt>
                <c:pt idx="401">
                  <c:v>3.6195629999999999</c:v>
                </c:pt>
                <c:pt idx="402">
                  <c:v>3.4427720000000002</c:v>
                </c:pt>
                <c:pt idx="403">
                  <c:v>3.3962469999999998</c:v>
                </c:pt>
                <c:pt idx="404">
                  <c:v>3.6660870000000001</c:v>
                </c:pt>
                <c:pt idx="405">
                  <c:v>3.759134</c:v>
                </c:pt>
                <c:pt idx="406">
                  <c:v>3.5451250000000001</c:v>
                </c:pt>
                <c:pt idx="407">
                  <c:v>3.6940010000000001</c:v>
                </c:pt>
                <c:pt idx="408">
                  <c:v>3.4986000000000002</c:v>
                </c:pt>
                <c:pt idx="409">
                  <c:v>3.7870490000000001</c:v>
                </c:pt>
                <c:pt idx="410">
                  <c:v>3.8010920000000001</c:v>
                </c:pt>
                <c:pt idx="411">
                  <c:v>3.689295</c:v>
                </c:pt>
                <c:pt idx="412">
                  <c:v>3.6147659999999999</c:v>
                </c:pt>
                <c:pt idx="413">
                  <c:v>3.6147659999999999</c:v>
                </c:pt>
                <c:pt idx="414">
                  <c:v>3.689295</c:v>
                </c:pt>
                <c:pt idx="415">
                  <c:v>3.6240809999999999</c:v>
                </c:pt>
                <c:pt idx="416">
                  <c:v>3.689295</c:v>
                </c:pt>
                <c:pt idx="417">
                  <c:v>3.884941</c:v>
                </c:pt>
                <c:pt idx="418">
                  <c:v>3.8010920000000001</c:v>
                </c:pt>
                <c:pt idx="419">
                  <c:v>3.91289</c:v>
                </c:pt>
                <c:pt idx="420">
                  <c:v>4.1644310000000004</c:v>
                </c:pt>
                <c:pt idx="421">
                  <c:v>4.0526359999999997</c:v>
                </c:pt>
                <c:pt idx="422">
                  <c:v>4.2575979999999998</c:v>
                </c:pt>
                <c:pt idx="423">
                  <c:v>4.0850419999999996</c:v>
                </c:pt>
                <c:pt idx="424">
                  <c:v>3.9917750000000001</c:v>
                </c:pt>
                <c:pt idx="425">
                  <c:v>3.8705319999999999</c:v>
                </c:pt>
                <c:pt idx="426">
                  <c:v>3.6839979999999999</c:v>
                </c:pt>
                <c:pt idx="427">
                  <c:v>3.6746720000000002</c:v>
                </c:pt>
                <c:pt idx="428">
                  <c:v>3.6187130000000001</c:v>
                </c:pt>
                <c:pt idx="429">
                  <c:v>3.5254460000000001</c:v>
                </c:pt>
                <c:pt idx="430">
                  <c:v>3.6933250000000002</c:v>
                </c:pt>
                <c:pt idx="431">
                  <c:v>3.6280389999999998</c:v>
                </c:pt>
                <c:pt idx="432">
                  <c:v>3.5907330000000002</c:v>
                </c:pt>
                <c:pt idx="433">
                  <c:v>4.019755</c:v>
                </c:pt>
                <c:pt idx="434">
                  <c:v>3.8238970000000001</c:v>
                </c:pt>
                <c:pt idx="435">
                  <c:v>3.6560190000000001</c:v>
                </c:pt>
                <c:pt idx="436">
                  <c:v>3.837996</c:v>
                </c:pt>
                <c:pt idx="437">
                  <c:v>3.5018210000000001</c:v>
                </c:pt>
                <c:pt idx="438">
                  <c:v>3.436455</c:v>
                </c:pt>
                <c:pt idx="439">
                  <c:v>3.0255740000000002</c:v>
                </c:pt>
                <c:pt idx="440">
                  <c:v>2.8201339999999999</c:v>
                </c:pt>
                <c:pt idx="441">
                  <c:v>2.7641040000000001</c:v>
                </c:pt>
                <c:pt idx="442">
                  <c:v>2.8668239999999998</c:v>
                </c:pt>
                <c:pt idx="443">
                  <c:v>2.9602059999999999</c:v>
                </c:pt>
                <c:pt idx="444">
                  <c:v>2.7360899999999999</c:v>
                </c:pt>
                <c:pt idx="445">
                  <c:v>2.6333690000000001</c:v>
                </c:pt>
                <c:pt idx="446">
                  <c:v>2.7454290000000001</c:v>
                </c:pt>
                <c:pt idx="447">
                  <c:v>3.0535890000000001</c:v>
                </c:pt>
                <c:pt idx="448">
                  <c:v>3.3710870000000002</c:v>
                </c:pt>
                <c:pt idx="449">
                  <c:v>3.6658550000000001</c:v>
                </c:pt>
                <c:pt idx="450">
                  <c:v>3.5255809999999999</c:v>
                </c:pt>
                <c:pt idx="451">
                  <c:v>3.4507660000000002</c:v>
                </c:pt>
                <c:pt idx="452">
                  <c:v>3.4881730000000002</c:v>
                </c:pt>
                <c:pt idx="453">
                  <c:v>3.5068760000000001</c:v>
                </c:pt>
                <c:pt idx="454">
                  <c:v>3.3478979999999998</c:v>
                </c:pt>
                <c:pt idx="455">
                  <c:v>3.18892</c:v>
                </c:pt>
                <c:pt idx="456">
                  <c:v>3.301139</c:v>
                </c:pt>
                <c:pt idx="457">
                  <c:v>3.6377989999999998</c:v>
                </c:pt>
                <c:pt idx="458">
                  <c:v>3.4227120000000002</c:v>
                </c:pt>
                <c:pt idx="459">
                  <c:v>3.3478979999999998</c:v>
                </c:pt>
                <c:pt idx="460">
                  <c:v>3.095402</c:v>
                </c:pt>
                <c:pt idx="461">
                  <c:v>2.992534</c:v>
                </c:pt>
                <c:pt idx="462">
                  <c:v>3.053112</c:v>
                </c:pt>
                <c:pt idx="463">
                  <c:v>3.0250170000000001</c:v>
                </c:pt>
                <c:pt idx="464">
                  <c:v>2.978189</c:v>
                </c:pt>
                <c:pt idx="465">
                  <c:v>2.8470740000000001</c:v>
                </c:pt>
                <c:pt idx="466">
                  <c:v>2.1540370000000002</c:v>
                </c:pt>
                <c:pt idx="467">
                  <c:v>2.322613</c:v>
                </c:pt>
                <c:pt idx="468">
                  <c:v>2.1914980000000002</c:v>
                </c:pt>
                <c:pt idx="469">
                  <c:v>2.2757849999999999</c:v>
                </c:pt>
                <c:pt idx="470">
                  <c:v>2.2383250000000001</c:v>
                </c:pt>
                <c:pt idx="471">
                  <c:v>2.5099209999999998</c:v>
                </c:pt>
                <c:pt idx="472">
                  <c:v>2.481824</c:v>
                </c:pt>
                <c:pt idx="473">
                  <c:v>2.547383</c:v>
                </c:pt>
                <c:pt idx="474">
                  <c:v>2.6597659999999999</c:v>
                </c:pt>
                <c:pt idx="475">
                  <c:v>2.8470740000000001</c:v>
                </c:pt>
                <c:pt idx="476">
                  <c:v>2.8377089999999998</c:v>
                </c:pt>
                <c:pt idx="477">
                  <c:v>2.7253240000000001</c:v>
                </c:pt>
                <c:pt idx="478">
                  <c:v>2.6410360000000002</c:v>
                </c:pt>
                <c:pt idx="479">
                  <c:v>2.6035740000000001</c:v>
                </c:pt>
                <c:pt idx="480">
                  <c:v>2.622306</c:v>
                </c:pt>
                <c:pt idx="481">
                  <c:v>2.61294</c:v>
                </c:pt>
                <c:pt idx="482">
                  <c:v>2.622306</c:v>
                </c:pt>
                <c:pt idx="483">
                  <c:v>2.8377089999999998</c:v>
                </c:pt>
                <c:pt idx="484">
                  <c:v>2.781517</c:v>
                </c:pt>
                <c:pt idx="485">
                  <c:v>2.8845360000000002</c:v>
                </c:pt>
                <c:pt idx="486">
                  <c:v>2.8189790000000001</c:v>
                </c:pt>
                <c:pt idx="487">
                  <c:v>2.809612</c:v>
                </c:pt>
                <c:pt idx="488">
                  <c:v>2.7534209999999999</c:v>
                </c:pt>
                <c:pt idx="489">
                  <c:v>2.8564409999999998</c:v>
                </c:pt>
                <c:pt idx="490">
                  <c:v>2.7908819999999999</c:v>
                </c:pt>
                <c:pt idx="491">
                  <c:v>2.687862</c:v>
                </c:pt>
                <c:pt idx="492">
                  <c:v>2.687862</c:v>
                </c:pt>
                <c:pt idx="493">
                  <c:v>2.772151</c:v>
                </c:pt>
                <c:pt idx="494">
                  <c:v>2.7346889999999999</c:v>
                </c:pt>
                <c:pt idx="495">
                  <c:v>2.5286520000000001</c:v>
                </c:pt>
                <c:pt idx="496">
                  <c:v>2.7159599999999999</c:v>
                </c:pt>
                <c:pt idx="497">
                  <c:v>2.9969199999999998</c:v>
                </c:pt>
                <c:pt idx="498">
                  <c:v>2.940728</c:v>
                </c:pt>
                <c:pt idx="499">
                  <c:v>2.8377089999999998</c:v>
                </c:pt>
                <c:pt idx="500">
                  <c:v>2.7908819999999999</c:v>
                </c:pt>
                <c:pt idx="501">
                  <c:v>2.9219970000000002</c:v>
                </c:pt>
                <c:pt idx="502">
                  <c:v>2.809612</c:v>
                </c:pt>
                <c:pt idx="503">
                  <c:v>2.809612</c:v>
                </c:pt>
                <c:pt idx="504">
                  <c:v>2.7253240000000001</c:v>
                </c:pt>
                <c:pt idx="505">
                  <c:v>2.6410360000000002</c:v>
                </c:pt>
                <c:pt idx="506">
                  <c:v>2.987555</c:v>
                </c:pt>
                <c:pt idx="507">
                  <c:v>2.987555</c:v>
                </c:pt>
                <c:pt idx="508">
                  <c:v>3.0156510000000001</c:v>
                </c:pt>
                <c:pt idx="509">
                  <c:v>3.0437470000000002</c:v>
                </c:pt>
                <c:pt idx="510">
                  <c:v>3.0437470000000002</c:v>
                </c:pt>
                <c:pt idx="511">
                  <c:v>3.249784</c:v>
                </c:pt>
                <c:pt idx="512">
                  <c:v>3.2872469999999998</c:v>
                </c:pt>
                <c:pt idx="513">
                  <c:v>2.9688240000000001</c:v>
                </c:pt>
                <c:pt idx="514">
                  <c:v>2.9969199999999998</c:v>
                </c:pt>
                <c:pt idx="515">
                  <c:v>2.9032659999999999</c:v>
                </c:pt>
                <c:pt idx="516">
                  <c:v>2.7159599999999999</c:v>
                </c:pt>
                <c:pt idx="517">
                  <c:v>2.6597659999999999</c:v>
                </c:pt>
                <c:pt idx="518">
                  <c:v>2.781517</c:v>
                </c:pt>
                <c:pt idx="519">
                  <c:v>2.9032659999999999</c:v>
                </c:pt>
                <c:pt idx="520">
                  <c:v>3.0156510000000001</c:v>
                </c:pt>
                <c:pt idx="521">
                  <c:v>2.9688240000000001</c:v>
                </c:pt>
                <c:pt idx="522">
                  <c:v>3.249784</c:v>
                </c:pt>
                <c:pt idx="523">
                  <c:v>3.5775739999999998</c:v>
                </c:pt>
                <c:pt idx="524">
                  <c:v>3.2966120000000001</c:v>
                </c:pt>
                <c:pt idx="525">
                  <c:v>3.9334579999999999</c:v>
                </c:pt>
                <c:pt idx="526">
                  <c:v>3.6524960000000002</c:v>
                </c:pt>
                <c:pt idx="527">
                  <c:v>3.7648809999999999</c:v>
                </c:pt>
                <c:pt idx="528">
                  <c:v>4.1394970000000004</c:v>
                </c:pt>
                <c:pt idx="529">
                  <c:v>4.1207649999999996</c:v>
                </c:pt>
                <c:pt idx="530">
                  <c:v>4.1113989999999996</c:v>
                </c:pt>
                <c:pt idx="531">
                  <c:v>4.1769569999999998</c:v>
                </c:pt>
                <c:pt idx="532">
                  <c:v>4.1488620000000003</c:v>
                </c:pt>
                <c:pt idx="533">
                  <c:v>4.1582270000000001</c:v>
                </c:pt>
                <c:pt idx="534">
                  <c:v>4.1207649999999996</c:v>
                </c:pt>
                <c:pt idx="535">
                  <c:v>3.9709210000000001</c:v>
                </c:pt>
                <c:pt idx="536">
                  <c:v>4.0271109999999997</c:v>
                </c:pt>
                <c:pt idx="537">
                  <c:v>4.1113989999999996</c:v>
                </c:pt>
                <c:pt idx="538">
                  <c:v>4.326803</c:v>
                </c:pt>
                <c:pt idx="539">
                  <c:v>4.4672830000000001</c:v>
                </c:pt>
                <c:pt idx="540">
                  <c:v>4.3829960000000003</c:v>
                </c:pt>
                <c:pt idx="541">
                  <c:v>4.4110930000000002</c:v>
                </c:pt>
                <c:pt idx="542">
                  <c:v>4.4860160000000002</c:v>
                </c:pt>
                <c:pt idx="543">
                  <c:v>4.3923620000000003</c:v>
                </c:pt>
                <c:pt idx="544">
                  <c:v>4.3455339999999998</c:v>
                </c:pt>
                <c:pt idx="545">
                  <c:v>4.560937</c:v>
                </c:pt>
                <c:pt idx="546">
                  <c:v>4.7576109999999998</c:v>
                </c:pt>
                <c:pt idx="547">
                  <c:v>4.560937</c:v>
                </c:pt>
                <c:pt idx="548">
                  <c:v>5.0385720000000003</c:v>
                </c:pt>
                <c:pt idx="549">
                  <c:v>5.0011089999999996</c:v>
                </c:pt>
                <c:pt idx="550">
                  <c:v>5.0573030000000001</c:v>
                </c:pt>
                <c:pt idx="551">
                  <c:v>5.5349360000000001</c:v>
                </c:pt>
                <c:pt idx="552">
                  <c:v>5.6473199999999997</c:v>
                </c:pt>
                <c:pt idx="553">
                  <c:v>5.5255710000000002</c:v>
                </c:pt>
                <c:pt idx="554">
                  <c:v>5.6473199999999997</c:v>
                </c:pt>
                <c:pt idx="555">
                  <c:v>6.1717829999999996</c:v>
                </c:pt>
                <c:pt idx="556">
                  <c:v>6.1811489999999996</c:v>
                </c:pt>
                <c:pt idx="557">
                  <c:v>6.7992619999999997</c:v>
                </c:pt>
                <c:pt idx="558">
                  <c:v>7.0427629999999999</c:v>
                </c:pt>
                <c:pt idx="559">
                  <c:v>7.1457819999999996</c:v>
                </c:pt>
                <c:pt idx="560">
                  <c:v>6.4808389999999996</c:v>
                </c:pt>
                <c:pt idx="561">
                  <c:v>7.192609</c:v>
                </c:pt>
                <c:pt idx="562">
                  <c:v>7.1364179999999999</c:v>
                </c:pt>
                <c:pt idx="563">
                  <c:v>7.1364179999999999</c:v>
                </c:pt>
                <c:pt idx="564">
                  <c:v>6.5744930000000004</c:v>
                </c:pt>
                <c:pt idx="565">
                  <c:v>7.1083230000000004</c:v>
                </c:pt>
                <c:pt idx="566">
                  <c:v>7.3019980000000002</c:v>
                </c:pt>
                <c:pt idx="567">
                  <c:v>7.5027889999999999</c:v>
                </c:pt>
                <c:pt idx="568">
                  <c:v>7.7170680000000003</c:v>
                </c:pt>
                <c:pt idx="569">
                  <c:v>8.0452300000000001</c:v>
                </c:pt>
                <c:pt idx="570">
                  <c:v>8.0677079999999997</c:v>
                </c:pt>
                <c:pt idx="571">
                  <c:v>8.3389279999999992</c:v>
                </c:pt>
                <c:pt idx="572">
                  <c:v>7.5657259999999997</c:v>
                </c:pt>
                <c:pt idx="573">
                  <c:v>6.9603469999999996</c:v>
                </c:pt>
                <c:pt idx="574">
                  <c:v>7.5447439999999997</c:v>
                </c:pt>
                <c:pt idx="575">
                  <c:v>7.3334630000000001</c:v>
                </c:pt>
                <c:pt idx="576">
                  <c:v>8.091685</c:v>
                </c:pt>
                <c:pt idx="577">
                  <c:v>8.3314360000000001</c:v>
                </c:pt>
                <c:pt idx="578">
                  <c:v>8.5277370000000001</c:v>
                </c:pt>
                <c:pt idx="579">
                  <c:v>8.2415299999999991</c:v>
                </c:pt>
                <c:pt idx="580">
                  <c:v>8.1081710000000005</c:v>
                </c:pt>
                <c:pt idx="581">
                  <c:v>8.9682849999999998</c:v>
                </c:pt>
                <c:pt idx="582">
                  <c:v>9.0761699999999994</c:v>
                </c:pt>
                <c:pt idx="583">
                  <c:v>9.4942379999999993</c:v>
                </c:pt>
                <c:pt idx="584">
                  <c:v>9.7399880000000003</c:v>
                </c:pt>
                <c:pt idx="585">
                  <c:v>9.4163250000000005</c:v>
                </c:pt>
                <c:pt idx="586">
                  <c:v>9.4373009999999997</c:v>
                </c:pt>
                <c:pt idx="587">
                  <c:v>9.4028419999999997</c:v>
                </c:pt>
                <c:pt idx="588">
                  <c:v>8.8708849999999995</c:v>
                </c:pt>
                <c:pt idx="589">
                  <c:v>8.8124450000000003</c:v>
                </c:pt>
                <c:pt idx="590">
                  <c:v>8.0452300000000001</c:v>
                </c:pt>
                <c:pt idx="591">
                  <c:v>7.8354470000000003</c:v>
                </c:pt>
                <c:pt idx="592">
                  <c:v>7.5462439999999997</c:v>
                </c:pt>
                <c:pt idx="593">
                  <c:v>7.4083880000000004</c:v>
                </c:pt>
                <c:pt idx="594">
                  <c:v>7.8878950000000003</c:v>
                </c:pt>
                <c:pt idx="595">
                  <c:v>8.0602180000000008</c:v>
                </c:pt>
                <c:pt idx="596">
                  <c:v>8.0197579999999995</c:v>
                </c:pt>
                <c:pt idx="597">
                  <c:v>7.9013799999999996</c:v>
                </c:pt>
                <c:pt idx="598">
                  <c:v>7.6841010000000001</c:v>
                </c:pt>
                <c:pt idx="599">
                  <c:v>5.8514860000000004</c:v>
                </c:pt>
                <c:pt idx="600">
                  <c:v>6.3684560000000001</c:v>
                </c:pt>
                <c:pt idx="601">
                  <c:v>6.8929169999999997</c:v>
                </c:pt>
                <c:pt idx="602">
                  <c:v>7.4023950000000003</c:v>
                </c:pt>
                <c:pt idx="603">
                  <c:v>7.4128829999999999</c:v>
                </c:pt>
                <c:pt idx="604">
                  <c:v>7.8474380000000004</c:v>
                </c:pt>
                <c:pt idx="605">
                  <c:v>7.7320529999999996</c:v>
                </c:pt>
                <c:pt idx="606">
                  <c:v>8.7150440000000007</c:v>
                </c:pt>
                <c:pt idx="607">
                  <c:v>9.2455020000000001</c:v>
                </c:pt>
                <c:pt idx="608">
                  <c:v>9.2904499999999999</c:v>
                </c:pt>
                <c:pt idx="609">
                  <c:v>9.2889540000000004</c:v>
                </c:pt>
                <c:pt idx="610">
                  <c:v>9.807423</c:v>
                </c:pt>
                <c:pt idx="611">
                  <c:v>9.7175130000000003</c:v>
                </c:pt>
                <c:pt idx="612">
                  <c:v>10.093626</c:v>
                </c:pt>
                <c:pt idx="613">
                  <c:v>10.489223000000001</c:v>
                </c:pt>
                <c:pt idx="614">
                  <c:v>10.129591</c:v>
                </c:pt>
                <c:pt idx="615">
                  <c:v>9.9392849999999999</c:v>
                </c:pt>
                <c:pt idx="616">
                  <c:v>10.18953</c:v>
                </c:pt>
                <c:pt idx="617">
                  <c:v>9.6351010000000006</c:v>
                </c:pt>
                <c:pt idx="618">
                  <c:v>9.6575760000000006</c:v>
                </c:pt>
                <c:pt idx="619">
                  <c:v>9.4702699999999993</c:v>
                </c:pt>
                <c:pt idx="620">
                  <c:v>9.5272100000000002</c:v>
                </c:pt>
                <c:pt idx="621">
                  <c:v>9.8613619999999997</c:v>
                </c:pt>
                <c:pt idx="622">
                  <c:v>10.129591</c:v>
                </c:pt>
                <c:pt idx="623">
                  <c:v>10.16705</c:v>
                </c:pt>
                <c:pt idx="624">
                  <c:v>9.4028419999999997</c:v>
                </c:pt>
                <c:pt idx="625">
                  <c:v>9.3578849999999996</c:v>
                </c:pt>
                <c:pt idx="626">
                  <c:v>9.3384020000000003</c:v>
                </c:pt>
                <c:pt idx="627">
                  <c:v>8.8753820000000001</c:v>
                </c:pt>
                <c:pt idx="628">
                  <c:v>8.5262390000000003</c:v>
                </c:pt>
                <c:pt idx="629">
                  <c:v>8.0542219999999993</c:v>
                </c:pt>
                <c:pt idx="630">
                  <c:v>9.0671809999999997</c:v>
                </c:pt>
                <c:pt idx="631">
                  <c:v>9.4657730000000004</c:v>
                </c:pt>
                <c:pt idx="632">
                  <c:v>9.2709709999999994</c:v>
                </c:pt>
                <c:pt idx="633">
                  <c:v>9.6530760000000004</c:v>
                </c:pt>
                <c:pt idx="634">
                  <c:v>9.2604860000000002</c:v>
                </c:pt>
                <c:pt idx="635">
                  <c:v>9.3653770000000005</c:v>
                </c:pt>
                <c:pt idx="636">
                  <c:v>9.2005440000000007</c:v>
                </c:pt>
                <c:pt idx="637">
                  <c:v>8.5696929999999991</c:v>
                </c:pt>
                <c:pt idx="638">
                  <c:v>8.6925640000000008</c:v>
                </c:pt>
                <c:pt idx="639">
                  <c:v>8.4962660000000003</c:v>
                </c:pt>
                <c:pt idx="640">
                  <c:v>8.7060519999999997</c:v>
                </c:pt>
                <c:pt idx="641">
                  <c:v>8.5666910000000005</c:v>
                </c:pt>
                <c:pt idx="642">
                  <c:v>7.838444</c:v>
                </c:pt>
                <c:pt idx="643">
                  <c:v>7.9628160000000001</c:v>
                </c:pt>
                <c:pt idx="644">
                  <c:v>8.234038</c:v>
                </c:pt>
                <c:pt idx="645">
                  <c:v>8.8663900000000009</c:v>
                </c:pt>
                <c:pt idx="646">
                  <c:v>9.8044229999999999</c:v>
                </c:pt>
                <c:pt idx="647">
                  <c:v>9.9063189999999999</c:v>
                </c:pt>
                <c:pt idx="648">
                  <c:v>9.6920409999999997</c:v>
                </c:pt>
                <c:pt idx="649">
                  <c:v>9.6276039999999998</c:v>
                </c:pt>
                <c:pt idx="650">
                  <c:v>9.8748539999999991</c:v>
                </c:pt>
                <c:pt idx="651">
                  <c:v>9.9332949999999993</c:v>
                </c:pt>
                <c:pt idx="652">
                  <c:v>10.427783</c:v>
                </c:pt>
                <c:pt idx="653">
                  <c:v>10.092127</c:v>
                </c:pt>
                <c:pt idx="654">
                  <c:v>10.093626</c:v>
                </c:pt>
                <c:pt idx="655">
                  <c:v>10.534171000000001</c:v>
                </c:pt>
                <c:pt idx="656">
                  <c:v>11.266925000000001</c:v>
                </c:pt>
                <c:pt idx="657">
                  <c:v>11.544138</c:v>
                </c:pt>
                <c:pt idx="658">
                  <c:v>11.386799999999999</c:v>
                </c:pt>
                <c:pt idx="659">
                  <c:v>11.547129999999999</c:v>
                </c:pt>
                <c:pt idx="660">
                  <c:v>11.867801999999999</c:v>
                </c:pt>
                <c:pt idx="661">
                  <c:v>11.646031000000001</c:v>
                </c:pt>
                <c:pt idx="662">
                  <c:v>11.395790999999999</c:v>
                </c:pt>
                <c:pt idx="663">
                  <c:v>10.956738</c:v>
                </c:pt>
                <c:pt idx="664">
                  <c:v>11.133557</c:v>
                </c:pt>
                <c:pt idx="665">
                  <c:v>11.212979000000001</c:v>
                </c:pt>
                <c:pt idx="666">
                  <c:v>11.566609</c:v>
                </c:pt>
                <c:pt idx="667">
                  <c:v>11.388294</c:v>
                </c:pt>
                <c:pt idx="668">
                  <c:v>11.565116</c:v>
                </c:pt>
                <c:pt idx="669">
                  <c:v>11.702972000000001</c:v>
                </c:pt>
                <c:pt idx="670">
                  <c:v>11.818358</c:v>
                </c:pt>
                <c:pt idx="671">
                  <c:v>11.21448</c:v>
                </c:pt>
                <c:pt idx="672">
                  <c:v>11.368814</c:v>
                </c:pt>
                <c:pt idx="673">
                  <c:v>11.433249999999999</c:v>
                </c:pt>
                <c:pt idx="674">
                  <c:v>11.774899</c:v>
                </c:pt>
                <c:pt idx="675">
                  <c:v>11.598081000000001</c:v>
                </c:pt>
                <c:pt idx="676">
                  <c:v>11.689486</c:v>
                </c:pt>
                <c:pt idx="677">
                  <c:v>13.066572000000001</c:v>
                </c:pt>
                <c:pt idx="678">
                  <c:v>12.362297</c:v>
                </c:pt>
                <c:pt idx="679">
                  <c:v>12.314344</c:v>
                </c:pt>
                <c:pt idx="680">
                  <c:v>11.90077</c:v>
                </c:pt>
                <c:pt idx="681">
                  <c:v>11.920251</c:v>
                </c:pt>
                <c:pt idx="682">
                  <c:v>12.561589</c:v>
                </c:pt>
                <c:pt idx="683">
                  <c:v>13.078557</c:v>
                </c:pt>
                <c:pt idx="684">
                  <c:v>13.340783999999999</c:v>
                </c:pt>
                <c:pt idx="685">
                  <c:v>13.244885999999999</c:v>
                </c:pt>
                <c:pt idx="686">
                  <c:v>13.223909000000001</c:v>
                </c:pt>
                <c:pt idx="687">
                  <c:v>13.19244</c:v>
                </c:pt>
                <c:pt idx="688">
                  <c:v>13.710912</c:v>
                </c:pt>
                <c:pt idx="689">
                  <c:v>14.524575</c:v>
                </c:pt>
                <c:pt idx="690">
                  <c:v>14.305799</c:v>
                </c:pt>
                <c:pt idx="691">
                  <c:v>15.213861</c:v>
                </c:pt>
                <c:pt idx="692">
                  <c:v>15.386191999999999</c:v>
                </c:pt>
                <c:pt idx="693">
                  <c:v>15.937609999999999</c:v>
                </c:pt>
                <c:pt idx="694">
                  <c:v>15.562331</c:v>
                </c:pt>
                <c:pt idx="695">
                  <c:v>15.947020999999999</c:v>
                </c:pt>
                <c:pt idx="696">
                  <c:v>15.063416999999999</c:v>
                </c:pt>
                <c:pt idx="697">
                  <c:v>15.117516999999999</c:v>
                </c:pt>
                <c:pt idx="698">
                  <c:v>14.726808999999999</c:v>
                </c:pt>
                <c:pt idx="699">
                  <c:v>15.375989000000001</c:v>
                </c:pt>
                <c:pt idx="700">
                  <c:v>15.532279000000001</c:v>
                </c:pt>
                <c:pt idx="701">
                  <c:v>16.217527</c:v>
                </c:pt>
                <c:pt idx="702">
                  <c:v>16.163422000000001</c:v>
                </c:pt>
                <c:pt idx="703">
                  <c:v>16.932825000000001</c:v>
                </c:pt>
                <c:pt idx="704">
                  <c:v>17.167252999999999</c:v>
                </c:pt>
                <c:pt idx="705">
                  <c:v>17.342874999999999</c:v>
                </c:pt>
                <c:pt idx="706">
                  <c:v>16.944742000000002</c:v>
                </c:pt>
                <c:pt idx="707">
                  <c:v>18.651882000000001</c:v>
                </c:pt>
                <c:pt idx="708">
                  <c:v>18.772524000000001</c:v>
                </c:pt>
                <c:pt idx="709">
                  <c:v>19.755789</c:v>
                </c:pt>
                <c:pt idx="710">
                  <c:v>20.165989</c:v>
                </c:pt>
                <c:pt idx="711">
                  <c:v>19.978999999999999</c:v>
                </c:pt>
                <c:pt idx="712">
                  <c:v>19.918665000000001</c:v>
                </c:pt>
                <c:pt idx="713">
                  <c:v>20.926055999999999</c:v>
                </c:pt>
                <c:pt idx="714">
                  <c:v>20.570148</c:v>
                </c:pt>
                <c:pt idx="715">
                  <c:v>20.944168000000001</c:v>
                </c:pt>
                <c:pt idx="716">
                  <c:v>22.136030000000002</c:v>
                </c:pt>
                <c:pt idx="717">
                  <c:v>21.609703</c:v>
                </c:pt>
                <c:pt idx="718">
                  <c:v>21.355606000000002</c:v>
                </c:pt>
                <c:pt idx="719">
                  <c:v>21.361668000000002</c:v>
                </c:pt>
                <c:pt idx="720">
                  <c:v>21.561299999999999</c:v>
                </c:pt>
                <c:pt idx="721">
                  <c:v>22.716801</c:v>
                </c:pt>
                <c:pt idx="722">
                  <c:v>22.662358999999999</c:v>
                </c:pt>
                <c:pt idx="723">
                  <c:v>22.813594999999999</c:v>
                </c:pt>
                <c:pt idx="724">
                  <c:v>22.734953000000001</c:v>
                </c:pt>
                <c:pt idx="725">
                  <c:v>22.982986</c:v>
                </c:pt>
                <c:pt idx="726">
                  <c:v>23.739214</c:v>
                </c:pt>
                <c:pt idx="727">
                  <c:v>25.535986000000001</c:v>
                </c:pt>
                <c:pt idx="728">
                  <c:v>24.447039</c:v>
                </c:pt>
                <c:pt idx="729">
                  <c:v>25.10877</c:v>
                </c:pt>
                <c:pt idx="730">
                  <c:v>27.098064000000001</c:v>
                </c:pt>
                <c:pt idx="731">
                  <c:v>27.765215000000001</c:v>
                </c:pt>
                <c:pt idx="732">
                  <c:v>27.389194</c:v>
                </c:pt>
                <c:pt idx="733">
                  <c:v>27.765215000000001</c:v>
                </c:pt>
                <c:pt idx="734">
                  <c:v>25.260401000000002</c:v>
                </c:pt>
                <c:pt idx="735">
                  <c:v>22.889011</c:v>
                </c:pt>
                <c:pt idx="736">
                  <c:v>22.749523</c:v>
                </c:pt>
                <c:pt idx="737">
                  <c:v>23.155874000000001</c:v>
                </c:pt>
                <c:pt idx="738">
                  <c:v>23.847273000000001</c:v>
                </c:pt>
                <c:pt idx="739">
                  <c:v>23.835146000000002</c:v>
                </c:pt>
                <c:pt idx="740">
                  <c:v>24.138386000000001</c:v>
                </c:pt>
                <c:pt idx="741">
                  <c:v>23.010311000000002</c:v>
                </c:pt>
                <c:pt idx="742">
                  <c:v>21.760943999999999</c:v>
                </c:pt>
                <c:pt idx="743">
                  <c:v>22.446273999999999</c:v>
                </c:pt>
                <c:pt idx="744">
                  <c:v>23.577940000000002</c:v>
                </c:pt>
                <c:pt idx="745">
                  <c:v>22.690045999999999</c:v>
                </c:pt>
                <c:pt idx="746">
                  <c:v>21.425094999999999</c:v>
                </c:pt>
                <c:pt idx="747">
                  <c:v>18.274885000000001</c:v>
                </c:pt>
                <c:pt idx="748">
                  <c:v>19.667545</c:v>
                </c:pt>
                <c:pt idx="749">
                  <c:v>18.414757000000002</c:v>
                </c:pt>
                <c:pt idx="750">
                  <c:v>18.287047999999999</c:v>
                </c:pt>
                <c:pt idx="751">
                  <c:v>18.141092</c:v>
                </c:pt>
                <c:pt idx="752">
                  <c:v>17.526855000000001</c:v>
                </c:pt>
                <c:pt idx="753">
                  <c:v>18.274885000000001</c:v>
                </c:pt>
                <c:pt idx="754">
                  <c:v>19.570239999999998</c:v>
                </c:pt>
                <c:pt idx="755">
                  <c:v>19.886482000000001</c:v>
                </c:pt>
                <c:pt idx="756">
                  <c:v>20.737884999999999</c:v>
                </c:pt>
                <c:pt idx="757">
                  <c:v>21.151430000000001</c:v>
                </c:pt>
                <c:pt idx="758">
                  <c:v>19.217517999999998</c:v>
                </c:pt>
                <c:pt idx="759">
                  <c:v>19.227416999999999</c:v>
                </c:pt>
                <c:pt idx="760">
                  <c:v>19.349491</c:v>
                </c:pt>
                <c:pt idx="761">
                  <c:v>20.167414000000001</c:v>
                </c:pt>
                <c:pt idx="762">
                  <c:v>22.383154000000001</c:v>
                </c:pt>
                <c:pt idx="763">
                  <c:v>21.791080000000001</c:v>
                </c:pt>
                <c:pt idx="764">
                  <c:v>21.382104999999999</c:v>
                </c:pt>
                <c:pt idx="765">
                  <c:v>21.675094999999999</c:v>
                </c:pt>
                <c:pt idx="766">
                  <c:v>21.211189000000001</c:v>
                </c:pt>
                <c:pt idx="767">
                  <c:v>20.619105999999999</c:v>
                </c:pt>
                <c:pt idx="768">
                  <c:v>20.448201999999998</c:v>
                </c:pt>
                <c:pt idx="769">
                  <c:v>21.022380999999999</c:v>
                </c:pt>
                <c:pt idx="770">
                  <c:v>21.059128000000001</c:v>
                </c:pt>
                <c:pt idx="771">
                  <c:v>20.33633</c:v>
                </c:pt>
                <c:pt idx="772">
                  <c:v>20.477212999999999</c:v>
                </c:pt>
                <c:pt idx="773">
                  <c:v>18.314952999999999</c:v>
                </c:pt>
                <c:pt idx="774">
                  <c:v>18.921368000000001</c:v>
                </c:pt>
                <c:pt idx="775">
                  <c:v>19.233757000000001</c:v>
                </c:pt>
                <c:pt idx="776">
                  <c:v>19.313390999999999</c:v>
                </c:pt>
                <c:pt idx="777">
                  <c:v>18.841733999999999</c:v>
                </c:pt>
                <c:pt idx="778">
                  <c:v>18.774353000000001</c:v>
                </c:pt>
                <c:pt idx="779">
                  <c:v>18.351700000000001</c:v>
                </c:pt>
                <c:pt idx="780">
                  <c:v>17.445141</c:v>
                </c:pt>
                <c:pt idx="781">
                  <c:v>16.649763</c:v>
                </c:pt>
                <c:pt idx="782">
                  <c:v>16.249977000000001</c:v>
                </c:pt>
                <c:pt idx="783">
                  <c:v>16.311485000000001</c:v>
                </c:pt>
                <c:pt idx="784">
                  <c:v>16.557507000000001</c:v>
                </c:pt>
                <c:pt idx="785">
                  <c:v>14.896841999999999</c:v>
                </c:pt>
                <c:pt idx="786">
                  <c:v>15.807134</c:v>
                </c:pt>
                <c:pt idx="787">
                  <c:v>16.539048999999999</c:v>
                </c:pt>
                <c:pt idx="788">
                  <c:v>17.178722</c:v>
                </c:pt>
                <c:pt idx="789">
                  <c:v>16.569811000000001</c:v>
                </c:pt>
                <c:pt idx="790">
                  <c:v>17.553910999999999</c:v>
                </c:pt>
                <c:pt idx="791">
                  <c:v>17.473959000000001</c:v>
                </c:pt>
                <c:pt idx="792">
                  <c:v>17.473959000000001</c:v>
                </c:pt>
                <c:pt idx="793">
                  <c:v>17.535457999999998</c:v>
                </c:pt>
                <c:pt idx="794">
                  <c:v>18.261230000000001</c:v>
                </c:pt>
                <c:pt idx="795">
                  <c:v>17.215630999999998</c:v>
                </c:pt>
                <c:pt idx="796">
                  <c:v>17.369389999999999</c:v>
                </c:pt>
                <c:pt idx="797">
                  <c:v>17.842997</c:v>
                </c:pt>
                <c:pt idx="798">
                  <c:v>18.178567999999999</c:v>
                </c:pt>
                <c:pt idx="799">
                  <c:v>17.252029</c:v>
                </c:pt>
                <c:pt idx="800">
                  <c:v>16.899944000000001</c:v>
                </c:pt>
                <c:pt idx="801">
                  <c:v>16.745529000000001</c:v>
                </c:pt>
                <c:pt idx="802">
                  <c:v>16.764061000000002</c:v>
                </c:pt>
                <c:pt idx="803">
                  <c:v>16.362555</c:v>
                </c:pt>
                <c:pt idx="804">
                  <c:v>16.640518</c:v>
                </c:pt>
                <c:pt idx="805">
                  <c:v>16.665227999999999</c:v>
                </c:pt>
                <c:pt idx="806">
                  <c:v>16.671408</c:v>
                </c:pt>
                <c:pt idx="807">
                  <c:v>16.924658000000001</c:v>
                </c:pt>
                <c:pt idx="808">
                  <c:v>16.998774999999998</c:v>
                </c:pt>
                <c:pt idx="809">
                  <c:v>16.677578</c:v>
                </c:pt>
                <c:pt idx="810">
                  <c:v>16.603458</c:v>
                </c:pt>
                <c:pt idx="811">
                  <c:v>16.307594000000002</c:v>
                </c:pt>
                <c:pt idx="812">
                  <c:v>16.301392</c:v>
                </c:pt>
                <c:pt idx="813">
                  <c:v>16.499962</c:v>
                </c:pt>
                <c:pt idx="814">
                  <c:v>16.338626999999999</c:v>
                </c:pt>
                <c:pt idx="815">
                  <c:v>17.269425999999999</c:v>
                </c:pt>
                <c:pt idx="816">
                  <c:v>17.710004999999999</c:v>
                </c:pt>
                <c:pt idx="817">
                  <c:v>18.1754</c:v>
                </c:pt>
                <c:pt idx="818">
                  <c:v>18.429825000000001</c:v>
                </c:pt>
                <c:pt idx="819">
                  <c:v>18.572538000000002</c:v>
                </c:pt>
                <c:pt idx="820">
                  <c:v>18.305713999999998</c:v>
                </c:pt>
                <c:pt idx="821">
                  <c:v>19.02553</c:v>
                </c:pt>
                <c:pt idx="822">
                  <c:v>19.181291999999999</c:v>
                </c:pt>
                <c:pt idx="823">
                  <c:v>19.237383000000001</c:v>
                </c:pt>
                <c:pt idx="824">
                  <c:v>19.792006000000001</c:v>
                </c:pt>
                <c:pt idx="825">
                  <c:v>22.091522000000001</c:v>
                </c:pt>
                <c:pt idx="826">
                  <c:v>22.428032000000002</c:v>
                </c:pt>
                <c:pt idx="827">
                  <c:v>22.328329</c:v>
                </c:pt>
                <c:pt idx="828">
                  <c:v>22.957739</c:v>
                </c:pt>
                <c:pt idx="829">
                  <c:v>22.68976</c:v>
                </c:pt>
                <c:pt idx="830">
                  <c:v>22.540206999999999</c:v>
                </c:pt>
                <c:pt idx="831">
                  <c:v>22.079052000000001</c:v>
                </c:pt>
                <c:pt idx="832">
                  <c:v>21.842247</c:v>
                </c:pt>
                <c:pt idx="833">
                  <c:v>21.798636999999999</c:v>
                </c:pt>
                <c:pt idx="834">
                  <c:v>21.670776</c:v>
                </c:pt>
                <c:pt idx="835">
                  <c:v>22.027266000000001</c:v>
                </c:pt>
                <c:pt idx="836">
                  <c:v>22.940376000000001</c:v>
                </c:pt>
                <c:pt idx="837">
                  <c:v>22.046032</c:v>
                </c:pt>
                <c:pt idx="838">
                  <c:v>23.096730999999998</c:v>
                </c:pt>
                <c:pt idx="839">
                  <c:v>23.722155000000001</c:v>
                </c:pt>
                <c:pt idx="840">
                  <c:v>24.516424000000001</c:v>
                </c:pt>
                <c:pt idx="841">
                  <c:v>24.303787</c:v>
                </c:pt>
                <c:pt idx="842">
                  <c:v>23.015429999999999</c:v>
                </c:pt>
                <c:pt idx="843">
                  <c:v>23.196795000000002</c:v>
                </c:pt>
                <c:pt idx="844">
                  <c:v>22.865328000000002</c:v>
                </c:pt>
                <c:pt idx="845">
                  <c:v>22.777764999999999</c:v>
                </c:pt>
                <c:pt idx="846">
                  <c:v>22.784026999999998</c:v>
                </c:pt>
                <c:pt idx="847">
                  <c:v>22.252417000000001</c:v>
                </c:pt>
                <c:pt idx="848">
                  <c:v>23.812037</c:v>
                </c:pt>
                <c:pt idx="849">
                  <c:v>23.096550000000001</c:v>
                </c:pt>
                <c:pt idx="850">
                  <c:v>22.468912</c:v>
                </c:pt>
                <c:pt idx="851">
                  <c:v>23.45429</c:v>
                </c:pt>
                <c:pt idx="852">
                  <c:v>23.724170999999998</c:v>
                </c:pt>
                <c:pt idx="853">
                  <c:v>23.730446000000001</c:v>
                </c:pt>
                <c:pt idx="854">
                  <c:v>23.165581</c:v>
                </c:pt>
                <c:pt idx="855">
                  <c:v>23.573543999999998</c:v>
                </c:pt>
                <c:pt idx="856">
                  <c:v>23.385258</c:v>
                </c:pt>
                <c:pt idx="857">
                  <c:v>23.968942999999999</c:v>
                </c:pt>
                <c:pt idx="858">
                  <c:v>24.270208</c:v>
                </c:pt>
                <c:pt idx="859">
                  <c:v>25.268125999999999</c:v>
                </c:pt>
                <c:pt idx="860">
                  <c:v>24.627953000000002</c:v>
                </c:pt>
                <c:pt idx="861">
                  <c:v>26.04637</c:v>
                </c:pt>
                <c:pt idx="862">
                  <c:v>26.567301</c:v>
                </c:pt>
                <c:pt idx="863">
                  <c:v>26.443607</c:v>
                </c:pt>
                <c:pt idx="864">
                  <c:v>26.248438</c:v>
                </c:pt>
                <c:pt idx="865">
                  <c:v>26.670255999999998</c:v>
                </c:pt>
                <c:pt idx="866">
                  <c:v>26.103621</c:v>
                </c:pt>
                <c:pt idx="867">
                  <c:v>26.896930999999999</c:v>
                </c:pt>
                <c:pt idx="868">
                  <c:v>28.376505000000002</c:v>
                </c:pt>
                <c:pt idx="869">
                  <c:v>28.124662000000001</c:v>
                </c:pt>
                <c:pt idx="870">
                  <c:v>27.545424000000001</c:v>
                </c:pt>
                <c:pt idx="871">
                  <c:v>28.363934</c:v>
                </c:pt>
                <c:pt idx="872">
                  <c:v>28.345026000000001</c:v>
                </c:pt>
                <c:pt idx="873">
                  <c:v>29.038260000000001</c:v>
                </c:pt>
                <c:pt idx="874">
                  <c:v>29.170849</c:v>
                </c:pt>
                <c:pt idx="875">
                  <c:v>28.861460000000001</c:v>
                </c:pt>
                <c:pt idx="876">
                  <c:v>30.307366999999999</c:v>
                </c:pt>
                <c:pt idx="877">
                  <c:v>29.353952</c:v>
                </c:pt>
                <c:pt idx="878">
                  <c:v>28.634148</c:v>
                </c:pt>
                <c:pt idx="879">
                  <c:v>27.743862</c:v>
                </c:pt>
                <c:pt idx="880">
                  <c:v>27.390281999999999</c:v>
                </c:pt>
                <c:pt idx="881">
                  <c:v>27.112470999999999</c:v>
                </c:pt>
                <c:pt idx="882">
                  <c:v>27.567084999999999</c:v>
                </c:pt>
                <c:pt idx="883">
                  <c:v>25.540264000000001</c:v>
                </c:pt>
                <c:pt idx="884">
                  <c:v>25.142486999999999</c:v>
                </c:pt>
                <c:pt idx="885">
                  <c:v>24.675250999999999</c:v>
                </c:pt>
                <c:pt idx="886">
                  <c:v>25.943519999999999</c:v>
                </c:pt>
                <c:pt idx="887">
                  <c:v>25.582411</c:v>
                </c:pt>
                <c:pt idx="888">
                  <c:v>25.728135999999999</c:v>
                </c:pt>
                <c:pt idx="889">
                  <c:v>25.227630999999999</c:v>
                </c:pt>
                <c:pt idx="890">
                  <c:v>25.341669</c:v>
                </c:pt>
                <c:pt idx="891">
                  <c:v>24.689122999999999</c:v>
                </c:pt>
                <c:pt idx="892">
                  <c:v>25.829492999999999</c:v>
                </c:pt>
                <c:pt idx="893">
                  <c:v>24.651102000000002</c:v>
                </c:pt>
                <c:pt idx="894">
                  <c:v>25.734470000000002</c:v>
                </c:pt>
                <c:pt idx="895">
                  <c:v>25.854831999999998</c:v>
                </c:pt>
                <c:pt idx="896">
                  <c:v>25.607755999999998</c:v>
                </c:pt>
                <c:pt idx="897">
                  <c:v>25.113592000000001</c:v>
                </c:pt>
                <c:pt idx="898">
                  <c:v>24.822163</c:v>
                </c:pt>
                <c:pt idx="899">
                  <c:v>24.537064000000001</c:v>
                </c:pt>
                <c:pt idx="900">
                  <c:v>25.151603999999999</c:v>
                </c:pt>
                <c:pt idx="901">
                  <c:v>25.531728999999999</c:v>
                </c:pt>
                <c:pt idx="902">
                  <c:v>23.949546999999999</c:v>
                </c:pt>
                <c:pt idx="903">
                  <c:v>23.523693000000002</c:v>
                </c:pt>
                <c:pt idx="904">
                  <c:v>22.563929000000002</c:v>
                </c:pt>
                <c:pt idx="905">
                  <c:v>21.744007</c:v>
                </c:pt>
                <c:pt idx="906">
                  <c:v>22.532152</c:v>
                </c:pt>
                <c:pt idx="907">
                  <c:v>22.188922999999999</c:v>
                </c:pt>
                <c:pt idx="908">
                  <c:v>23.11055</c:v>
                </c:pt>
                <c:pt idx="909">
                  <c:v>24.260995999999999</c:v>
                </c:pt>
                <c:pt idx="910">
                  <c:v>24.311831999999999</c:v>
                </c:pt>
                <c:pt idx="911">
                  <c:v>26.288571999999998</c:v>
                </c:pt>
                <c:pt idx="912">
                  <c:v>27.044934999999999</c:v>
                </c:pt>
                <c:pt idx="913">
                  <c:v>27.394524000000001</c:v>
                </c:pt>
                <c:pt idx="914">
                  <c:v>28.030128000000001</c:v>
                </c:pt>
                <c:pt idx="915">
                  <c:v>27.949280000000002</c:v>
                </c:pt>
                <c:pt idx="916">
                  <c:v>27.037399000000001</c:v>
                </c:pt>
                <c:pt idx="917">
                  <c:v>27.279727999999999</c:v>
                </c:pt>
                <c:pt idx="918">
                  <c:v>27.840876000000002</c:v>
                </c:pt>
                <c:pt idx="919">
                  <c:v>28.280867000000001</c:v>
                </c:pt>
                <c:pt idx="920">
                  <c:v>26.724943</c:v>
                </c:pt>
                <c:pt idx="921">
                  <c:v>26.616547000000001</c:v>
                </c:pt>
                <c:pt idx="922">
                  <c:v>27.840876000000002</c:v>
                </c:pt>
                <c:pt idx="923">
                  <c:v>27.783480000000001</c:v>
                </c:pt>
                <c:pt idx="924">
                  <c:v>28.146954000000001</c:v>
                </c:pt>
                <c:pt idx="925">
                  <c:v>28.688981999999999</c:v>
                </c:pt>
                <c:pt idx="926">
                  <c:v>28.218048</c:v>
                </c:pt>
                <c:pt idx="927">
                  <c:v>27.162502</c:v>
                </c:pt>
                <c:pt idx="928">
                  <c:v>26.343664</c:v>
                </c:pt>
                <c:pt idx="929">
                  <c:v>24.366935999999999</c:v>
                </c:pt>
                <c:pt idx="930">
                  <c:v>25.307323</c:v>
                </c:pt>
                <c:pt idx="931">
                  <c:v>27.789415000000002</c:v>
                </c:pt>
                <c:pt idx="932">
                  <c:v>27.795826000000002</c:v>
                </c:pt>
                <c:pt idx="933">
                  <c:v>29.567851999999998</c:v>
                </c:pt>
                <c:pt idx="934">
                  <c:v>30.872879000000001</c:v>
                </c:pt>
                <c:pt idx="935">
                  <c:v>28.883348000000002</c:v>
                </c:pt>
                <c:pt idx="936">
                  <c:v>27.898184000000001</c:v>
                </c:pt>
                <c:pt idx="937">
                  <c:v>28.083705999999999</c:v>
                </c:pt>
                <c:pt idx="938">
                  <c:v>28.896139000000002</c:v>
                </c:pt>
                <c:pt idx="939">
                  <c:v>25.683492999999999</c:v>
                </c:pt>
                <c:pt idx="940">
                  <c:v>26.652559</c:v>
                </c:pt>
                <c:pt idx="941">
                  <c:v>24.521899999999999</c:v>
                </c:pt>
                <c:pt idx="942">
                  <c:v>22.789128999999999</c:v>
                </c:pt>
                <c:pt idx="943">
                  <c:v>22.808382000000002</c:v>
                </c:pt>
                <c:pt idx="944">
                  <c:v>22.923891000000001</c:v>
                </c:pt>
                <c:pt idx="945">
                  <c:v>22.628685000000001</c:v>
                </c:pt>
                <c:pt idx="946">
                  <c:v>23.225525000000001</c:v>
                </c:pt>
                <c:pt idx="947">
                  <c:v>22.185862</c:v>
                </c:pt>
                <c:pt idx="948">
                  <c:v>22.885390999999998</c:v>
                </c:pt>
                <c:pt idx="949">
                  <c:v>21.659616</c:v>
                </c:pt>
                <c:pt idx="950">
                  <c:v>20.061619</c:v>
                </c:pt>
                <c:pt idx="951">
                  <c:v>18.894974000000001</c:v>
                </c:pt>
                <c:pt idx="952">
                  <c:v>16.052990000000001</c:v>
                </c:pt>
                <c:pt idx="953">
                  <c:v>14.938112</c:v>
                </c:pt>
                <c:pt idx="954">
                  <c:v>15.395661</c:v>
                </c:pt>
                <c:pt idx="955">
                  <c:v>14.487002</c:v>
                </c:pt>
                <c:pt idx="956">
                  <c:v>14.248559999999999</c:v>
                </c:pt>
                <c:pt idx="957">
                  <c:v>13.455899</c:v>
                </c:pt>
                <c:pt idx="958">
                  <c:v>15.350550999999999</c:v>
                </c:pt>
                <c:pt idx="959">
                  <c:v>15.460108</c:v>
                </c:pt>
                <c:pt idx="960">
                  <c:v>14.319451000000001</c:v>
                </c:pt>
                <c:pt idx="961">
                  <c:v>13.810340999999999</c:v>
                </c:pt>
                <c:pt idx="962">
                  <c:v>13.049906999999999</c:v>
                </c:pt>
                <c:pt idx="963">
                  <c:v>12.573017999999999</c:v>
                </c:pt>
                <c:pt idx="964">
                  <c:v>11.933057</c:v>
                </c:pt>
                <c:pt idx="965">
                  <c:v>11.9655</c:v>
                </c:pt>
                <c:pt idx="966">
                  <c:v>10.070745000000001</c:v>
                </c:pt>
                <c:pt idx="967">
                  <c:v>8.8248820000000006</c:v>
                </c:pt>
                <c:pt idx="968">
                  <c:v>8.3057680000000005</c:v>
                </c:pt>
                <c:pt idx="969">
                  <c:v>7.0404369999999998</c:v>
                </c:pt>
                <c:pt idx="970">
                  <c:v>9.0844349999999991</c:v>
                </c:pt>
                <c:pt idx="971">
                  <c:v>8.0267490000000006</c:v>
                </c:pt>
                <c:pt idx="972">
                  <c:v>6.969061</c:v>
                </c:pt>
                <c:pt idx="973">
                  <c:v>4.9899519999999997</c:v>
                </c:pt>
                <c:pt idx="974">
                  <c:v>6.9495940000000003</c:v>
                </c:pt>
                <c:pt idx="975">
                  <c:v>7.0469290000000004</c:v>
                </c:pt>
                <c:pt idx="976">
                  <c:v>6.6056809999999997</c:v>
                </c:pt>
                <c:pt idx="977">
                  <c:v>7.5984829999999999</c:v>
                </c:pt>
                <c:pt idx="978">
                  <c:v>6.969061</c:v>
                </c:pt>
                <c:pt idx="979">
                  <c:v>8.3057680000000005</c:v>
                </c:pt>
                <c:pt idx="980">
                  <c:v>8.9728720000000006</c:v>
                </c:pt>
                <c:pt idx="981">
                  <c:v>7.8553709999999999</c:v>
                </c:pt>
                <c:pt idx="982">
                  <c:v>7.7501949999999997</c:v>
                </c:pt>
                <c:pt idx="983">
                  <c:v>6.9679450000000003</c:v>
                </c:pt>
                <c:pt idx="984">
                  <c:v>7.2506110000000001</c:v>
                </c:pt>
                <c:pt idx="985">
                  <c:v>6.1725469999999998</c:v>
                </c:pt>
                <c:pt idx="986">
                  <c:v>6.1659759999999997</c:v>
                </c:pt>
                <c:pt idx="987">
                  <c:v>5.7978569999999996</c:v>
                </c:pt>
                <c:pt idx="988">
                  <c:v>4.9104289999999997</c:v>
                </c:pt>
                <c:pt idx="989">
                  <c:v>6.0805189999999998</c:v>
                </c:pt>
                <c:pt idx="990">
                  <c:v>5.995063</c:v>
                </c:pt>
                <c:pt idx="991">
                  <c:v>6.5285830000000002</c:v>
                </c:pt>
                <c:pt idx="992">
                  <c:v>7.7125919999999999</c:v>
                </c:pt>
                <c:pt idx="993">
                  <c:v>7.6398359999999998</c:v>
                </c:pt>
                <c:pt idx="994">
                  <c:v>7.6795229999999997</c:v>
                </c:pt>
                <c:pt idx="995">
                  <c:v>7.5670760000000001</c:v>
                </c:pt>
                <c:pt idx="996">
                  <c:v>8.4137389999999996</c:v>
                </c:pt>
                <c:pt idx="997">
                  <c:v>9.9218650000000004</c:v>
                </c:pt>
                <c:pt idx="998">
                  <c:v>8.9958229999999997</c:v>
                </c:pt>
                <c:pt idx="999">
                  <c:v>10.199673000000001</c:v>
                </c:pt>
                <c:pt idx="1000">
                  <c:v>11.482905000000001</c:v>
                </c:pt>
                <c:pt idx="1001">
                  <c:v>11.258008999999999</c:v>
                </c:pt>
                <c:pt idx="1002">
                  <c:v>10.781758999999999</c:v>
                </c:pt>
                <c:pt idx="1003">
                  <c:v>10.794649</c:v>
                </c:pt>
                <c:pt idx="1004">
                  <c:v>10.967257</c:v>
                </c:pt>
                <c:pt idx="1005">
                  <c:v>9.9714430000000007</c:v>
                </c:pt>
                <c:pt idx="1006">
                  <c:v>9.7390819999999998</c:v>
                </c:pt>
                <c:pt idx="1007">
                  <c:v>11.737356</c:v>
                </c:pt>
                <c:pt idx="1008">
                  <c:v>13.104939999999999</c:v>
                </c:pt>
                <c:pt idx="1009">
                  <c:v>13.111587</c:v>
                </c:pt>
                <c:pt idx="1010">
                  <c:v>13.22444</c:v>
                </c:pt>
                <c:pt idx="1011">
                  <c:v>12.653502</c:v>
                </c:pt>
                <c:pt idx="1012">
                  <c:v>13.802015000000001</c:v>
                </c:pt>
                <c:pt idx="1013">
                  <c:v>13.994540000000001</c:v>
                </c:pt>
                <c:pt idx="1014">
                  <c:v>13.934784000000001</c:v>
                </c:pt>
                <c:pt idx="1015">
                  <c:v>15.068603</c:v>
                </c:pt>
                <c:pt idx="1016">
                  <c:v>14.535906000000001</c:v>
                </c:pt>
                <c:pt idx="1017">
                  <c:v>13.890015999999999</c:v>
                </c:pt>
                <c:pt idx="1018">
                  <c:v>13.277412999999999</c:v>
                </c:pt>
                <c:pt idx="1019">
                  <c:v>14.329485999999999</c:v>
                </c:pt>
                <c:pt idx="1020">
                  <c:v>14.456004</c:v>
                </c:pt>
                <c:pt idx="1021">
                  <c:v>13.863376000000001</c:v>
                </c:pt>
                <c:pt idx="1022">
                  <c:v>11.87909</c:v>
                </c:pt>
                <c:pt idx="1023">
                  <c:v>13.437217</c:v>
                </c:pt>
                <c:pt idx="1024">
                  <c:v>13.730195</c:v>
                </c:pt>
                <c:pt idx="1025">
                  <c:v>12.944475000000001</c:v>
                </c:pt>
                <c:pt idx="1026">
                  <c:v>12.924499000000001</c:v>
                </c:pt>
                <c:pt idx="1027">
                  <c:v>12.278608</c:v>
                </c:pt>
                <c:pt idx="1028">
                  <c:v>12.331875999999999</c:v>
                </c:pt>
                <c:pt idx="1029">
                  <c:v>12.897867</c:v>
                </c:pt>
                <c:pt idx="1030">
                  <c:v>12.698107</c:v>
                </c:pt>
                <c:pt idx="1031">
                  <c:v>12.537504999999999</c:v>
                </c:pt>
                <c:pt idx="1032">
                  <c:v>12.851445</c:v>
                </c:pt>
                <c:pt idx="1033">
                  <c:v>13.5528</c:v>
                </c:pt>
                <c:pt idx="1034">
                  <c:v>13.786579</c:v>
                </c:pt>
                <c:pt idx="1035">
                  <c:v>12.250287999999999</c:v>
                </c:pt>
                <c:pt idx="1036">
                  <c:v>11.682522000000001</c:v>
                </c:pt>
                <c:pt idx="1037">
                  <c:v>12.076618</c:v>
                </c:pt>
                <c:pt idx="1038">
                  <c:v>12.03654</c:v>
                </c:pt>
                <c:pt idx="1039">
                  <c:v>11.722599000000001</c:v>
                </c:pt>
                <c:pt idx="1040">
                  <c:v>11.422022999999999</c:v>
                </c:pt>
                <c:pt idx="1041">
                  <c:v>11.355226</c:v>
                </c:pt>
                <c:pt idx="1042">
                  <c:v>11.395517</c:v>
                </c:pt>
                <c:pt idx="1043">
                  <c:v>11.904963</c:v>
                </c:pt>
                <c:pt idx="1044">
                  <c:v>12.454632</c:v>
                </c:pt>
                <c:pt idx="1045">
                  <c:v>13.332751999999999</c:v>
                </c:pt>
                <c:pt idx="1046">
                  <c:v>12.816603000000001</c:v>
                </c:pt>
                <c:pt idx="1047">
                  <c:v>14.197475000000001</c:v>
                </c:pt>
                <c:pt idx="1048">
                  <c:v>14.130439000000001</c:v>
                </c:pt>
                <c:pt idx="1049">
                  <c:v>13.386379</c:v>
                </c:pt>
                <c:pt idx="1050">
                  <c:v>14.063406000000001</c:v>
                </c:pt>
                <c:pt idx="1051">
                  <c:v>12.943963</c:v>
                </c:pt>
                <c:pt idx="1052">
                  <c:v>13.118254</c:v>
                </c:pt>
                <c:pt idx="1053">
                  <c:v>12.749574000000001</c:v>
                </c:pt>
                <c:pt idx="1054">
                  <c:v>12.883635999999999</c:v>
                </c:pt>
                <c:pt idx="1055">
                  <c:v>12.300454999999999</c:v>
                </c:pt>
                <c:pt idx="1056">
                  <c:v>11.493078000000001</c:v>
                </c:pt>
                <c:pt idx="1057">
                  <c:v>10.390174</c:v>
                </c:pt>
                <c:pt idx="1058">
                  <c:v>10.665899</c:v>
                </c:pt>
                <c:pt idx="1059">
                  <c:v>10.067373999999999</c:v>
                </c:pt>
                <c:pt idx="1060">
                  <c:v>10.733150999999999</c:v>
                </c:pt>
                <c:pt idx="1061">
                  <c:v>10.248949</c:v>
                </c:pt>
                <c:pt idx="1062">
                  <c:v>10.4238</c:v>
                </c:pt>
                <c:pt idx="1063">
                  <c:v>10.235498</c:v>
                </c:pt>
                <c:pt idx="1064">
                  <c:v>10.309474</c:v>
                </c:pt>
                <c:pt idx="1065">
                  <c:v>10.228774</c:v>
                </c:pt>
                <c:pt idx="1066">
                  <c:v>10.491051000000001</c:v>
                </c:pt>
                <c:pt idx="1067">
                  <c:v>10.48564</c:v>
                </c:pt>
                <c:pt idx="1068">
                  <c:v>10.16155</c:v>
                </c:pt>
                <c:pt idx="1069">
                  <c:v>9.3310709999999997</c:v>
                </c:pt>
                <c:pt idx="1070">
                  <c:v>9.6619139999999994</c:v>
                </c:pt>
                <c:pt idx="1071">
                  <c:v>9.9184800000000006</c:v>
                </c:pt>
                <c:pt idx="1072">
                  <c:v>9.8172040000000003</c:v>
                </c:pt>
                <c:pt idx="1073">
                  <c:v>9.9995080000000005</c:v>
                </c:pt>
                <c:pt idx="1074">
                  <c:v>10.526153000000001</c:v>
                </c:pt>
                <c:pt idx="1075">
                  <c:v>11.174332</c:v>
                </c:pt>
                <c:pt idx="1076">
                  <c:v>11.005533</c:v>
                </c:pt>
                <c:pt idx="1077">
                  <c:v>10.769216999999999</c:v>
                </c:pt>
                <c:pt idx="1078">
                  <c:v>10.438376</c:v>
                </c:pt>
                <c:pt idx="1079">
                  <c:v>11.025789</c:v>
                </c:pt>
                <c:pt idx="1080">
                  <c:v>11.390388</c:v>
                </c:pt>
                <c:pt idx="1081">
                  <c:v>11.410643</c:v>
                </c:pt>
                <c:pt idx="1082">
                  <c:v>11.788746</c:v>
                </c:pt>
                <c:pt idx="1083">
                  <c:v>11.985562</c:v>
                </c:pt>
                <c:pt idx="1084">
                  <c:v>12.480159</c:v>
                </c:pt>
                <c:pt idx="1085">
                  <c:v>12.737624</c:v>
                </c:pt>
                <c:pt idx="1086">
                  <c:v>12.385304</c:v>
                </c:pt>
                <c:pt idx="1087">
                  <c:v>11.768751</c:v>
                </c:pt>
                <c:pt idx="1088">
                  <c:v>11.863605</c:v>
                </c:pt>
                <c:pt idx="1089">
                  <c:v>11.870378000000001</c:v>
                </c:pt>
                <c:pt idx="1090">
                  <c:v>11.470637999999999</c:v>
                </c:pt>
                <c:pt idx="1091">
                  <c:v>11.016690000000001</c:v>
                </c:pt>
                <c:pt idx="1092">
                  <c:v>11.308028</c:v>
                </c:pt>
                <c:pt idx="1093">
                  <c:v>10.847307000000001</c:v>
                </c:pt>
                <c:pt idx="1094">
                  <c:v>10.786327999999999</c:v>
                </c:pt>
                <c:pt idx="1095">
                  <c:v>11.223395</c:v>
                </c:pt>
                <c:pt idx="1096">
                  <c:v>11.094156</c:v>
                </c:pt>
                <c:pt idx="1097">
                  <c:v>10.917299999999999</c:v>
                </c:pt>
                <c:pt idx="1098">
                  <c:v>10.726849</c:v>
                </c:pt>
                <c:pt idx="1099">
                  <c:v>11.107763</c:v>
                </c:pt>
                <c:pt idx="1100">
                  <c:v>12.032844000000001</c:v>
                </c:pt>
                <c:pt idx="1101">
                  <c:v>12.039643</c:v>
                </c:pt>
                <c:pt idx="1102">
                  <c:v>12.474977000000001</c:v>
                </c:pt>
                <c:pt idx="1103">
                  <c:v>12.121269</c:v>
                </c:pt>
                <c:pt idx="1104">
                  <c:v>11.699541</c:v>
                </c:pt>
                <c:pt idx="1105">
                  <c:v>11.27101</c:v>
                </c:pt>
                <c:pt idx="1106">
                  <c:v>10.794867</c:v>
                </c:pt>
                <c:pt idx="1107">
                  <c:v>11.114564</c:v>
                </c:pt>
                <c:pt idx="1108">
                  <c:v>11.421578999999999</c:v>
                </c:pt>
                <c:pt idx="1109">
                  <c:v>12.281777999999999</c:v>
                </c:pt>
                <c:pt idx="1110">
                  <c:v>12.472937999999999</c:v>
                </c:pt>
                <c:pt idx="1111">
                  <c:v>12.295434</c:v>
                </c:pt>
                <c:pt idx="1112">
                  <c:v>12.459284</c:v>
                </c:pt>
                <c:pt idx="1113">
                  <c:v>12.691402</c:v>
                </c:pt>
                <c:pt idx="1114">
                  <c:v>11.05292</c:v>
                </c:pt>
                <c:pt idx="1115">
                  <c:v>10.588684000000001</c:v>
                </c:pt>
                <c:pt idx="1116">
                  <c:v>9.5509819999999994</c:v>
                </c:pt>
                <c:pt idx="1117">
                  <c:v>10.022043999999999</c:v>
                </c:pt>
                <c:pt idx="1118">
                  <c:v>9.9332919999999998</c:v>
                </c:pt>
                <c:pt idx="1119">
                  <c:v>9.5305009999999992</c:v>
                </c:pt>
                <c:pt idx="1120">
                  <c:v>10.465799000000001</c:v>
                </c:pt>
                <c:pt idx="1121">
                  <c:v>9.2437690000000003</c:v>
                </c:pt>
                <c:pt idx="1122">
                  <c:v>9.9588979999999996</c:v>
                </c:pt>
                <c:pt idx="1123">
                  <c:v>10.575761</c:v>
                </c:pt>
                <c:pt idx="1124">
                  <c:v>11.172059000000001</c:v>
                </c:pt>
                <c:pt idx="1125">
                  <c:v>11.137791999999999</c:v>
                </c:pt>
                <c:pt idx="1126">
                  <c:v>12.145331000000001</c:v>
                </c:pt>
                <c:pt idx="1127">
                  <c:v>12.117915999999999</c:v>
                </c:pt>
                <c:pt idx="1128">
                  <c:v>11.898588999999999</c:v>
                </c:pt>
                <c:pt idx="1129">
                  <c:v>11.453075</c:v>
                </c:pt>
                <c:pt idx="1130">
                  <c:v>11.178913</c:v>
                </c:pt>
                <c:pt idx="1131">
                  <c:v>11.644985999999999</c:v>
                </c:pt>
                <c:pt idx="1132">
                  <c:v>11.487344999999999</c:v>
                </c:pt>
                <c:pt idx="1133">
                  <c:v>10.760818</c:v>
                </c:pt>
                <c:pt idx="1134">
                  <c:v>11.343412000000001</c:v>
                </c:pt>
                <c:pt idx="1135">
                  <c:v>11.834854</c:v>
                </c:pt>
                <c:pt idx="1136">
                  <c:v>11.924301</c:v>
                </c:pt>
                <c:pt idx="1137">
                  <c:v>12.027514</c:v>
                </c:pt>
                <c:pt idx="1138">
                  <c:v>11.504578</c:v>
                </c:pt>
                <c:pt idx="1139">
                  <c:v>11.071095</c:v>
                </c:pt>
                <c:pt idx="1140">
                  <c:v>10.727057</c:v>
                </c:pt>
                <c:pt idx="1141">
                  <c:v>10.672010999999999</c:v>
                </c:pt>
                <c:pt idx="1142">
                  <c:v>10.169717</c:v>
                </c:pt>
                <c:pt idx="1143">
                  <c:v>10.493111000000001</c:v>
                </c:pt>
                <c:pt idx="1144">
                  <c:v>10.699533000000001</c:v>
                </c:pt>
                <c:pt idx="1145">
                  <c:v>10.768340999999999</c:v>
                </c:pt>
                <c:pt idx="1146">
                  <c:v>11.325680999999999</c:v>
                </c:pt>
                <c:pt idx="1147">
                  <c:v>11.490819999999999</c:v>
                </c:pt>
                <c:pt idx="1148">
                  <c:v>11.594251999999999</c:v>
                </c:pt>
                <c:pt idx="1149">
                  <c:v>11.580439</c:v>
                </c:pt>
                <c:pt idx="1150">
                  <c:v>11.297318000000001</c:v>
                </c:pt>
                <c:pt idx="1151">
                  <c:v>11.442329000000001</c:v>
                </c:pt>
                <c:pt idx="1152">
                  <c:v>10.903706</c:v>
                </c:pt>
                <c:pt idx="1153">
                  <c:v>10.579148</c:v>
                </c:pt>
                <c:pt idx="1154">
                  <c:v>10.447946</c:v>
                </c:pt>
                <c:pt idx="1155">
                  <c:v>9.6676310000000001</c:v>
                </c:pt>
                <c:pt idx="1156">
                  <c:v>9.7574009999999998</c:v>
                </c:pt>
                <c:pt idx="1157">
                  <c:v>9.2602060000000002</c:v>
                </c:pt>
                <c:pt idx="1158">
                  <c:v>9.5571420000000007</c:v>
                </c:pt>
                <c:pt idx="1159">
                  <c:v>10.275311</c:v>
                </c:pt>
                <c:pt idx="1160">
                  <c:v>10.41342</c:v>
                </c:pt>
                <c:pt idx="1161">
                  <c:v>10.919530999999999</c:v>
                </c:pt>
                <c:pt idx="1162">
                  <c:v>11.009663</c:v>
                </c:pt>
                <c:pt idx="1163">
                  <c:v>10.614478</c:v>
                </c:pt>
                <c:pt idx="1164">
                  <c:v>10.593677</c:v>
                </c:pt>
                <c:pt idx="1165">
                  <c:v>7.868995</c:v>
                </c:pt>
                <c:pt idx="1166">
                  <c:v>7.7649949999999999</c:v>
                </c:pt>
                <c:pt idx="1167">
                  <c:v>7.8828589999999998</c:v>
                </c:pt>
                <c:pt idx="1168">
                  <c:v>8.1532490000000006</c:v>
                </c:pt>
                <c:pt idx="1169">
                  <c:v>8.3335080000000001</c:v>
                </c:pt>
                <c:pt idx="1170">
                  <c:v>8.5206979999999994</c:v>
                </c:pt>
                <c:pt idx="1171">
                  <c:v>8.6732270000000007</c:v>
                </c:pt>
                <c:pt idx="1172">
                  <c:v>9.1654730000000004</c:v>
                </c:pt>
                <c:pt idx="1173">
                  <c:v>8.8881519999999998</c:v>
                </c:pt>
                <c:pt idx="1174">
                  <c:v>9.1171659999999992</c:v>
                </c:pt>
                <c:pt idx="1175">
                  <c:v>8.9917960000000008</c:v>
                </c:pt>
                <c:pt idx="1176">
                  <c:v>8.8873200000000008</c:v>
                </c:pt>
                <c:pt idx="1177">
                  <c:v>9.0544809999999991</c:v>
                </c:pt>
                <c:pt idx="1178">
                  <c:v>8.8246359999999999</c:v>
                </c:pt>
                <c:pt idx="1179">
                  <c:v>9.0057279999999995</c:v>
                </c:pt>
                <c:pt idx="1180">
                  <c:v>9.4027279999999998</c:v>
                </c:pt>
                <c:pt idx="1181">
                  <c:v>8.8664260000000006</c:v>
                </c:pt>
                <c:pt idx="1182">
                  <c:v>9.1450239999999994</c:v>
                </c:pt>
                <c:pt idx="1183">
                  <c:v>9.6604340000000004</c:v>
                </c:pt>
                <c:pt idx="1184">
                  <c:v>10.029578000000001</c:v>
                </c:pt>
                <c:pt idx="1185">
                  <c:v>10.050473</c:v>
                </c:pt>
                <c:pt idx="1186">
                  <c:v>9.8693840000000002</c:v>
                </c:pt>
                <c:pt idx="1187">
                  <c:v>9.553547</c:v>
                </c:pt>
                <c:pt idx="1188">
                  <c:v>10.449413</c:v>
                </c:pt>
                <c:pt idx="1189">
                  <c:v>10.484406</c:v>
                </c:pt>
                <c:pt idx="1190">
                  <c:v>10.505404</c:v>
                </c:pt>
                <c:pt idx="1191">
                  <c:v>10.582394000000001</c:v>
                </c:pt>
                <c:pt idx="1192">
                  <c:v>10.883348</c:v>
                </c:pt>
                <c:pt idx="1193">
                  <c:v>11.751215999999999</c:v>
                </c:pt>
                <c:pt idx="1194">
                  <c:v>11.387271999999999</c:v>
                </c:pt>
                <c:pt idx="1195">
                  <c:v>11.121314</c:v>
                </c:pt>
                <c:pt idx="1196">
                  <c:v>11.366275999999999</c:v>
                </c:pt>
                <c:pt idx="1197">
                  <c:v>11.898194</c:v>
                </c:pt>
                <c:pt idx="1198">
                  <c:v>11.912193</c:v>
                </c:pt>
                <c:pt idx="1199">
                  <c:v>11.667227</c:v>
                </c:pt>
                <c:pt idx="1200">
                  <c:v>11.60202</c:v>
                </c:pt>
                <c:pt idx="1201">
                  <c:v>11.327792000000001</c:v>
                </c:pt>
                <c:pt idx="1202">
                  <c:v>11.911408</c:v>
                </c:pt>
                <c:pt idx="1203">
                  <c:v>11.299664</c:v>
                </c:pt>
                <c:pt idx="1204">
                  <c:v>11.925468</c:v>
                </c:pt>
                <c:pt idx="1205">
                  <c:v>12.270014</c:v>
                </c:pt>
                <c:pt idx="1206">
                  <c:v>12.755193</c:v>
                </c:pt>
                <c:pt idx="1207">
                  <c:v>12.825507</c:v>
                </c:pt>
                <c:pt idx="1208">
                  <c:v>12.832537</c:v>
                </c:pt>
                <c:pt idx="1209">
                  <c:v>12.572369</c:v>
                </c:pt>
                <c:pt idx="1210">
                  <c:v>12.270014</c:v>
                </c:pt>
                <c:pt idx="1211">
                  <c:v>12.129386</c:v>
                </c:pt>
                <c:pt idx="1212">
                  <c:v>11.4192</c:v>
                </c:pt>
                <c:pt idx="1213">
                  <c:v>11.810843</c:v>
                </c:pt>
                <c:pt idx="1214">
                  <c:v>11.839117</c:v>
                </c:pt>
                <c:pt idx="1215">
                  <c:v>12.482316000000001</c:v>
                </c:pt>
                <c:pt idx="1216">
                  <c:v>13.210330000000001</c:v>
                </c:pt>
                <c:pt idx="1217">
                  <c:v>13.019493000000001</c:v>
                </c:pt>
                <c:pt idx="1218">
                  <c:v>13.634423</c:v>
                </c:pt>
                <c:pt idx="1219">
                  <c:v>13.648554000000001</c:v>
                </c:pt>
                <c:pt idx="1220">
                  <c:v>13.196198000000001</c:v>
                </c:pt>
                <c:pt idx="1221">
                  <c:v>13.669763</c:v>
                </c:pt>
                <c:pt idx="1222">
                  <c:v>13.351694</c:v>
                </c:pt>
                <c:pt idx="1223">
                  <c:v>13.683897999999999</c:v>
                </c:pt>
                <c:pt idx="1224">
                  <c:v>14.362437</c:v>
                </c:pt>
                <c:pt idx="1225">
                  <c:v>14.85014</c:v>
                </c:pt>
                <c:pt idx="1226">
                  <c:v>13.657171</c:v>
                </c:pt>
                <c:pt idx="1227">
                  <c:v>13.508027</c:v>
                </c:pt>
                <c:pt idx="1228">
                  <c:v>13.174236000000001</c:v>
                </c:pt>
                <c:pt idx="1229">
                  <c:v>13.223948</c:v>
                </c:pt>
                <c:pt idx="1230">
                  <c:v>13.266562</c:v>
                </c:pt>
                <c:pt idx="1231">
                  <c:v>13.245253999999999</c:v>
                </c:pt>
                <c:pt idx="1232">
                  <c:v>12.407216</c:v>
                </c:pt>
                <c:pt idx="1233">
                  <c:v>12.669991</c:v>
                </c:pt>
                <c:pt idx="1234">
                  <c:v>12.045012</c:v>
                </c:pt>
                <c:pt idx="1235">
                  <c:v>12.421419999999999</c:v>
                </c:pt>
                <c:pt idx="1236">
                  <c:v>12.691297</c:v>
                </c:pt>
                <c:pt idx="1237">
                  <c:v>12.371705</c:v>
                </c:pt>
                <c:pt idx="1238">
                  <c:v>12.385910000000001</c:v>
                </c:pt>
                <c:pt idx="1239">
                  <c:v>12.623791000000001</c:v>
                </c:pt>
                <c:pt idx="1240">
                  <c:v>12.495124000000001</c:v>
                </c:pt>
                <c:pt idx="1241">
                  <c:v>12.509416</c:v>
                </c:pt>
                <c:pt idx="1242">
                  <c:v>12.70242</c:v>
                </c:pt>
                <c:pt idx="1243">
                  <c:v>10.750952</c:v>
                </c:pt>
                <c:pt idx="1244">
                  <c:v>10.314909</c:v>
                </c:pt>
                <c:pt idx="1245">
                  <c:v>10.536504000000001</c:v>
                </c:pt>
                <c:pt idx="1246">
                  <c:v>10.700915999999999</c:v>
                </c:pt>
                <c:pt idx="1247">
                  <c:v>10.507913</c:v>
                </c:pt>
                <c:pt idx="1248">
                  <c:v>10.786695</c:v>
                </c:pt>
                <c:pt idx="1249">
                  <c:v>11.237033</c:v>
                </c:pt>
                <c:pt idx="1250">
                  <c:v>10.700915999999999</c:v>
                </c:pt>
                <c:pt idx="1251">
                  <c:v>10.650874</c:v>
                </c:pt>
                <c:pt idx="1252">
                  <c:v>9.8791630000000001</c:v>
                </c:pt>
                <c:pt idx="1253">
                  <c:v>9.8359579999999998</c:v>
                </c:pt>
                <c:pt idx="1254">
                  <c:v>9.7783540000000002</c:v>
                </c:pt>
                <c:pt idx="1255">
                  <c:v>10.001569999999999</c:v>
                </c:pt>
                <c:pt idx="1256">
                  <c:v>8.9718929999999997</c:v>
                </c:pt>
                <c:pt idx="1257">
                  <c:v>9.1447079999999996</c:v>
                </c:pt>
                <c:pt idx="1258">
                  <c:v>8.7990770000000005</c:v>
                </c:pt>
                <c:pt idx="1259">
                  <c:v>8.9358900000000006</c:v>
                </c:pt>
                <c:pt idx="1260">
                  <c:v>9.1159040000000005</c:v>
                </c:pt>
                <c:pt idx="1261">
                  <c:v>9.0366959999999992</c:v>
                </c:pt>
                <c:pt idx="1262">
                  <c:v>9.007892</c:v>
                </c:pt>
                <c:pt idx="1263">
                  <c:v>11.42008</c:v>
                </c:pt>
                <c:pt idx="1264">
                  <c:v>11.528089</c:v>
                </c:pt>
                <c:pt idx="1265">
                  <c:v>11.614495</c:v>
                </c:pt>
                <c:pt idx="1266">
                  <c:v>11.746473999999999</c:v>
                </c:pt>
                <c:pt idx="1267">
                  <c:v>11.064887000000001</c:v>
                </c:pt>
                <c:pt idx="1268">
                  <c:v>12.435307999999999</c:v>
                </c:pt>
                <c:pt idx="1269">
                  <c:v>12.54407</c:v>
                </c:pt>
                <c:pt idx="1270">
                  <c:v>12.167024</c:v>
                </c:pt>
                <c:pt idx="1271">
                  <c:v>11.847982</c:v>
                </c:pt>
                <c:pt idx="1272">
                  <c:v>12.188774</c:v>
                </c:pt>
                <c:pt idx="1273">
                  <c:v>12.174275</c:v>
                </c:pt>
                <c:pt idx="1274">
                  <c:v>12.225032000000001</c:v>
                </c:pt>
                <c:pt idx="1275">
                  <c:v>12.051011000000001</c:v>
                </c:pt>
                <c:pt idx="1276">
                  <c:v>12.246784999999999</c:v>
                </c:pt>
                <c:pt idx="1277">
                  <c:v>12.239530999999999</c:v>
                </c:pt>
                <c:pt idx="1278">
                  <c:v>12.363177</c:v>
                </c:pt>
                <c:pt idx="1279">
                  <c:v>12.443458</c:v>
                </c:pt>
                <c:pt idx="1280">
                  <c:v>12.144232000000001</c:v>
                </c:pt>
                <c:pt idx="1281">
                  <c:v>11.677144999999999</c:v>
                </c:pt>
                <c:pt idx="1282">
                  <c:v>11.917987</c:v>
                </c:pt>
                <c:pt idx="1283">
                  <c:v>11.961776</c:v>
                </c:pt>
                <c:pt idx="1284">
                  <c:v>11.947179999999999</c:v>
                </c:pt>
                <c:pt idx="1285">
                  <c:v>12.385073999999999</c:v>
                </c:pt>
                <c:pt idx="1286">
                  <c:v>12.487247</c:v>
                </c:pt>
                <c:pt idx="1287">
                  <c:v>12.428860999999999</c:v>
                </c:pt>
                <c:pt idx="1288">
                  <c:v>12.560228</c:v>
                </c:pt>
                <c:pt idx="1289">
                  <c:v>12.312087999999999</c:v>
                </c:pt>
                <c:pt idx="1290">
                  <c:v>12.399668</c:v>
                </c:pt>
                <c:pt idx="1291">
                  <c:v>12.576599</c:v>
                </c:pt>
                <c:pt idx="1292">
                  <c:v>12.701482</c:v>
                </c:pt>
                <c:pt idx="1293">
                  <c:v>12.444367</c:v>
                </c:pt>
                <c:pt idx="1294">
                  <c:v>12.466409000000001</c:v>
                </c:pt>
                <c:pt idx="1295">
                  <c:v>12.459059999999999</c:v>
                </c:pt>
                <c:pt idx="1296">
                  <c:v>12.429677</c:v>
                </c:pt>
                <c:pt idx="1297">
                  <c:v>12.605981999999999</c:v>
                </c:pt>
                <c:pt idx="1298">
                  <c:v>12.635365999999999</c:v>
                </c:pt>
                <c:pt idx="1299">
                  <c:v>12.885135999999999</c:v>
                </c:pt>
                <c:pt idx="1300">
                  <c:v>13.105523</c:v>
                </c:pt>
                <c:pt idx="1301">
                  <c:v>13.120214000000001</c:v>
                </c:pt>
                <c:pt idx="1302">
                  <c:v>13.04571</c:v>
                </c:pt>
                <c:pt idx="1303">
                  <c:v>13.200931000000001</c:v>
                </c:pt>
                <c:pt idx="1304">
                  <c:v>13.141800999999999</c:v>
                </c:pt>
                <c:pt idx="1305">
                  <c:v>13.134406</c:v>
                </c:pt>
                <c:pt idx="1306">
                  <c:v>14.967463</c:v>
                </c:pt>
                <c:pt idx="1307">
                  <c:v>14.464852</c:v>
                </c:pt>
                <c:pt idx="1308">
                  <c:v>14.937894999999999</c:v>
                </c:pt>
                <c:pt idx="1309">
                  <c:v>15.337028</c:v>
                </c:pt>
                <c:pt idx="1310">
                  <c:v>15.314851000000001</c:v>
                </c:pt>
                <c:pt idx="1311">
                  <c:v>13.585281</c:v>
                </c:pt>
                <c:pt idx="1312">
                  <c:v>13.363542000000001</c:v>
                </c:pt>
                <c:pt idx="1313">
                  <c:v>13.370931000000001</c:v>
                </c:pt>
                <c:pt idx="1314">
                  <c:v>13.156582</c:v>
                </c:pt>
                <c:pt idx="1315">
                  <c:v>13.666584</c:v>
                </c:pt>
                <c:pt idx="1316">
                  <c:v>13.208321</c:v>
                </c:pt>
                <c:pt idx="1317">
                  <c:v>13.511366000000001</c:v>
                </c:pt>
                <c:pt idx="1318">
                  <c:v>12.831365999999999</c:v>
                </c:pt>
                <c:pt idx="1319">
                  <c:v>13.18615</c:v>
                </c:pt>
                <c:pt idx="1320">
                  <c:v>13.289628</c:v>
                </c:pt>
                <c:pt idx="1321">
                  <c:v>13.696149999999999</c:v>
                </c:pt>
                <c:pt idx="1322">
                  <c:v>14.634849000000001</c:v>
                </c:pt>
                <c:pt idx="1323">
                  <c:v>13.858758999999999</c:v>
                </c:pt>
                <c:pt idx="1324">
                  <c:v>14.472242</c:v>
                </c:pt>
                <c:pt idx="1325">
                  <c:v>12.727881</c:v>
                </c:pt>
                <c:pt idx="1326">
                  <c:v>12.557880000000001</c:v>
                </c:pt>
                <c:pt idx="1327">
                  <c:v>12.57832</c:v>
                </c:pt>
                <c:pt idx="1328">
                  <c:v>12.368931</c:v>
                </c:pt>
                <c:pt idx="1329">
                  <c:v>12.817621000000001</c:v>
                </c:pt>
                <c:pt idx="1330">
                  <c:v>12.436234000000001</c:v>
                </c:pt>
                <c:pt idx="1331">
                  <c:v>11.336940999999999</c:v>
                </c:pt>
                <c:pt idx="1332">
                  <c:v>12.473623999999999</c:v>
                </c:pt>
                <c:pt idx="1333">
                  <c:v>12.391362000000001</c:v>
                </c:pt>
                <c:pt idx="1334">
                  <c:v>12.309106</c:v>
                </c:pt>
                <c:pt idx="1335">
                  <c:v>12.129626</c:v>
                </c:pt>
                <c:pt idx="1336">
                  <c:v>12.234323</c:v>
                </c:pt>
                <c:pt idx="1337">
                  <c:v>12.047369</c:v>
                </c:pt>
                <c:pt idx="1338">
                  <c:v>12.092236</c:v>
                </c:pt>
                <c:pt idx="1339">
                  <c:v>11.651025000000001</c:v>
                </c:pt>
                <c:pt idx="1340">
                  <c:v>11.968894000000001</c:v>
                </c:pt>
                <c:pt idx="1341">
                  <c:v>11.324998000000001</c:v>
                </c:pt>
                <c:pt idx="1342">
                  <c:v>11.484076</c:v>
                </c:pt>
                <c:pt idx="1343">
                  <c:v>12.415832999999999</c:v>
                </c:pt>
                <c:pt idx="1344">
                  <c:v>12.256752000000001</c:v>
                </c:pt>
                <c:pt idx="1345">
                  <c:v>11.362876</c:v>
                </c:pt>
                <c:pt idx="1346">
                  <c:v>10.885633</c:v>
                </c:pt>
                <c:pt idx="1347">
                  <c:v>11.067437</c:v>
                </c:pt>
                <c:pt idx="1348">
                  <c:v>10.961387</c:v>
                </c:pt>
                <c:pt idx="1349">
                  <c:v>10.423543</c:v>
                </c:pt>
                <c:pt idx="1350">
                  <c:v>10.014480000000001</c:v>
                </c:pt>
                <c:pt idx="1351">
                  <c:v>10.809881000000001</c:v>
                </c:pt>
                <c:pt idx="1352">
                  <c:v>11.317422000000001</c:v>
                </c:pt>
                <c:pt idx="1353">
                  <c:v>11.961319</c:v>
                </c:pt>
                <c:pt idx="1354">
                  <c:v>12.264332</c:v>
                </c:pt>
                <c:pt idx="1355">
                  <c:v>13.605147000000001</c:v>
                </c:pt>
                <c:pt idx="1356">
                  <c:v>13.324866999999999</c:v>
                </c:pt>
                <c:pt idx="1357">
                  <c:v>14.006637</c:v>
                </c:pt>
                <c:pt idx="1358">
                  <c:v>13.551697000000001</c:v>
                </c:pt>
                <c:pt idx="1359">
                  <c:v>13.689583000000001</c:v>
                </c:pt>
                <c:pt idx="1360">
                  <c:v>13.743211000000001</c:v>
                </c:pt>
                <c:pt idx="1361">
                  <c:v>13.283569</c:v>
                </c:pt>
                <c:pt idx="1362">
                  <c:v>13.344856</c:v>
                </c:pt>
                <c:pt idx="1363">
                  <c:v>12.969484</c:v>
                </c:pt>
                <c:pt idx="1364">
                  <c:v>13.069072</c:v>
                </c:pt>
                <c:pt idx="1365">
                  <c:v>14.187526999999999</c:v>
                </c:pt>
                <c:pt idx="1366">
                  <c:v>14.746758</c:v>
                </c:pt>
                <c:pt idx="1367">
                  <c:v>14.731436</c:v>
                </c:pt>
                <c:pt idx="1368">
                  <c:v>14.699589</c:v>
                </c:pt>
                <c:pt idx="1369">
                  <c:v>14.622185999999999</c:v>
                </c:pt>
                <c:pt idx="1370">
                  <c:v>14.637665999999999</c:v>
                </c:pt>
                <c:pt idx="1371">
                  <c:v>14.420921</c:v>
                </c:pt>
                <c:pt idx="1372">
                  <c:v>14.900850999999999</c:v>
                </c:pt>
                <c:pt idx="1373">
                  <c:v>15.938105999999999</c:v>
                </c:pt>
                <c:pt idx="1374">
                  <c:v>16.178068</c:v>
                </c:pt>
                <c:pt idx="1375">
                  <c:v>16.704435</c:v>
                </c:pt>
                <c:pt idx="1376">
                  <c:v>17.184356999999999</c:v>
                </c:pt>
                <c:pt idx="1377">
                  <c:v>17.985783000000001</c:v>
                </c:pt>
                <c:pt idx="1378">
                  <c:v>17.782641999999999</c:v>
                </c:pt>
                <c:pt idx="1379">
                  <c:v>18.360817000000001</c:v>
                </c:pt>
                <c:pt idx="1380">
                  <c:v>18.017036000000001</c:v>
                </c:pt>
                <c:pt idx="1381">
                  <c:v>19.056180999999999</c:v>
                </c:pt>
                <c:pt idx="1382">
                  <c:v>19.337454000000001</c:v>
                </c:pt>
                <c:pt idx="1383">
                  <c:v>19.048365</c:v>
                </c:pt>
                <c:pt idx="1384">
                  <c:v>20.540669999999999</c:v>
                </c:pt>
                <c:pt idx="1385">
                  <c:v>20.853194999999999</c:v>
                </c:pt>
                <c:pt idx="1386">
                  <c:v>22.212679000000001</c:v>
                </c:pt>
                <c:pt idx="1387">
                  <c:v>22.337689999999998</c:v>
                </c:pt>
                <c:pt idx="1388">
                  <c:v>21.634505999999998</c:v>
                </c:pt>
                <c:pt idx="1389">
                  <c:v>22.642401</c:v>
                </c:pt>
                <c:pt idx="1390">
                  <c:v>23.556532000000001</c:v>
                </c:pt>
                <c:pt idx="1391">
                  <c:v>21.29073</c:v>
                </c:pt>
                <c:pt idx="1392">
                  <c:v>19.282761000000001</c:v>
                </c:pt>
                <c:pt idx="1393">
                  <c:v>19.606757999999999</c:v>
                </c:pt>
                <c:pt idx="1394">
                  <c:v>20.402054</c:v>
                </c:pt>
                <c:pt idx="1395">
                  <c:v>20.33906</c:v>
                </c:pt>
                <c:pt idx="1396">
                  <c:v>20.094961000000001</c:v>
                </c:pt>
                <c:pt idx="1397">
                  <c:v>20.866631000000002</c:v>
                </c:pt>
                <c:pt idx="1398">
                  <c:v>21.331202999999999</c:v>
                </c:pt>
                <c:pt idx="1399">
                  <c:v>21.480817999999999</c:v>
                </c:pt>
                <c:pt idx="1400">
                  <c:v>21.118603</c:v>
                </c:pt>
                <c:pt idx="1401">
                  <c:v>21.283961999999999</c:v>
                </c:pt>
                <c:pt idx="1402">
                  <c:v>21.228842</c:v>
                </c:pt>
                <c:pt idx="1403">
                  <c:v>21.417824</c:v>
                </c:pt>
                <c:pt idx="1404">
                  <c:v>21.031987999999998</c:v>
                </c:pt>
                <c:pt idx="1405">
                  <c:v>21.874528999999999</c:v>
                </c:pt>
                <c:pt idx="1406">
                  <c:v>18.504370000000002</c:v>
                </c:pt>
                <c:pt idx="1407">
                  <c:v>19.449272000000001</c:v>
                </c:pt>
                <c:pt idx="1408">
                  <c:v>18.354761</c:v>
                </c:pt>
                <c:pt idx="1409">
                  <c:v>18.817561999999999</c:v>
                </c:pt>
                <c:pt idx="1410">
                  <c:v>18.507908</c:v>
                </c:pt>
                <c:pt idx="1411">
                  <c:v>17.340744000000001</c:v>
                </c:pt>
                <c:pt idx="1412">
                  <c:v>17.737736000000002</c:v>
                </c:pt>
                <c:pt idx="1413">
                  <c:v>17.626574999999999</c:v>
                </c:pt>
                <c:pt idx="1414">
                  <c:v>17.49954</c:v>
                </c:pt>
                <c:pt idx="1415">
                  <c:v>16.832592000000002</c:v>
                </c:pt>
                <c:pt idx="1416">
                  <c:v>16.673794000000001</c:v>
                </c:pt>
                <c:pt idx="1417">
                  <c:v>14.466495999999999</c:v>
                </c:pt>
                <c:pt idx="1418">
                  <c:v>14.363282999999999</c:v>
                </c:pt>
                <c:pt idx="1419">
                  <c:v>14.291824999999999</c:v>
                </c:pt>
                <c:pt idx="1420">
                  <c:v>14.605138999999999</c:v>
                </c:pt>
                <c:pt idx="1421">
                  <c:v>14.926308000000001</c:v>
                </c:pt>
                <c:pt idx="1422">
                  <c:v>14.693458</c:v>
                </c:pt>
                <c:pt idx="1423">
                  <c:v>14.532875000000001</c:v>
                </c:pt>
                <c:pt idx="1424">
                  <c:v>14.974482999999999</c:v>
                </c:pt>
                <c:pt idx="1425">
                  <c:v>15.022658</c:v>
                </c:pt>
                <c:pt idx="1426">
                  <c:v>15.424118999999999</c:v>
                </c:pt>
                <c:pt idx="1427">
                  <c:v>16.339447</c:v>
                </c:pt>
                <c:pt idx="1428">
                  <c:v>15.640905</c:v>
                </c:pt>
                <c:pt idx="1429">
                  <c:v>16.220137000000001</c:v>
                </c:pt>
                <c:pt idx="1430">
                  <c:v>16.544543999999998</c:v>
                </c:pt>
                <c:pt idx="1431">
                  <c:v>16.658090999999999</c:v>
                </c:pt>
                <c:pt idx="1432">
                  <c:v>16.293133000000001</c:v>
                </c:pt>
                <c:pt idx="1433">
                  <c:v>18.036798000000001</c:v>
                </c:pt>
                <c:pt idx="1434">
                  <c:v>19.026228</c:v>
                </c:pt>
                <c:pt idx="1435">
                  <c:v>19.910225000000001</c:v>
                </c:pt>
                <c:pt idx="1436">
                  <c:v>19.958887000000001</c:v>
                </c:pt>
                <c:pt idx="1437">
                  <c:v>19.155989000000002</c:v>
                </c:pt>
                <c:pt idx="1438">
                  <c:v>19.407404</c:v>
                </c:pt>
                <c:pt idx="1439">
                  <c:v>18.539618999999998</c:v>
                </c:pt>
                <c:pt idx="1440">
                  <c:v>19.520942999999999</c:v>
                </c:pt>
                <c:pt idx="1441">
                  <c:v>19.301970000000001</c:v>
                </c:pt>
                <c:pt idx="1442">
                  <c:v>23.146142999999999</c:v>
                </c:pt>
                <c:pt idx="1443">
                  <c:v>22.789297000000001</c:v>
                </c:pt>
                <c:pt idx="1444">
                  <c:v>22.505445000000002</c:v>
                </c:pt>
                <c:pt idx="1445">
                  <c:v>21.784613</c:v>
                </c:pt>
                <c:pt idx="1446">
                  <c:v>21.784613</c:v>
                </c:pt>
                <c:pt idx="1447">
                  <c:v>21.441544</c:v>
                </c:pt>
                <c:pt idx="1448">
                  <c:v>21.653915000000001</c:v>
                </c:pt>
                <c:pt idx="1449">
                  <c:v>22.683115000000001</c:v>
                </c:pt>
                <c:pt idx="1450">
                  <c:v>22.699451</c:v>
                </c:pt>
                <c:pt idx="1451">
                  <c:v>22.323710999999999</c:v>
                </c:pt>
                <c:pt idx="1452">
                  <c:v>23.589780999999999</c:v>
                </c:pt>
                <c:pt idx="1453">
                  <c:v>23.557112</c:v>
                </c:pt>
                <c:pt idx="1454">
                  <c:v>21.171997000000001</c:v>
                </c:pt>
                <c:pt idx="1455">
                  <c:v>22.20936</c:v>
                </c:pt>
                <c:pt idx="1456">
                  <c:v>22.029661000000001</c:v>
                </c:pt>
                <c:pt idx="1457">
                  <c:v>21.956143999999998</c:v>
                </c:pt>
                <c:pt idx="1458">
                  <c:v>23.859335000000002</c:v>
                </c:pt>
                <c:pt idx="1459">
                  <c:v>24.496452000000001</c:v>
                </c:pt>
                <c:pt idx="1460">
                  <c:v>21.964312</c:v>
                </c:pt>
                <c:pt idx="1461">
                  <c:v>21.984613</c:v>
                </c:pt>
                <c:pt idx="1462">
                  <c:v>21.392430999999998</c:v>
                </c:pt>
                <c:pt idx="1463">
                  <c:v>21.622726</c:v>
                </c:pt>
                <c:pt idx="1464">
                  <c:v>22.988028</c:v>
                </c:pt>
                <c:pt idx="1465">
                  <c:v>22.946898999999998</c:v>
                </c:pt>
                <c:pt idx="1466">
                  <c:v>22.988028</c:v>
                </c:pt>
                <c:pt idx="1467">
                  <c:v>23.415709</c:v>
                </c:pt>
                <c:pt idx="1468">
                  <c:v>25.011299000000001</c:v>
                </c:pt>
                <c:pt idx="1469">
                  <c:v>21.713197999999998</c:v>
                </c:pt>
                <c:pt idx="1470">
                  <c:v>20.898955999999998</c:v>
                </c:pt>
                <c:pt idx="1471">
                  <c:v>20.117609000000002</c:v>
                </c:pt>
                <c:pt idx="1472">
                  <c:v>21.785972999999998</c:v>
                </c:pt>
                <c:pt idx="1473">
                  <c:v>20.658545</c:v>
                </c:pt>
                <c:pt idx="1474">
                  <c:v>19.265834999999999</c:v>
                </c:pt>
                <c:pt idx="1475">
                  <c:v>19.680330000000001</c:v>
                </c:pt>
                <c:pt idx="1476">
                  <c:v>20.633675</c:v>
                </c:pt>
                <c:pt idx="1477">
                  <c:v>20.592224000000002</c:v>
                </c:pt>
                <c:pt idx="1478">
                  <c:v>20.650255000000001</c:v>
                </c:pt>
                <c:pt idx="1479">
                  <c:v>18.461708000000002</c:v>
                </c:pt>
                <c:pt idx="1480">
                  <c:v>17.433754</c:v>
                </c:pt>
                <c:pt idx="1481">
                  <c:v>16.720822999999999</c:v>
                </c:pt>
                <c:pt idx="1482">
                  <c:v>18.086580000000001</c:v>
                </c:pt>
                <c:pt idx="1483">
                  <c:v>17.609511999999999</c:v>
                </c:pt>
                <c:pt idx="1484">
                  <c:v>15.977455000000001</c:v>
                </c:pt>
                <c:pt idx="1485">
                  <c:v>16.906471</c:v>
                </c:pt>
                <c:pt idx="1486">
                  <c:v>16.320608</c:v>
                </c:pt>
                <c:pt idx="1487">
                  <c:v>16.529845999999999</c:v>
                </c:pt>
                <c:pt idx="1488">
                  <c:v>14.738766</c:v>
                </c:pt>
                <c:pt idx="1489">
                  <c:v>14.211482999999999</c:v>
                </c:pt>
                <c:pt idx="1490">
                  <c:v>13.893439000000001</c:v>
                </c:pt>
                <c:pt idx="1491">
                  <c:v>14.01061</c:v>
                </c:pt>
                <c:pt idx="1492">
                  <c:v>15.140502</c:v>
                </c:pt>
                <c:pt idx="1493">
                  <c:v>13.014635999999999</c:v>
                </c:pt>
                <c:pt idx="1494">
                  <c:v>13.064855</c:v>
                </c:pt>
                <c:pt idx="1495">
                  <c:v>13.326836</c:v>
                </c:pt>
                <c:pt idx="1496">
                  <c:v>14.599287</c:v>
                </c:pt>
                <c:pt idx="1497">
                  <c:v>14.31935</c:v>
                </c:pt>
                <c:pt idx="1498">
                  <c:v>13.199589</c:v>
                </c:pt>
                <c:pt idx="1499">
                  <c:v>11.621748999999999</c:v>
                </c:pt>
                <c:pt idx="1500">
                  <c:v>12.274940000000001</c:v>
                </c:pt>
                <c:pt idx="1501">
                  <c:v>12.800886</c:v>
                </c:pt>
                <c:pt idx="1502">
                  <c:v>13.369251</c:v>
                </c:pt>
                <c:pt idx="1503">
                  <c:v>12.945099000000001</c:v>
                </c:pt>
                <c:pt idx="1504">
                  <c:v>13.632224000000001</c:v>
                </c:pt>
                <c:pt idx="1505">
                  <c:v>14.166656</c:v>
                </c:pt>
                <c:pt idx="1506">
                  <c:v>13.377732999999999</c:v>
                </c:pt>
                <c:pt idx="1507">
                  <c:v>14.12424</c:v>
                </c:pt>
                <c:pt idx="1508">
                  <c:v>14.726535</c:v>
                </c:pt>
                <c:pt idx="1509">
                  <c:v>14.87923</c:v>
                </c:pt>
                <c:pt idx="1510">
                  <c:v>11.740508999999999</c:v>
                </c:pt>
                <c:pt idx="1511">
                  <c:v>11.40119</c:v>
                </c:pt>
                <c:pt idx="1512">
                  <c:v>10.926136</c:v>
                </c:pt>
                <c:pt idx="1513">
                  <c:v>11.186666000000001</c:v>
                </c:pt>
                <c:pt idx="1514">
                  <c:v>11.866994999999999</c:v>
                </c:pt>
                <c:pt idx="1515">
                  <c:v>12.254523000000001</c:v>
                </c:pt>
                <c:pt idx="1516">
                  <c:v>12.125348000000001</c:v>
                </c:pt>
                <c:pt idx="1517">
                  <c:v>12.323418999999999</c:v>
                </c:pt>
                <c:pt idx="1518">
                  <c:v>12.598993999999999</c:v>
                </c:pt>
                <c:pt idx="1519">
                  <c:v>12.022005999999999</c:v>
                </c:pt>
                <c:pt idx="1520">
                  <c:v>12.125348000000001</c:v>
                </c:pt>
                <c:pt idx="1521">
                  <c:v>11.229725999999999</c:v>
                </c:pt>
                <c:pt idx="1522">
                  <c:v>11.195278999999999</c:v>
                </c:pt>
                <c:pt idx="1523">
                  <c:v>11.281394000000001</c:v>
                </c:pt>
                <c:pt idx="1524">
                  <c:v>11.569991</c:v>
                </c:pt>
                <c:pt idx="1525">
                  <c:v>11.508772</c:v>
                </c:pt>
                <c:pt idx="1526">
                  <c:v>11.342613</c:v>
                </c:pt>
                <c:pt idx="1527">
                  <c:v>11.657443000000001</c:v>
                </c:pt>
                <c:pt idx="1528">
                  <c:v>11.823603</c:v>
                </c:pt>
                <c:pt idx="1529">
                  <c:v>11.395084000000001</c:v>
                </c:pt>
                <c:pt idx="1530">
                  <c:v>12.094707</c:v>
                </c:pt>
                <c:pt idx="1531">
                  <c:v>12.357066</c:v>
                </c:pt>
                <c:pt idx="1532">
                  <c:v>11.543756</c:v>
                </c:pt>
                <c:pt idx="1533">
                  <c:v>10.214473999999999</c:v>
                </c:pt>
                <c:pt idx="1534">
                  <c:v>10.648649000000001</c:v>
                </c:pt>
                <c:pt idx="1535">
                  <c:v>10.639767000000001</c:v>
                </c:pt>
                <c:pt idx="1536">
                  <c:v>11.474608999999999</c:v>
                </c:pt>
                <c:pt idx="1537">
                  <c:v>13.135406</c:v>
                </c:pt>
                <c:pt idx="1538">
                  <c:v>12.735747999999999</c:v>
                </c:pt>
                <c:pt idx="1539">
                  <c:v>12.531478999999999</c:v>
                </c:pt>
                <c:pt idx="1540">
                  <c:v>12.344975</c:v>
                </c:pt>
                <c:pt idx="1541">
                  <c:v>12.558125</c:v>
                </c:pt>
                <c:pt idx="1542">
                  <c:v>11.661115000000001</c:v>
                </c:pt>
                <c:pt idx="1543">
                  <c:v>11.820978</c:v>
                </c:pt>
                <c:pt idx="1544">
                  <c:v>12.087415999999999</c:v>
                </c:pt>
                <c:pt idx="1545">
                  <c:v>12.034129999999999</c:v>
                </c:pt>
                <c:pt idx="1546">
                  <c:v>13.845907</c:v>
                </c:pt>
                <c:pt idx="1547">
                  <c:v>13.481776999999999</c:v>
                </c:pt>
                <c:pt idx="1548">
                  <c:v>13.188696</c:v>
                </c:pt>
                <c:pt idx="1549">
                  <c:v>12.874319</c:v>
                </c:pt>
                <c:pt idx="1550">
                  <c:v>13.180422999999999</c:v>
                </c:pt>
                <c:pt idx="1551">
                  <c:v>13.405495999999999</c:v>
                </c:pt>
                <c:pt idx="1552">
                  <c:v>13.468518</c:v>
                </c:pt>
                <c:pt idx="1553">
                  <c:v>13.53154</c:v>
                </c:pt>
                <c:pt idx="1554">
                  <c:v>13.270452000000001</c:v>
                </c:pt>
                <c:pt idx="1555">
                  <c:v>13.53154</c:v>
                </c:pt>
                <c:pt idx="1556">
                  <c:v>12.70326</c:v>
                </c:pt>
                <c:pt idx="1557">
                  <c:v>12.145073</c:v>
                </c:pt>
                <c:pt idx="1558">
                  <c:v>12.694259000000001</c:v>
                </c:pt>
                <c:pt idx="1559">
                  <c:v>13.000360000000001</c:v>
                </c:pt>
                <c:pt idx="1560">
                  <c:v>12.712263</c:v>
                </c:pt>
                <c:pt idx="1561">
                  <c:v>9.5792129999999993</c:v>
                </c:pt>
                <c:pt idx="1562">
                  <c:v>7.5625369999999998</c:v>
                </c:pt>
                <c:pt idx="1563">
                  <c:v>5.7709359999999998</c:v>
                </c:pt>
                <c:pt idx="1564">
                  <c:v>4.0873710000000001</c:v>
                </c:pt>
                <c:pt idx="1565">
                  <c:v>5.8081069999999997</c:v>
                </c:pt>
                <c:pt idx="1566">
                  <c:v>4.6000209999999999</c:v>
                </c:pt>
                <c:pt idx="1567">
                  <c:v>6.077604</c:v>
                </c:pt>
                <c:pt idx="1568">
                  <c:v>6.2262909999999998</c:v>
                </c:pt>
                <c:pt idx="1569">
                  <c:v>6.3563929999999997</c:v>
                </c:pt>
                <c:pt idx="1570">
                  <c:v>6.5980109999999996</c:v>
                </c:pt>
                <c:pt idx="1571">
                  <c:v>7.0533669999999997</c:v>
                </c:pt>
                <c:pt idx="1572">
                  <c:v>6.4400300000000001</c:v>
                </c:pt>
                <c:pt idx="1573">
                  <c:v>7.4343789999999998</c:v>
                </c:pt>
                <c:pt idx="1574">
                  <c:v>7.8339749999999997</c:v>
                </c:pt>
                <c:pt idx="1575">
                  <c:v>10.03641</c:v>
                </c:pt>
                <c:pt idx="1576">
                  <c:v>9.2743859999999998</c:v>
                </c:pt>
                <c:pt idx="1577">
                  <c:v>8.4380199999999999</c:v>
                </c:pt>
                <c:pt idx="1578">
                  <c:v>7.6109439999999999</c:v>
                </c:pt>
                <c:pt idx="1579">
                  <c:v>9.395194</c:v>
                </c:pt>
                <c:pt idx="1580">
                  <c:v>9.1442859999999992</c:v>
                </c:pt>
                <c:pt idx="1581">
                  <c:v>9.4044889999999999</c:v>
                </c:pt>
                <c:pt idx="1582">
                  <c:v>9.3487290000000005</c:v>
                </c:pt>
                <c:pt idx="1583">
                  <c:v>9.1628710000000009</c:v>
                </c:pt>
                <c:pt idx="1584">
                  <c:v>9.6368120000000008</c:v>
                </c:pt>
                <c:pt idx="1585">
                  <c:v>9.8040859999999999</c:v>
                </c:pt>
                <c:pt idx="1586">
                  <c:v>9.6368120000000008</c:v>
                </c:pt>
                <c:pt idx="1587">
                  <c:v>10.993587</c:v>
                </c:pt>
                <c:pt idx="1588">
                  <c:v>10.566109000000001</c:v>
                </c:pt>
                <c:pt idx="1589">
                  <c:v>10.668331999999999</c:v>
                </c:pt>
                <c:pt idx="1590">
                  <c:v>11.374598000000001</c:v>
                </c:pt>
                <c:pt idx="1591">
                  <c:v>10.305906</c:v>
                </c:pt>
                <c:pt idx="1592">
                  <c:v>10.817019999999999</c:v>
                </c:pt>
                <c:pt idx="1593">
                  <c:v>10.696211</c:v>
                </c:pt>
                <c:pt idx="1594">
                  <c:v>10.054995999999999</c:v>
                </c:pt>
                <c:pt idx="1595">
                  <c:v>9.5345890000000004</c:v>
                </c:pt>
                <c:pt idx="1596">
                  <c:v>7.6295299999999999</c:v>
                </c:pt>
                <c:pt idx="1597">
                  <c:v>8.4380199999999999</c:v>
                </c:pt>
                <c:pt idx="1598">
                  <c:v>9.9156010000000006</c:v>
                </c:pt>
                <c:pt idx="1599">
                  <c:v>11.969348</c:v>
                </c:pt>
                <c:pt idx="1600">
                  <c:v>12.294603</c:v>
                </c:pt>
                <c:pt idx="1601">
                  <c:v>11.644094000000001</c:v>
                </c:pt>
                <c:pt idx="1602">
                  <c:v>13.697841</c:v>
                </c:pt>
                <c:pt idx="1603">
                  <c:v>15.231180999999999</c:v>
                </c:pt>
                <c:pt idx="1604">
                  <c:v>15.166131</c:v>
                </c:pt>
                <c:pt idx="1605">
                  <c:v>15.742293</c:v>
                </c:pt>
                <c:pt idx="1606">
                  <c:v>17.303515999999998</c:v>
                </c:pt>
                <c:pt idx="1607">
                  <c:v>16.680886999999998</c:v>
                </c:pt>
                <c:pt idx="1608">
                  <c:v>16.569368000000001</c:v>
                </c:pt>
                <c:pt idx="1609">
                  <c:v>14.970979</c:v>
                </c:pt>
                <c:pt idx="1610">
                  <c:v>16.569368000000001</c:v>
                </c:pt>
                <c:pt idx="1611">
                  <c:v>16.216235999999999</c:v>
                </c:pt>
                <c:pt idx="1612">
                  <c:v>16.420684999999999</c:v>
                </c:pt>
                <c:pt idx="1613">
                  <c:v>16.996845</c:v>
                </c:pt>
                <c:pt idx="1614">
                  <c:v>15.602900999999999</c:v>
                </c:pt>
                <c:pt idx="1615">
                  <c:v>18.204930999999998</c:v>
                </c:pt>
                <c:pt idx="1616">
                  <c:v>17.238461999999998</c:v>
                </c:pt>
                <c:pt idx="1617">
                  <c:v>16.188358000000001</c:v>
                </c:pt>
                <c:pt idx="1618">
                  <c:v>15.658657</c:v>
                </c:pt>
                <c:pt idx="1619">
                  <c:v>15.44492</c:v>
                </c:pt>
                <c:pt idx="1620">
                  <c:v>15.798056000000001</c:v>
                </c:pt>
                <c:pt idx="1621">
                  <c:v>15.398457000000001</c:v>
                </c:pt>
                <c:pt idx="1622">
                  <c:v>16.002497000000002</c:v>
                </c:pt>
                <c:pt idx="1623">
                  <c:v>16.792401999999999</c:v>
                </c:pt>
                <c:pt idx="1624">
                  <c:v>20.44454</c:v>
                </c:pt>
                <c:pt idx="1625">
                  <c:v>22.238083</c:v>
                </c:pt>
                <c:pt idx="1626">
                  <c:v>22.544751999999999</c:v>
                </c:pt>
                <c:pt idx="1627">
                  <c:v>23.687785999999999</c:v>
                </c:pt>
                <c:pt idx="1628">
                  <c:v>23.455463000000002</c:v>
                </c:pt>
                <c:pt idx="1629">
                  <c:v>21.262321</c:v>
                </c:pt>
                <c:pt idx="1630">
                  <c:v>22.052225</c:v>
                </c:pt>
                <c:pt idx="1631">
                  <c:v>22.145153000000001</c:v>
                </c:pt>
                <c:pt idx="1632">
                  <c:v>21.717676000000001</c:v>
                </c:pt>
                <c:pt idx="1633">
                  <c:v>18.502306000000001</c:v>
                </c:pt>
                <c:pt idx="1634">
                  <c:v>18.650997</c:v>
                </c:pt>
                <c:pt idx="1635">
                  <c:v>17.424326000000001</c:v>
                </c:pt>
                <c:pt idx="1636">
                  <c:v>18.074833000000002</c:v>
                </c:pt>
                <c:pt idx="1637">
                  <c:v>18.381499999999999</c:v>
                </c:pt>
                <c:pt idx="1638">
                  <c:v>16.188358000000001</c:v>
                </c:pt>
                <c:pt idx="1639">
                  <c:v>19.728978999999999</c:v>
                </c:pt>
                <c:pt idx="1640">
                  <c:v>19.756861000000001</c:v>
                </c:pt>
                <c:pt idx="1641">
                  <c:v>19.794031</c:v>
                </c:pt>
                <c:pt idx="1642">
                  <c:v>20.714037000000001</c:v>
                </c:pt>
                <c:pt idx="1643">
                  <c:v>23.167379</c:v>
                </c:pt>
                <c:pt idx="1644">
                  <c:v>25.973858</c:v>
                </c:pt>
                <c:pt idx="1645">
                  <c:v>26.215472999999999</c:v>
                </c:pt>
                <c:pt idx="1646">
                  <c:v>27.339924</c:v>
                </c:pt>
                <c:pt idx="1647">
                  <c:v>27.293458999999999</c:v>
                </c:pt>
                <c:pt idx="1648">
                  <c:v>27.404973999999999</c:v>
                </c:pt>
                <c:pt idx="1649">
                  <c:v>29.542358</c:v>
                </c:pt>
                <c:pt idx="1650">
                  <c:v>28.213467000000001</c:v>
                </c:pt>
                <c:pt idx="1651">
                  <c:v>25.620726000000001</c:v>
                </c:pt>
                <c:pt idx="1652">
                  <c:v>25.267593000000002</c:v>
                </c:pt>
                <c:pt idx="1653">
                  <c:v>22.653327999999998</c:v>
                </c:pt>
                <c:pt idx="1654">
                  <c:v>23.364751999999999</c:v>
                </c:pt>
                <c:pt idx="1655">
                  <c:v>24.104261000000001</c:v>
                </c:pt>
                <c:pt idx="1656">
                  <c:v>27.099747000000001</c:v>
                </c:pt>
                <c:pt idx="1657">
                  <c:v>27.0623</c:v>
                </c:pt>
                <c:pt idx="1658">
                  <c:v>27.146547000000002</c:v>
                </c:pt>
                <c:pt idx="1659">
                  <c:v>26.173013999999998</c:v>
                </c:pt>
                <c:pt idx="1660">
                  <c:v>23.720466999999999</c:v>
                </c:pt>
                <c:pt idx="1661">
                  <c:v>24.544222000000001</c:v>
                </c:pt>
                <c:pt idx="1662">
                  <c:v>25.742415999999999</c:v>
                </c:pt>
                <c:pt idx="1663">
                  <c:v>27.343128</c:v>
                </c:pt>
                <c:pt idx="1664">
                  <c:v>27.427371999999998</c:v>
                </c:pt>
                <c:pt idx="1665">
                  <c:v>28.382183000000001</c:v>
                </c:pt>
                <c:pt idx="1666">
                  <c:v>24.188510999999998</c:v>
                </c:pt>
                <c:pt idx="1667">
                  <c:v>21.586185</c:v>
                </c:pt>
                <c:pt idx="1668">
                  <c:v>24.104261000000001</c:v>
                </c:pt>
                <c:pt idx="1669">
                  <c:v>23.087586999999999</c:v>
                </c:pt>
                <c:pt idx="1670">
                  <c:v>23.125357000000001</c:v>
                </c:pt>
                <c:pt idx="1671">
                  <c:v>21.765595999999999</c:v>
                </c:pt>
                <c:pt idx="1672">
                  <c:v>23.229229</c:v>
                </c:pt>
                <c:pt idx="1673">
                  <c:v>20.62302</c:v>
                </c:pt>
                <c:pt idx="1674">
                  <c:v>20.613581</c:v>
                </c:pt>
                <c:pt idx="1675">
                  <c:v>19.518217</c:v>
                </c:pt>
                <c:pt idx="1676">
                  <c:v>20.462494</c:v>
                </c:pt>
                <c:pt idx="1677">
                  <c:v>19.452117999999999</c:v>
                </c:pt>
                <c:pt idx="1678">
                  <c:v>20.708006000000001</c:v>
                </c:pt>
                <c:pt idx="1679">
                  <c:v>20.27216</c:v>
                </c:pt>
                <c:pt idx="1680">
                  <c:v>18.736967</c:v>
                </c:pt>
                <c:pt idx="1681">
                  <c:v>17.802503999999999</c:v>
                </c:pt>
                <c:pt idx="1682">
                  <c:v>20.253088000000002</c:v>
                </c:pt>
                <c:pt idx="1683">
                  <c:v>18.403227000000001</c:v>
                </c:pt>
                <c:pt idx="1684">
                  <c:v>17.1541</c:v>
                </c:pt>
                <c:pt idx="1685">
                  <c:v>17.163630999999999</c:v>
                </c:pt>
                <c:pt idx="1686">
                  <c:v>17.230381000000001</c:v>
                </c:pt>
                <c:pt idx="1687">
                  <c:v>18.069492</c:v>
                </c:pt>
                <c:pt idx="1688">
                  <c:v>19.652360999999999</c:v>
                </c:pt>
                <c:pt idx="1689">
                  <c:v>21.588035999999999</c:v>
                </c:pt>
                <c:pt idx="1690">
                  <c:v>19.499797999999998</c:v>
                </c:pt>
                <c:pt idx="1691">
                  <c:v>18.278642999999999</c:v>
                </c:pt>
                <c:pt idx="1692">
                  <c:v>17.008759000000001</c:v>
                </c:pt>
                <c:pt idx="1693">
                  <c:v>17.980412000000001</c:v>
                </c:pt>
                <c:pt idx="1694">
                  <c:v>16.874075000000001</c:v>
                </c:pt>
                <c:pt idx="1695">
                  <c:v>14.844182</c:v>
                </c:pt>
                <c:pt idx="1696">
                  <c:v>15.200132999999999</c:v>
                </c:pt>
                <c:pt idx="1697">
                  <c:v>16.749009999999998</c:v>
                </c:pt>
                <c:pt idx="1698">
                  <c:v>16.749009999999998</c:v>
                </c:pt>
                <c:pt idx="1699">
                  <c:v>17.970793</c:v>
                </c:pt>
                <c:pt idx="1700">
                  <c:v>19.500425</c:v>
                </c:pt>
                <c:pt idx="1701">
                  <c:v>19.192571999999998</c:v>
                </c:pt>
                <c:pt idx="1702">
                  <c:v>22.501968000000002</c:v>
                </c:pt>
                <c:pt idx="1703">
                  <c:v>23.540966000000001</c:v>
                </c:pt>
                <c:pt idx="1704">
                  <c:v>22.954124</c:v>
                </c:pt>
                <c:pt idx="1705">
                  <c:v>24.630697000000001</c:v>
                </c:pt>
                <c:pt idx="1706">
                  <c:v>23.359874999999999</c:v>
                </c:pt>
                <c:pt idx="1707">
                  <c:v>22.826321</c:v>
                </c:pt>
                <c:pt idx="1708">
                  <c:v>21.807724</c:v>
                </c:pt>
                <c:pt idx="1709">
                  <c:v>22.001740999999999</c:v>
                </c:pt>
                <c:pt idx="1710">
                  <c:v>23.068846000000001</c:v>
                </c:pt>
                <c:pt idx="1711">
                  <c:v>23.844920999999999</c:v>
                </c:pt>
                <c:pt idx="1712">
                  <c:v>24.242657000000001</c:v>
                </c:pt>
                <c:pt idx="1713">
                  <c:v>25.862715000000001</c:v>
                </c:pt>
                <c:pt idx="1714">
                  <c:v>26.338063999999999</c:v>
                </c:pt>
                <c:pt idx="1715">
                  <c:v>25.620191999999999</c:v>
                </c:pt>
                <c:pt idx="1716">
                  <c:v>25.804514000000001</c:v>
                </c:pt>
                <c:pt idx="1717">
                  <c:v>24.737407999999999</c:v>
                </c:pt>
                <c:pt idx="1718">
                  <c:v>26.386569999999999</c:v>
                </c:pt>
                <c:pt idx="1719">
                  <c:v>23.117349999999998</c:v>
                </c:pt>
                <c:pt idx="1720">
                  <c:v>24.271763</c:v>
                </c:pt>
                <c:pt idx="1721">
                  <c:v>24.447844</c:v>
                </c:pt>
                <c:pt idx="1722">
                  <c:v>26.218575999999999</c:v>
                </c:pt>
                <c:pt idx="1723">
                  <c:v>25.445716999999998</c:v>
                </c:pt>
                <c:pt idx="1724">
                  <c:v>26.76643</c:v>
                </c:pt>
                <c:pt idx="1725">
                  <c:v>28.028444</c:v>
                </c:pt>
                <c:pt idx="1726">
                  <c:v>27.529506999999999</c:v>
                </c:pt>
                <c:pt idx="1727">
                  <c:v>26.893608</c:v>
                </c:pt>
                <c:pt idx="1728">
                  <c:v>25.572897000000001</c:v>
                </c:pt>
                <c:pt idx="1729">
                  <c:v>25.435934</c:v>
                </c:pt>
                <c:pt idx="1730">
                  <c:v>24.350016</c:v>
                </c:pt>
                <c:pt idx="1731">
                  <c:v>25.720289000000001</c:v>
                </c:pt>
                <c:pt idx="1732">
                  <c:v>30.266708000000001</c:v>
                </c:pt>
                <c:pt idx="1733">
                  <c:v>30.306156000000001</c:v>
                </c:pt>
                <c:pt idx="1734">
                  <c:v>29.970844</c:v>
                </c:pt>
                <c:pt idx="1735">
                  <c:v>31.450154999999999</c:v>
                </c:pt>
                <c:pt idx="1736">
                  <c:v>30.789396</c:v>
                </c:pt>
                <c:pt idx="1737">
                  <c:v>31.88409</c:v>
                </c:pt>
                <c:pt idx="1738">
                  <c:v>32.544846</c:v>
                </c:pt>
                <c:pt idx="1739">
                  <c:v>33.008366000000002</c:v>
                </c:pt>
                <c:pt idx="1740">
                  <c:v>32.051743000000002</c:v>
                </c:pt>
                <c:pt idx="1741">
                  <c:v>31.617813000000002</c:v>
                </c:pt>
                <c:pt idx="1742">
                  <c:v>30.542845</c:v>
                </c:pt>
                <c:pt idx="1743">
                  <c:v>30.913208000000001</c:v>
                </c:pt>
                <c:pt idx="1744">
                  <c:v>31.915528999999999</c:v>
                </c:pt>
                <c:pt idx="1745">
                  <c:v>30.39716</c:v>
                </c:pt>
                <c:pt idx="1746">
                  <c:v>32.322414000000002</c:v>
                </c:pt>
                <c:pt idx="1747">
                  <c:v>30.694880000000001</c:v>
                </c:pt>
                <c:pt idx="1748">
                  <c:v>30.089518000000002</c:v>
                </c:pt>
                <c:pt idx="1749">
                  <c:v>30.565867999999998</c:v>
                </c:pt>
                <c:pt idx="1750">
                  <c:v>30.347539999999999</c:v>
                </c:pt>
                <c:pt idx="1751">
                  <c:v>29.484154</c:v>
                </c:pt>
                <c:pt idx="1752">
                  <c:v>26.764982</c:v>
                </c:pt>
                <c:pt idx="1753">
                  <c:v>27.985634000000001</c:v>
                </c:pt>
                <c:pt idx="1754">
                  <c:v>26.784829999999999</c:v>
                </c:pt>
                <c:pt idx="1755">
                  <c:v>26.626047</c:v>
                </c:pt>
                <c:pt idx="1756">
                  <c:v>26.963463000000001</c:v>
                </c:pt>
                <c:pt idx="1757">
                  <c:v>27.390194000000001</c:v>
                </c:pt>
                <c:pt idx="1758">
                  <c:v>27</c:v>
                </c:pt>
                <c:pt idx="1759">
                  <c:v>27.42</c:v>
                </c:pt>
                <c:pt idx="1760">
                  <c:v>27.559999000000001</c:v>
                </c:pt>
                <c:pt idx="1761">
                  <c:v>27.41</c:v>
                </c:pt>
                <c:pt idx="1762">
                  <c:v>25.66</c:v>
                </c:pt>
                <c:pt idx="1763">
                  <c:v>25.75</c:v>
                </c:pt>
                <c:pt idx="1764">
                  <c:v>26</c:v>
                </c:pt>
                <c:pt idx="1765">
                  <c:v>26.65</c:v>
                </c:pt>
                <c:pt idx="1766">
                  <c:v>26.09</c:v>
                </c:pt>
                <c:pt idx="1767">
                  <c:v>26.719999000000001</c:v>
                </c:pt>
                <c:pt idx="1768">
                  <c:v>26.049999</c:v>
                </c:pt>
                <c:pt idx="1769">
                  <c:v>26.08</c:v>
                </c:pt>
                <c:pt idx="1770">
                  <c:v>26.639999</c:v>
                </c:pt>
                <c:pt idx="1771">
                  <c:v>25.08</c:v>
                </c:pt>
                <c:pt idx="1772">
                  <c:v>20.540001</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logBase val="8"/>
          <c:orientation val="minMax"/>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-17,76%</c:v>
                </c:pt>
                <c:pt idx="1">
                  <c:v>-17,76% to -14,12%</c:v>
                </c:pt>
                <c:pt idx="2">
                  <c:v>-14,12% to -10,48%</c:v>
                </c:pt>
                <c:pt idx="3">
                  <c:v>-10,48% to -6,85%</c:v>
                </c:pt>
                <c:pt idx="4">
                  <c:v>-6,85% to -3,21%</c:v>
                </c:pt>
                <c:pt idx="5">
                  <c:v>-3,21% to 0,43%</c:v>
                </c:pt>
                <c:pt idx="6">
                  <c:v>0,43% to 4,06%</c:v>
                </c:pt>
                <c:pt idx="7">
                  <c:v>4,06% to 7,70%</c:v>
                </c:pt>
                <c:pt idx="8">
                  <c:v>7,70% to 11,34%</c:v>
                </c:pt>
                <c:pt idx="9">
                  <c:v>11,34% to 14,98%</c:v>
                </c:pt>
                <c:pt idx="10">
                  <c:v>14,98% to 18,61%</c:v>
                </c:pt>
                <c:pt idx="11">
                  <c:v>Greater than 18,61%</c:v>
                </c:pt>
              </c:strCache>
            </c:strRef>
          </c:cat>
          <c:val>
            <c:numRef>
              <c:f>DoR!$J$4:$J$15</c:f>
              <c:numCache>
                <c:formatCode>General</c:formatCode>
                <c:ptCount val="12"/>
                <c:pt idx="0">
                  <c:v>13</c:v>
                </c:pt>
                <c:pt idx="1">
                  <c:v>11</c:v>
                </c:pt>
                <c:pt idx="2">
                  <c:v>29</c:v>
                </c:pt>
                <c:pt idx="3">
                  <c:v>82</c:v>
                </c:pt>
                <c:pt idx="4">
                  <c:v>256</c:v>
                </c:pt>
                <c:pt idx="5">
                  <c:v>547</c:v>
                </c:pt>
                <c:pt idx="6">
                  <c:v>459</c:v>
                </c:pt>
                <c:pt idx="7">
                  <c:v>219</c:v>
                </c:pt>
                <c:pt idx="8">
                  <c:v>95</c:v>
                </c:pt>
                <c:pt idx="9">
                  <c:v>34</c:v>
                </c:pt>
                <c:pt idx="10">
                  <c:v>14</c:v>
                </c:pt>
                <c:pt idx="11">
                  <c:v>17</c:v>
                </c:pt>
              </c:numCache>
            </c:numRef>
          </c:val>
          <c:extLst>
            <c:ext xmlns:c16="http://schemas.microsoft.com/office/drawing/2014/chart" uri="{C3380CC4-5D6E-409C-BE32-E72D297353CC}">
              <c16:uniqueId val="{00000000-675F-487F-B93B-861E4F520142}"/>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15</xdr:row>
      <xdr:rowOff>128587</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7</xdr:row>
      <xdr:rowOff>104775</xdr:rowOff>
    </xdr:from>
    <xdr:to>
      <xdr:col>24</xdr:col>
      <xdr:colOff>314325</xdr:colOff>
      <xdr:row>34</xdr:row>
      <xdr:rowOff>119063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3584C406-C1A4-490D-8D3C-AB9346846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6"/>
  <sheetViews>
    <sheetView tabSelected="1" topLeftCell="A7" workbookViewId="0">
      <selection activeCell="E30" sqref="E30"/>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105</v>
      </c>
      <c r="C2" s="19"/>
      <c r="E2" s="24" t="s">
        <v>50</v>
      </c>
      <c r="F2" s="66" t="s">
        <v>51</v>
      </c>
      <c r="G2" s="25"/>
      <c r="H2" s="26" t="s">
        <v>58</v>
      </c>
      <c r="I2" s="26" t="s">
        <v>1</v>
      </c>
      <c r="J2" s="27" t="s">
        <v>51</v>
      </c>
      <c r="L2" s="30" t="s">
        <v>44</v>
      </c>
      <c r="M2" s="31" t="s">
        <v>60</v>
      </c>
      <c r="N2" s="32" t="s">
        <v>59</v>
      </c>
    </row>
    <row r="3" spans="2:14" x14ac:dyDescent="0.25">
      <c r="B3" s="5" t="s">
        <v>43</v>
      </c>
      <c r="C3" s="20">
        <v>45369</v>
      </c>
      <c r="E3" s="5" t="s">
        <v>106</v>
      </c>
      <c r="F3" s="28" t="s">
        <v>107</v>
      </c>
      <c r="H3" t="s">
        <v>126</v>
      </c>
      <c r="I3" s="10" t="s">
        <v>127</v>
      </c>
      <c r="J3" s="39"/>
      <c r="L3" s="5" t="s">
        <v>128</v>
      </c>
      <c r="M3" t="s">
        <v>129</v>
      </c>
      <c r="N3" s="38"/>
    </row>
    <row r="4" spans="2:14" x14ac:dyDescent="0.25">
      <c r="B4" s="5"/>
      <c r="C4" s="21">
        <v>0.71736111111111112</v>
      </c>
      <c r="E4" s="5" t="s">
        <v>108</v>
      </c>
      <c r="F4" s="28" t="s">
        <v>109</v>
      </c>
      <c r="I4" s="10"/>
      <c r="J4" s="39"/>
      <c r="L4" s="5" t="s">
        <v>130</v>
      </c>
      <c r="M4" t="s">
        <v>131</v>
      </c>
      <c r="N4" s="13"/>
    </row>
    <row r="5" spans="2:14" x14ac:dyDescent="0.25">
      <c r="B5" s="5"/>
      <c r="C5" s="13"/>
      <c r="E5" s="5" t="s">
        <v>110</v>
      </c>
      <c r="F5" s="28" t="s">
        <v>111</v>
      </c>
      <c r="I5" s="10"/>
      <c r="J5" s="39"/>
      <c r="L5" s="5" t="s">
        <v>132</v>
      </c>
      <c r="M5" t="s">
        <v>133</v>
      </c>
      <c r="N5" s="13"/>
    </row>
    <row r="6" spans="2:14" x14ac:dyDescent="0.25">
      <c r="B6" s="5" t="s">
        <v>0</v>
      </c>
      <c r="C6" s="13">
        <v>20.34</v>
      </c>
      <c r="E6" s="5" t="s">
        <v>112</v>
      </c>
      <c r="F6" s="28" t="s">
        <v>113</v>
      </c>
      <c r="I6" s="10"/>
      <c r="J6" s="39"/>
      <c r="L6" s="5" t="s">
        <v>134</v>
      </c>
      <c r="M6" t="s">
        <v>135</v>
      </c>
      <c r="N6" s="13"/>
    </row>
    <row r="7" spans="2:14" x14ac:dyDescent="0.25">
      <c r="B7" s="5" t="s">
        <v>1</v>
      </c>
      <c r="C7" s="15">
        <f>Model!F22</f>
        <v>200</v>
      </c>
      <c r="E7" s="5" t="s">
        <v>114</v>
      </c>
      <c r="F7" s="28" t="s">
        <v>115</v>
      </c>
      <c r="I7" s="10"/>
      <c r="J7" s="39"/>
      <c r="L7" s="5" t="s">
        <v>136</v>
      </c>
      <c r="M7" t="s">
        <v>137</v>
      </c>
      <c r="N7" s="13"/>
    </row>
    <row r="8" spans="2:14" x14ac:dyDescent="0.25">
      <c r="B8" s="5" t="s">
        <v>2</v>
      </c>
      <c r="C8" s="15">
        <f>C6*C7</f>
        <v>4068</v>
      </c>
      <c r="E8" s="5" t="s">
        <v>116</v>
      </c>
      <c r="F8" s="28" t="s">
        <v>117</v>
      </c>
      <c r="I8" s="10"/>
      <c r="J8" s="39"/>
      <c r="L8" s="5" t="s">
        <v>138</v>
      </c>
      <c r="M8" t="s">
        <v>139</v>
      </c>
      <c r="N8" s="13"/>
    </row>
    <row r="9" spans="2:14" x14ac:dyDescent="0.25">
      <c r="B9" s="5" t="s">
        <v>3</v>
      </c>
      <c r="C9" s="15">
        <f>Model!F37</f>
        <v>572</v>
      </c>
      <c r="E9" s="5" t="s">
        <v>118</v>
      </c>
      <c r="F9" s="28" t="s">
        <v>119</v>
      </c>
      <c r="I9" s="10"/>
      <c r="J9" s="39"/>
      <c r="L9" s="5" t="s">
        <v>140</v>
      </c>
      <c r="M9" t="s">
        <v>141</v>
      </c>
      <c r="N9" s="13"/>
    </row>
    <row r="10" spans="2:14" x14ac:dyDescent="0.25">
      <c r="B10" s="5" t="s">
        <v>4</v>
      </c>
      <c r="C10" s="15">
        <f>Model!F52+Model!F56</f>
        <v>5671</v>
      </c>
      <c r="E10" s="5" t="s">
        <v>120</v>
      </c>
      <c r="F10" s="28" t="s">
        <v>121</v>
      </c>
      <c r="I10" s="10"/>
      <c r="J10" s="39"/>
      <c r="L10" s="5" t="s">
        <v>142</v>
      </c>
      <c r="M10" t="s">
        <v>143</v>
      </c>
      <c r="N10" s="13"/>
    </row>
    <row r="11" spans="2:14" x14ac:dyDescent="0.25">
      <c r="B11" s="5" t="s">
        <v>38</v>
      </c>
      <c r="C11" s="15">
        <f>C9-C10</f>
        <v>-5099</v>
      </c>
      <c r="E11" s="5" t="s">
        <v>122</v>
      </c>
      <c r="F11" s="28" t="s">
        <v>123</v>
      </c>
      <c r="I11" s="10"/>
      <c r="J11" s="39"/>
      <c r="L11" s="5" t="s">
        <v>144</v>
      </c>
      <c r="M11" t="s">
        <v>145</v>
      </c>
      <c r="N11" s="13"/>
    </row>
    <row r="12" spans="2:14" x14ac:dyDescent="0.25">
      <c r="B12" s="5" t="s">
        <v>5</v>
      </c>
      <c r="C12" s="15">
        <f>C8-C9+C10</f>
        <v>9167</v>
      </c>
      <c r="E12" s="5" t="s">
        <v>124</v>
      </c>
      <c r="F12" s="28" t="s">
        <v>125</v>
      </c>
      <c r="J12" s="13"/>
      <c r="L12" s="5" t="s">
        <v>146</v>
      </c>
      <c r="M12" t="s">
        <v>147</v>
      </c>
      <c r="N12" s="13"/>
    </row>
    <row r="13" spans="2:14" x14ac:dyDescent="0.25">
      <c r="B13" s="5" t="s">
        <v>49</v>
      </c>
      <c r="C13" s="36">
        <f>C6/Model!F23</f>
        <v>25.910828025477706</v>
      </c>
      <c r="E13" s="5"/>
      <c r="J13" s="13"/>
      <c r="L13" s="5"/>
      <c r="N13" s="13"/>
    </row>
    <row r="14" spans="2:14" x14ac:dyDescent="0.25">
      <c r="B14" s="5" t="s">
        <v>47</v>
      </c>
      <c r="C14" s="36">
        <f>C6/Model!G23</f>
        <v>12.633540372670806</v>
      </c>
      <c r="E14" s="22"/>
      <c r="F14" s="29"/>
      <c r="G14" s="29"/>
      <c r="H14" s="29"/>
      <c r="I14" s="29"/>
      <c r="J14" s="23"/>
      <c r="L14" s="22"/>
      <c r="M14" s="29"/>
      <c r="N14" s="23"/>
    </row>
    <row r="15" spans="2:14" x14ac:dyDescent="0.25">
      <c r="B15" s="5" t="s">
        <v>48</v>
      </c>
      <c r="C15" s="36">
        <f>C6/Model!H23</f>
        <v>9.6398104265402846</v>
      </c>
    </row>
    <row r="16" spans="2:14" x14ac:dyDescent="0.25">
      <c r="B16" s="5" t="s">
        <v>45</v>
      </c>
      <c r="C16" s="6">
        <f>Model!G23/Model!F23-1</f>
        <v>1.0509554140127388</v>
      </c>
    </row>
    <row r="17" spans="2:14" x14ac:dyDescent="0.25">
      <c r="B17" s="5" t="s">
        <v>46</v>
      </c>
      <c r="C17" s="6">
        <f>Model!H23/Model!G23-1</f>
        <v>0.31055900621118004</v>
      </c>
      <c r="E17" s="33" t="s">
        <v>56</v>
      </c>
      <c r="L17" s="129" t="s">
        <v>148</v>
      </c>
      <c r="M17" s="130"/>
      <c r="N17" s="131"/>
    </row>
    <row r="18" spans="2:14" x14ac:dyDescent="0.25">
      <c r="B18" s="5" t="s">
        <v>72</v>
      </c>
      <c r="C18" s="54">
        <f>C14/(C16*100)</f>
        <v>0.12021005081874646</v>
      </c>
      <c r="E18" t="s">
        <v>149</v>
      </c>
      <c r="L18" s="132"/>
      <c r="M18" s="133"/>
      <c r="N18" s="134"/>
    </row>
    <row r="19" spans="2:14" x14ac:dyDescent="0.25">
      <c r="B19" s="5" t="s">
        <v>73</v>
      </c>
      <c r="C19" s="54">
        <f>C15/(C17*100)</f>
        <v>0.31040189573459726</v>
      </c>
      <c r="L19" s="132"/>
      <c r="M19" s="133"/>
      <c r="N19" s="134"/>
    </row>
    <row r="20" spans="2:14" x14ac:dyDescent="0.25">
      <c r="B20" s="5" t="s">
        <v>93</v>
      </c>
      <c r="C20" s="6">
        <f>Model!G6/Model!F5-1</f>
        <v>1.3921113689095099E-2</v>
      </c>
      <c r="L20" s="132"/>
      <c r="M20" s="133"/>
      <c r="N20" s="134"/>
    </row>
    <row r="21" spans="2:14" x14ac:dyDescent="0.25">
      <c r="B21" s="5" t="s">
        <v>94</v>
      </c>
      <c r="C21" s="6">
        <f>Model!H6/Model!G6-1</f>
        <v>3.6613272311212919E-2</v>
      </c>
      <c r="L21" s="132"/>
      <c r="M21" s="133"/>
      <c r="N21" s="134"/>
    </row>
    <row r="22" spans="2:14" x14ac:dyDescent="0.25">
      <c r="B22" s="5" t="s">
        <v>74</v>
      </c>
      <c r="C22" s="148">
        <f>Model!F18+Model!F11</f>
        <v>864</v>
      </c>
      <c r="L22" s="132"/>
      <c r="M22" s="133"/>
      <c r="N22" s="134"/>
    </row>
    <row r="23" spans="2:14" x14ac:dyDescent="0.25">
      <c r="B23" s="5" t="s">
        <v>19</v>
      </c>
      <c r="C23" s="15">
        <f>Model!F18</f>
        <v>630</v>
      </c>
      <c r="L23" s="132"/>
      <c r="M23" s="133"/>
      <c r="N23" s="134"/>
    </row>
    <row r="24" spans="2:14" x14ac:dyDescent="0.25">
      <c r="B24" s="5" t="s">
        <v>31</v>
      </c>
      <c r="C24" s="7">
        <f>Model!F25</f>
        <v>0.48886310904872388</v>
      </c>
      <c r="L24" s="132"/>
      <c r="M24" s="133"/>
      <c r="N24" s="134"/>
    </row>
    <row r="25" spans="2:14" x14ac:dyDescent="0.25">
      <c r="B25" s="5" t="s">
        <v>32</v>
      </c>
      <c r="C25" s="7">
        <f>Model!F26</f>
        <v>7.1461716937354994E-2</v>
      </c>
      <c r="L25" s="132"/>
      <c r="M25" s="133"/>
      <c r="N25" s="134"/>
    </row>
    <row r="26" spans="2:14" x14ac:dyDescent="0.25">
      <c r="B26" s="5" t="s">
        <v>75</v>
      </c>
      <c r="C26" s="36">
        <f>C12/C23</f>
        <v>14.550793650793651</v>
      </c>
      <c r="L26" s="132"/>
      <c r="M26" s="133"/>
      <c r="N26" s="134"/>
    </row>
    <row r="27" spans="2:14" x14ac:dyDescent="0.25">
      <c r="B27" s="149" t="s">
        <v>95</v>
      </c>
      <c r="C27" s="150">
        <f>(Model!F52+Model!F56)/Model!F61</f>
        <v>2.9052254098360657</v>
      </c>
      <c r="E27" t="s">
        <v>82</v>
      </c>
      <c r="L27" s="132"/>
      <c r="M27" s="133"/>
      <c r="N27" s="134"/>
    </row>
    <row r="28" spans="2:14" x14ac:dyDescent="0.25">
      <c r="B28" s="5" t="s">
        <v>96</v>
      </c>
      <c r="C28" s="36">
        <f>C22/-Model!F15</f>
        <v>3.0315789473684212</v>
      </c>
      <c r="L28" s="135"/>
      <c r="M28" s="136"/>
      <c r="N28" s="137"/>
    </row>
    <row r="29" spans="2:14" x14ac:dyDescent="0.25">
      <c r="B29" s="5" t="s">
        <v>97</v>
      </c>
      <c r="C29" s="36">
        <f>Model!F42/Model!F55</f>
        <v>1.2547281323877069</v>
      </c>
    </row>
    <row r="30" spans="2:14" x14ac:dyDescent="0.25">
      <c r="B30" s="5" t="s">
        <v>98</v>
      </c>
      <c r="C30" s="36">
        <f>(Model!F37+Model!F39+Model!F38)/Model!F55</f>
        <v>0.84160756501182032</v>
      </c>
    </row>
    <row r="31" spans="2:14" x14ac:dyDescent="0.25">
      <c r="B31" s="149" t="s">
        <v>99</v>
      </c>
      <c r="C31" s="151">
        <f>(Model!F42-Model!F55)/Model!F49</f>
        <v>4.1180966940569462E-2</v>
      </c>
    </row>
    <row r="32" spans="2:14" x14ac:dyDescent="0.25">
      <c r="B32" s="5" t="s">
        <v>100</v>
      </c>
      <c r="C32" s="50">
        <f>(Model!F49-Model!F60)/C7</f>
        <v>9.76</v>
      </c>
    </row>
    <row r="33" spans="2:9" x14ac:dyDescent="0.25">
      <c r="B33" s="5" t="s">
        <v>101</v>
      </c>
      <c r="C33" s="36">
        <f>Model!F5/Model!F49</f>
        <v>0.41180966940569463</v>
      </c>
    </row>
    <row r="34" spans="2:9" x14ac:dyDescent="0.25">
      <c r="B34" s="5" t="s">
        <v>102</v>
      </c>
      <c r="C34" s="39">
        <f>Model!F20/Model!F49</f>
        <v>2.9428626027135488E-2</v>
      </c>
    </row>
    <row r="35" spans="2:9" x14ac:dyDescent="0.25">
      <c r="B35" s="5" t="s">
        <v>103</v>
      </c>
      <c r="C35" s="39">
        <f>Model!F20/Model!F61</f>
        <v>0.15778688524590165</v>
      </c>
    </row>
    <row r="36" spans="2:9" x14ac:dyDescent="0.25">
      <c r="B36" s="22" t="s">
        <v>104</v>
      </c>
      <c r="C36" s="23"/>
    </row>
    <row r="41" spans="2:9" x14ac:dyDescent="0.25">
      <c r="E41" s="64"/>
      <c r="F41" s="64"/>
      <c r="G41" s="65"/>
      <c r="H41" s="65"/>
      <c r="I41" s="65"/>
    </row>
    <row r="42" spans="2:9" x14ac:dyDescent="0.25">
      <c r="E42" s="64"/>
      <c r="F42" s="64"/>
      <c r="G42" s="65"/>
      <c r="H42" s="65"/>
      <c r="I42" s="65"/>
    </row>
    <row r="43" spans="2:9" x14ac:dyDescent="0.25">
      <c r="E43" s="64"/>
      <c r="F43" s="64"/>
      <c r="G43" s="65"/>
      <c r="H43" s="65"/>
      <c r="I43" s="65"/>
    </row>
    <row r="44" spans="2:9" x14ac:dyDescent="0.25">
      <c r="E44" s="64"/>
      <c r="F44" s="64"/>
      <c r="G44" s="65"/>
      <c r="H44" s="65"/>
      <c r="I44" s="65"/>
    </row>
    <row r="45" spans="2:9" x14ac:dyDescent="0.25">
      <c r="E45" s="64"/>
      <c r="F45" s="64"/>
      <c r="G45" s="65"/>
      <c r="H45" s="65"/>
      <c r="I45" s="65"/>
    </row>
    <row r="46" spans="2:9" x14ac:dyDescent="0.25">
      <c r="E46" s="64"/>
      <c r="F46" s="64"/>
      <c r="G46" s="65"/>
      <c r="H46" s="65"/>
      <c r="I46" s="65"/>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X82"/>
  <sheetViews>
    <sheetView zoomScaleNormal="100" workbookViewId="0">
      <pane xSplit="1" ySplit="2" topLeftCell="B36" activePane="bottomRight" state="frozen"/>
      <selection pane="topRight" activeCell="B1" sqref="B1"/>
      <selection pane="bottomLeft" activeCell="A3" sqref="A3"/>
      <selection pane="bottomRight" activeCell="A12" sqref="A12"/>
    </sheetView>
  </sheetViews>
  <sheetFormatPr defaultColWidth="11.42578125" defaultRowHeight="15" x14ac:dyDescent="0.25"/>
  <cols>
    <col min="1" max="1" width="27.28515625" customWidth="1"/>
    <col min="6" max="6" width="11.42578125" style="13"/>
    <col min="22" max="22" width="11.42578125" style="13"/>
  </cols>
  <sheetData>
    <row r="1" spans="1:24" x14ac:dyDescent="0.25">
      <c r="A1" s="8" t="s">
        <v>39</v>
      </c>
    </row>
    <row r="2" spans="1:24" x14ac:dyDescent="0.25">
      <c r="B2" t="s">
        <v>36</v>
      </c>
      <c r="C2" t="s">
        <v>18</v>
      </c>
      <c r="D2" t="s">
        <v>14</v>
      </c>
      <c r="E2" t="s">
        <v>15</v>
      </c>
      <c r="F2" s="13" t="s">
        <v>16</v>
      </c>
      <c r="G2" t="s">
        <v>34</v>
      </c>
      <c r="H2" t="s">
        <v>71</v>
      </c>
      <c r="K2" t="s">
        <v>35</v>
      </c>
      <c r="L2" t="s">
        <v>10</v>
      </c>
      <c r="M2" t="s">
        <v>11</v>
      </c>
      <c r="N2" t="s">
        <v>12</v>
      </c>
      <c r="O2" t="s">
        <v>13</v>
      </c>
      <c r="P2" t="s">
        <v>6</v>
      </c>
      <c r="Q2" t="s">
        <v>7</v>
      </c>
      <c r="R2" t="s">
        <v>8</v>
      </c>
      <c r="S2" t="s">
        <v>9</v>
      </c>
      <c r="T2" t="s">
        <v>37</v>
      </c>
      <c r="U2" t="s">
        <v>41</v>
      </c>
      <c r="V2" s="13" t="s">
        <v>42</v>
      </c>
      <c r="W2" t="s">
        <v>65</v>
      </c>
      <c r="X2" t="s">
        <v>69</v>
      </c>
    </row>
    <row r="3" spans="1:24" x14ac:dyDescent="0.25">
      <c r="A3" s="9" t="s">
        <v>78</v>
      </c>
      <c r="B3" s="10">
        <v>3101</v>
      </c>
      <c r="C3" s="10">
        <v>2640</v>
      </c>
      <c r="D3" s="10">
        <v>3483</v>
      </c>
      <c r="E3" s="10">
        <v>3359</v>
      </c>
      <c r="F3" s="15">
        <v>3347</v>
      </c>
    </row>
    <row r="4" spans="1:24" x14ac:dyDescent="0.25">
      <c r="A4" s="9" t="s">
        <v>79</v>
      </c>
      <c r="B4" s="10">
        <v>931</v>
      </c>
      <c r="C4" s="10">
        <v>476</v>
      </c>
      <c r="D4" s="10">
        <v>606</v>
      </c>
      <c r="E4" s="10">
        <v>866</v>
      </c>
      <c r="F4" s="15">
        <v>963</v>
      </c>
    </row>
    <row r="5" spans="1:24" s="1" customFormat="1" x14ac:dyDescent="0.25">
      <c r="A5" s="1" t="s">
        <v>17</v>
      </c>
      <c r="B5" s="11">
        <f>SUM(B3:B4)</f>
        <v>4032</v>
      </c>
      <c r="C5" s="11">
        <f>SUM(C3:C4)</f>
        <v>3116</v>
      </c>
      <c r="D5" s="11">
        <f>SUM(D3:D4)</f>
        <v>4089</v>
      </c>
      <c r="E5" s="11">
        <f>SUM(E3:E4)</f>
        <v>4225</v>
      </c>
      <c r="F5" s="14">
        <f>SUM(F3:F4)</f>
        <v>4310</v>
      </c>
      <c r="G5" s="44"/>
      <c r="H5" s="44"/>
      <c r="K5" s="11"/>
      <c r="L5" s="11"/>
      <c r="M5" s="11"/>
      <c r="N5" s="11"/>
      <c r="O5" s="11"/>
      <c r="P5" s="11"/>
      <c r="Q5" s="11"/>
      <c r="R5" s="11"/>
      <c r="S5" s="11"/>
      <c r="T5" s="11"/>
      <c r="U5" s="11"/>
      <c r="V5" s="14"/>
      <c r="W5" s="11"/>
    </row>
    <row r="6" spans="1:24" x14ac:dyDescent="0.25">
      <c r="A6" s="9" t="s">
        <v>67</v>
      </c>
      <c r="B6" s="10"/>
      <c r="C6" s="10"/>
      <c r="D6" s="10"/>
      <c r="E6" s="10"/>
      <c r="G6" s="43">
        <v>4370</v>
      </c>
      <c r="H6" s="43">
        <v>4530</v>
      </c>
      <c r="K6" s="41"/>
      <c r="L6" s="41"/>
      <c r="M6" s="41"/>
      <c r="N6" s="41"/>
      <c r="O6" s="41"/>
      <c r="P6" s="41"/>
      <c r="Q6" s="41"/>
      <c r="R6" s="41"/>
      <c r="S6" s="41"/>
      <c r="T6" s="41"/>
      <c r="U6" s="41"/>
      <c r="V6" s="15"/>
      <c r="W6" s="10"/>
      <c r="X6" s="41"/>
    </row>
    <row r="7" spans="1:24" x14ac:dyDescent="0.25">
      <c r="A7" s="9" t="s">
        <v>76</v>
      </c>
      <c r="B7" s="10">
        <v>1777</v>
      </c>
      <c r="C7" s="10">
        <v>1634</v>
      </c>
      <c r="D7" s="10">
        <v>1754</v>
      </c>
      <c r="E7" s="10">
        <v>1671</v>
      </c>
      <c r="F7" s="15">
        <v>1630</v>
      </c>
      <c r="G7" s="41"/>
      <c r="H7" s="41"/>
      <c r="K7" s="41"/>
      <c r="L7" s="41"/>
      <c r="M7" s="41"/>
      <c r="N7" s="41"/>
      <c r="O7" s="41"/>
      <c r="P7" s="41"/>
      <c r="Q7" s="41"/>
      <c r="R7" s="41"/>
      <c r="S7" s="41"/>
      <c r="T7" s="41"/>
      <c r="U7" s="41"/>
      <c r="V7" s="15"/>
      <c r="W7" s="10"/>
      <c r="X7" s="41"/>
    </row>
    <row r="8" spans="1:24" x14ac:dyDescent="0.25">
      <c r="A8" s="9" t="s">
        <v>77</v>
      </c>
      <c r="B8" s="10">
        <v>558</v>
      </c>
      <c r="C8" s="10">
        <v>346</v>
      </c>
      <c r="D8" s="10">
        <v>377</v>
      </c>
      <c r="E8" s="10">
        <v>554</v>
      </c>
      <c r="F8" s="15">
        <v>573</v>
      </c>
      <c r="G8" s="41"/>
      <c r="H8" s="41"/>
      <c r="K8" s="41"/>
      <c r="L8" s="41"/>
      <c r="M8" s="41"/>
      <c r="N8" s="41"/>
      <c r="O8" s="41"/>
      <c r="P8" s="41"/>
      <c r="Q8" s="41"/>
      <c r="R8" s="41"/>
      <c r="S8" s="41"/>
      <c r="T8" s="41"/>
      <c r="U8" s="41"/>
      <c r="V8" s="15"/>
      <c r="W8" s="10"/>
      <c r="X8" s="41"/>
    </row>
    <row r="9" spans="1:24" s="1" customFormat="1" x14ac:dyDescent="0.25">
      <c r="A9" s="1" t="s">
        <v>61</v>
      </c>
      <c r="B9" s="11">
        <f>SUM(B7:B8)</f>
        <v>2335</v>
      </c>
      <c r="C9" s="11">
        <f t="shared" ref="C9:H9" si="0">SUM(C7:C8)</f>
        <v>1980</v>
      </c>
      <c r="D9" s="11">
        <f t="shared" si="0"/>
        <v>2131</v>
      </c>
      <c r="E9" s="11">
        <f t="shared" si="0"/>
        <v>2225</v>
      </c>
      <c r="F9" s="14">
        <f t="shared" si="0"/>
        <v>2203</v>
      </c>
      <c r="G9" s="11">
        <f t="shared" si="0"/>
        <v>0</v>
      </c>
      <c r="H9" s="11">
        <f t="shared" si="0"/>
        <v>0</v>
      </c>
      <c r="K9" s="11"/>
      <c r="L9" s="11"/>
      <c r="M9" s="11"/>
      <c r="N9" s="11"/>
      <c r="O9" s="11"/>
      <c r="P9" s="11"/>
      <c r="Q9" s="11"/>
      <c r="R9" s="11"/>
      <c r="S9" s="11"/>
      <c r="T9" s="11"/>
      <c r="U9" s="11"/>
      <c r="V9" s="14"/>
    </row>
    <row r="10" spans="1:24" x14ac:dyDescent="0.25">
      <c r="A10" t="s">
        <v>150</v>
      </c>
      <c r="B10" s="10">
        <v>850</v>
      </c>
      <c r="C10" s="10">
        <v>707</v>
      </c>
      <c r="D10" s="10">
        <v>810</v>
      </c>
      <c r="E10" s="10">
        <v>814</v>
      </c>
      <c r="F10" s="15">
        <v>834</v>
      </c>
      <c r="G10" s="41"/>
      <c r="H10" s="41"/>
      <c r="K10" s="10"/>
      <c r="L10" s="10"/>
      <c r="M10" s="10"/>
      <c r="N10" s="10"/>
      <c r="O10" s="10"/>
      <c r="P10" s="10"/>
      <c r="Q10" s="10"/>
      <c r="R10" s="10"/>
      <c r="S10" s="10"/>
      <c r="T10" s="10"/>
      <c r="U10" s="10"/>
      <c r="V10" s="15"/>
    </row>
    <row r="11" spans="1:24" x14ac:dyDescent="0.25">
      <c r="A11" t="s">
        <v>199</v>
      </c>
      <c r="B11" s="10">
        <v>266</v>
      </c>
      <c r="C11" s="10">
        <v>191</v>
      </c>
      <c r="D11" s="10">
        <v>238</v>
      </c>
      <c r="E11" s="10">
        <v>255</v>
      </c>
      <c r="F11" s="15">
        <v>234</v>
      </c>
      <c r="G11" s="41"/>
      <c r="H11" s="41"/>
      <c r="K11" s="10"/>
      <c r="L11" s="10"/>
      <c r="M11" s="10"/>
      <c r="N11" s="10"/>
      <c r="O11" s="10"/>
      <c r="P11" s="10"/>
      <c r="Q11" s="10"/>
      <c r="R11" s="10"/>
      <c r="S11" s="10"/>
      <c r="T11" s="10"/>
      <c r="U11" s="10"/>
      <c r="V11" s="15"/>
    </row>
    <row r="12" spans="1:24" x14ac:dyDescent="0.25">
      <c r="A12" t="s">
        <v>151</v>
      </c>
      <c r="B12" s="10">
        <v>25</v>
      </c>
      <c r="C12" s="10">
        <v>45</v>
      </c>
      <c r="D12" s="10">
        <v>6</v>
      </c>
      <c r="E12" s="10">
        <v>6</v>
      </c>
      <c r="F12" s="15">
        <f>24+13</f>
        <v>37</v>
      </c>
      <c r="G12" s="10"/>
      <c r="H12" s="10"/>
      <c r="K12" s="10"/>
      <c r="L12" s="10"/>
      <c r="M12" s="10"/>
      <c r="N12" s="10"/>
      <c r="O12" s="10"/>
      <c r="P12" s="10"/>
      <c r="Q12" s="10"/>
      <c r="R12" s="10"/>
      <c r="S12" s="10"/>
      <c r="T12" s="10"/>
      <c r="U12" s="10"/>
      <c r="V12" s="15"/>
    </row>
    <row r="13" spans="1:24" x14ac:dyDescent="0.25">
      <c r="A13" t="s">
        <v>26</v>
      </c>
      <c r="B13" s="10">
        <f>99-21</f>
        <v>78</v>
      </c>
      <c r="C13" s="10">
        <f>296+4</f>
        <v>300</v>
      </c>
      <c r="D13" s="10">
        <v>1</v>
      </c>
      <c r="E13" s="10">
        <v>4</v>
      </c>
      <c r="F13" s="15">
        <v>0</v>
      </c>
      <c r="G13" s="41"/>
      <c r="H13" s="41"/>
      <c r="K13" s="10"/>
      <c r="L13" s="10"/>
      <c r="M13" s="10"/>
      <c r="N13" s="10"/>
      <c r="O13" s="10"/>
      <c r="P13" s="10"/>
      <c r="Q13" s="10"/>
      <c r="R13" s="10"/>
      <c r="S13" s="10"/>
      <c r="T13" s="10"/>
      <c r="U13" s="10"/>
      <c r="V13" s="15"/>
    </row>
    <row r="14" spans="1:24" s="1" customFormat="1" x14ac:dyDescent="0.25">
      <c r="A14" s="1" t="s">
        <v>23</v>
      </c>
      <c r="B14" s="11">
        <f>B5-B9-B10-B11-B12-B13</f>
        <v>478</v>
      </c>
      <c r="C14" s="11">
        <f t="shared" ref="C14:H14" si="1">C5-C9-C10-C11-C12-C13</f>
        <v>-107</v>
      </c>
      <c r="D14" s="11">
        <f t="shared" si="1"/>
        <v>903</v>
      </c>
      <c r="E14" s="11">
        <f t="shared" si="1"/>
        <v>921</v>
      </c>
      <c r="F14" s="14">
        <f t="shared" si="1"/>
        <v>1002</v>
      </c>
      <c r="G14" s="11">
        <f t="shared" si="1"/>
        <v>0</v>
      </c>
      <c r="H14" s="11">
        <f t="shared" si="1"/>
        <v>0</v>
      </c>
      <c r="K14" s="11" t="e">
        <f>K5-K9-K10-K11-#REF!</f>
        <v>#REF!</v>
      </c>
      <c r="L14" s="11" t="e">
        <f>L5-L9-L10-L11-#REF!</f>
        <v>#REF!</v>
      </c>
      <c r="M14" s="11" t="e">
        <f>M5-M9-M10-M11-#REF!</f>
        <v>#REF!</v>
      </c>
      <c r="N14" s="11" t="e">
        <f>N5-N9-N10-N11-#REF!</f>
        <v>#REF!</v>
      </c>
      <c r="O14" s="11" t="e">
        <f>O5-O9-O10-O11-#REF!</f>
        <v>#REF!</v>
      </c>
      <c r="P14" s="11" t="e">
        <f>P5-P9-P10-P11-#REF!</f>
        <v>#REF!</v>
      </c>
      <c r="Q14" s="11" t="e">
        <f>Q5-Q9-Q10-Q11-#REF!</f>
        <v>#REF!</v>
      </c>
      <c r="R14" s="11" t="e">
        <f>R5-R9-R10-R11-#REF!</f>
        <v>#REF!</v>
      </c>
      <c r="S14" s="11" t="e">
        <f>S5-S9-S10-S11-#REF!</f>
        <v>#REF!</v>
      </c>
      <c r="T14" s="11" t="e">
        <f>T5-T9-T10-T11-#REF!</f>
        <v>#REF!</v>
      </c>
      <c r="U14" s="11" t="e">
        <f>U5-U9-U10-U11-#REF!</f>
        <v>#REF!</v>
      </c>
      <c r="V14" s="14" t="e">
        <f>V5-V9-V10-V11-#REF!</f>
        <v>#REF!</v>
      </c>
    </row>
    <row r="15" spans="1:24" x14ac:dyDescent="0.25">
      <c r="A15" t="s">
        <v>70</v>
      </c>
      <c r="B15" s="10">
        <v>-411</v>
      </c>
      <c r="C15" s="10">
        <v>-398</v>
      </c>
      <c r="D15" s="10">
        <v>-341</v>
      </c>
      <c r="E15" s="10">
        <v>-289</v>
      </c>
      <c r="F15" s="15">
        <v>-285</v>
      </c>
      <c r="G15" s="41"/>
      <c r="H15" s="41"/>
      <c r="K15" s="10"/>
      <c r="L15" s="10"/>
      <c r="M15" s="10"/>
      <c r="N15" s="10"/>
      <c r="O15" s="10"/>
      <c r="P15" s="10"/>
      <c r="Q15" s="10"/>
      <c r="R15" s="10"/>
      <c r="S15" s="10"/>
      <c r="T15" s="10"/>
      <c r="U15" s="10"/>
      <c r="V15" s="15"/>
    </row>
    <row r="16" spans="1:24" x14ac:dyDescent="0.25">
      <c r="A16" t="s">
        <v>152</v>
      </c>
      <c r="B16" s="10">
        <v>40</v>
      </c>
      <c r="C16" s="10">
        <v>-309</v>
      </c>
      <c r="D16" s="10">
        <v>66</v>
      </c>
      <c r="E16" s="10">
        <v>-36</v>
      </c>
      <c r="F16" s="15">
        <v>-75</v>
      </c>
      <c r="G16" s="41"/>
      <c r="H16" s="41"/>
      <c r="K16" s="10"/>
      <c r="L16" s="10"/>
      <c r="M16" s="10"/>
      <c r="N16" s="10"/>
      <c r="O16" s="10"/>
      <c r="P16" s="10"/>
      <c r="Q16" s="10"/>
      <c r="R16" s="10"/>
      <c r="S16" s="10"/>
      <c r="T16" s="10"/>
      <c r="U16" s="10"/>
      <c r="V16" s="15"/>
    </row>
    <row r="17" spans="1:24" x14ac:dyDescent="0.25">
      <c r="A17" t="s">
        <v>26</v>
      </c>
      <c r="B17" s="10">
        <v>21</v>
      </c>
      <c r="C17" s="10">
        <v>-33</v>
      </c>
      <c r="D17" s="10">
        <v>-98</v>
      </c>
      <c r="E17" s="10">
        <v>-7</v>
      </c>
      <c r="F17" s="15">
        <v>-12</v>
      </c>
      <c r="G17" s="41"/>
      <c r="H17" s="41"/>
      <c r="K17" s="10"/>
      <c r="L17" s="10"/>
      <c r="M17" s="10"/>
      <c r="N17" s="10"/>
      <c r="O17" s="10"/>
      <c r="P17" s="10"/>
      <c r="Q17" s="10"/>
      <c r="R17" s="10"/>
      <c r="S17" s="10"/>
      <c r="T17" s="10"/>
      <c r="U17" s="10"/>
      <c r="V17" s="15"/>
    </row>
    <row r="18" spans="1:24" s="1" customFormat="1" x14ac:dyDescent="0.25">
      <c r="A18" s="1" t="s">
        <v>19</v>
      </c>
      <c r="B18" s="11">
        <f t="shared" ref="B18:H18" si="2">B14+B15+B16+B17</f>
        <v>128</v>
      </c>
      <c r="C18" s="11">
        <f t="shared" si="2"/>
        <v>-847</v>
      </c>
      <c r="D18" s="11">
        <f t="shared" si="2"/>
        <v>530</v>
      </c>
      <c r="E18" s="11">
        <f t="shared" si="2"/>
        <v>589</v>
      </c>
      <c r="F18" s="14">
        <f t="shared" si="2"/>
        <v>630</v>
      </c>
      <c r="G18" s="11">
        <f t="shared" si="2"/>
        <v>0</v>
      </c>
      <c r="H18" s="11">
        <f t="shared" si="2"/>
        <v>0</v>
      </c>
      <c r="K18" s="11" t="e">
        <f t="shared" ref="K18:S18" si="3">K14+K15+K16</f>
        <v>#REF!</v>
      </c>
      <c r="L18" s="11" t="e">
        <f t="shared" si="3"/>
        <v>#REF!</v>
      </c>
      <c r="M18" s="11" t="e">
        <f t="shared" si="3"/>
        <v>#REF!</v>
      </c>
      <c r="N18" s="11" t="e">
        <f t="shared" si="3"/>
        <v>#REF!</v>
      </c>
      <c r="O18" s="11" t="e">
        <f t="shared" si="3"/>
        <v>#REF!</v>
      </c>
      <c r="P18" s="11" t="e">
        <f t="shared" si="3"/>
        <v>#REF!</v>
      </c>
      <c r="Q18" s="11" t="e">
        <f t="shared" si="3"/>
        <v>#REF!</v>
      </c>
      <c r="R18" s="11" t="e">
        <f t="shared" si="3"/>
        <v>#REF!</v>
      </c>
      <c r="S18" s="11" t="e">
        <f t="shared" si="3"/>
        <v>#REF!</v>
      </c>
      <c r="T18" s="11" t="e">
        <f>T14+T15+T16</f>
        <v>#REF!</v>
      </c>
      <c r="U18" s="11" t="e">
        <f>U14+U15+U16</f>
        <v>#REF!</v>
      </c>
      <c r="V18" s="14" t="e">
        <f>V14+V15+V16</f>
        <v>#REF!</v>
      </c>
    </row>
    <row r="19" spans="1:24" x14ac:dyDescent="0.25">
      <c r="A19" t="s">
        <v>20</v>
      </c>
      <c r="B19" s="10">
        <f>-131+144</f>
        <v>13</v>
      </c>
      <c r="C19" s="10">
        <f>-28+37</f>
        <v>9</v>
      </c>
      <c r="D19" s="10">
        <f>-274+23+391</f>
        <v>140</v>
      </c>
      <c r="E19" s="10">
        <v>-175</v>
      </c>
      <c r="F19" s="15">
        <v>-322</v>
      </c>
      <c r="G19" s="41"/>
      <c r="H19" s="41"/>
      <c r="K19" s="10"/>
      <c r="L19" s="10"/>
      <c r="M19" s="10"/>
      <c r="N19" s="10"/>
      <c r="O19" s="10"/>
      <c r="P19" s="10"/>
      <c r="Q19" s="10"/>
      <c r="R19" s="10"/>
      <c r="S19" s="10"/>
      <c r="T19" s="10"/>
      <c r="U19" s="10"/>
      <c r="V19" s="15"/>
    </row>
    <row r="20" spans="1:24" s="1" customFormat="1" x14ac:dyDescent="0.25">
      <c r="A20" s="1" t="s">
        <v>21</v>
      </c>
      <c r="B20" s="11">
        <f>B18+B19</f>
        <v>141</v>
      </c>
      <c r="C20" s="11">
        <f t="shared" ref="C20:E20" si="4">C18+C19</f>
        <v>-838</v>
      </c>
      <c r="D20" s="11">
        <f t="shared" si="4"/>
        <v>670</v>
      </c>
      <c r="E20" s="11">
        <f t="shared" si="4"/>
        <v>414</v>
      </c>
      <c r="F20" s="14">
        <f>F18+F19</f>
        <v>308</v>
      </c>
      <c r="G20" s="63"/>
      <c r="H20" s="63"/>
      <c r="K20" s="11" t="e">
        <f>K18-K19-#REF!</f>
        <v>#REF!</v>
      </c>
      <c r="L20" s="11" t="e">
        <f>L18-L19-#REF!</f>
        <v>#REF!</v>
      </c>
      <c r="M20" s="11" t="e">
        <f>M18-M19-#REF!</f>
        <v>#REF!</v>
      </c>
      <c r="N20" s="11" t="e">
        <f>N18+N19+#REF!</f>
        <v>#REF!</v>
      </c>
      <c r="O20" s="11" t="e">
        <f>O18+O19+#REF!</f>
        <v>#REF!</v>
      </c>
      <c r="P20" s="11" t="e">
        <f>P18-P19-#REF!</f>
        <v>#REF!</v>
      </c>
      <c r="Q20" s="11" t="e">
        <f>Q18-Q19-#REF!</f>
        <v>#REF!</v>
      </c>
      <c r="R20" s="11" t="e">
        <f>R18+R19+#REF!</f>
        <v>#REF!</v>
      </c>
      <c r="S20" s="11" t="e">
        <f>S18-S19-#REF!</f>
        <v>#REF!</v>
      </c>
      <c r="T20" s="11" t="e">
        <f>T18-T19-#REF!</f>
        <v>#REF!</v>
      </c>
      <c r="U20" s="11" t="e">
        <f>U18-U19-#REF!</f>
        <v>#REF!</v>
      </c>
      <c r="V20" s="14" t="e">
        <f>V18-V19-#REF!</f>
        <v>#REF!</v>
      </c>
      <c r="W20" s="11">
        <f>W22*W24</f>
        <v>0</v>
      </c>
      <c r="X20" s="11"/>
    </row>
    <row r="21" spans="1:24" s="1" customFormat="1" x14ac:dyDescent="0.25">
      <c r="A21" t="s">
        <v>153</v>
      </c>
      <c r="B21" s="10">
        <f>-126-5</f>
        <v>-131</v>
      </c>
      <c r="C21" s="10">
        <f>-64+5</f>
        <v>-59</v>
      </c>
      <c r="D21" s="10">
        <v>-190</v>
      </c>
      <c r="E21" s="10">
        <v>-139</v>
      </c>
      <c r="F21" s="15">
        <v>-151</v>
      </c>
      <c r="G21" s="63"/>
      <c r="H21" s="63"/>
      <c r="K21" s="11"/>
      <c r="L21" s="11"/>
      <c r="M21" s="11"/>
      <c r="N21" s="11"/>
      <c r="O21" s="11"/>
      <c r="P21" s="11"/>
      <c r="Q21" s="11"/>
      <c r="R21" s="11"/>
      <c r="S21" s="11"/>
      <c r="T21" s="11"/>
      <c r="U21" s="11"/>
      <c r="V21" s="14"/>
      <c r="W21" s="11"/>
      <c r="X21" s="11"/>
    </row>
    <row r="22" spans="1:24" x14ac:dyDescent="0.25">
      <c r="A22" t="s">
        <v>1</v>
      </c>
      <c r="B22" s="10">
        <v>205</v>
      </c>
      <c r="C22" s="10">
        <v>205</v>
      </c>
      <c r="D22" s="10">
        <v>205</v>
      </c>
      <c r="E22" s="10">
        <v>202</v>
      </c>
      <c r="F22" s="15">
        <v>200</v>
      </c>
      <c r="G22" s="41"/>
      <c r="H22" s="41"/>
      <c r="K22" s="10"/>
      <c r="L22" s="10"/>
      <c r="M22" s="10"/>
      <c r="N22" s="10"/>
      <c r="O22" s="10"/>
      <c r="P22" s="10"/>
      <c r="Q22" s="10"/>
      <c r="R22" s="10"/>
      <c r="S22" s="10"/>
      <c r="T22" s="10"/>
      <c r="U22" s="10"/>
      <c r="V22" s="15"/>
      <c r="W22" s="10"/>
      <c r="X22" s="10"/>
    </row>
    <row r="23" spans="1:24" s="1" customFormat="1" x14ac:dyDescent="0.25">
      <c r="A23" s="1" t="s">
        <v>22</v>
      </c>
      <c r="B23" s="2">
        <f t="shared" ref="B23:E23" si="5">(B20+B21)/B22</f>
        <v>4.878048780487805E-2</v>
      </c>
      <c r="C23" s="2">
        <f t="shared" si="5"/>
        <v>-4.3756097560975613</v>
      </c>
      <c r="D23" s="2">
        <f t="shared" si="5"/>
        <v>2.3414634146341462</v>
      </c>
      <c r="E23" s="2">
        <f t="shared" si="5"/>
        <v>1.3613861386138615</v>
      </c>
      <c r="F23" s="60">
        <f>(F20+F21)/F22</f>
        <v>0.78500000000000003</v>
      </c>
      <c r="G23" s="61">
        <v>1.61</v>
      </c>
      <c r="H23" s="62">
        <v>2.11</v>
      </c>
      <c r="K23" s="2"/>
      <c r="L23" s="2"/>
      <c r="M23" s="2"/>
      <c r="N23" s="2"/>
      <c r="O23" s="2"/>
      <c r="P23" s="2"/>
      <c r="Q23" s="2"/>
      <c r="R23" s="2"/>
      <c r="S23" s="2"/>
      <c r="T23" s="2"/>
      <c r="U23" s="2"/>
      <c r="V23" s="51"/>
      <c r="W23" s="52"/>
      <c r="X23" s="52"/>
    </row>
    <row r="24" spans="1:24" s="1" customFormat="1" x14ac:dyDescent="0.25">
      <c r="A24" s="9" t="s">
        <v>66</v>
      </c>
      <c r="B24" s="2"/>
      <c r="C24" s="2"/>
      <c r="D24" s="2"/>
      <c r="E24" s="2"/>
      <c r="F24" s="35"/>
      <c r="G24" s="45"/>
      <c r="H24" s="46"/>
      <c r="K24" s="53"/>
      <c r="L24" s="53"/>
      <c r="M24" s="53"/>
      <c r="N24" s="53"/>
      <c r="O24" s="53"/>
      <c r="P24" s="53"/>
      <c r="Q24" s="53"/>
      <c r="R24" s="53"/>
      <c r="S24" s="53"/>
      <c r="T24" s="53"/>
      <c r="U24" s="53"/>
      <c r="V24" s="51"/>
      <c r="W24" s="52"/>
      <c r="X24" s="52"/>
    </row>
    <row r="25" spans="1:24" s="1" customFormat="1" x14ac:dyDescent="0.25">
      <c r="A25" t="s">
        <v>31</v>
      </c>
      <c r="B25" s="3">
        <f>1-B9/B5</f>
        <v>0.42088293650793651</v>
      </c>
      <c r="C25" s="3">
        <f>1-C9/C5</f>
        <v>0.3645699614890886</v>
      </c>
      <c r="D25" s="3">
        <f>1-D9/D5</f>
        <v>0.47884568354120816</v>
      </c>
      <c r="E25" s="3">
        <f>1-E9/E5</f>
        <v>0.47337278106508873</v>
      </c>
      <c r="F25" s="6">
        <f>1-F9/F5</f>
        <v>0.48886310904872388</v>
      </c>
      <c r="G25" s="47"/>
      <c r="H25" s="47"/>
      <c r="K25" s="3" t="e">
        <f t="shared" ref="K25:V25" si="6">1-K9/K5</f>
        <v>#DIV/0!</v>
      </c>
      <c r="L25" s="3" t="e">
        <f t="shared" si="6"/>
        <v>#DIV/0!</v>
      </c>
      <c r="M25" s="3" t="e">
        <f t="shared" si="6"/>
        <v>#DIV/0!</v>
      </c>
      <c r="N25" s="3" t="e">
        <f t="shared" si="6"/>
        <v>#DIV/0!</v>
      </c>
      <c r="O25" s="3" t="e">
        <f t="shared" si="6"/>
        <v>#DIV/0!</v>
      </c>
      <c r="P25" s="3" t="e">
        <f t="shared" si="6"/>
        <v>#DIV/0!</v>
      </c>
      <c r="Q25" s="3" t="e">
        <f t="shared" si="6"/>
        <v>#DIV/0!</v>
      </c>
      <c r="R25" s="3" t="e">
        <f t="shared" si="6"/>
        <v>#DIV/0!</v>
      </c>
      <c r="S25" s="3" t="e">
        <f t="shared" si="6"/>
        <v>#DIV/0!</v>
      </c>
      <c r="T25" s="3" t="e">
        <f t="shared" si="6"/>
        <v>#DIV/0!</v>
      </c>
      <c r="U25" s="3" t="e">
        <f t="shared" si="6"/>
        <v>#DIV/0!</v>
      </c>
      <c r="V25" s="6" t="e">
        <f t="shared" si="6"/>
        <v>#DIV/0!</v>
      </c>
    </row>
    <row r="26" spans="1:24" x14ac:dyDescent="0.25">
      <c r="A26" t="s">
        <v>32</v>
      </c>
      <c r="B26" s="4">
        <f>B20/B5</f>
        <v>3.4970238095238096E-2</v>
      </c>
      <c r="C26" s="4">
        <f>C20/C5</f>
        <v>-0.26893453145057766</v>
      </c>
      <c r="D26" s="4">
        <f>D20/D5</f>
        <v>0.16385424309122035</v>
      </c>
      <c r="E26" s="4">
        <f>E20/E5</f>
        <v>9.7988165680473374E-2</v>
      </c>
      <c r="F26" s="7">
        <f>F20/F5</f>
        <v>7.1461716937354994E-2</v>
      </c>
      <c r="G26" s="48">
        <f>G20/G6</f>
        <v>0</v>
      </c>
      <c r="H26" s="48">
        <f>H20/H6</f>
        <v>0</v>
      </c>
      <c r="K26" s="4" t="e">
        <f t="shared" ref="K26:V26" si="7">K20/K5</f>
        <v>#REF!</v>
      </c>
      <c r="L26" s="4" t="e">
        <f t="shared" si="7"/>
        <v>#REF!</v>
      </c>
      <c r="M26" s="4" t="e">
        <f t="shared" si="7"/>
        <v>#REF!</v>
      </c>
      <c r="N26" s="4" t="e">
        <f t="shared" si="7"/>
        <v>#REF!</v>
      </c>
      <c r="O26" s="4" t="e">
        <f t="shared" si="7"/>
        <v>#REF!</v>
      </c>
      <c r="P26" s="4" t="e">
        <f t="shared" si="7"/>
        <v>#REF!</v>
      </c>
      <c r="Q26" s="4" t="e">
        <f t="shared" si="7"/>
        <v>#REF!</v>
      </c>
      <c r="R26" s="4" t="e">
        <f t="shared" si="7"/>
        <v>#REF!</v>
      </c>
      <c r="S26" s="4" t="e">
        <f t="shared" si="7"/>
        <v>#REF!</v>
      </c>
      <c r="T26" s="4" t="e">
        <f t="shared" si="7"/>
        <v>#REF!</v>
      </c>
      <c r="U26" s="4" t="e">
        <f t="shared" si="7"/>
        <v>#REF!</v>
      </c>
      <c r="V26" s="7" t="e">
        <f t="shared" si="7"/>
        <v>#REF!</v>
      </c>
    </row>
    <row r="27" spans="1:24" x14ac:dyDescent="0.25">
      <c r="A27" t="s">
        <v>33</v>
      </c>
      <c r="B27" s="3"/>
      <c r="C27" s="40">
        <f>C5/B5-1</f>
        <v>-0.22718253968253965</v>
      </c>
      <c r="D27" s="40">
        <f>D5/C5-1</f>
        <v>0.31225930680359437</v>
      </c>
      <c r="E27" s="40">
        <f>E5/D5-1</f>
        <v>3.3259965761800014E-2</v>
      </c>
      <c r="F27" s="6">
        <f>F5/E5-1</f>
        <v>2.0118343195266286E-2</v>
      </c>
      <c r="G27" s="49">
        <f>G6/F5-1</f>
        <v>1.3921113689095099E-2</v>
      </c>
      <c r="H27" s="49">
        <f>H6/G6-1</f>
        <v>3.6613272311212919E-2</v>
      </c>
      <c r="K27" s="4"/>
      <c r="L27" s="4"/>
      <c r="M27" s="4"/>
      <c r="N27" s="4"/>
      <c r="O27" s="4" t="e">
        <f t="shared" ref="O27:V27" si="8">O5/K5-1</f>
        <v>#DIV/0!</v>
      </c>
      <c r="P27" s="4" t="e">
        <f t="shared" si="8"/>
        <v>#DIV/0!</v>
      </c>
      <c r="Q27" s="4" t="e">
        <f t="shared" si="8"/>
        <v>#DIV/0!</v>
      </c>
      <c r="R27" s="4" t="e">
        <f t="shared" si="8"/>
        <v>#DIV/0!</v>
      </c>
      <c r="S27" s="4" t="e">
        <f t="shared" si="8"/>
        <v>#DIV/0!</v>
      </c>
      <c r="T27" s="4" t="e">
        <f t="shared" si="8"/>
        <v>#DIV/0!</v>
      </c>
      <c r="U27" s="4" t="e">
        <f t="shared" si="8"/>
        <v>#DIV/0!</v>
      </c>
      <c r="V27" s="7" t="e">
        <f t="shared" si="8"/>
        <v>#DIV/0!</v>
      </c>
      <c r="W27" s="37" t="e">
        <f>W6/S5-1</f>
        <v>#DIV/0!</v>
      </c>
      <c r="X27" s="37" t="e">
        <f>X6/T5-1</f>
        <v>#DIV/0!</v>
      </c>
    </row>
    <row r="28" spans="1:24" x14ac:dyDescent="0.25">
      <c r="A28" t="s">
        <v>68</v>
      </c>
      <c r="B28" s="4">
        <f>B10/B5</f>
        <v>0.21081349206349206</v>
      </c>
      <c r="C28" s="4">
        <f>C10/C5</f>
        <v>0.22689345314505777</v>
      </c>
      <c r="D28" s="4">
        <f>D10/D5</f>
        <v>0.19809244314013205</v>
      </c>
      <c r="E28" s="4">
        <f>E10/E5</f>
        <v>0.19266272189349112</v>
      </c>
      <c r="F28" s="7">
        <f>F10/F5</f>
        <v>0.19350348027842226</v>
      </c>
      <c r="G28" s="49"/>
      <c r="H28" s="49"/>
      <c r="K28" s="4" t="e">
        <f t="shared" ref="K28:V28" si="9">K10/K5</f>
        <v>#DIV/0!</v>
      </c>
      <c r="L28" s="4" t="e">
        <f t="shared" si="9"/>
        <v>#DIV/0!</v>
      </c>
      <c r="M28" s="4" t="e">
        <f t="shared" si="9"/>
        <v>#DIV/0!</v>
      </c>
      <c r="N28" s="4" t="e">
        <f t="shared" si="9"/>
        <v>#DIV/0!</v>
      </c>
      <c r="O28" s="4" t="e">
        <f t="shared" si="9"/>
        <v>#DIV/0!</v>
      </c>
      <c r="P28" s="4" t="e">
        <f t="shared" si="9"/>
        <v>#DIV/0!</v>
      </c>
      <c r="Q28" s="4" t="e">
        <f t="shared" si="9"/>
        <v>#DIV/0!</v>
      </c>
      <c r="R28" s="4" t="e">
        <f t="shared" si="9"/>
        <v>#DIV/0!</v>
      </c>
      <c r="S28" s="4" t="e">
        <f t="shared" si="9"/>
        <v>#DIV/0!</v>
      </c>
      <c r="T28" s="4" t="e">
        <f t="shared" si="9"/>
        <v>#DIV/0!</v>
      </c>
      <c r="U28" s="4" t="e">
        <f t="shared" si="9"/>
        <v>#DIV/0!</v>
      </c>
      <c r="V28" s="7" t="e">
        <f t="shared" si="9"/>
        <v>#DIV/0!</v>
      </c>
      <c r="W28" s="4"/>
    </row>
    <row r="29" spans="1:24" x14ac:dyDescent="0.25">
      <c r="A29" t="s">
        <v>80</v>
      </c>
      <c r="B29" s="4"/>
      <c r="C29" s="4">
        <f t="shared" ref="C29:F30" si="10">C3/B3-1</f>
        <v>-0.14866172202515315</v>
      </c>
      <c r="D29" s="4">
        <f t="shared" si="10"/>
        <v>0.31931818181818183</v>
      </c>
      <c r="E29" s="4">
        <f t="shared" si="10"/>
        <v>-3.5601492965834036E-2</v>
      </c>
      <c r="F29" s="7">
        <f t="shared" si="10"/>
        <v>-3.5724918130396466E-3</v>
      </c>
      <c r="G29" s="49"/>
      <c r="H29" s="49"/>
      <c r="K29" s="4"/>
      <c r="L29" s="4"/>
      <c r="M29" s="4"/>
      <c r="N29" s="4"/>
      <c r="O29" s="4"/>
      <c r="P29" s="4"/>
      <c r="Q29" s="4"/>
      <c r="R29" s="4"/>
      <c r="S29" s="4"/>
      <c r="T29" s="4"/>
      <c r="U29" s="4"/>
      <c r="V29" s="7"/>
      <c r="W29" s="4"/>
    </row>
    <row r="30" spans="1:24" x14ac:dyDescent="0.25">
      <c r="A30" t="s">
        <v>81</v>
      </c>
      <c r="B30" s="4"/>
      <c r="C30" s="4">
        <f t="shared" si="10"/>
        <v>-0.48872180451127822</v>
      </c>
      <c r="D30" s="4">
        <f t="shared" si="10"/>
        <v>0.27310924369747891</v>
      </c>
      <c r="E30" s="4">
        <f t="shared" si="10"/>
        <v>0.42904290429042913</v>
      </c>
      <c r="F30" s="7">
        <f t="shared" si="10"/>
        <v>0.1120092378752886</v>
      </c>
      <c r="G30" s="49"/>
      <c r="H30" s="49"/>
      <c r="K30" s="4"/>
      <c r="L30" s="4"/>
      <c r="M30" s="4"/>
      <c r="N30" s="4"/>
      <c r="O30" s="4"/>
      <c r="P30" s="4"/>
      <c r="Q30" s="4"/>
      <c r="R30" s="4"/>
      <c r="S30" s="4"/>
      <c r="T30" s="4"/>
      <c r="U30" s="4"/>
      <c r="V30" s="7"/>
      <c r="W30" s="4"/>
    </row>
    <row r="31" spans="1:24" x14ac:dyDescent="0.25">
      <c r="A31" t="s">
        <v>154</v>
      </c>
      <c r="B31" s="3"/>
      <c r="C31" s="40"/>
      <c r="D31" s="40">
        <v>1</v>
      </c>
      <c r="E31" s="40">
        <f>E23/D23-1</f>
        <v>-0.41857466996699666</v>
      </c>
      <c r="F31" s="6">
        <f>F23/E23-1</f>
        <v>-0.42338181818181819</v>
      </c>
      <c r="G31" s="40">
        <f>G23/F23-1</f>
        <v>1.0509554140127388</v>
      </c>
      <c r="H31" s="40">
        <f>H23/G23-1</f>
        <v>0.31055900621118004</v>
      </c>
      <c r="K31" s="4"/>
      <c r="L31" s="4"/>
      <c r="M31" s="4"/>
      <c r="N31" s="4"/>
      <c r="O31" s="4" t="e">
        <f t="shared" ref="O31:W31" si="11">O20/K20-1</f>
        <v>#REF!</v>
      </c>
      <c r="P31" s="4" t="e">
        <f t="shared" si="11"/>
        <v>#REF!</v>
      </c>
      <c r="Q31" s="4" t="e">
        <f t="shared" si="11"/>
        <v>#REF!</v>
      </c>
      <c r="R31" s="4" t="e">
        <f t="shared" si="11"/>
        <v>#REF!</v>
      </c>
      <c r="S31" s="4" t="e">
        <f t="shared" si="11"/>
        <v>#REF!</v>
      </c>
      <c r="T31" s="4" t="e">
        <f>T20/P20-1</f>
        <v>#REF!</v>
      </c>
      <c r="U31" s="4" t="e">
        <f t="shared" si="11"/>
        <v>#REF!</v>
      </c>
      <c r="V31" s="7" t="e">
        <f t="shared" si="11"/>
        <v>#REF!</v>
      </c>
      <c r="W31" s="4" t="e">
        <f t="shared" si="11"/>
        <v>#REF!</v>
      </c>
    </row>
    <row r="32" spans="1:24" x14ac:dyDescent="0.25">
      <c r="A32" t="s">
        <v>89</v>
      </c>
      <c r="B32" s="55">
        <f>-B15/B5</f>
        <v>0.10193452380952381</v>
      </c>
      <c r="C32" s="55">
        <f>-C15/C5</f>
        <v>0.12772785622593069</v>
      </c>
      <c r="D32" s="55">
        <f>-D15/D5</f>
        <v>8.339447297627782E-2</v>
      </c>
      <c r="E32" s="55">
        <f>-E15/E5</f>
        <v>6.8402366863905328E-2</v>
      </c>
      <c r="F32" s="56">
        <f>-F15/F5</f>
        <v>6.612529002320186E-2</v>
      </c>
      <c r="G32" s="55">
        <f>G15/G6</f>
        <v>0</v>
      </c>
      <c r="H32" s="55">
        <f>H15/H6</f>
        <v>0</v>
      </c>
      <c r="K32" s="4"/>
      <c r="L32" s="4"/>
      <c r="M32" s="4"/>
      <c r="N32" s="4"/>
      <c r="O32" s="4"/>
      <c r="P32" s="4"/>
      <c r="Q32" s="4"/>
      <c r="R32" s="4"/>
      <c r="S32" s="4"/>
      <c r="T32" s="4"/>
      <c r="U32" s="4"/>
      <c r="V32" s="7"/>
      <c r="W32" s="4"/>
    </row>
    <row r="33" spans="1:23" x14ac:dyDescent="0.25">
      <c r="A33" t="s">
        <v>90</v>
      </c>
      <c r="B33" s="57">
        <f>-B15/B14</f>
        <v>0.85983263598326365</v>
      </c>
      <c r="C33" s="57">
        <f>-C15/C14</f>
        <v>-3.7196261682242993</v>
      </c>
      <c r="D33" s="57">
        <f>-D15/D14</f>
        <v>0.37763012181616834</v>
      </c>
      <c r="E33" s="57">
        <f>-E15/E14</f>
        <v>0.31378935939196523</v>
      </c>
      <c r="F33" s="56">
        <f>-F15/F14</f>
        <v>0.28443113772455092</v>
      </c>
      <c r="G33" s="55"/>
      <c r="H33" s="55"/>
      <c r="K33" s="4"/>
      <c r="L33" s="4"/>
      <c r="M33" s="4"/>
      <c r="N33" s="4"/>
      <c r="O33" s="4"/>
      <c r="P33" s="4"/>
      <c r="Q33" s="4"/>
      <c r="R33" s="4"/>
      <c r="S33" s="4"/>
      <c r="T33" s="4"/>
      <c r="U33" s="4"/>
      <c r="V33" s="7"/>
      <c r="W33" s="4"/>
    </row>
    <row r="36" spans="1:23" s="1" customFormat="1" x14ac:dyDescent="0.25">
      <c r="A36" s="1" t="s">
        <v>40</v>
      </c>
      <c r="B36" s="11">
        <f>B37+B39-B50-B51-B58</f>
        <v>0</v>
      </c>
      <c r="C36" s="11">
        <f t="shared" ref="C36:F36" si="12">C37+C39-C50-C51-C58</f>
        <v>-32</v>
      </c>
      <c r="D36" s="11">
        <f t="shared" si="12"/>
        <v>190</v>
      </c>
      <c r="E36" s="11">
        <f t="shared" si="12"/>
        <v>229</v>
      </c>
      <c r="F36" s="14">
        <f t="shared" si="12"/>
        <v>246</v>
      </c>
      <c r="K36" s="11" t="e">
        <f>K37+K38+K39-K50-K51-#REF!</f>
        <v>#REF!</v>
      </c>
      <c r="L36" s="11" t="e">
        <f>L37+L38+L39-L50-L51-#REF!</f>
        <v>#REF!</v>
      </c>
      <c r="M36" s="11" t="e">
        <f>M37+M38+M39-M50-M51-#REF!</f>
        <v>#REF!</v>
      </c>
      <c r="N36" s="11" t="e">
        <f>N37+N38+N39-N50-N51-#REF!</f>
        <v>#REF!</v>
      </c>
      <c r="O36" s="11" t="e">
        <f>O37+O38+O39-O50-O51-#REF!</f>
        <v>#REF!</v>
      </c>
      <c r="P36" s="11" t="e">
        <f>P37+P38+P39-P50-P51-#REF!</f>
        <v>#REF!</v>
      </c>
      <c r="Q36" s="11" t="e">
        <f>Q37+Q38+Q39-Q50-Q51-#REF!</f>
        <v>#REF!</v>
      </c>
      <c r="R36" s="11" t="e">
        <f>R37+R38+R39-R50-R51-#REF!</f>
        <v>#REF!</v>
      </c>
      <c r="S36" s="11" t="e">
        <f>S37+S38+S39-S50-S51-#REF!</f>
        <v>#REF!</v>
      </c>
      <c r="T36" s="11" t="e">
        <f>T37+T38+T39-T50-T51-#REF!</f>
        <v>#REF!</v>
      </c>
      <c r="U36" s="11" t="e">
        <f>U37+U38+U39-U50-U51-#REF!</f>
        <v>#REF!</v>
      </c>
      <c r="V36" s="14" t="e">
        <f>V37+V38+V39-V50-V51-#REF!</f>
        <v>#REF!</v>
      </c>
    </row>
    <row r="37" spans="1:23" x14ac:dyDescent="0.25">
      <c r="A37" t="s">
        <v>24</v>
      </c>
      <c r="B37" s="10"/>
      <c r="C37" s="10">
        <v>907</v>
      </c>
      <c r="D37" s="10">
        <v>591</v>
      </c>
      <c r="E37" s="10">
        <v>590</v>
      </c>
      <c r="F37" s="15">
        <v>572</v>
      </c>
      <c r="K37" s="10"/>
      <c r="L37" s="10"/>
      <c r="M37" s="10"/>
      <c r="N37" s="10"/>
      <c r="O37" s="10"/>
      <c r="P37" s="10"/>
      <c r="Q37" s="10"/>
      <c r="R37" s="10"/>
      <c r="S37" s="10"/>
      <c r="T37" s="10"/>
      <c r="U37" s="10"/>
      <c r="V37" s="15"/>
    </row>
    <row r="38" spans="1:23" x14ac:dyDescent="0.25">
      <c r="A38" t="s">
        <v>83</v>
      </c>
      <c r="B38" s="10"/>
      <c r="C38" s="10">
        <v>199</v>
      </c>
      <c r="D38" s="10">
        <v>218</v>
      </c>
      <c r="E38" s="10">
        <v>150</v>
      </c>
      <c r="F38" s="15">
        <v>167</v>
      </c>
      <c r="K38" s="10"/>
      <c r="L38" s="10"/>
      <c r="M38" s="10"/>
      <c r="N38" s="10"/>
      <c r="O38" s="10"/>
      <c r="P38" s="10"/>
      <c r="Q38" s="10"/>
      <c r="R38" s="10"/>
      <c r="S38" s="10"/>
      <c r="T38" s="10"/>
      <c r="U38" s="10"/>
      <c r="V38" s="15"/>
    </row>
    <row r="39" spans="1:23" x14ac:dyDescent="0.25">
      <c r="A39" t="s">
        <v>25</v>
      </c>
      <c r="B39" s="10"/>
      <c r="C39" s="10">
        <v>846</v>
      </c>
      <c r="D39" s="10">
        <v>903</v>
      </c>
      <c r="E39" s="10">
        <v>670</v>
      </c>
      <c r="F39" s="15">
        <v>685</v>
      </c>
      <c r="K39" s="10"/>
      <c r="L39" s="10"/>
      <c r="M39" s="10"/>
      <c r="N39" s="10"/>
      <c r="O39" s="10"/>
      <c r="P39" s="10"/>
      <c r="Q39" s="10"/>
      <c r="R39" s="10"/>
      <c r="S39" s="10"/>
      <c r="T39" s="10"/>
      <c r="U39" s="10"/>
      <c r="V39" s="15"/>
    </row>
    <row r="40" spans="1:23" x14ac:dyDescent="0.25">
      <c r="A40" t="s">
        <v>91</v>
      </c>
      <c r="B40" s="10"/>
      <c r="C40" s="10">
        <v>169</v>
      </c>
      <c r="D40" s="10">
        <v>183</v>
      </c>
      <c r="E40" s="10">
        <v>254</v>
      </c>
      <c r="F40" s="15">
        <v>317</v>
      </c>
      <c r="K40" s="10"/>
      <c r="L40" s="10"/>
      <c r="M40" s="10"/>
      <c r="N40" s="10"/>
      <c r="O40" s="10"/>
      <c r="P40" s="10"/>
      <c r="Q40" s="10"/>
      <c r="R40" s="10"/>
      <c r="S40" s="10"/>
      <c r="T40" s="10"/>
      <c r="U40" s="10"/>
      <c r="V40" s="15"/>
    </row>
    <row r="41" spans="1:23" x14ac:dyDescent="0.25">
      <c r="A41" t="s">
        <v>26</v>
      </c>
      <c r="B41" s="10"/>
      <c r="C41" s="10">
        <f>480+839</f>
        <v>1319</v>
      </c>
      <c r="D41" s="10">
        <f>589+4</f>
        <v>593</v>
      </c>
      <c r="E41" s="10">
        <v>467</v>
      </c>
      <c r="F41" s="15">
        <v>382</v>
      </c>
      <c r="K41" s="10"/>
      <c r="L41" s="10"/>
      <c r="M41" s="10"/>
      <c r="N41" s="10"/>
      <c r="O41" s="10"/>
      <c r="P41" s="10"/>
      <c r="Q41" s="10"/>
      <c r="R41" s="10"/>
      <c r="S41" s="10"/>
      <c r="T41" s="10"/>
      <c r="U41" s="10"/>
      <c r="V41" s="15"/>
    </row>
    <row r="42" spans="1:23" s="1" customFormat="1" x14ac:dyDescent="0.25">
      <c r="A42" s="1" t="s">
        <v>62</v>
      </c>
      <c r="B42" s="11">
        <f>SUM(B37:B41)</f>
        <v>0</v>
      </c>
      <c r="C42" s="11">
        <f>SUM(C37:C41)</f>
        <v>3440</v>
      </c>
      <c r="D42" s="11">
        <f>SUM(D37:D41)</f>
        <v>2488</v>
      </c>
      <c r="E42" s="11">
        <f>SUM(E37:E41)</f>
        <v>2131</v>
      </c>
      <c r="F42" s="14">
        <f>SUM(F37:F41)</f>
        <v>2123</v>
      </c>
      <c r="K42" s="11">
        <f t="shared" ref="K42:V42" si="13">SUM(K37:K41)</f>
        <v>0</v>
      </c>
      <c r="L42" s="11">
        <f t="shared" si="13"/>
        <v>0</v>
      </c>
      <c r="M42" s="11">
        <f t="shared" si="13"/>
        <v>0</v>
      </c>
      <c r="N42" s="11">
        <f t="shared" si="13"/>
        <v>0</v>
      </c>
      <c r="O42" s="11">
        <f t="shared" si="13"/>
        <v>0</v>
      </c>
      <c r="P42" s="11">
        <f t="shared" si="13"/>
        <v>0</v>
      </c>
      <c r="Q42" s="11">
        <f t="shared" si="13"/>
        <v>0</v>
      </c>
      <c r="R42" s="11">
        <f t="shared" si="13"/>
        <v>0</v>
      </c>
      <c r="S42" s="11">
        <f t="shared" si="13"/>
        <v>0</v>
      </c>
      <c r="T42" s="11">
        <f t="shared" si="13"/>
        <v>0</v>
      </c>
      <c r="U42" s="11">
        <f t="shared" si="13"/>
        <v>0</v>
      </c>
      <c r="V42" s="14">
        <f t="shared" si="13"/>
        <v>0</v>
      </c>
    </row>
    <row r="43" spans="1:23" x14ac:dyDescent="0.25">
      <c r="A43" t="s">
        <v>155</v>
      </c>
      <c r="B43" s="10"/>
      <c r="C43" s="10">
        <v>1068</v>
      </c>
      <c r="D43" s="10">
        <v>937</v>
      </c>
      <c r="E43" s="10">
        <v>899</v>
      </c>
      <c r="F43" s="15">
        <v>928</v>
      </c>
      <c r="K43" s="10"/>
      <c r="L43" s="10"/>
      <c r="M43" s="10"/>
      <c r="N43" s="10"/>
      <c r="O43" s="10"/>
      <c r="P43" s="10"/>
      <c r="Q43" s="10"/>
      <c r="R43" s="10"/>
      <c r="S43" s="10"/>
      <c r="T43" s="10"/>
      <c r="U43" s="10"/>
      <c r="V43" s="15"/>
    </row>
    <row r="44" spans="1:23" x14ac:dyDescent="0.25">
      <c r="A44" t="s">
        <v>84</v>
      </c>
      <c r="B44" s="10"/>
      <c r="C44" s="10">
        <v>132</v>
      </c>
      <c r="D44" s="10">
        <v>119</v>
      </c>
      <c r="E44" s="10">
        <v>118</v>
      </c>
      <c r="F44" s="15">
        <v>119</v>
      </c>
      <c r="K44" s="10"/>
      <c r="L44" s="10"/>
      <c r="M44" s="10"/>
      <c r="N44" s="10"/>
      <c r="O44" s="10"/>
      <c r="P44" s="10"/>
      <c r="Q44" s="10"/>
      <c r="R44" s="10"/>
      <c r="S44" s="10"/>
      <c r="T44" s="10"/>
      <c r="U44" s="10"/>
      <c r="V44" s="15"/>
    </row>
    <row r="45" spans="1:23" x14ac:dyDescent="0.25">
      <c r="A45" t="s">
        <v>64</v>
      </c>
      <c r="B45" s="10"/>
      <c r="C45" s="10">
        <v>288</v>
      </c>
      <c r="D45" s="10">
        <v>283</v>
      </c>
      <c r="E45" s="10">
        <v>254</v>
      </c>
      <c r="F45" s="15">
        <v>230</v>
      </c>
      <c r="K45" s="10"/>
      <c r="L45" s="10"/>
      <c r="M45" s="10"/>
      <c r="N45" s="10"/>
      <c r="O45" s="10"/>
      <c r="P45" s="10"/>
      <c r="Q45" s="10"/>
      <c r="R45" s="10"/>
      <c r="S45" s="10"/>
      <c r="T45" s="10"/>
      <c r="U45" s="10"/>
      <c r="V45" s="15"/>
    </row>
    <row r="46" spans="1:23" x14ac:dyDescent="0.25">
      <c r="A46" t="s">
        <v>27</v>
      </c>
      <c r="B46" s="10"/>
      <c r="C46" s="10">
        <v>4713</v>
      </c>
      <c r="D46" s="10">
        <v>4656</v>
      </c>
      <c r="E46" s="10">
        <v>4482</v>
      </c>
      <c r="F46" s="15">
        <v>4507</v>
      </c>
      <c r="K46" s="10"/>
      <c r="L46" s="10"/>
      <c r="M46" s="10"/>
      <c r="N46" s="10"/>
      <c r="O46" s="10"/>
      <c r="P46" s="10"/>
      <c r="Q46" s="10"/>
      <c r="R46" s="10"/>
      <c r="S46" s="10"/>
      <c r="T46" s="10"/>
      <c r="U46" s="10"/>
      <c r="V46" s="15"/>
    </row>
    <row r="47" spans="1:23" s="1" customFormat="1" x14ac:dyDescent="0.25">
      <c r="A47" t="s">
        <v>85</v>
      </c>
      <c r="B47" s="10"/>
      <c r="C47" s="10">
        <v>1577</v>
      </c>
      <c r="D47" s="10">
        <v>1413</v>
      </c>
      <c r="E47" s="10">
        <v>1375</v>
      </c>
      <c r="F47" s="15">
        <v>1555</v>
      </c>
      <c r="K47" s="10"/>
      <c r="L47" s="10"/>
      <c r="M47" s="10"/>
      <c r="N47" s="10"/>
      <c r="O47" s="10"/>
      <c r="P47" s="10"/>
      <c r="Q47" s="10"/>
      <c r="R47" s="10"/>
      <c r="S47" s="10"/>
      <c r="T47" s="10"/>
      <c r="U47" s="10"/>
      <c r="V47" s="15"/>
    </row>
    <row r="48" spans="1:23" s="1" customFormat="1" x14ac:dyDescent="0.25">
      <c r="A48" t="s">
        <v>26</v>
      </c>
      <c r="B48" s="10"/>
      <c r="C48" s="10">
        <v>1774</v>
      </c>
      <c r="D48" s="10">
        <v>1429</v>
      </c>
      <c r="E48" s="10">
        <v>1174</v>
      </c>
      <c r="F48" s="15">
        <v>1004</v>
      </c>
      <c r="K48" s="10"/>
      <c r="L48" s="10"/>
      <c r="M48" s="10"/>
      <c r="N48" s="10"/>
      <c r="O48" s="10"/>
      <c r="P48" s="10"/>
      <c r="Q48" s="10"/>
      <c r="R48" s="10"/>
      <c r="S48" s="10"/>
      <c r="T48" s="10"/>
      <c r="U48" s="10"/>
      <c r="V48" s="15"/>
    </row>
    <row r="49" spans="1:24" x14ac:dyDescent="0.25">
      <c r="A49" s="1" t="s">
        <v>28</v>
      </c>
      <c r="B49" s="11">
        <f>SUM(B42:B48)</f>
        <v>0</v>
      </c>
      <c r="C49" s="11">
        <f>SUM(C42:C48)</f>
        <v>12992</v>
      </c>
      <c r="D49" s="11">
        <f>SUM(D42:D48)</f>
        <v>11325</v>
      </c>
      <c r="E49" s="11">
        <f>SUM(E42:E48)</f>
        <v>10433</v>
      </c>
      <c r="F49" s="14">
        <f>SUM(F42:F48)</f>
        <v>10466</v>
      </c>
      <c r="K49" s="11">
        <f t="shared" ref="K49:V49" si="14">SUM(K42:K48)</f>
        <v>0</v>
      </c>
      <c r="L49" s="11">
        <f t="shared" si="14"/>
        <v>0</v>
      </c>
      <c r="M49" s="11">
        <f t="shared" si="14"/>
        <v>0</v>
      </c>
      <c r="N49" s="11">
        <f t="shared" si="14"/>
        <v>0</v>
      </c>
      <c r="O49" s="11">
        <f t="shared" si="14"/>
        <v>0</v>
      </c>
      <c r="P49" s="11">
        <f t="shared" si="14"/>
        <v>0</v>
      </c>
      <c r="Q49" s="11">
        <f t="shared" si="14"/>
        <v>0</v>
      </c>
      <c r="R49" s="11">
        <f t="shared" si="14"/>
        <v>0</v>
      </c>
      <c r="S49" s="11">
        <f t="shared" si="14"/>
        <v>0</v>
      </c>
      <c r="T49" s="11">
        <f t="shared" si="14"/>
        <v>0</v>
      </c>
      <c r="U49" s="11">
        <f t="shared" si="14"/>
        <v>0</v>
      </c>
      <c r="V49" s="14">
        <f t="shared" si="14"/>
        <v>0</v>
      </c>
    </row>
    <row r="50" spans="1:24" x14ac:dyDescent="0.25">
      <c r="A50" t="s">
        <v>30</v>
      </c>
      <c r="B50" s="10"/>
      <c r="C50" s="10">
        <v>1126</v>
      </c>
      <c r="D50" s="10">
        <v>1035</v>
      </c>
      <c r="E50" s="10">
        <v>731</v>
      </c>
      <c r="F50" s="15">
        <v>797</v>
      </c>
      <c r="K50" s="10"/>
      <c r="L50" s="10"/>
      <c r="M50" s="10"/>
      <c r="N50" s="10"/>
      <c r="O50" s="10"/>
      <c r="P50" s="10"/>
      <c r="Q50" s="10"/>
      <c r="R50" s="10"/>
      <c r="S50" s="10"/>
      <c r="T50" s="10"/>
      <c r="U50" s="10"/>
      <c r="V50" s="15"/>
    </row>
    <row r="51" spans="1:24" x14ac:dyDescent="0.25">
      <c r="A51" t="s">
        <v>156</v>
      </c>
      <c r="B51" s="10"/>
      <c r="C51" s="10">
        <v>393</v>
      </c>
      <c r="D51" s="10">
        <v>0</v>
      </c>
      <c r="E51" s="10">
        <v>61</v>
      </c>
      <c r="F51" s="15">
        <v>0</v>
      </c>
      <c r="K51" s="10"/>
      <c r="L51" s="10"/>
      <c r="M51" s="10"/>
      <c r="N51" s="10"/>
      <c r="O51" s="10"/>
      <c r="P51" s="10"/>
      <c r="Q51" s="10"/>
      <c r="R51" s="10"/>
      <c r="S51" s="10"/>
      <c r="T51" s="10"/>
      <c r="U51" s="10"/>
      <c r="V51" s="15"/>
    </row>
    <row r="52" spans="1:24" x14ac:dyDescent="0.25">
      <c r="A52" t="s">
        <v>157</v>
      </c>
      <c r="B52" s="10"/>
      <c r="C52" s="10">
        <v>0</v>
      </c>
      <c r="D52" s="10">
        <v>52</v>
      </c>
      <c r="E52" s="10">
        <v>0</v>
      </c>
      <c r="F52" s="15">
        <v>16</v>
      </c>
      <c r="K52" s="10"/>
      <c r="L52" s="10"/>
      <c r="M52" s="10"/>
      <c r="N52" s="10"/>
      <c r="O52" s="10"/>
      <c r="P52" s="10"/>
      <c r="Q52" s="10"/>
      <c r="R52" s="10"/>
      <c r="S52" s="10"/>
      <c r="T52" s="10"/>
      <c r="U52" s="10"/>
      <c r="V52" s="15"/>
    </row>
    <row r="53" spans="1:24" x14ac:dyDescent="0.25">
      <c r="A53" t="s">
        <v>158</v>
      </c>
      <c r="B53" s="10"/>
      <c r="C53" s="10">
        <v>846</v>
      </c>
      <c r="D53" s="10">
        <v>828</v>
      </c>
      <c r="E53" s="10">
        <v>220</v>
      </c>
      <c r="F53" s="15">
        <v>0</v>
      </c>
      <c r="K53" s="10"/>
      <c r="L53" s="10"/>
      <c r="M53" s="10"/>
      <c r="N53" s="10"/>
      <c r="O53" s="10"/>
      <c r="P53" s="10"/>
      <c r="Q53" s="10"/>
      <c r="R53" s="10"/>
      <c r="S53" s="10"/>
      <c r="T53" s="10"/>
      <c r="U53" s="10"/>
      <c r="V53" s="15"/>
    </row>
    <row r="54" spans="1:24" x14ac:dyDescent="0.25">
      <c r="A54" t="s">
        <v>26</v>
      </c>
      <c r="B54" s="10"/>
      <c r="C54" s="10">
        <v>250</v>
      </c>
      <c r="D54" s="10">
        <v>0</v>
      </c>
      <c r="E54" s="10">
        <v>837</v>
      </c>
      <c r="F54" s="15">
        <v>879</v>
      </c>
      <c r="K54" s="10"/>
      <c r="L54" s="10"/>
      <c r="M54" s="10"/>
      <c r="N54" s="10"/>
      <c r="O54" s="10"/>
      <c r="P54" s="10"/>
      <c r="Q54" s="10"/>
      <c r="R54" s="10"/>
      <c r="S54" s="10"/>
      <c r="T54" s="10"/>
      <c r="U54" s="10"/>
      <c r="V54" s="15"/>
    </row>
    <row r="55" spans="1:24" s="1" customFormat="1" x14ac:dyDescent="0.25">
      <c r="A55" s="1" t="s">
        <v>63</v>
      </c>
      <c r="B55" s="11">
        <f>SUM(B50:B54)</f>
        <v>0</v>
      </c>
      <c r="C55" s="11">
        <f>SUM(C50:C54)</f>
        <v>2615</v>
      </c>
      <c r="D55" s="11">
        <f>SUM(D50:D54)</f>
        <v>1915</v>
      </c>
      <c r="E55" s="11">
        <f>SUM(E50:E54)</f>
        <v>1849</v>
      </c>
      <c r="F55" s="14">
        <f>SUM(F50:F54)</f>
        <v>1692</v>
      </c>
      <c r="K55" s="11">
        <f t="shared" ref="K55:V55" si="15">SUM(K50:K54)</f>
        <v>0</v>
      </c>
      <c r="L55" s="11">
        <f t="shared" si="15"/>
        <v>0</v>
      </c>
      <c r="M55" s="11">
        <f t="shared" si="15"/>
        <v>0</v>
      </c>
      <c r="N55" s="11">
        <f t="shared" si="15"/>
        <v>0</v>
      </c>
      <c r="O55" s="11">
        <f t="shared" si="15"/>
        <v>0</v>
      </c>
      <c r="P55" s="11">
        <f t="shared" si="15"/>
        <v>0</v>
      </c>
      <c r="Q55" s="11">
        <f t="shared" si="15"/>
        <v>0</v>
      </c>
      <c r="R55" s="11">
        <f t="shared" si="15"/>
        <v>0</v>
      </c>
      <c r="S55" s="11">
        <f t="shared" si="15"/>
        <v>0</v>
      </c>
      <c r="T55" s="11">
        <f t="shared" si="15"/>
        <v>0</v>
      </c>
      <c r="U55" s="11">
        <f t="shared" si="15"/>
        <v>0</v>
      </c>
      <c r="V55" s="14">
        <f t="shared" si="15"/>
        <v>0</v>
      </c>
      <c r="W55" s="11"/>
      <c r="X55" s="11"/>
    </row>
    <row r="56" spans="1:24" x14ac:dyDescent="0.25">
      <c r="A56" t="s">
        <v>87</v>
      </c>
      <c r="B56" s="10"/>
      <c r="C56" s="10">
        <v>7857</v>
      </c>
      <c r="D56" s="10">
        <v>6477</v>
      </c>
      <c r="E56" s="10">
        <v>5690</v>
      </c>
      <c r="F56" s="15">
        <v>5655</v>
      </c>
      <c r="K56" s="10"/>
      <c r="L56" s="10"/>
      <c r="M56" s="10"/>
      <c r="N56" s="10"/>
      <c r="O56" s="10"/>
      <c r="P56" s="10"/>
      <c r="Q56" s="10"/>
      <c r="R56" s="10"/>
      <c r="S56" s="10"/>
      <c r="T56" s="10"/>
      <c r="U56" s="10"/>
      <c r="V56" s="15"/>
    </row>
    <row r="57" spans="1:24" x14ac:dyDescent="0.25">
      <c r="A57" t="s">
        <v>86</v>
      </c>
      <c r="B57" s="10"/>
      <c r="C57" s="10">
        <v>333</v>
      </c>
      <c r="D57" s="10">
        <v>368</v>
      </c>
      <c r="E57" s="10">
        <v>305</v>
      </c>
      <c r="F57" s="15">
        <v>344</v>
      </c>
      <c r="K57" s="10"/>
      <c r="L57" s="10"/>
      <c r="M57" s="10"/>
      <c r="N57" s="10"/>
      <c r="O57" s="10"/>
      <c r="P57" s="10"/>
      <c r="Q57" s="10"/>
      <c r="R57" s="10"/>
      <c r="S57" s="10"/>
      <c r="T57" s="10"/>
      <c r="U57" s="10"/>
      <c r="V57" s="15"/>
    </row>
    <row r="58" spans="1:24" x14ac:dyDescent="0.25">
      <c r="A58" t="s">
        <v>64</v>
      </c>
      <c r="B58" s="10"/>
      <c r="C58" s="10">
        <v>266</v>
      </c>
      <c r="D58" s="10">
        <v>269</v>
      </c>
      <c r="E58" s="10">
        <v>239</v>
      </c>
      <c r="F58" s="15">
        <v>214</v>
      </c>
      <c r="K58" s="10"/>
      <c r="L58" s="10"/>
      <c r="M58" s="10"/>
      <c r="N58" s="10"/>
      <c r="O58" s="10"/>
      <c r="P58" s="10"/>
      <c r="Q58" s="10"/>
      <c r="R58" s="10"/>
      <c r="S58" s="10"/>
      <c r="T58" s="10"/>
      <c r="U58" s="10"/>
      <c r="V58" s="15"/>
    </row>
    <row r="59" spans="1:24" x14ac:dyDescent="0.25">
      <c r="A59" t="s">
        <v>26</v>
      </c>
      <c r="B59" s="10"/>
      <c r="C59" s="10">
        <v>360</v>
      </c>
      <c r="D59" s="10">
        <v>323</v>
      </c>
      <c r="E59" s="10">
        <v>372</v>
      </c>
      <c r="F59" s="15">
        <v>609</v>
      </c>
      <c r="K59" s="10"/>
      <c r="L59" s="10"/>
      <c r="M59" s="10"/>
      <c r="N59" s="10"/>
      <c r="O59" s="10"/>
      <c r="P59" s="10"/>
      <c r="Q59" s="10"/>
      <c r="R59" s="10"/>
      <c r="S59" s="10"/>
      <c r="T59" s="10"/>
      <c r="U59" s="10"/>
      <c r="V59" s="15"/>
    </row>
    <row r="60" spans="1:24" x14ac:dyDescent="0.25">
      <c r="A60" s="1" t="s">
        <v>29</v>
      </c>
      <c r="B60" s="11">
        <f>SUM(B55:B59)</f>
        <v>0</v>
      </c>
      <c r="C60" s="11">
        <f>SUM(C55:C59)</f>
        <v>11431</v>
      </c>
      <c r="D60" s="11">
        <f>SUM(D55:D59)</f>
        <v>9352</v>
      </c>
      <c r="E60" s="11">
        <f>SUM(E55:E59)</f>
        <v>8455</v>
      </c>
      <c r="F60" s="14">
        <f>SUM(F55:F59)</f>
        <v>8514</v>
      </c>
      <c r="K60" s="11">
        <f t="shared" ref="K60:V60" si="16">SUM(K55:K59)</f>
        <v>0</v>
      </c>
      <c r="L60" s="11">
        <f t="shared" si="16"/>
        <v>0</v>
      </c>
      <c r="M60" s="11">
        <f t="shared" si="16"/>
        <v>0</v>
      </c>
      <c r="N60" s="11">
        <f t="shared" si="16"/>
        <v>0</v>
      </c>
      <c r="O60" s="11">
        <f t="shared" si="16"/>
        <v>0</v>
      </c>
      <c r="P60" s="11">
        <f t="shared" si="16"/>
        <v>0</v>
      </c>
      <c r="Q60" s="11">
        <f t="shared" si="16"/>
        <v>0</v>
      </c>
      <c r="R60" s="11">
        <f t="shared" si="16"/>
        <v>0</v>
      </c>
      <c r="S60" s="11">
        <f t="shared" si="16"/>
        <v>0</v>
      </c>
      <c r="T60" s="11">
        <f t="shared" si="16"/>
        <v>0</v>
      </c>
      <c r="U60" s="11">
        <f t="shared" si="16"/>
        <v>0</v>
      </c>
      <c r="V60" s="14">
        <f t="shared" si="16"/>
        <v>0</v>
      </c>
    </row>
    <row r="61" spans="1:24" x14ac:dyDescent="0.25">
      <c r="A61" t="s">
        <v>88</v>
      </c>
      <c r="B61" s="10"/>
      <c r="C61" s="10">
        <v>1561</v>
      </c>
      <c r="D61" s="10">
        <v>1971</v>
      </c>
      <c r="E61" s="10">
        <v>1979</v>
      </c>
      <c r="F61" s="15">
        <v>1952</v>
      </c>
    </row>
    <row r="63" spans="1:24" s="1" customFormat="1" x14ac:dyDescent="0.25">
      <c r="A63" s="1" t="s">
        <v>92</v>
      </c>
      <c r="B63" s="58"/>
      <c r="C63" s="58"/>
      <c r="D63" s="58"/>
      <c r="E63" s="58"/>
      <c r="F63" s="59"/>
      <c r="V63" s="16"/>
    </row>
    <row r="81" spans="6:22" s="9" customFormat="1" x14ac:dyDescent="0.25">
      <c r="F81" s="42"/>
      <c r="V81" s="42"/>
    </row>
    <row r="82" spans="6:22" s="1" customFormat="1" x14ac:dyDescent="0.25">
      <c r="F82" s="16"/>
      <c r="V82"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B5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topLeftCell="A19" workbookViewId="0">
      <selection activeCell="X45" sqref="X4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L2067"/>
  <sheetViews>
    <sheetView workbookViewId="0">
      <selection activeCell="U39" sqref="U39"/>
    </sheetView>
  </sheetViews>
  <sheetFormatPr defaultRowHeight="15" x14ac:dyDescent="0.25"/>
  <cols>
    <col min="1" max="1" width="11.7109375" customWidth="1"/>
    <col min="2" max="2" width="9.42578125" customWidth="1"/>
    <col min="4" max="4" width="12.140625" customWidth="1"/>
    <col min="5" max="5" width="17.28515625" customWidth="1"/>
    <col min="10" max="10" width="10.140625" bestFit="1" customWidth="1"/>
    <col min="12" max="12" width="12.42578125" customWidth="1"/>
    <col min="19" max="19" width="10.140625" customWidth="1"/>
  </cols>
  <sheetData>
    <row r="1" spans="1:12" x14ac:dyDescent="0.25">
      <c r="A1" t="s">
        <v>52</v>
      </c>
      <c r="B1" s="17" t="s">
        <v>53</v>
      </c>
    </row>
    <row r="2" spans="1:12" x14ac:dyDescent="0.25">
      <c r="A2" s="12">
        <v>32958</v>
      </c>
      <c r="B2" s="18">
        <v>0.27048499999999998</v>
      </c>
      <c r="D2" t="s">
        <v>52</v>
      </c>
      <c r="E2" t="s">
        <v>54</v>
      </c>
      <c r="L2" t="s">
        <v>55</v>
      </c>
    </row>
    <row r="3" spans="1:12" x14ac:dyDescent="0.25">
      <c r="A3" s="12">
        <v>32965</v>
      </c>
      <c r="B3" s="18">
        <v>0.29640699999999998</v>
      </c>
      <c r="D3" s="12">
        <v>45328</v>
      </c>
      <c r="E3" t="s">
        <v>57</v>
      </c>
      <c r="L3" s="12"/>
    </row>
    <row r="4" spans="1:12" x14ac:dyDescent="0.25">
      <c r="A4" s="12">
        <v>32972</v>
      </c>
      <c r="B4" s="18">
        <v>0.29753400000000002</v>
      </c>
      <c r="D4" s="12">
        <v>45302</v>
      </c>
      <c r="E4" t="s">
        <v>57</v>
      </c>
      <c r="L4" s="12"/>
    </row>
    <row r="5" spans="1:12" x14ac:dyDescent="0.25">
      <c r="A5" s="12">
        <v>32979</v>
      </c>
      <c r="B5" s="18">
        <v>0.29302600000000001</v>
      </c>
      <c r="L5" s="12"/>
    </row>
    <row r="6" spans="1:12" x14ac:dyDescent="0.25">
      <c r="A6" s="12">
        <v>32986</v>
      </c>
      <c r="B6" s="18">
        <v>0.299788</v>
      </c>
      <c r="L6" s="12"/>
    </row>
    <row r="7" spans="1:12" x14ac:dyDescent="0.25">
      <c r="A7" s="12">
        <v>32993</v>
      </c>
      <c r="B7" s="18">
        <v>0.31331199999999998</v>
      </c>
      <c r="L7" s="12"/>
    </row>
    <row r="8" spans="1:12" x14ac:dyDescent="0.25">
      <c r="A8" s="12">
        <v>33000</v>
      </c>
      <c r="B8" s="18">
        <v>0.31331199999999998</v>
      </c>
      <c r="L8" s="12"/>
    </row>
    <row r="9" spans="1:12" x14ac:dyDescent="0.25">
      <c r="A9" s="12">
        <v>33007</v>
      </c>
      <c r="B9" s="18">
        <v>0.31556600000000001</v>
      </c>
      <c r="L9" s="12"/>
    </row>
    <row r="10" spans="1:12" x14ac:dyDescent="0.25">
      <c r="A10" s="12">
        <v>33014</v>
      </c>
      <c r="B10" s="18">
        <v>0.29753400000000002</v>
      </c>
      <c r="L10" s="12"/>
    </row>
    <row r="11" spans="1:12" x14ac:dyDescent="0.25">
      <c r="A11" s="12">
        <v>33021</v>
      </c>
      <c r="B11" s="18">
        <v>0.30654999999999999</v>
      </c>
      <c r="L11" s="12"/>
    </row>
    <row r="12" spans="1:12" x14ac:dyDescent="0.25">
      <c r="A12" s="12">
        <v>33028</v>
      </c>
      <c r="B12" s="18">
        <v>0.28851700000000002</v>
      </c>
      <c r="L12" s="12"/>
    </row>
    <row r="13" spans="1:12" x14ac:dyDescent="0.25">
      <c r="A13" s="12">
        <v>33035</v>
      </c>
      <c r="B13" s="18">
        <v>0.299788</v>
      </c>
    </row>
    <row r="14" spans="1:12" x14ac:dyDescent="0.25">
      <c r="A14" s="12">
        <v>33042</v>
      </c>
      <c r="B14" s="18">
        <v>0.30654999999999999</v>
      </c>
    </row>
    <row r="15" spans="1:12" x14ac:dyDescent="0.25">
      <c r="A15" s="12">
        <v>33049</v>
      </c>
      <c r="B15" s="18">
        <v>0.290771</v>
      </c>
    </row>
    <row r="16" spans="1:12" x14ac:dyDescent="0.25">
      <c r="A16" s="12">
        <v>33056</v>
      </c>
      <c r="B16" s="18">
        <v>0.30880400000000002</v>
      </c>
    </row>
    <row r="17" spans="1:2" x14ac:dyDescent="0.25">
      <c r="A17" s="12">
        <v>33063</v>
      </c>
      <c r="B17" s="18">
        <v>0.331345</v>
      </c>
    </row>
    <row r="18" spans="1:2" x14ac:dyDescent="0.25">
      <c r="A18" s="12">
        <v>33070</v>
      </c>
      <c r="B18" s="18">
        <v>0.33359800000000001</v>
      </c>
    </row>
    <row r="19" spans="1:2" x14ac:dyDescent="0.25">
      <c r="A19" s="12">
        <v>33077</v>
      </c>
      <c r="B19" s="18">
        <v>0.35163100000000003</v>
      </c>
    </row>
    <row r="20" spans="1:2" x14ac:dyDescent="0.25">
      <c r="A20" s="12">
        <v>33084</v>
      </c>
      <c r="B20" s="18">
        <v>0.311058</v>
      </c>
    </row>
    <row r="21" spans="1:2" x14ac:dyDescent="0.25">
      <c r="A21" s="12">
        <v>33091</v>
      </c>
      <c r="B21" s="18">
        <v>0.32007400000000003</v>
      </c>
    </row>
    <row r="22" spans="1:2" x14ac:dyDescent="0.25">
      <c r="A22" s="12">
        <v>33098</v>
      </c>
      <c r="B22" s="18">
        <v>0.28851700000000002</v>
      </c>
    </row>
    <row r="23" spans="1:2" x14ac:dyDescent="0.25">
      <c r="A23" s="12">
        <v>33105</v>
      </c>
      <c r="B23" s="18">
        <v>0.29753400000000002</v>
      </c>
    </row>
    <row r="24" spans="1:2" x14ac:dyDescent="0.25">
      <c r="A24" s="12">
        <v>33112</v>
      </c>
      <c r="B24" s="18">
        <v>0.311058</v>
      </c>
    </row>
    <row r="25" spans="1:2" x14ac:dyDescent="0.25">
      <c r="A25" s="12">
        <v>33119</v>
      </c>
      <c r="B25" s="18">
        <v>0.311058</v>
      </c>
    </row>
    <row r="26" spans="1:2" x14ac:dyDescent="0.25">
      <c r="A26" s="12">
        <v>33126</v>
      </c>
      <c r="B26" s="18">
        <v>0.29753400000000002</v>
      </c>
    </row>
    <row r="27" spans="1:2" x14ac:dyDescent="0.25">
      <c r="A27" s="12">
        <v>33133</v>
      </c>
      <c r="B27" s="18">
        <v>0.279501</v>
      </c>
    </row>
    <row r="28" spans="1:2" x14ac:dyDescent="0.25">
      <c r="A28" s="12">
        <v>33140</v>
      </c>
      <c r="B28" s="18">
        <v>0.24343699999999999</v>
      </c>
    </row>
    <row r="29" spans="1:2" x14ac:dyDescent="0.25">
      <c r="A29" s="12">
        <v>33147</v>
      </c>
      <c r="B29" s="18">
        <v>0.22089700000000001</v>
      </c>
    </row>
    <row r="30" spans="1:2" x14ac:dyDescent="0.25">
      <c r="A30" s="12">
        <v>33154</v>
      </c>
      <c r="B30" s="18">
        <v>0.198356</v>
      </c>
    </row>
    <row r="31" spans="1:2" x14ac:dyDescent="0.25">
      <c r="A31" s="12">
        <v>33161</v>
      </c>
      <c r="B31" s="18">
        <v>0.17130699999999999</v>
      </c>
    </row>
    <row r="32" spans="1:2" x14ac:dyDescent="0.25">
      <c r="A32" s="12">
        <v>33168</v>
      </c>
      <c r="B32" s="18">
        <v>0.20286399999999999</v>
      </c>
    </row>
    <row r="33" spans="1:2" x14ac:dyDescent="0.25">
      <c r="A33" s="12">
        <v>33175</v>
      </c>
      <c r="B33" s="18">
        <v>0.22991300000000001</v>
      </c>
    </row>
    <row r="34" spans="1:2" x14ac:dyDescent="0.25">
      <c r="A34" s="12">
        <v>33182</v>
      </c>
      <c r="B34" s="18">
        <v>0.22089700000000001</v>
      </c>
    </row>
    <row r="35" spans="1:2" x14ac:dyDescent="0.25">
      <c r="A35" s="12">
        <v>33189</v>
      </c>
      <c r="B35" s="18">
        <v>0.24343699999999999</v>
      </c>
    </row>
    <row r="36" spans="1:2" x14ac:dyDescent="0.25">
      <c r="A36" s="12">
        <v>33196</v>
      </c>
      <c r="B36" s="18">
        <v>0.247945</v>
      </c>
    </row>
    <row r="37" spans="1:2" x14ac:dyDescent="0.25">
      <c r="A37" s="12">
        <v>33203</v>
      </c>
      <c r="B37" s="18">
        <v>0.26597700000000002</v>
      </c>
    </row>
    <row r="38" spans="1:2" x14ac:dyDescent="0.25">
      <c r="A38" s="12">
        <v>33210</v>
      </c>
      <c r="B38" s="18">
        <v>0.28851700000000002</v>
      </c>
    </row>
    <row r="39" spans="1:2" x14ac:dyDescent="0.25">
      <c r="A39" s="12">
        <v>33217</v>
      </c>
      <c r="B39" s="18">
        <v>0.27499400000000002</v>
      </c>
    </row>
    <row r="40" spans="1:2" x14ac:dyDescent="0.25">
      <c r="A40" s="12">
        <v>33224</v>
      </c>
      <c r="B40" s="18">
        <v>0.30654999999999999</v>
      </c>
    </row>
    <row r="41" spans="1:2" x14ac:dyDescent="0.25">
      <c r="A41" s="12">
        <v>33231</v>
      </c>
      <c r="B41" s="18">
        <v>0.30654999999999999</v>
      </c>
    </row>
    <row r="42" spans="1:2" x14ac:dyDescent="0.25">
      <c r="A42" s="12">
        <v>33238</v>
      </c>
      <c r="B42" s="18">
        <v>0.29753400000000002</v>
      </c>
    </row>
    <row r="43" spans="1:2" x14ac:dyDescent="0.25">
      <c r="A43" s="12">
        <v>33245</v>
      </c>
      <c r="B43" s="18">
        <v>0.27499400000000002</v>
      </c>
    </row>
    <row r="44" spans="1:2" x14ac:dyDescent="0.25">
      <c r="A44" s="12">
        <v>33252</v>
      </c>
      <c r="B44" s="18">
        <v>0.30654999999999999</v>
      </c>
    </row>
    <row r="45" spans="1:2" x14ac:dyDescent="0.25">
      <c r="A45" s="12">
        <v>33259</v>
      </c>
      <c r="B45" s="18">
        <v>0.32909100000000002</v>
      </c>
    </row>
    <row r="46" spans="1:2" x14ac:dyDescent="0.25">
      <c r="A46" s="12">
        <v>33266</v>
      </c>
      <c r="B46" s="18">
        <v>0.36290099999999997</v>
      </c>
    </row>
    <row r="47" spans="1:2" x14ac:dyDescent="0.25">
      <c r="A47" s="12">
        <v>33273</v>
      </c>
      <c r="B47" s="18">
        <v>0.374172</v>
      </c>
    </row>
    <row r="48" spans="1:2" x14ac:dyDescent="0.25">
      <c r="A48" s="12">
        <v>33280</v>
      </c>
      <c r="B48" s="18">
        <v>0.38544200000000001</v>
      </c>
    </row>
    <row r="49" spans="1:2" x14ac:dyDescent="0.25">
      <c r="A49" s="12">
        <v>33287</v>
      </c>
      <c r="B49" s="18">
        <v>0.40572799999999998</v>
      </c>
    </row>
    <row r="50" spans="1:2" x14ac:dyDescent="0.25">
      <c r="A50" s="12">
        <v>33294</v>
      </c>
      <c r="B50" s="18">
        <v>0.43503000000000003</v>
      </c>
    </row>
    <row r="51" spans="1:2" x14ac:dyDescent="0.25">
      <c r="A51" s="12">
        <v>33301</v>
      </c>
      <c r="B51" s="18">
        <v>0.51617599999999997</v>
      </c>
    </row>
    <row r="52" spans="1:2" x14ac:dyDescent="0.25">
      <c r="A52" s="12">
        <v>33308</v>
      </c>
      <c r="B52" s="18">
        <v>0.486873</v>
      </c>
    </row>
    <row r="53" spans="1:2" x14ac:dyDescent="0.25">
      <c r="A53" s="12">
        <v>33315</v>
      </c>
      <c r="B53" s="18">
        <v>0.47334999999999999</v>
      </c>
    </row>
    <row r="54" spans="1:2" x14ac:dyDescent="0.25">
      <c r="A54" s="12">
        <v>33322</v>
      </c>
      <c r="B54" s="18">
        <v>0.51842999999999995</v>
      </c>
    </row>
    <row r="55" spans="1:2" x14ac:dyDescent="0.25">
      <c r="A55" s="12">
        <v>33329</v>
      </c>
      <c r="B55" s="18">
        <v>0.53871599999999997</v>
      </c>
    </row>
    <row r="56" spans="1:2" x14ac:dyDescent="0.25">
      <c r="A56" s="12">
        <v>33336</v>
      </c>
      <c r="B56" s="18">
        <v>0.56801900000000005</v>
      </c>
    </row>
    <row r="57" spans="1:2" x14ac:dyDescent="0.25">
      <c r="A57" s="12">
        <v>33343</v>
      </c>
      <c r="B57" s="18">
        <v>0.58605099999999999</v>
      </c>
    </row>
    <row r="58" spans="1:2" x14ac:dyDescent="0.25">
      <c r="A58" s="12">
        <v>33350</v>
      </c>
      <c r="B58" s="18">
        <v>0.66719700000000004</v>
      </c>
    </row>
    <row r="59" spans="1:2" x14ac:dyDescent="0.25">
      <c r="A59" s="12">
        <v>33357</v>
      </c>
      <c r="B59" s="18">
        <v>0.71904000000000001</v>
      </c>
    </row>
    <row r="60" spans="1:2" x14ac:dyDescent="0.25">
      <c r="A60" s="12">
        <v>33364</v>
      </c>
      <c r="B60" s="18">
        <v>0.72580299999999998</v>
      </c>
    </row>
    <row r="61" spans="1:2" x14ac:dyDescent="0.25">
      <c r="A61" s="12">
        <v>33371</v>
      </c>
      <c r="B61" s="18">
        <v>0.879077</v>
      </c>
    </row>
    <row r="62" spans="1:2" x14ac:dyDescent="0.25">
      <c r="A62" s="12">
        <v>33378</v>
      </c>
      <c r="B62" s="18">
        <v>0.78891599999999995</v>
      </c>
    </row>
    <row r="63" spans="1:2" x14ac:dyDescent="0.25">
      <c r="A63" s="12">
        <v>33385</v>
      </c>
      <c r="B63" s="18">
        <v>0.82498000000000005</v>
      </c>
    </row>
    <row r="64" spans="1:2" x14ac:dyDescent="0.25">
      <c r="A64" s="12">
        <v>33392</v>
      </c>
      <c r="B64" s="18">
        <v>0.86104499999999995</v>
      </c>
    </row>
    <row r="65" spans="1:2" x14ac:dyDescent="0.25">
      <c r="A65" s="12">
        <v>33399</v>
      </c>
      <c r="B65" s="18">
        <v>0.829488</v>
      </c>
    </row>
    <row r="66" spans="1:2" x14ac:dyDescent="0.25">
      <c r="A66" s="12">
        <v>33406</v>
      </c>
      <c r="B66" s="18">
        <v>0.80694699999999997</v>
      </c>
    </row>
    <row r="67" spans="1:2" x14ac:dyDescent="0.25">
      <c r="A67" s="12">
        <v>33413</v>
      </c>
      <c r="B67" s="18">
        <v>0.79567699999999997</v>
      </c>
    </row>
    <row r="68" spans="1:2" x14ac:dyDescent="0.25">
      <c r="A68" s="12">
        <v>33420</v>
      </c>
      <c r="B68" s="18">
        <v>0.81370900000000002</v>
      </c>
    </row>
    <row r="69" spans="1:2" x14ac:dyDescent="0.25">
      <c r="A69" s="12">
        <v>33427</v>
      </c>
      <c r="B69" s="18">
        <v>0.83399599999999996</v>
      </c>
    </row>
    <row r="70" spans="1:2" x14ac:dyDescent="0.25">
      <c r="A70" s="12">
        <v>33434</v>
      </c>
      <c r="B70" s="18">
        <v>0.89260099999999998</v>
      </c>
    </row>
    <row r="71" spans="1:2" x14ac:dyDescent="0.25">
      <c r="A71" s="12">
        <v>33441</v>
      </c>
      <c r="B71" s="18">
        <v>0.89260099999999998</v>
      </c>
    </row>
    <row r="72" spans="1:2" x14ac:dyDescent="0.25">
      <c r="A72" s="12">
        <v>33448</v>
      </c>
      <c r="B72" s="18">
        <v>0.87231499999999995</v>
      </c>
    </row>
    <row r="73" spans="1:2" x14ac:dyDescent="0.25">
      <c r="A73" s="12">
        <v>33455</v>
      </c>
      <c r="B73" s="18">
        <v>0.95120700000000002</v>
      </c>
    </row>
    <row r="74" spans="1:2" x14ac:dyDescent="0.25">
      <c r="A74" s="12">
        <v>33462</v>
      </c>
      <c r="B74" s="18">
        <v>1.00305</v>
      </c>
    </row>
    <row r="75" spans="1:2" x14ac:dyDescent="0.25">
      <c r="A75" s="12">
        <v>33469</v>
      </c>
      <c r="B75" s="18">
        <v>1.0188269999999999</v>
      </c>
    </row>
    <row r="76" spans="1:2" x14ac:dyDescent="0.25">
      <c r="A76" s="12">
        <v>33476</v>
      </c>
      <c r="B76" s="18">
        <v>1.0053030000000001</v>
      </c>
    </row>
    <row r="77" spans="1:2" x14ac:dyDescent="0.25">
      <c r="A77" s="12">
        <v>33483</v>
      </c>
      <c r="B77" s="18">
        <v>0.91964999999999997</v>
      </c>
    </row>
    <row r="78" spans="1:2" x14ac:dyDescent="0.25">
      <c r="A78" s="12">
        <v>33490</v>
      </c>
      <c r="B78" s="18">
        <v>0.95571399999999995</v>
      </c>
    </row>
    <row r="79" spans="1:2" x14ac:dyDescent="0.25">
      <c r="A79" s="12">
        <v>33497</v>
      </c>
      <c r="B79" s="18">
        <v>0.91964999999999997</v>
      </c>
    </row>
    <row r="80" spans="1:2" x14ac:dyDescent="0.25">
      <c r="A80" s="12">
        <v>33504</v>
      </c>
      <c r="B80" s="18">
        <v>0.92415700000000001</v>
      </c>
    </row>
    <row r="81" spans="1:2" x14ac:dyDescent="0.25">
      <c r="A81" s="12">
        <v>33511</v>
      </c>
      <c r="B81" s="18">
        <v>0.96472999999999998</v>
      </c>
    </row>
    <row r="82" spans="1:2" x14ac:dyDescent="0.25">
      <c r="A82" s="12">
        <v>33518</v>
      </c>
      <c r="B82" s="18">
        <v>1.081941</v>
      </c>
    </row>
    <row r="83" spans="1:2" x14ac:dyDescent="0.25">
      <c r="A83" s="12">
        <v>33525</v>
      </c>
      <c r="B83" s="18">
        <v>1.0774330000000001</v>
      </c>
    </row>
    <row r="84" spans="1:2" x14ac:dyDescent="0.25">
      <c r="A84" s="12">
        <v>33532</v>
      </c>
      <c r="B84" s="18">
        <v>1.068417</v>
      </c>
    </row>
    <row r="85" spans="1:2" x14ac:dyDescent="0.25">
      <c r="A85" s="12">
        <v>33539</v>
      </c>
      <c r="B85" s="18">
        <v>1.257757</v>
      </c>
    </row>
    <row r="86" spans="1:2" x14ac:dyDescent="0.25">
      <c r="A86" s="12">
        <v>33546</v>
      </c>
      <c r="B86" s="18">
        <v>1.3298859999999999</v>
      </c>
    </row>
    <row r="87" spans="1:2" x14ac:dyDescent="0.25">
      <c r="A87" s="12">
        <v>33553</v>
      </c>
      <c r="B87" s="18">
        <v>1.2983290000000001</v>
      </c>
    </row>
    <row r="88" spans="1:2" x14ac:dyDescent="0.25">
      <c r="A88" s="12">
        <v>33560</v>
      </c>
      <c r="B88" s="18">
        <v>1.2442310000000001</v>
      </c>
    </row>
    <row r="89" spans="1:2" x14ac:dyDescent="0.25">
      <c r="A89" s="12">
        <v>33567</v>
      </c>
      <c r="B89" s="18">
        <v>1.2802960000000001</v>
      </c>
    </row>
    <row r="90" spans="1:2" x14ac:dyDescent="0.25">
      <c r="A90" s="12">
        <v>33574</v>
      </c>
      <c r="B90" s="18">
        <v>1.3118540000000001</v>
      </c>
    </row>
    <row r="91" spans="1:2" x14ac:dyDescent="0.25">
      <c r="A91" s="12">
        <v>33581</v>
      </c>
      <c r="B91" s="18">
        <v>1.46062</v>
      </c>
    </row>
    <row r="92" spans="1:2" x14ac:dyDescent="0.25">
      <c r="A92" s="12">
        <v>33588</v>
      </c>
      <c r="B92" s="18">
        <v>1.4110320000000001</v>
      </c>
    </row>
    <row r="93" spans="1:2" x14ac:dyDescent="0.25">
      <c r="A93" s="12">
        <v>33595</v>
      </c>
      <c r="B93" s="18">
        <v>1.573323</v>
      </c>
    </row>
    <row r="94" spans="1:2" x14ac:dyDescent="0.25">
      <c r="A94" s="12">
        <v>33602</v>
      </c>
      <c r="B94" s="18">
        <v>1.618404</v>
      </c>
    </row>
    <row r="95" spans="1:2" x14ac:dyDescent="0.25">
      <c r="A95" s="12">
        <v>33609</v>
      </c>
      <c r="B95" s="18">
        <v>1.6905330000000001</v>
      </c>
    </row>
    <row r="96" spans="1:2" x14ac:dyDescent="0.25">
      <c r="A96" s="12">
        <v>33616</v>
      </c>
      <c r="B96" s="18">
        <v>1.834792</v>
      </c>
    </row>
    <row r="97" spans="1:2" x14ac:dyDescent="0.25">
      <c r="A97" s="12">
        <v>33623</v>
      </c>
      <c r="B97" s="18">
        <v>1.870857</v>
      </c>
    </row>
    <row r="98" spans="1:2" x14ac:dyDescent="0.25">
      <c r="A98" s="12">
        <v>33630</v>
      </c>
      <c r="B98" s="18">
        <v>1.8032349999999999</v>
      </c>
    </row>
    <row r="99" spans="1:2" x14ac:dyDescent="0.25">
      <c r="A99" s="12">
        <v>33637</v>
      </c>
      <c r="B99" s="18">
        <v>2.0331480000000002</v>
      </c>
    </row>
    <row r="100" spans="1:2" x14ac:dyDescent="0.25">
      <c r="A100" s="12">
        <v>33644</v>
      </c>
      <c r="B100" s="18">
        <v>2.0827360000000001</v>
      </c>
    </row>
    <row r="101" spans="1:2" x14ac:dyDescent="0.25">
      <c r="A101" s="12">
        <v>33651</v>
      </c>
      <c r="B101" s="18">
        <v>2.1278169999999998</v>
      </c>
    </row>
    <row r="102" spans="1:2" x14ac:dyDescent="0.25">
      <c r="A102" s="12">
        <v>33658</v>
      </c>
      <c r="B102" s="18">
        <v>2.114293</v>
      </c>
    </row>
    <row r="103" spans="1:2" x14ac:dyDescent="0.25">
      <c r="A103" s="12">
        <v>33665</v>
      </c>
      <c r="B103" s="18">
        <v>2.0286390000000001</v>
      </c>
    </row>
    <row r="104" spans="1:2" x14ac:dyDescent="0.25">
      <c r="A104" s="12">
        <v>33672</v>
      </c>
      <c r="B104" s="18">
        <v>2.0692110000000001</v>
      </c>
    </row>
    <row r="105" spans="1:2" x14ac:dyDescent="0.25">
      <c r="A105" s="12">
        <v>33679</v>
      </c>
      <c r="B105" s="18">
        <v>2.0331480000000002</v>
      </c>
    </row>
    <row r="106" spans="1:2" x14ac:dyDescent="0.25">
      <c r="A106" s="12">
        <v>33686</v>
      </c>
      <c r="B106" s="18">
        <v>2.4073180000000001</v>
      </c>
    </row>
    <row r="107" spans="1:2" x14ac:dyDescent="0.25">
      <c r="A107" s="12">
        <v>33693</v>
      </c>
      <c r="B107" s="18">
        <v>2.3622380000000001</v>
      </c>
    </row>
    <row r="108" spans="1:2" x14ac:dyDescent="0.25">
      <c r="A108" s="12">
        <v>33700</v>
      </c>
      <c r="B108" s="18">
        <v>2.2269960000000002</v>
      </c>
    </row>
    <row r="109" spans="1:2" x14ac:dyDescent="0.25">
      <c r="A109" s="12">
        <v>33707</v>
      </c>
      <c r="B109" s="18">
        <v>2.1548660000000002</v>
      </c>
    </row>
    <row r="110" spans="1:2" x14ac:dyDescent="0.25">
      <c r="A110" s="12">
        <v>33714</v>
      </c>
      <c r="B110" s="18">
        <v>1.758154</v>
      </c>
    </row>
    <row r="111" spans="1:2" x14ac:dyDescent="0.25">
      <c r="A111" s="12">
        <v>33721</v>
      </c>
      <c r="B111" s="18">
        <v>2.0106060000000001</v>
      </c>
    </row>
    <row r="112" spans="1:2" x14ac:dyDescent="0.25">
      <c r="A112" s="12">
        <v>33728</v>
      </c>
      <c r="B112" s="18">
        <v>1.9925740000000001</v>
      </c>
    </row>
    <row r="113" spans="1:2" x14ac:dyDescent="0.25">
      <c r="A113" s="12">
        <v>33735</v>
      </c>
      <c r="B113" s="18">
        <v>1.9294610000000001</v>
      </c>
    </row>
    <row r="114" spans="1:2" x14ac:dyDescent="0.25">
      <c r="A114" s="12">
        <v>33742</v>
      </c>
      <c r="B114" s="18">
        <v>1.9294610000000001</v>
      </c>
    </row>
    <row r="115" spans="1:2" x14ac:dyDescent="0.25">
      <c r="A115" s="12">
        <v>33749</v>
      </c>
      <c r="B115" s="18">
        <v>1.9835579999999999</v>
      </c>
    </row>
    <row r="116" spans="1:2" x14ac:dyDescent="0.25">
      <c r="A116" s="12">
        <v>33756</v>
      </c>
      <c r="B116" s="18">
        <v>2.1458490000000001</v>
      </c>
    </row>
    <row r="117" spans="1:2" x14ac:dyDescent="0.25">
      <c r="A117" s="12">
        <v>33763</v>
      </c>
      <c r="B117" s="18">
        <v>2.0015890000000001</v>
      </c>
    </row>
    <row r="118" spans="1:2" x14ac:dyDescent="0.25">
      <c r="A118" s="12">
        <v>33770</v>
      </c>
      <c r="B118" s="18">
        <v>1.8392999999999999</v>
      </c>
    </row>
    <row r="119" spans="1:2" x14ac:dyDescent="0.25">
      <c r="A119" s="12">
        <v>33777</v>
      </c>
      <c r="B119" s="18">
        <v>1.785202</v>
      </c>
    </row>
    <row r="120" spans="1:2" x14ac:dyDescent="0.25">
      <c r="A120" s="12">
        <v>33784</v>
      </c>
      <c r="B120" s="18">
        <v>1.9024129999999999</v>
      </c>
    </row>
    <row r="121" spans="1:2" x14ac:dyDescent="0.25">
      <c r="A121" s="12">
        <v>33791</v>
      </c>
      <c r="B121" s="18">
        <v>2.1097839999999999</v>
      </c>
    </row>
    <row r="122" spans="1:2" x14ac:dyDescent="0.25">
      <c r="A122" s="12">
        <v>33798</v>
      </c>
      <c r="B122" s="18">
        <v>2.290108</v>
      </c>
    </row>
    <row r="123" spans="1:2" x14ac:dyDescent="0.25">
      <c r="A123" s="12">
        <v>33805</v>
      </c>
      <c r="B123" s="18">
        <v>2.353221</v>
      </c>
    </row>
    <row r="124" spans="1:2" x14ac:dyDescent="0.25">
      <c r="A124" s="12">
        <v>33812</v>
      </c>
      <c r="B124" s="18">
        <v>2.5876429999999999</v>
      </c>
    </row>
    <row r="125" spans="1:2" x14ac:dyDescent="0.25">
      <c r="A125" s="12">
        <v>33819</v>
      </c>
      <c r="B125" s="18">
        <v>2.5335450000000002</v>
      </c>
    </row>
    <row r="126" spans="1:2" x14ac:dyDescent="0.25">
      <c r="A126" s="12">
        <v>33826</v>
      </c>
      <c r="B126" s="18">
        <v>2.5696089999999998</v>
      </c>
    </row>
    <row r="127" spans="1:2" x14ac:dyDescent="0.25">
      <c r="A127" s="12">
        <v>33833</v>
      </c>
      <c r="B127" s="18">
        <v>2.5515780000000001</v>
      </c>
    </row>
    <row r="128" spans="1:2" x14ac:dyDescent="0.25">
      <c r="A128" s="12">
        <v>33840</v>
      </c>
      <c r="B128" s="18">
        <v>2.7589489999999999</v>
      </c>
    </row>
    <row r="129" spans="1:2" x14ac:dyDescent="0.25">
      <c r="A129" s="12">
        <v>33847</v>
      </c>
      <c r="B129" s="18">
        <v>2.8310770000000001</v>
      </c>
    </row>
    <row r="130" spans="1:2" x14ac:dyDescent="0.25">
      <c r="A130" s="12">
        <v>33854</v>
      </c>
      <c r="B130" s="18">
        <v>2.9212400000000001</v>
      </c>
    </row>
    <row r="131" spans="1:2" x14ac:dyDescent="0.25">
      <c r="A131" s="12">
        <v>33861</v>
      </c>
      <c r="B131" s="18">
        <v>2.9933700000000001</v>
      </c>
    </row>
    <row r="132" spans="1:2" x14ac:dyDescent="0.25">
      <c r="A132" s="12">
        <v>33868</v>
      </c>
      <c r="B132" s="18">
        <v>2.9753370000000001</v>
      </c>
    </row>
    <row r="133" spans="1:2" x14ac:dyDescent="0.25">
      <c r="A133" s="12">
        <v>33875</v>
      </c>
      <c r="B133" s="18">
        <v>2.8581279999999998</v>
      </c>
    </row>
    <row r="134" spans="1:2" x14ac:dyDescent="0.25">
      <c r="A134" s="12">
        <v>33882</v>
      </c>
      <c r="B134" s="18">
        <v>2.7950140000000001</v>
      </c>
    </row>
    <row r="135" spans="1:2" x14ac:dyDescent="0.25">
      <c r="A135" s="12">
        <v>33889</v>
      </c>
      <c r="B135" s="18">
        <v>3.0294340000000002</v>
      </c>
    </row>
    <row r="136" spans="1:2" x14ac:dyDescent="0.25">
      <c r="A136" s="12">
        <v>33896</v>
      </c>
      <c r="B136" s="18">
        <v>3.0384500000000001</v>
      </c>
    </row>
    <row r="137" spans="1:2" x14ac:dyDescent="0.25">
      <c r="A137" s="12">
        <v>33903</v>
      </c>
      <c r="B137" s="18">
        <v>3.0835319999999999</v>
      </c>
    </row>
    <row r="138" spans="1:2" x14ac:dyDescent="0.25">
      <c r="A138" s="12">
        <v>33910</v>
      </c>
      <c r="B138" s="18">
        <v>3.2909039999999998</v>
      </c>
    </row>
    <row r="139" spans="1:2" x14ac:dyDescent="0.25">
      <c r="A139" s="12">
        <v>33917</v>
      </c>
      <c r="B139" s="18">
        <v>3.3089339999999998</v>
      </c>
    </row>
    <row r="140" spans="1:2" x14ac:dyDescent="0.25">
      <c r="A140" s="12">
        <v>33924</v>
      </c>
      <c r="B140" s="18">
        <v>3.498275</v>
      </c>
    </row>
    <row r="141" spans="1:2" x14ac:dyDescent="0.25">
      <c r="A141" s="12">
        <v>33931</v>
      </c>
      <c r="B141" s="18">
        <v>3.588435</v>
      </c>
    </row>
    <row r="142" spans="1:2" x14ac:dyDescent="0.25">
      <c r="A142" s="12">
        <v>33938</v>
      </c>
      <c r="B142" s="18">
        <v>3.5974539999999999</v>
      </c>
    </row>
    <row r="143" spans="1:2" x14ac:dyDescent="0.25">
      <c r="A143" s="12">
        <v>33945</v>
      </c>
      <c r="B143" s="18">
        <v>3.6245020000000001</v>
      </c>
    </row>
    <row r="144" spans="1:2" x14ac:dyDescent="0.25">
      <c r="A144" s="12">
        <v>33952</v>
      </c>
      <c r="B144" s="18">
        <v>3.5974539999999999</v>
      </c>
    </row>
    <row r="145" spans="1:2" x14ac:dyDescent="0.25">
      <c r="A145" s="12">
        <v>33959</v>
      </c>
      <c r="B145" s="18">
        <v>3.516308</v>
      </c>
    </row>
    <row r="146" spans="1:2" x14ac:dyDescent="0.25">
      <c r="A146" s="12">
        <v>33966</v>
      </c>
      <c r="B146" s="18">
        <v>3.6695829999999998</v>
      </c>
    </row>
    <row r="147" spans="1:2" x14ac:dyDescent="0.25">
      <c r="A147" s="12">
        <v>33973</v>
      </c>
      <c r="B147" s="18">
        <v>3.6064699999999998</v>
      </c>
    </row>
    <row r="148" spans="1:2" x14ac:dyDescent="0.25">
      <c r="A148" s="12">
        <v>33980</v>
      </c>
      <c r="B148" s="18">
        <v>4.0212130000000004</v>
      </c>
    </row>
    <row r="149" spans="1:2" x14ac:dyDescent="0.25">
      <c r="A149" s="12">
        <v>33987</v>
      </c>
      <c r="B149" s="18">
        <v>4.435956</v>
      </c>
    </row>
    <row r="150" spans="1:2" x14ac:dyDescent="0.25">
      <c r="A150" s="12">
        <v>33994</v>
      </c>
      <c r="B150" s="18">
        <v>4.5261180000000003</v>
      </c>
    </row>
    <row r="151" spans="1:2" x14ac:dyDescent="0.25">
      <c r="A151" s="12">
        <v>34001</v>
      </c>
      <c r="B151" s="18">
        <v>4.4720230000000001</v>
      </c>
    </row>
    <row r="152" spans="1:2" x14ac:dyDescent="0.25">
      <c r="A152" s="12">
        <v>34008</v>
      </c>
      <c r="B152" s="18">
        <v>4.3728449999999999</v>
      </c>
    </row>
    <row r="153" spans="1:2" x14ac:dyDescent="0.25">
      <c r="A153" s="12">
        <v>34015</v>
      </c>
      <c r="B153" s="18">
        <v>4.1113749999999998</v>
      </c>
    </row>
    <row r="154" spans="1:2" x14ac:dyDescent="0.25">
      <c r="A154" s="12">
        <v>34022</v>
      </c>
      <c r="B154" s="18">
        <v>4.2826810000000002</v>
      </c>
    </row>
    <row r="155" spans="1:2" x14ac:dyDescent="0.25">
      <c r="A155" s="12">
        <v>34029</v>
      </c>
      <c r="B155" s="18">
        <v>4.0392440000000001</v>
      </c>
    </row>
    <row r="156" spans="1:2" x14ac:dyDescent="0.25">
      <c r="A156" s="12">
        <v>34036</v>
      </c>
      <c r="B156" s="18">
        <v>4.3007140000000001</v>
      </c>
    </row>
    <row r="157" spans="1:2" x14ac:dyDescent="0.25">
      <c r="A157" s="12">
        <v>34043</v>
      </c>
      <c r="B157" s="18">
        <v>4.2015370000000001</v>
      </c>
    </row>
    <row r="158" spans="1:2" x14ac:dyDescent="0.25">
      <c r="A158" s="12">
        <v>34050</v>
      </c>
      <c r="B158" s="18">
        <v>4.6523459999999996</v>
      </c>
    </row>
    <row r="159" spans="1:2" x14ac:dyDescent="0.25">
      <c r="A159" s="12">
        <v>34057</v>
      </c>
      <c r="B159" s="18">
        <v>4.4720230000000001</v>
      </c>
    </row>
    <row r="160" spans="1:2" x14ac:dyDescent="0.25">
      <c r="A160" s="12">
        <v>34064</v>
      </c>
      <c r="B160" s="18">
        <v>4.5080869999999997</v>
      </c>
    </row>
    <row r="161" spans="1:2" x14ac:dyDescent="0.25">
      <c r="A161" s="12">
        <v>34071</v>
      </c>
      <c r="B161" s="18">
        <v>4.2916980000000002</v>
      </c>
    </row>
    <row r="162" spans="1:2" x14ac:dyDescent="0.25">
      <c r="A162" s="12">
        <v>34078</v>
      </c>
      <c r="B162" s="18">
        <v>4.2015370000000001</v>
      </c>
    </row>
    <row r="163" spans="1:2" x14ac:dyDescent="0.25">
      <c r="A163" s="12">
        <v>34085</v>
      </c>
      <c r="B163" s="18">
        <v>4.4720230000000001</v>
      </c>
    </row>
    <row r="164" spans="1:2" x14ac:dyDescent="0.25">
      <c r="A164" s="12">
        <v>34092</v>
      </c>
      <c r="B164" s="18">
        <v>4.6571420000000003</v>
      </c>
    </row>
    <row r="165" spans="1:2" x14ac:dyDescent="0.25">
      <c r="A165" s="12">
        <v>34099</v>
      </c>
      <c r="B165" s="18">
        <v>4.8737519999999996</v>
      </c>
    </row>
    <row r="166" spans="1:2" x14ac:dyDescent="0.25">
      <c r="A166" s="12">
        <v>34106</v>
      </c>
      <c r="B166" s="18">
        <v>5.1806190000000001</v>
      </c>
    </row>
    <row r="167" spans="1:2" x14ac:dyDescent="0.25">
      <c r="A167" s="12">
        <v>34113</v>
      </c>
      <c r="B167" s="18">
        <v>5.3791789999999997</v>
      </c>
    </row>
    <row r="168" spans="1:2" x14ac:dyDescent="0.25">
      <c r="A168" s="12">
        <v>34120</v>
      </c>
      <c r="B168" s="18">
        <v>5.4333320000000001</v>
      </c>
    </row>
    <row r="169" spans="1:2" x14ac:dyDescent="0.25">
      <c r="A169" s="12">
        <v>34127</v>
      </c>
      <c r="B169" s="18">
        <v>5.3791789999999997</v>
      </c>
    </row>
    <row r="170" spans="1:2" x14ac:dyDescent="0.25">
      <c r="A170" s="12">
        <v>34134</v>
      </c>
      <c r="B170" s="18">
        <v>5.2167219999999999</v>
      </c>
    </row>
    <row r="171" spans="1:2" x14ac:dyDescent="0.25">
      <c r="A171" s="12">
        <v>34141</v>
      </c>
      <c r="B171" s="18">
        <v>5.5777390000000002</v>
      </c>
    </row>
    <row r="172" spans="1:2" x14ac:dyDescent="0.25">
      <c r="A172" s="12">
        <v>34148</v>
      </c>
      <c r="B172" s="18">
        <v>5.5596880000000004</v>
      </c>
    </row>
    <row r="173" spans="1:2" x14ac:dyDescent="0.25">
      <c r="A173" s="12">
        <v>34155</v>
      </c>
      <c r="B173" s="18">
        <v>5.451384</v>
      </c>
    </row>
    <row r="174" spans="1:2" x14ac:dyDescent="0.25">
      <c r="A174" s="12">
        <v>34162</v>
      </c>
      <c r="B174" s="18">
        <v>5.2528240000000004</v>
      </c>
    </row>
    <row r="175" spans="1:2" x14ac:dyDescent="0.25">
      <c r="A175" s="12">
        <v>34169</v>
      </c>
      <c r="B175" s="18">
        <v>4.9820580000000003</v>
      </c>
    </row>
    <row r="176" spans="1:2" x14ac:dyDescent="0.25">
      <c r="A176" s="12">
        <v>34176</v>
      </c>
      <c r="B176" s="18">
        <v>4.7835000000000001</v>
      </c>
    </row>
    <row r="177" spans="1:2" x14ac:dyDescent="0.25">
      <c r="A177" s="12">
        <v>34183</v>
      </c>
      <c r="B177" s="18">
        <v>5.1489450000000003</v>
      </c>
    </row>
    <row r="178" spans="1:2" x14ac:dyDescent="0.25">
      <c r="A178" s="12">
        <v>34190</v>
      </c>
      <c r="B178" s="18">
        <v>4.93215</v>
      </c>
    </row>
    <row r="179" spans="1:2" x14ac:dyDescent="0.25">
      <c r="A179" s="12">
        <v>34197</v>
      </c>
      <c r="B179" s="18">
        <v>5.0224799999999998</v>
      </c>
    </row>
    <row r="180" spans="1:2" x14ac:dyDescent="0.25">
      <c r="A180" s="12">
        <v>34204</v>
      </c>
      <c r="B180" s="18">
        <v>5.2212110000000003</v>
      </c>
    </row>
    <row r="181" spans="1:2" x14ac:dyDescent="0.25">
      <c r="A181" s="12">
        <v>34211</v>
      </c>
      <c r="B181" s="18">
        <v>5.546411</v>
      </c>
    </row>
    <row r="182" spans="1:2" x14ac:dyDescent="0.25">
      <c r="A182" s="12">
        <v>34218</v>
      </c>
      <c r="B182" s="18">
        <v>5.3657440000000003</v>
      </c>
    </row>
    <row r="183" spans="1:2" x14ac:dyDescent="0.25">
      <c r="A183" s="12">
        <v>34225</v>
      </c>
      <c r="B183" s="18">
        <v>5.600606</v>
      </c>
    </row>
    <row r="184" spans="1:2" x14ac:dyDescent="0.25">
      <c r="A184" s="12">
        <v>34232</v>
      </c>
      <c r="B184" s="18">
        <v>5.7632079999999997</v>
      </c>
    </row>
    <row r="185" spans="1:2" x14ac:dyDescent="0.25">
      <c r="A185" s="12">
        <v>34239</v>
      </c>
      <c r="B185" s="18">
        <v>5.8535389999999996</v>
      </c>
    </row>
    <row r="186" spans="1:2" x14ac:dyDescent="0.25">
      <c r="A186" s="12">
        <v>34246</v>
      </c>
      <c r="B186" s="18">
        <v>5.709009</v>
      </c>
    </row>
    <row r="187" spans="1:2" x14ac:dyDescent="0.25">
      <c r="A187" s="12">
        <v>34253</v>
      </c>
      <c r="B187" s="18">
        <v>5.7993379999999997</v>
      </c>
    </row>
    <row r="188" spans="1:2" x14ac:dyDescent="0.25">
      <c r="A188" s="12">
        <v>34260</v>
      </c>
      <c r="B188" s="18">
        <v>5.4922120000000003</v>
      </c>
    </row>
    <row r="189" spans="1:2" x14ac:dyDescent="0.25">
      <c r="A189" s="12">
        <v>34267</v>
      </c>
      <c r="B189" s="18">
        <v>5.1128130000000001</v>
      </c>
    </row>
    <row r="190" spans="1:2" x14ac:dyDescent="0.25">
      <c r="A190" s="12">
        <v>34274</v>
      </c>
      <c r="B190" s="18">
        <v>4.9723129999999998</v>
      </c>
    </row>
    <row r="191" spans="1:2" x14ac:dyDescent="0.25">
      <c r="A191" s="12">
        <v>34281</v>
      </c>
      <c r="B191" s="18">
        <v>4.6468509999999998</v>
      </c>
    </row>
    <row r="192" spans="1:2" x14ac:dyDescent="0.25">
      <c r="A192" s="12">
        <v>34288</v>
      </c>
      <c r="B192" s="18">
        <v>4.4117990000000002</v>
      </c>
    </row>
    <row r="193" spans="1:2" x14ac:dyDescent="0.25">
      <c r="A193" s="12">
        <v>34295</v>
      </c>
      <c r="B193" s="18">
        <v>4.1948230000000004</v>
      </c>
    </row>
    <row r="194" spans="1:2" x14ac:dyDescent="0.25">
      <c r="A194" s="12">
        <v>34302</v>
      </c>
      <c r="B194" s="18">
        <v>4.7372569999999996</v>
      </c>
    </row>
    <row r="195" spans="1:2" x14ac:dyDescent="0.25">
      <c r="A195" s="12">
        <v>34309</v>
      </c>
      <c r="B195" s="18">
        <v>4.4841230000000003</v>
      </c>
    </row>
    <row r="196" spans="1:2" x14ac:dyDescent="0.25">
      <c r="A196" s="12">
        <v>34316</v>
      </c>
      <c r="B196" s="18">
        <v>4.3937160000000004</v>
      </c>
    </row>
    <row r="197" spans="1:2" x14ac:dyDescent="0.25">
      <c r="A197" s="12">
        <v>34323</v>
      </c>
      <c r="B197" s="18">
        <v>4.2671479999999997</v>
      </c>
    </row>
    <row r="198" spans="1:2" x14ac:dyDescent="0.25">
      <c r="A198" s="12">
        <v>34330</v>
      </c>
      <c r="B198" s="18">
        <v>4.2671479999999997</v>
      </c>
    </row>
    <row r="199" spans="1:2" x14ac:dyDescent="0.25">
      <c r="A199" s="12">
        <v>34337</v>
      </c>
      <c r="B199" s="18">
        <v>4.683014</v>
      </c>
    </row>
    <row r="200" spans="1:2" x14ac:dyDescent="0.25">
      <c r="A200" s="12">
        <v>34344</v>
      </c>
      <c r="B200" s="18">
        <v>4.7915039999999998</v>
      </c>
    </row>
    <row r="201" spans="1:2" x14ac:dyDescent="0.25">
      <c r="A201" s="12">
        <v>34351</v>
      </c>
      <c r="B201" s="18">
        <v>4.1767459999999996</v>
      </c>
    </row>
    <row r="202" spans="1:2" x14ac:dyDescent="0.25">
      <c r="A202" s="12">
        <v>34358</v>
      </c>
      <c r="B202" s="18">
        <v>4.2671479999999997</v>
      </c>
    </row>
    <row r="203" spans="1:2" x14ac:dyDescent="0.25">
      <c r="A203" s="12">
        <v>34365</v>
      </c>
      <c r="B203" s="18">
        <v>4.1266619999999996</v>
      </c>
    </row>
    <row r="204" spans="1:2" x14ac:dyDescent="0.25">
      <c r="A204" s="12">
        <v>34372</v>
      </c>
      <c r="B204" s="18">
        <v>3.981868</v>
      </c>
    </row>
    <row r="205" spans="1:2" x14ac:dyDescent="0.25">
      <c r="A205" s="12">
        <v>34379</v>
      </c>
      <c r="B205" s="18">
        <v>4.1447620000000001</v>
      </c>
    </row>
    <row r="206" spans="1:2" x14ac:dyDescent="0.25">
      <c r="A206" s="12">
        <v>34386</v>
      </c>
      <c r="B206" s="18">
        <v>4.1266619999999996</v>
      </c>
    </row>
    <row r="207" spans="1:2" x14ac:dyDescent="0.25">
      <c r="A207" s="12">
        <v>34393</v>
      </c>
      <c r="B207" s="18">
        <v>4.6696410000000004</v>
      </c>
    </row>
    <row r="208" spans="1:2" x14ac:dyDescent="0.25">
      <c r="A208" s="12">
        <v>34400</v>
      </c>
      <c r="B208" s="18">
        <v>4.542948</v>
      </c>
    </row>
    <row r="209" spans="1:2" x14ac:dyDescent="0.25">
      <c r="A209" s="12">
        <v>34407</v>
      </c>
      <c r="B209" s="18">
        <v>4.6153440000000003</v>
      </c>
    </row>
    <row r="210" spans="1:2" x14ac:dyDescent="0.25">
      <c r="A210" s="12">
        <v>34414</v>
      </c>
      <c r="B210" s="18">
        <v>4.2352569999999998</v>
      </c>
    </row>
    <row r="211" spans="1:2" x14ac:dyDescent="0.25">
      <c r="A211" s="12">
        <v>34421</v>
      </c>
      <c r="B211" s="18">
        <v>3.9637639999999998</v>
      </c>
    </row>
    <row r="212" spans="1:2" x14ac:dyDescent="0.25">
      <c r="A212" s="12">
        <v>34428</v>
      </c>
      <c r="B212" s="18">
        <v>3.818972</v>
      </c>
    </row>
    <row r="213" spans="1:2" x14ac:dyDescent="0.25">
      <c r="A213" s="12">
        <v>34435</v>
      </c>
      <c r="B213" s="18">
        <v>3.547482</v>
      </c>
    </row>
    <row r="214" spans="1:2" x14ac:dyDescent="0.25">
      <c r="A214" s="12">
        <v>34442</v>
      </c>
      <c r="B214" s="18">
        <v>3.5293809999999999</v>
      </c>
    </row>
    <row r="215" spans="1:2" x14ac:dyDescent="0.25">
      <c r="A215" s="12">
        <v>34449</v>
      </c>
      <c r="B215" s="18">
        <v>3.7646739999999999</v>
      </c>
    </row>
    <row r="216" spans="1:2" x14ac:dyDescent="0.25">
      <c r="A216" s="12">
        <v>34456</v>
      </c>
      <c r="B216" s="18">
        <v>3.4793219999999998</v>
      </c>
    </row>
    <row r="217" spans="1:2" x14ac:dyDescent="0.25">
      <c r="A217" s="12">
        <v>34463</v>
      </c>
      <c r="B217" s="18">
        <v>3.370593</v>
      </c>
    </row>
    <row r="218" spans="1:2" x14ac:dyDescent="0.25">
      <c r="A218" s="12">
        <v>34470</v>
      </c>
      <c r="B218" s="18">
        <v>3.4249580000000002</v>
      </c>
    </row>
    <row r="219" spans="1:2" x14ac:dyDescent="0.25">
      <c r="A219" s="12">
        <v>34477</v>
      </c>
      <c r="B219" s="18">
        <v>3.1712570000000002</v>
      </c>
    </row>
    <row r="220" spans="1:2" x14ac:dyDescent="0.25">
      <c r="A220" s="12">
        <v>34484</v>
      </c>
      <c r="B220" s="18">
        <v>3.31623</v>
      </c>
    </row>
    <row r="221" spans="1:2" x14ac:dyDescent="0.25">
      <c r="A221" s="12">
        <v>34491</v>
      </c>
      <c r="B221" s="18">
        <v>3.0987710000000002</v>
      </c>
    </row>
    <row r="222" spans="1:2" x14ac:dyDescent="0.25">
      <c r="A222" s="12">
        <v>34498</v>
      </c>
      <c r="B222" s="18">
        <v>2.754464</v>
      </c>
    </row>
    <row r="223" spans="1:2" x14ac:dyDescent="0.25">
      <c r="A223" s="12">
        <v>34505</v>
      </c>
      <c r="B223" s="18">
        <v>2.5913710000000001</v>
      </c>
    </row>
    <row r="224" spans="1:2" x14ac:dyDescent="0.25">
      <c r="A224" s="12">
        <v>34512</v>
      </c>
      <c r="B224" s="18">
        <v>2.8269489999999999</v>
      </c>
    </row>
    <row r="225" spans="1:2" x14ac:dyDescent="0.25">
      <c r="A225" s="12">
        <v>34519</v>
      </c>
      <c r="B225" s="18">
        <v>2.881313</v>
      </c>
    </row>
    <row r="226" spans="1:2" x14ac:dyDescent="0.25">
      <c r="A226" s="12">
        <v>34526</v>
      </c>
      <c r="B226" s="18">
        <v>3.0444079999999998</v>
      </c>
    </row>
    <row r="227" spans="1:2" x14ac:dyDescent="0.25">
      <c r="A227" s="12">
        <v>34533</v>
      </c>
      <c r="B227" s="18">
        <v>2.9356779999999998</v>
      </c>
    </row>
    <row r="228" spans="1:2" x14ac:dyDescent="0.25">
      <c r="A228" s="12">
        <v>34540</v>
      </c>
      <c r="B228" s="18">
        <v>2.8269489999999999</v>
      </c>
    </row>
    <row r="229" spans="1:2" x14ac:dyDescent="0.25">
      <c r="A229" s="12">
        <v>34547</v>
      </c>
      <c r="B229" s="18">
        <v>2.8312490000000001</v>
      </c>
    </row>
    <row r="230" spans="1:2" x14ac:dyDescent="0.25">
      <c r="A230" s="12">
        <v>34554</v>
      </c>
      <c r="B230" s="18">
        <v>3.0671870000000001</v>
      </c>
    </row>
    <row r="231" spans="1:2" x14ac:dyDescent="0.25">
      <c r="A231" s="12">
        <v>34561</v>
      </c>
      <c r="B231" s="18">
        <v>3.1760809999999999</v>
      </c>
    </row>
    <row r="232" spans="1:2" x14ac:dyDescent="0.25">
      <c r="A232" s="12">
        <v>34568</v>
      </c>
      <c r="B232" s="18">
        <v>3.3212730000000001</v>
      </c>
    </row>
    <row r="233" spans="1:2" x14ac:dyDescent="0.25">
      <c r="A233" s="12">
        <v>34575</v>
      </c>
      <c r="B233" s="18">
        <v>3.375721</v>
      </c>
    </row>
    <row r="234" spans="1:2" x14ac:dyDescent="0.25">
      <c r="A234" s="12">
        <v>34582</v>
      </c>
      <c r="B234" s="18">
        <v>3.466466</v>
      </c>
    </row>
    <row r="235" spans="1:2" x14ac:dyDescent="0.25">
      <c r="A235" s="12">
        <v>34589</v>
      </c>
      <c r="B235" s="18">
        <v>3.375721</v>
      </c>
    </row>
    <row r="236" spans="1:2" x14ac:dyDescent="0.25">
      <c r="A236" s="12">
        <v>34596</v>
      </c>
      <c r="B236" s="18">
        <v>3.1034860000000002</v>
      </c>
    </row>
    <row r="237" spans="1:2" x14ac:dyDescent="0.25">
      <c r="A237" s="12">
        <v>34603</v>
      </c>
      <c r="B237" s="18">
        <v>2.9945900000000001</v>
      </c>
    </row>
    <row r="238" spans="1:2" x14ac:dyDescent="0.25">
      <c r="A238" s="12">
        <v>34610</v>
      </c>
      <c r="B238" s="18">
        <v>2.8856959999999998</v>
      </c>
    </row>
    <row r="239" spans="1:2" x14ac:dyDescent="0.25">
      <c r="A239" s="12">
        <v>34617</v>
      </c>
      <c r="B239" s="18">
        <v>2.921996</v>
      </c>
    </row>
    <row r="240" spans="1:2" x14ac:dyDescent="0.25">
      <c r="A240" s="12">
        <v>34624</v>
      </c>
      <c r="B240" s="18">
        <v>2.7586539999999999</v>
      </c>
    </row>
    <row r="241" spans="1:2" x14ac:dyDescent="0.25">
      <c r="A241" s="12">
        <v>34631</v>
      </c>
      <c r="B241" s="18">
        <v>2.7223549999999999</v>
      </c>
    </row>
    <row r="242" spans="1:2" x14ac:dyDescent="0.25">
      <c r="A242" s="12">
        <v>34638</v>
      </c>
      <c r="B242" s="18">
        <v>2.8902589999999999</v>
      </c>
    </row>
    <row r="243" spans="1:2" x14ac:dyDescent="0.25">
      <c r="A243" s="12">
        <v>34645</v>
      </c>
      <c r="B243" s="18">
        <v>2.6903039999999998</v>
      </c>
    </row>
    <row r="244" spans="1:2" x14ac:dyDescent="0.25">
      <c r="A244" s="12">
        <v>34652</v>
      </c>
      <c r="B244" s="18">
        <v>2.5267050000000002</v>
      </c>
    </row>
    <row r="245" spans="1:2" x14ac:dyDescent="0.25">
      <c r="A245" s="12">
        <v>34659</v>
      </c>
      <c r="B245" s="18">
        <v>2.4176389999999999</v>
      </c>
    </row>
    <row r="246" spans="1:2" x14ac:dyDescent="0.25">
      <c r="A246" s="12">
        <v>34666</v>
      </c>
      <c r="B246" s="18">
        <v>2.4176389999999999</v>
      </c>
    </row>
    <row r="247" spans="1:2" x14ac:dyDescent="0.25">
      <c r="A247" s="12">
        <v>34673</v>
      </c>
      <c r="B247" s="18">
        <v>2.2358609999999999</v>
      </c>
    </row>
    <row r="248" spans="1:2" x14ac:dyDescent="0.25">
      <c r="A248" s="12">
        <v>34680</v>
      </c>
      <c r="B248" s="18">
        <v>2.3267500000000001</v>
      </c>
    </row>
    <row r="249" spans="1:2" x14ac:dyDescent="0.25">
      <c r="A249" s="12">
        <v>34687</v>
      </c>
      <c r="B249" s="18">
        <v>2.2903950000000002</v>
      </c>
    </row>
    <row r="250" spans="1:2" x14ac:dyDescent="0.25">
      <c r="A250" s="12">
        <v>34694</v>
      </c>
      <c r="B250" s="18">
        <v>2.2903950000000002</v>
      </c>
    </row>
    <row r="251" spans="1:2" x14ac:dyDescent="0.25">
      <c r="A251" s="12">
        <v>34701</v>
      </c>
      <c r="B251" s="18">
        <v>2.1449739999999999</v>
      </c>
    </row>
    <row r="252" spans="1:2" x14ac:dyDescent="0.25">
      <c r="A252" s="12">
        <v>34708</v>
      </c>
      <c r="B252" s="18">
        <v>2.072263</v>
      </c>
    </row>
    <row r="253" spans="1:2" x14ac:dyDescent="0.25">
      <c r="A253" s="12">
        <v>34715</v>
      </c>
      <c r="B253" s="18">
        <v>1.981374</v>
      </c>
    </row>
    <row r="254" spans="1:2" x14ac:dyDescent="0.25">
      <c r="A254" s="12">
        <v>34722</v>
      </c>
      <c r="B254" s="18">
        <v>1.9631959999999999</v>
      </c>
    </row>
    <row r="255" spans="1:2" x14ac:dyDescent="0.25">
      <c r="A255" s="12">
        <v>34729</v>
      </c>
      <c r="B255" s="18">
        <v>2.1131859999999998</v>
      </c>
    </row>
    <row r="256" spans="1:2" x14ac:dyDescent="0.25">
      <c r="A256" s="12">
        <v>34736</v>
      </c>
      <c r="B256" s="18">
        <v>2.1314039999999999</v>
      </c>
    </row>
    <row r="257" spans="1:2" x14ac:dyDescent="0.25">
      <c r="A257" s="12">
        <v>34743</v>
      </c>
      <c r="B257" s="18">
        <v>2.0949689999999999</v>
      </c>
    </row>
    <row r="258" spans="1:2" x14ac:dyDescent="0.25">
      <c r="A258" s="12">
        <v>34750</v>
      </c>
      <c r="B258" s="18">
        <v>2.058535</v>
      </c>
    </row>
    <row r="259" spans="1:2" x14ac:dyDescent="0.25">
      <c r="A259" s="12">
        <v>34757</v>
      </c>
      <c r="B259" s="18">
        <v>2.0221010000000001</v>
      </c>
    </row>
    <row r="260" spans="1:2" x14ac:dyDescent="0.25">
      <c r="A260" s="12">
        <v>34764</v>
      </c>
      <c r="B260" s="18">
        <v>2.058535</v>
      </c>
    </row>
    <row r="261" spans="1:2" x14ac:dyDescent="0.25">
      <c r="A261" s="12">
        <v>34771</v>
      </c>
      <c r="B261" s="18">
        <v>2.0038840000000002</v>
      </c>
    </row>
    <row r="262" spans="1:2" x14ac:dyDescent="0.25">
      <c r="A262" s="12">
        <v>34778</v>
      </c>
      <c r="B262" s="18">
        <v>2.0767519999999999</v>
      </c>
    </row>
    <row r="263" spans="1:2" x14ac:dyDescent="0.25">
      <c r="A263" s="12">
        <v>34785</v>
      </c>
      <c r="B263" s="18">
        <v>1.967449</v>
      </c>
    </row>
    <row r="264" spans="1:2" x14ac:dyDescent="0.25">
      <c r="A264" s="12">
        <v>34792</v>
      </c>
      <c r="B264" s="18">
        <v>1.967449</v>
      </c>
    </row>
    <row r="265" spans="1:2" x14ac:dyDescent="0.25">
      <c r="A265" s="12">
        <v>34799</v>
      </c>
      <c r="B265" s="18">
        <v>1.967449</v>
      </c>
    </row>
    <row r="266" spans="1:2" x14ac:dyDescent="0.25">
      <c r="A266" s="12">
        <v>34806</v>
      </c>
      <c r="B266" s="18">
        <v>1.858147</v>
      </c>
    </row>
    <row r="267" spans="1:2" x14ac:dyDescent="0.25">
      <c r="A267" s="12">
        <v>34813</v>
      </c>
      <c r="B267" s="18">
        <v>1.8763639999999999</v>
      </c>
    </row>
    <row r="268" spans="1:2" x14ac:dyDescent="0.25">
      <c r="A268" s="12">
        <v>34820</v>
      </c>
      <c r="B268" s="18">
        <v>1.862573</v>
      </c>
    </row>
    <row r="269" spans="1:2" x14ac:dyDescent="0.25">
      <c r="A269" s="12">
        <v>34827</v>
      </c>
      <c r="B269" s="18">
        <v>2.081699</v>
      </c>
    </row>
    <row r="270" spans="1:2" x14ac:dyDescent="0.25">
      <c r="A270" s="12">
        <v>34834</v>
      </c>
      <c r="B270" s="18">
        <v>2.1730010000000002</v>
      </c>
    </row>
    <row r="271" spans="1:2" x14ac:dyDescent="0.25">
      <c r="A271" s="12">
        <v>34841</v>
      </c>
      <c r="B271" s="18">
        <v>2.392128</v>
      </c>
    </row>
    <row r="272" spans="1:2" x14ac:dyDescent="0.25">
      <c r="A272" s="12">
        <v>34848</v>
      </c>
      <c r="B272" s="18">
        <v>2.3738670000000002</v>
      </c>
    </row>
    <row r="273" spans="1:2" x14ac:dyDescent="0.25">
      <c r="A273" s="12">
        <v>34855</v>
      </c>
      <c r="B273" s="18">
        <v>2.2095220000000002</v>
      </c>
    </row>
    <row r="274" spans="1:2" x14ac:dyDescent="0.25">
      <c r="A274" s="12">
        <v>34862</v>
      </c>
      <c r="B274" s="18">
        <v>2.2460439999999999</v>
      </c>
    </row>
    <row r="275" spans="1:2" x14ac:dyDescent="0.25">
      <c r="A275" s="12">
        <v>34869</v>
      </c>
      <c r="B275" s="18">
        <v>2.3738670000000002</v>
      </c>
    </row>
    <row r="276" spans="1:2" x14ac:dyDescent="0.25">
      <c r="A276" s="12">
        <v>34876</v>
      </c>
      <c r="B276" s="18">
        <v>2.2460439999999999</v>
      </c>
    </row>
    <row r="277" spans="1:2" x14ac:dyDescent="0.25">
      <c r="A277" s="12">
        <v>34883</v>
      </c>
      <c r="B277" s="18">
        <v>2.264303</v>
      </c>
    </row>
    <row r="278" spans="1:2" x14ac:dyDescent="0.25">
      <c r="A278" s="12">
        <v>34890</v>
      </c>
      <c r="B278" s="18">
        <v>2.1182189999999999</v>
      </c>
    </row>
    <row r="279" spans="1:2" x14ac:dyDescent="0.25">
      <c r="A279" s="12">
        <v>34897</v>
      </c>
      <c r="B279" s="18">
        <v>1.9903960000000001</v>
      </c>
    </row>
    <row r="280" spans="1:2" x14ac:dyDescent="0.25">
      <c r="A280" s="12">
        <v>34904</v>
      </c>
      <c r="B280" s="18">
        <v>2.0634380000000001</v>
      </c>
    </row>
    <row r="281" spans="1:2" x14ac:dyDescent="0.25">
      <c r="A281" s="12">
        <v>34911</v>
      </c>
      <c r="B281" s="18">
        <v>2.1225740000000002</v>
      </c>
    </row>
    <row r="282" spans="1:2" x14ac:dyDescent="0.25">
      <c r="A282" s="12">
        <v>34918</v>
      </c>
      <c r="B282" s="18">
        <v>2.0310839999999999</v>
      </c>
    </row>
    <row r="283" spans="1:2" x14ac:dyDescent="0.25">
      <c r="A283" s="12">
        <v>34925</v>
      </c>
      <c r="B283" s="18">
        <v>2.0310839999999999</v>
      </c>
    </row>
    <row r="284" spans="1:2" x14ac:dyDescent="0.25">
      <c r="A284" s="12">
        <v>34932</v>
      </c>
      <c r="B284" s="18">
        <v>2.067679</v>
      </c>
    </row>
    <row r="285" spans="1:2" x14ac:dyDescent="0.25">
      <c r="A285" s="12">
        <v>34939</v>
      </c>
      <c r="B285" s="18">
        <v>2.067679</v>
      </c>
    </row>
    <row r="286" spans="1:2" x14ac:dyDescent="0.25">
      <c r="A286" s="12">
        <v>34946</v>
      </c>
      <c r="B286" s="18">
        <v>1.994488</v>
      </c>
    </row>
    <row r="287" spans="1:2" x14ac:dyDescent="0.25">
      <c r="A287" s="12">
        <v>34953</v>
      </c>
      <c r="B287" s="18">
        <v>1.9395929999999999</v>
      </c>
    </row>
    <row r="288" spans="1:2" x14ac:dyDescent="0.25">
      <c r="A288" s="12">
        <v>34960</v>
      </c>
      <c r="B288" s="18">
        <v>2.0127860000000002</v>
      </c>
    </row>
    <row r="289" spans="1:2" x14ac:dyDescent="0.25">
      <c r="A289" s="12">
        <v>34967</v>
      </c>
      <c r="B289" s="18">
        <v>1.976189</v>
      </c>
    </row>
    <row r="290" spans="1:2" x14ac:dyDescent="0.25">
      <c r="A290" s="12">
        <v>34974</v>
      </c>
      <c r="B290" s="18">
        <v>1.8298049999999999</v>
      </c>
    </row>
    <row r="291" spans="1:2" x14ac:dyDescent="0.25">
      <c r="A291" s="12">
        <v>34981</v>
      </c>
      <c r="B291" s="18">
        <v>1.8664019999999999</v>
      </c>
    </row>
    <row r="292" spans="1:2" x14ac:dyDescent="0.25">
      <c r="A292" s="12">
        <v>34988</v>
      </c>
      <c r="B292" s="18">
        <v>1.8298049999999999</v>
      </c>
    </row>
    <row r="293" spans="1:2" x14ac:dyDescent="0.25">
      <c r="A293" s="12">
        <v>34995</v>
      </c>
      <c r="B293" s="18">
        <v>1.756613</v>
      </c>
    </row>
    <row r="294" spans="1:2" x14ac:dyDescent="0.25">
      <c r="A294" s="12">
        <v>35002</v>
      </c>
      <c r="B294" s="18">
        <v>1.8298049999999999</v>
      </c>
    </row>
    <row r="295" spans="1:2" x14ac:dyDescent="0.25">
      <c r="A295" s="12">
        <v>35009</v>
      </c>
      <c r="B295" s="18">
        <v>1.981142</v>
      </c>
    </row>
    <row r="296" spans="1:2" x14ac:dyDescent="0.25">
      <c r="A296" s="12">
        <v>35016</v>
      </c>
      <c r="B296" s="18">
        <v>1.9077660000000001</v>
      </c>
    </row>
    <row r="297" spans="1:2" x14ac:dyDescent="0.25">
      <c r="A297" s="12">
        <v>35023</v>
      </c>
      <c r="B297" s="18">
        <v>1.8710789999999999</v>
      </c>
    </row>
    <row r="298" spans="1:2" x14ac:dyDescent="0.25">
      <c r="A298" s="12">
        <v>35030</v>
      </c>
      <c r="B298" s="18">
        <v>1.761015</v>
      </c>
    </row>
    <row r="299" spans="1:2" x14ac:dyDescent="0.25">
      <c r="A299" s="12">
        <v>35037</v>
      </c>
      <c r="B299" s="18">
        <v>1.761015</v>
      </c>
    </row>
    <row r="300" spans="1:2" x14ac:dyDescent="0.25">
      <c r="A300" s="12">
        <v>35044</v>
      </c>
      <c r="B300" s="18">
        <v>1.669297</v>
      </c>
    </row>
    <row r="301" spans="1:2" x14ac:dyDescent="0.25">
      <c r="A301" s="12">
        <v>35051</v>
      </c>
      <c r="B301" s="18">
        <v>1.6876389999999999</v>
      </c>
    </row>
    <row r="302" spans="1:2" x14ac:dyDescent="0.25">
      <c r="A302" s="12">
        <v>35058</v>
      </c>
      <c r="B302" s="18">
        <v>1.5775760000000001</v>
      </c>
    </row>
    <row r="303" spans="1:2" x14ac:dyDescent="0.25">
      <c r="A303" s="12">
        <v>35065</v>
      </c>
      <c r="B303" s="18">
        <v>1.742672</v>
      </c>
    </row>
    <row r="304" spans="1:2" x14ac:dyDescent="0.25">
      <c r="A304" s="12">
        <v>35072</v>
      </c>
      <c r="B304" s="18">
        <v>1.6509529999999999</v>
      </c>
    </row>
    <row r="305" spans="1:2" x14ac:dyDescent="0.25">
      <c r="A305" s="12">
        <v>35079</v>
      </c>
      <c r="B305" s="18">
        <v>1.5959209999999999</v>
      </c>
    </row>
    <row r="306" spans="1:2" x14ac:dyDescent="0.25">
      <c r="A306" s="12">
        <v>35086</v>
      </c>
      <c r="B306" s="18">
        <v>1.705983</v>
      </c>
    </row>
    <row r="307" spans="1:2" x14ac:dyDescent="0.25">
      <c r="A307" s="12">
        <v>35093</v>
      </c>
      <c r="B307" s="18">
        <v>1.8710789999999999</v>
      </c>
    </row>
    <row r="308" spans="1:2" x14ac:dyDescent="0.25">
      <c r="A308" s="12">
        <v>35100</v>
      </c>
      <c r="B308" s="18">
        <v>1.8574269999999999</v>
      </c>
    </row>
    <row r="309" spans="1:2" x14ac:dyDescent="0.25">
      <c r="A309" s="12">
        <v>35107</v>
      </c>
      <c r="B309" s="18">
        <v>2.170064</v>
      </c>
    </row>
    <row r="310" spans="1:2" x14ac:dyDescent="0.25">
      <c r="A310" s="12">
        <v>35114</v>
      </c>
      <c r="B310" s="18">
        <v>2.1516739999999999</v>
      </c>
    </row>
    <row r="311" spans="1:2" x14ac:dyDescent="0.25">
      <c r="A311" s="12">
        <v>35121</v>
      </c>
      <c r="B311" s="18">
        <v>2.0965020000000001</v>
      </c>
    </row>
    <row r="312" spans="1:2" x14ac:dyDescent="0.25">
      <c r="A312" s="12">
        <v>35128</v>
      </c>
      <c r="B312" s="18">
        <v>2.0045500000000001</v>
      </c>
    </row>
    <row r="313" spans="1:2" x14ac:dyDescent="0.25">
      <c r="A313" s="12">
        <v>35135</v>
      </c>
      <c r="B313" s="18">
        <v>1.9861599999999999</v>
      </c>
    </row>
    <row r="314" spans="1:2" x14ac:dyDescent="0.25">
      <c r="A314" s="12">
        <v>35142</v>
      </c>
      <c r="B314" s="18">
        <v>1.9861599999999999</v>
      </c>
    </row>
    <row r="315" spans="1:2" x14ac:dyDescent="0.25">
      <c r="A315" s="12">
        <v>35149</v>
      </c>
      <c r="B315" s="18">
        <v>2.0045500000000001</v>
      </c>
    </row>
    <row r="316" spans="1:2" x14ac:dyDescent="0.25">
      <c r="A316" s="12">
        <v>35156</v>
      </c>
      <c r="B316" s="18">
        <v>2.1884540000000001</v>
      </c>
    </row>
    <row r="317" spans="1:2" x14ac:dyDescent="0.25">
      <c r="A317" s="12">
        <v>35163</v>
      </c>
      <c r="B317" s="18">
        <v>2.170064</v>
      </c>
    </row>
    <row r="318" spans="1:2" x14ac:dyDescent="0.25">
      <c r="A318" s="12">
        <v>35170</v>
      </c>
      <c r="B318" s="18">
        <v>2.2068439999999998</v>
      </c>
    </row>
    <row r="319" spans="1:2" x14ac:dyDescent="0.25">
      <c r="A319" s="12">
        <v>35177</v>
      </c>
      <c r="B319" s="18">
        <v>2.1148920000000002</v>
      </c>
    </row>
    <row r="320" spans="1:2" x14ac:dyDescent="0.25">
      <c r="A320" s="12">
        <v>35184</v>
      </c>
      <c r="B320" s="18">
        <v>2.2804060000000002</v>
      </c>
    </row>
    <row r="321" spans="1:2" x14ac:dyDescent="0.25">
      <c r="A321" s="12">
        <v>35191</v>
      </c>
      <c r="B321" s="18">
        <v>2.3588900000000002</v>
      </c>
    </row>
    <row r="322" spans="1:2" x14ac:dyDescent="0.25">
      <c r="A322" s="12">
        <v>35198</v>
      </c>
      <c r="B322" s="18">
        <v>2.3588900000000002</v>
      </c>
    </row>
    <row r="323" spans="1:2" x14ac:dyDescent="0.25">
      <c r="A323" s="12">
        <v>35205</v>
      </c>
      <c r="B323" s="18">
        <v>2.303604</v>
      </c>
    </row>
    <row r="324" spans="1:2" x14ac:dyDescent="0.25">
      <c r="A324" s="12">
        <v>35212</v>
      </c>
      <c r="B324" s="18">
        <v>2.340462</v>
      </c>
    </row>
    <row r="325" spans="1:2" x14ac:dyDescent="0.25">
      <c r="A325" s="12">
        <v>35219</v>
      </c>
      <c r="B325" s="18">
        <v>2.5063209999999998</v>
      </c>
    </row>
    <row r="326" spans="1:2" x14ac:dyDescent="0.25">
      <c r="A326" s="12">
        <v>35226</v>
      </c>
      <c r="B326" s="18">
        <v>2.6353240000000002</v>
      </c>
    </row>
    <row r="327" spans="1:2" x14ac:dyDescent="0.25">
      <c r="A327" s="12">
        <v>35233</v>
      </c>
      <c r="B327" s="18">
        <v>2.5984660000000002</v>
      </c>
    </row>
    <row r="328" spans="1:2" x14ac:dyDescent="0.25">
      <c r="A328" s="12">
        <v>35240</v>
      </c>
      <c r="B328" s="18">
        <v>2.4878909999999999</v>
      </c>
    </row>
    <row r="329" spans="1:2" x14ac:dyDescent="0.25">
      <c r="A329" s="12">
        <v>35247</v>
      </c>
      <c r="B329" s="18">
        <v>2.3773200000000001</v>
      </c>
    </row>
    <row r="330" spans="1:2" x14ac:dyDescent="0.25">
      <c r="A330" s="12">
        <v>35254</v>
      </c>
      <c r="B330" s="18">
        <v>2.3588900000000002</v>
      </c>
    </row>
    <row r="331" spans="1:2" x14ac:dyDescent="0.25">
      <c r="A331" s="12">
        <v>35261</v>
      </c>
      <c r="B331" s="18">
        <v>2.6168939999999998</v>
      </c>
    </row>
    <row r="332" spans="1:2" x14ac:dyDescent="0.25">
      <c r="A332" s="12">
        <v>35268</v>
      </c>
      <c r="B332" s="18">
        <v>2.5431789999999999</v>
      </c>
    </row>
    <row r="333" spans="1:2" x14ac:dyDescent="0.25">
      <c r="A333" s="12">
        <v>35275</v>
      </c>
      <c r="B333" s="18">
        <v>2.6721810000000001</v>
      </c>
    </row>
    <row r="334" spans="1:2" x14ac:dyDescent="0.25">
      <c r="A334" s="12">
        <v>35282</v>
      </c>
      <c r="B334" s="18">
        <v>2.8244889999999998</v>
      </c>
    </row>
    <row r="335" spans="1:2" x14ac:dyDescent="0.25">
      <c r="A335" s="12">
        <v>35289</v>
      </c>
      <c r="B335" s="18">
        <v>2.7875670000000001</v>
      </c>
    </row>
    <row r="336" spans="1:2" x14ac:dyDescent="0.25">
      <c r="A336" s="12">
        <v>35296</v>
      </c>
      <c r="B336" s="18">
        <v>2.9352510000000001</v>
      </c>
    </row>
    <row r="337" spans="1:2" x14ac:dyDescent="0.25">
      <c r="A337" s="12">
        <v>35303</v>
      </c>
      <c r="B337" s="18">
        <v>3.0275560000000001</v>
      </c>
    </row>
    <row r="338" spans="1:2" x14ac:dyDescent="0.25">
      <c r="A338" s="12">
        <v>35310</v>
      </c>
      <c r="B338" s="18">
        <v>3.0090949999999999</v>
      </c>
    </row>
    <row r="339" spans="1:2" x14ac:dyDescent="0.25">
      <c r="A339" s="12">
        <v>35317</v>
      </c>
      <c r="B339" s="18">
        <v>3.082938</v>
      </c>
    </row>
    <row r="340" spans="1:2" x14ac:dyDescent="0.25">
      <c r="A340" s="12">
        <v>35324</v>
      </c>
      <c r="B340" s="18">
        <v>3.046017</v>
      </c>
    </row>
    <row r="341" spans="1:2" x14ac:dyDescent="0.25">
      <c r="A341" s="12">
        <v>35331</v>
      </c>
      <c r="B341" s="18">
        <v>3.0090949999999999</v>
      </c>
    </row>
    <row r="342" spans="1:2" x14ac:dyDescent="0.25">
      <c r="A342" s="12">
        <v>35338</v>
      </c>
      <c r="B342" s="18">
        <v>3.2490830000000002</v>
      </c>
    </row>
    <row r="343" spans="1:2" x14ac:dyDescent="0.25">
      <c r="A343" s="12">
        <v>35345</v>
      </c>
      <c r="B343" s="18">
        <v>3.2490830000000002</v>
      </c>
    </row>
    <row r="344" spans="1:2" x14ac:dyDescent="0.25">
      <c r="A344" s="12">
        <v>35352</v>
      </c>
      <c r="B344" s="18">
        <v>3.2121629999999999</v>
      </c>
    </row>
    <row r="345" spans="1:2" x14ac:dyDescent="0.25">
      <c r="A345" s="12">
        <v>35359</v>
      </c>
      <c r="B345" s="18">
        <v>3.2121629999999999</v>
      </c>
    </row>
    <row r="346" spans="1:2" x14ac:dyDescent="0.25">
      <c r="A346" s="12">
        <v>35366</v>
      </c>
      <c r="B346" s="18">
        <v>3.193702</v>
      </c>
    </row>
    <row r="347" spans="1:2" x14ac:dyDescent="0.25">
      <c r="A347" s="12">
        <v>35373</v>
      </c>
      <c r="B347" s="18">
        <v>3.2536770000000002</v>
      </c>
    </row>
    <row r="348" spans="1:2" x14ac:dyDescent="0.25">
      <c r="A348" s="12">
        <v>35380</v>
      </c>
      <c r="B348" s="18">
        <v>3.087297</v>
      </c>
    </row>
    <row r="349" spans="1:2" x14ac:dyDescent="0.25">
      <c r="A349" s="12">
        <v>35387</v>
      </c>
      <c r="B349" s="18">
        <v>2.9024290000000001</v>
      </c>
    </row>
    <row r="350" spans="1:2" x14ac:dyDescent="0.25">
      <c r="A350" s="12">
        <v>35394</v>
      </c>
      <c r="B350" s="18">
        <v>2.8839410000000001</v>
      </c>
    </row>
    <row r="351" spans="1:2" x14ac:dyDescent="0.25">
      <c r="A351" s="12">
        <v>35401</v>
      </c>
      <c r="B351" s="18">
        <v>2.8469690000000001</v>
      </c>
    </row>
    <row r="352" spans="1:2" x14ac:dyDescent="0.25">
      <c r="A352" s="12">
        <v>35408</v>
      </c>
      <c r="B352" s="18">
        <v>2.6805870000000001</v>
      </c>
    </row>
    <row r="353" spans="1:2" x14ac:dyDescent="0.25">
      <c r="A353" s="12">
        <v>35415</v>
      </c>
      <c r="B353" s="18">
        <v>2.7360470000000001</v>
      </c>
    </row>
    <row r="354" spans="1:2" x14ac:dyDescent="0.25">
      <c r="A354" s="12">
        <v>35422</v>
      </c>
      <c r="B354" s="18">
        <v>2.7175609999999999</v>
      </c>
    </row>
    <row r="355" spans="1:2" x14ac:dyDescent="0.25">
      <c r="A355" s="12">
        <v>35429</v>
      </c>
      <c r="B355" s="18">
        <v>2.773021</v>
      </c>
    </row>
    <row r="356" spans="1:2" x14ac:dyDescent="0.25">
      <c r="A356" s="12">
        <v>35436</v>
      </c>
      <c r="B356" s="18">
        <v>2.8469690000000001</v>
      </c>
    </row>
    <row r="357" spans="1:2" x14ac:dyDescent="0.25">
      <c r="A357" s="12">
        <v>35443</v>
      </c>
      <c r="B357" s="18">
        <v>2.5696659999999998</v>
      </c>
    </row>
    <row r="358" spans="1:2" x14ac:dyDescent="0.25">
      <c r="A358" s="12">
        <v>35450</v>
      </c>
      <c r="B358" s="18">
        <v>2.6436139999999999</v>
      </c>
    </row>
    <row r="359" spans="1:2" x14ac:dyDescent="0.25">
      <c r="A359" s="12">
        <v>35457</v>
      </c>
      <c r="B359" s="18">
        <v>2.6436139999999999</v>
      </c>
    </row>
    <row r="360" spans="1:2" x14ac:dyDescent="0.25">
      <c r="A360" s="12">
        <v>35464</v>
      </c>
      <c r="B360" s="18">
        <v>2.5740789999999998</v>
      </c>
    </row>
    <row r="361" spans="1:2" x14ac:dyDescent="0.25">
      <c r="A361" s="12">
        <v>35471</v>
      </c>
      <c r="B361" s="18">
        <v>2.6481530000000002</v>
      </c>
    </row>
    <row r="362" spans="1:2" x14ac:dyDescent="0.25">
      <c r="A362" s="12">
        <v>35478</v>
      </c>
      <c r="B362" s="18">
        <v>2.740745</v>
      </c>
    </row>
    <row r="363" spans="1:2" x14ac:dyDescent="0.25">
      <c r="A363" s="12">
        <v>35485</v>
      </c>
      <c r="B363" s="18">
        <v>2.5925959999999999</v>
      </c>
    </row>
    <row r="364" spans="1:2" x14ac:dyDescent="0.25">
      <c r="A364" s="12">
        <v>35492</v>
      </c>
      <c r="B364" s="18">
        <v>2.5185230000000001</v>
      </c>
    </row>
    <row r="365" spans="1:2" x14ac:dyDescent="0.25">
      <c r="A365" s="12">
        <v>35499</v>
      </c>
      <c r="B365" s="18">
        <v>2.5370409999999999</v>
      </c>
    </row>
    <row r="366" spans="1:2" x14ac:dyDescent="0.25">
      <c r="A366" s="12">
        <v>35506</v>
      </c>
      <c r="B366" s="18">
        <v>2.5555590000000001</v>
      </c>
    </row>
    <row r="367" spans="1:2" x14ac:dyDescent="0.25">
      <c r="A367" s="12">
        <v>35513</v>
      </c>
      <c r="B367" s="18">
        <v>2.4444490000000001</v>
      </c>
    </row>
    <row r="368" spans="1:2" x14ac:dyDescent="0.25">
      <c r="A368" s="12">
        <v>35520</v>
      </c>
      <c r="B368" s="18">
        <v>2.2962989999999999</v>
      </c>
    </row>
    <row r="369" spans="1:2" x14ac:dyDescent="0.25">
      <c r="A369" s="12">
        <v>35527</v>
      </c>
      <c r="B369" s="18">
        <v>2.2777820000000002</v>
      </c>
    </row>
    <row r="370" spans="1:2" x14ac:dyDescent="0.25">
      <c r="A370" s="12">
        <v>35534</v>
      </c>
      <c r="B370" s="18">
        <v>2.3888929999999999</v>
      </c>
    </row>
    <row r="371" spans="1:2" x14ac:dyDescent="0.25">
      <c r="A371" s="12">
        <v>35541</v>
      </c>
      <c r="B371" s="18">
        <v>2.3333370000000002</v>
      </c>
    </row>
    <row r="372" spans="1:2" x14ac:dyDescent="0.25">
      <c r="A372" s="12">
        <v>35548</v>
      </c>
      <c r="B372" s="18">
        <v>2.4814850000000002</v>
      </c>
    </row>
    <row r="373" spans="1:2" x14ac:dyDescent="0.25">
      <c r="A373" s="12">
        <v>35555</v>
      </c>
      <c r="B373" s="18">
        <v>2.5232540000000001</v>
      </c>
    </row>
    <row r="374" spans="1:2" x14ac:dyDescent="0.25">
      <c r="A374" s="12">
        <v>35562</v>
      </c>
      <c r="B374" s="18">
        <v>2.6345740000000002</v>
      </c>
    </row>
    <row r="375" spans="1:2" x14ac:dyDescent="0.25">
      <c r="A375" s="12">
        <v>35569</v>
      </c>
      <c r="B375" s="18">
        <v>2.6345740000000002</v>
      </c>
    </row>
    <row r="376" spans="1:2" x14ac:dyDescent="0.25">
      <c r="A376" s="12">
        <v>35576</v>
      </c>
      <c r="B376" s="18">
        <v>2.6345740000000002</v>
      </c>
    </row>
    <row r="377" spans="1:2" x14ac:dyDescent="0.25">
      <c r="A377" s="12">
        <v>35583</v>
      </c>
      <c r="B377" s="18">
        <v>2.801555</v>
      </c>
    </row>
    <row r="378" spans="1:2" x14ac:dyDescent="0.25">
      <c r="A378" s="12">
        <v>35590</v>
      </c>
      <c r="B378" s="18">
        <v>2.7458930000000001</v>
      </c>
    </row>
    <row r="379" spans="1:2" x14ac:dyDescent="0.25">
      <c r="A379" s="12">
        <v>35597</v>
      </c>
      <c r="B379" s="18">
        <v>2.8201070000000001</v>
      </c>
    </row>
    <row r="380" spans="1:2" x14ac:dyDescent="0.25">
      <c r="A380" s="12">
        <v>35604</v>
      </c>
      <c r="B380" s="18">
        <v>2.6995110000000002</v>
      </c>
    </row>
    <row r="381" spans="1:2" x14ac:dyDescent="0.25">
      <c r="A381" s="12">
        <v>35611</v>
      </c>
      <c r="B381" s="18">
        <v>2.64385</v>
      </c>
    </row>
    <row r="382" spans="1:2" x14ac:dyDescent="0.25">
      <c r="A382" s="12">
        <v>35618</v>
      </c>
      <c r="B382" s="18">
        <v>2.5881910000000001</v>
      </c>
    </row>
    <row r="383" spans="1:2" x14ac:dyDescent="0.25">
      <c r="A383" s="12">
        <v>35625</v>
      </c>
      <c r="B383" s="18">
        <v>2.5325310000000001</v>
      </c>
    </row>
    <row r="384" spans="1:2" x14ac:dyDescent="0.25">
      <c r="A384" s="12">
        <v>35632</v>
      </c>
      <c r="B384" s="18">
        <v>2.4490409999999998</v>
      </c>
    </row>
    <row r="385" spans="1:2" x14ac:dyDescent="0.25">
      <c r="A385" s="12">
        <v>35639</v>
      </c>
      <c r="B385" s="18">
        <v>2.5232540000000001</v>
      </c>
    </row>
    <row r="386" spans="1:2" x14ac:dyDescent="0.25">
      <c r="A386" s="12">
        <v>35646</v>
      </c>
      <c r="B386" s="18">
        <v>2.6114920000000001</v>
      </c>
    </row>
    <row r="387" spans="1:2" x14ac:dyDescent="0.25">
      <c r="A387" s="12">
        <v>35653</v>
      </c>
      <c r="B387" s="18">
        <v>2.6207859999999998</v>
      </c>
    </row>
    <row r="388" spans="1:2" x14ac:dyDescent="0.25">
      <c r="A388" s="12">
        <v>35660</v>
      </c>
      <c r="B388" s="18">
        <v>2.7880690000000001</v>
      </c>
    </row>
    <row r="389" spans="1:2" x14ac:dyDescent="0.25">
      <c r="A389" s="12">
        <v>35667</v>
      </c>
      <c r="B389" s="18">
        <v>2.9739409999999999</v>
      </c>
    </row>
    <row r="390" spans="1:2" x14ac:dyDescent="0.25">
      <c r="A390" s="12">
        <v>35674</v>
      </c>
      <c r="B390" s="18">
        <v>3.271334</v>
      </c>
    </row>
    <row r="391" spans="1:2" x14ac:dyDescent="0.25">
      <c r="A391" s="12">
        <v>35681</v>
      </c>
      <c r="B391" s="18">
        <v>3.3085100000000001</v>
      </c>
    </row>
    <row r="392" spans="1:2" x14ac:dyDescent="0.25">
      <c r="A392" s="12">
        <v>35688</v>
      </c>
      <c r="B392" s="18">
        <v>3.2248670000000002</v>
      </c>
    </row>
    <row r="393" spans="1:2" x14ac:dyDescent="0.25">
      <c r="A393" s="12">
        <v>35695</v>
      </c>
      <c r="B393" s="18">
        <v>3.196987</v>
      </c>
    </row>
    <row r="394" spans="1:2" x14ac:dyDescent="0.25">
      <c r="A394" s="12">
        <v>35702</v>
      </c>
      <c r="B394" s="18">
        <v>3.522262</v>
      </c>
    </row>
    <row r="395" spans="1:2" x14ac:dyDescent="0.25">
      <c r="A395" s="12">
        <v>35709</v>
      </c>
      <c r="B395" s="18">
        <v>3.8196569999999999</v>
      </c>
    </row>
    <row r="396" spans="1:2" x14ac:dyDescent="0.25">
      <c r="A396" s="12">
        <v>35716</v>
      </c>
      <c r="B396" s="18">
        <v>3.6988400000000001</v>
      </c>
    </row>
    <row r="397" spans="1:2" x14ac:dyDescent="0.25">
      <c r="A397" s="12">
        <v>35723</v>
      </c>
      <c r="B397" s="18">
        <v>3.8196569999999999</v>
      </c>
    </row>
    <row r="398" spans="1:2" x14ac:dyDescent="0.25">
      <c r="A398" s="12">
        <v>35730</v>
      </c>
      <c r="B398" s="18">
        <v>3.801069</v>
      </c>
    </row>
    <row r="399" spans="1:2" x14ac:dyDescent="0.25">
      <c r="A399" s="12">
        <v>35737</v>
      </c>
      <c r="B399" s="18">
        <v>3.6102590000000001</v>
      </c>
    </row>
    <row r="400" spans="1:2" x14ac:dyDescent="0.25">
      <c r="A400" s="12">
        <v>35744</v>
      </c>
      <c r="B400" s="18">
        <v>3.6660870000000001</v>
      </c>
    </row>
    <row r="401" spans="1:2" x14ac:dyDescent="0.25">
      <c r="A401" s="12">
        <v>35751</v>
      </c>
      <c r="B401" s="18">
        <v>3.80566</v>
      </c>
    </row>
    <row r="402" spans="1:2" x14ac:dyDescent="0.25">
      <c r="A402" s="12">
        <v>35758</v>
      </c>
      <c r="B402" s="18">
        <v>3.7219169999999999</v>
      </c>
    </row>
    <row r="403" spans="1:2" x14ac:dyDescent="0.25">
      <c r="A403" s="12">
        <v>35765</v>
      </c>
      <c r="B403" s="18">
        <v>3.6195629999999999</v>
      </c>
    </row>
    <row r="404" spans="1:2" x14ac:dyDescent="0.25">
      <c r="A404" s="12">
        <v>35772</v>
      </c>
      <c r="B404" s="18">
        <v>3.4427720000000002</v>
      </c>
    </row>
    <row r="405" spans="1:2" x14ac:dyDescent="0.25">
      <c r="A405" s="12">
        <v>35779</v>
      </c>
      <c r="B405" s="18">
        <v>3.3962469999999998</v>
      </c>
    </row>
    <row r="406" spans="1:2" x14ac:dyDescent="0.25">
      <c r="A406" s="12">
        <v>35786</v>
      </c>
      <c r="B406" s="18">
        <v>3.6660870000000001</v>
      </c>
    </row>
    <row r="407" spans="1:2" x14ac:dyDescent="0.25">
      <c r="A407" s="12">
        <v>35793</v>
      </c>
      <c r="B407" s="18">
        <v>3.759134</v>
      </c>
    </row>
    <row r="408" spans="1:2" x14ac:dyDescent="0.25">
      <c r="A408" s="12">
        <v>35800</v>
      </c>
      <c r="B408" s="18">
        <v>3.5451250000000001</v>
      </c>
    </row>
    <row r="409" spans="1:2" x14ac:dyDescent="0.25">
      <c r="A409" s="12">
        <v>35807</v>
      </c>
      <c r="B409" s="18">
        <v>3.6940010000000001</v>
      </c>
    </row>
    <row r="410" spans="1:2" x14ac:dyDescent="0.25">
      <c r="A410" s="12">
        <v>35814</v>
      </c>
      <c r="B410" s="18">
        <v>3.4986000000000002</v>
      </c>
    </row>
    <row r="411" spans="1:2" x14ac:dyDescent="0.25">
      <c r="A411" s="12">
        <v>35821</v>
      </c>
      <c r="B411" s="18">
        <v>3.7870490000000001</v>
      </c>
    </row>
    <row r="412" spans="1:2" x14ac:dyDescent="0.25">
      <c r="A412" s="12">
        <v>35828</v>
      </c>
      <c r="B412" s="18">
        <v>3.8010920000000001</v>
      </c>
    </row>
    <row r="413" spans="1:2" x14ac:dyDescent="0.25">
      <c r="A413" s="12">
        <v>35835</v>
      </c>
      <c r="B413" s="18">
        <v>3.689295</v>
      </c>
    </row>
    <row r="414" spans="1:2" x14ac:dyDescent="0.25">
      <c r="A414" s="12">
        <v>35842</v>
      </c>
      <c r="B414" s="18">
        <v>3.6147659999999999</v>
      </c>
    </row>
    <row r="415" spans="1:2" x14ac:dyDescent="0.25">
      <c r="A415" s="12">
        <v>35849</v>
      </c>
      <c r="B415" s="18">
        <v>3.6147659999999999</v>
      </c>
    </row>
    <row r="416" spans="1:2" x14ac:dyDescent="0.25">
      <c r="A416" s="12">
        <v>35856</v>
      </c>
      <c r="B416" s="18">
        <v>3.689295</v>
      </c>
    </row>
    <row r="417" spans="1:2" x14ac:dyDescent="0.25">
      <c r="A417" s="12">
        <v>35863</v>
      </c>
      <c r="B417" s="18">
        <v>3.6240809999999999</v>
      </c>
    </row>
    <row r="418" spans="1:2" x14ac:dyDescent="0.25">
      <c r="A418" s="12">
        <v>35870</v>
      </c>
      <c r="B418" s="18">
        <v>3.689295</v>
      </c>
    </row>
    <row r="419" spans="1:2" x14ac:dyDescent="0.25">
      <c r="A419" s="12">
        <v>35877</v>
      </c>
      <c r="B419" s="18">
        <v>3.884941</v>
      </c>
    </row>
    <row r="420" spans="1:2" x14ac:dyDescent="0.25">
      <c r="A420" s="12">
        <v>35884</v>
      </c>
      <c r="B420" s="18">
        <v>3.8010920000000001</v>
      </c>
    </row>
    <row r="421" spans="1:2" x14ac:dyDescent="0.25">
      <c r="A421" s="12">
        <v>35891</v>
      </c>
      <c r="B421" s="18">
        <v>3.91289</v>
      </c>
    </row>
    <row r="422" spans="1:2" x14ac:dyDescent="0.25">
      <c r="A422" s="12">
        <v>35898</v>
      </c>
      <c r="B422" s="18">
        <v>4.1644310000000004</v>
      </c>
    </row>
    <row r="423" spans="1:2" x14ac:dyDescent="0.25">
      <c r="A423" s="12">
        <v>35905</v>
      </c>
      <c r="B423" s="18">
        <v>4.0526359999999997</v>
      </c>
    </row>
    <row r="424" spans="1:2" x14ac:dyDescent="0.25">
      <c r="A424" s="12">
        <v>35912</v>
      </c>
      <c r="B424" s="18">
        <v>4.2575979999999998</v>
      </c>
    </row>
    <row r="425" spans="1:2" x14ac:dyDescent="0.25">
      <c r="A425" s="12">
        <v>35919</v>
      </c>
      <c r="B425" s="18">
        <v>4.0850419999999996</v>
      </c>
    </row>
    <row r="426" spans="1:2" x14ac:dyDescent="0.25">
      <c r="A426" s="12">
        <v>35926</v>
      </c>
      <c r="B426" s="18">
        <v>3.9917750000000001</v>
      </c>
    </row>
    <row r="427" spans="1:2" x14ac:dyDescent="0.25">
      <c r="A427" s="12">
        <v>35933</v>
      </c>
      <c r="B427" s="18">
        <v>3.8705319999999999</v>
      </c>
    </row>
    <row r="428" spans="1:2" x14ac:dyDescent="0.25">
      <c r="A428" s="12">
        <v>35940</v>
      </c>
      <c r="B428" s="18">
        <v>3.6839979999999999</v>
      </c>
    </row>
    <row r="429" spans="1:2" x14ac:dyDescent="0.25">
      <c r="A429" s="12">
        <v>35947</v>
      </c>
      <c r="B429" s="18">
        <v>3.6746720000000002</v>
      </c>
    </row>
    <row r="430" spans="1:2" x14ac:dyDescent="0.25">
      <c r="A430" s="12">
        <v>35954</v>
      </c>
      <c r="B430" s="18">
        <v>3.6187130000000001</v>
      </c>
    </row>
    <row r="431" spans="1:2" x14ac:dyDescent="0.25">
      <c r="A431" s="12">
        <v>35961</v>
      </c>
      <c r="B431" s="18">
        <v>3.5254460000000001</v>
      </c>
    </row>
    <row r="432" spans="1:2" x14ac:dyDescent="0.25">
      <c r="A432" s="12">
        <v>35968</v>
      </c>
      <c r="B432" s="18">
        <v>3.6933250000000002</v>
      </c>
    </row>
    <row r="433" spans="1:2" x14ac:dyDescent="0.25">
      <c r="A433" s="12">
        <v>35975</v>
      </c>
      <c r="B433" s="18">
        <v>3.6280389999999998</v>
      </c>
    </row>
    <row r="434" spans="1:2" x14ac:dyDescent="0.25">
      <c r="A434" s="12">
        <v>35982</v>
      </c>
      <c r="B434" s="18">
        <v>3.5907330000000002</v>
      </c>
    </row>
    <row r="435" spans="1:2" x14ac:dyDescent="0.25">
      <c r="A435" s="12">
        <v>35989</v>
      </c>
      <c r="B435" s="18">
        <v>4.019755</v>
      </c>
    </row>
    <row r="436" spans="1:2" x14ac:dyDescent="0.25">
      <c r="A436" s="12">
        <v>35996</v>
      </c>
      <c r="B436" s="18">
        <v>3.8238970000000001</v>
      </c>
    </row>
    <row r="437" spans="1:2" x14ac:dyDescent="0.25">
      <c r="A437" s="12">
        <v>36003</v>
      </c>
      <c r="B437" s="18">
        <v>3.6560190000000001</v>
      </c>
    </row>
    <row r="438" spans="1:2" x14ac:dyDescent="0.25">
      <c r="A438" s="12">
        <v>36010</v>
      </c>
      <c r="B438" s="18">
        <v>3.837996</v>
      </c>
    </row>
    <row r="439" spans="1:2" x14ac:dyDescent="0.25">
      <c r="A439" s="12">
        <v>36017</v>
      </c>
      <c r="B439" s="18">
        <v>3.5018210000000001</v>
      </c>
    </row>
    <row r="440" spans="1:2" x14ac:dyDescent="0.25">
      <c r="A440" s="12">
        <v>36024</v>
      </c>
      <c r="B440" s="18">
        <v>3.436455</v>
      </c>
    </row>
    <row r="441" spans="1:2" x14ac:dyDescent="0.25">
      <c r="A441" s="12">
        <v>36031</v>
      </c>
      <c r="B441" s="18">
        <v>3.0255740000000002</v>
      </c>
    </row>
    <row r="442" spans="1:2" x14ac:dyDescent="0.25">
      <c r="A442" s="12">
        <v>36038</v>
      </c>
      <c r="B442" s="18">
        <v>2.8201339999999999</v>
      </c>
    </row>
    <row r="443" spans="1:2" x14ac:dyDescent="0.25">
      <c r="A443" s="12">
        <v>36045</v>
      </c>
      <c r="B443" s="18">
        <v>2.7641040000000001</v>
      </c>
    </row>
    <row r="444" spans="1:2" x14ac:dyDescent="0.25">
      <c r="A444" s="12">
        <v>36052</v>
      </c>
      <c r="B444" s="18">
        <v>2.8668239999999998</v>
      </c>
    </row>
    <row r="445" spans="1:2" x14ac:dyDescent="0.25">
      <c r="A445" s="12">
        <v>36059</v>
      </c>
      <c r="B445" s="18">
        <v>2.9602059999999999</v>
      </c>
    </row>
    <row r="446" spans="1:2" x14ac:dyDescent="0.25">
      <c r="A446" s="12">
        <v>36066</v>
      </c>
      <c r="B446" s="18">
        <v>2.7360899999999999</v>
      </c>
    </row>
    <row r="447" spans="1:2" x14ac:dyDescent="0.25">
      <c r="A447" s="12">
        <v>36073</v>
      </c>
      <c r="B447" s="18">
        <v>2.6333690000000001</v>
      </c>
    </row>
    <row r="448" spans="1:2" x14ac:dyDescent="0.25">
      <c r="A448" s="12">
        <v>36080</v>
      </c>
      <c r="B448" s="18">
        <v>2.7454290000000001</v>
      </c>
    </row>
    <row r="449" spans="1:2" x14ac:dyDescent="0.25">
      <c r="A449" s="12">
        <v>36087</v>
      </c>
      <c r="B449" s="18">
        <v>3.0535890000000001</v>
      </c>
    </row>
    <row r="450" spans="1:2" x14ac:dyDescent="0.25">
      <c r="A450" s="12">
        <v>36094</v>
      </c>
      <c r="B450" s="18">
        <v>3.3710870000000002</v>
      </c>
    </row>
    <row r="451" spans="1:2" x14ac:dyDescent="0.25">
      <c r="A451" s="12">
        <v>36101</v>
      </c>
      <c r="B451" s="18">
        <v>3.6658550000000001</v>
      </c>
    </row>
    <row r="452" spans="1:2" x14ac:dyDescent="0.25">
      <c r="A452" s="12">
        <v>36108</v>
      </c>
      <c r="B452" s="18">
        <v>3.5255809999999999</v>
      </c>
    </row>
    <row r="453" spans="1:2" x14ac:dyDescent="0.25">
      <c r="A453" s="12">
        <v>36115</v>
      </c>
      <c r="B453" s="18">
        <v>3.4507660000000002</v>
      </c>
    </row>
    <row r="454" spans="1:2" x14ac:dyDescent="0.25">
      <c r="A454" s="12">
        <v>36122</v>
      </c>
      <c r="B454" s="18">
        <v>3.4881730000000002</v>
      </c>
    </row>
    <row r="455" spans="1:2" x14ac:dyDescent="0.25">
      <c r="A455" s="12">
        <v>36129</v>
      </c>
      <c r="B455" s="18">
        <v>3.5068760000000001</v>
      </c>
    </row>
    <row r="456" spans="1:2" x14ac:dyDescent="0.25">
      <c r="A456" s="12">
        <v>36136</v>
      </c>
      <c r="B456" s="18">
        <v>3.3478979999999998</v>
      </c>
    </row>
    <row r="457" spans="1:2" x14ac:dyDescent="0.25">
      <c r="A457" s="12">
        <v>36143</v>
      </c>
      <c r="B457" s="18">
        <v>3.18892</v>
      </c>
    </row>
    <row r="458" spans="1:2" x14ac:dyDescent="0.25">
      <c r="A458" s="12">
        <v>36150</v>
      </c>
      <c r="B458" s="18">
        <v>3.301139</v>
      </c>
    </row>
    <row r="459" spans="1:2" x14ac:dyDescent="0.25">
      <c r="A459" s="12">
        <v>36157</v>
      </c>
      <c r="B459" s="18">
        <v>3.6377989999999998</v>
      </c>
    </row>
    <row r="460" spans="1:2" x14ac:dyDescent="0.25">
      <c r="A460" s="12">
        <v>36164</v>
      </c>
      <c r="B460" s="18">
        <v>3.4227120000000002</v>
      </c>
    </row>
    <row r="461" spans="1:2" x14ac:dyDescent="0.25">
      <c r="A461" s="12">
        <v>36171</v>
      </c>
      <c r="B461" s="18">
        <v>3.3478979999999998</v>
      </c>
    </row>
    <row r="462" spans="1:2" x14ac:dyDescent="0.25">
      <c r="A462" s="12">
        <v>36178</v>
      </c>
      <c r="B462" s="18">
        <v>3.095402</v>
      </c>
    </row>
    <row r="463" spans="1:2" x14ac:dyDescent="0.25">
      <c r="A463" s="12">
        <v>36185</v>
      </c>
      <c r="B463" s="18">
        <v>2.992534</v>
      </c>
    </row>
    <row r="464" spans="1:2" x14ac:dyDescent="0.25">
      <c r="A464" s="12">
        <v>36192</v>
      </c>
      <c r="B464" s="18">
        <v>3.053112</v>
      </c>
    </row>
    <row r="465" spans="1:2" x14ac:dyDescent="0.25">
      <c r="A465" s="12">
        <v>36199</v>
      </c>
      <c r="B465" s="18">
        <v>3.0250170000000001</v>
      </c>
    </row>
    <row r="466" spans="1:2" x14ac:dyDescent="0.25">
      <c r="A466" s="12">
        <v>36206</v>
      </c>
      <c r="B466" s="18">
        <v>2.978189</v>
      </c>
    </row>
    <row r="467" spans="1:2" x14ac:dyDescent="0.25">
      <c r="A467" s="12">
        <v>36213</v>
      </c>
      <c r="B467" s="18">
        <v>2.8470740000000001</v>
      </c>
    </row>
    <row r="468" spans="1:2" x14ac:dyDescent="0.25">
      <c r="A468" s="12">
        <v>36220</v>
      </c>
      <c r="B468" s="18">
        <v>2.1540370000000002</v>
      </c>
    </row>
    <row r="469" spans="1:2" x14ac:dyDescent="0.25">
      <c r="A469" s="12">
        <v>36227</v>
      </c>
      <c r="B469" s="18">
        <v>2.322613</v>
      </c>
    </row>
    <row r="470" spans="1:2" x14ac:dyDescent="0.25">
      <c r="A470" s="12">
        <v>36234</v>
      </c>
      <c r="B470" s="18">
        <v>2.1914980000000002</v>
      </c>
    </row>
    <row r="471" spans="1:2" x14ac:dyDescent="0.25">
      <c r="A471" s="12">
        <v>36241</v>
      </c>
      <c r="B471" s="18">
        <v>2.2757849999999999</v>
      </c>
    </row>
    <row r="472" spans="1:2" x14ac:dyDescent="0.25">
      <c r="A472" s="12">
        <v>36248</v>
      </c>
      <c r="B472" s="18">
        <v>2.2383250000000001</v>
      </c>
    </row>
    <row r="473" spans="1:2" x14ac:dyDescent="0.25">
      <c r="A473" s="12">
        <v>36255</v>
      </c>
      <c r="B473" s="18">
        <v>2.5099209999999998</v>
      </c>
    </row>
    <row r="474" spans="1:2" x14ac:dyDescent="0.25">
      <c r="A474" s="12">
        <v>36262</v>
      </c>
      <c r="B474" s="18">
        <v>2.481824</v>
      </c>
    </row>
    <row r="475" spans="1:2" x14ac:dyDescent="0.25">
      <c r="A475" s="12">
        <v>36269</v>
      </c>
      <c r="B475" s="18">
        <v>2.547383</v>
      </c>
    </row>
    <row r="476" spans="1:2" x14ac:dyDescent="0.25">
      <c r="A476" s="12">
        <v>36276</v>
      </c>
      <c r="B476" s="18">
        <v>2.6597659999999999</v>
      </c>
    </row>
    <row r="477" spans="1:2" x14ac:dyDescent="0.25">
      <c r="A477" s="12">
        <v>36283</v>
      </c>
      <c r="B477" s="18">
        <v>2.8470740000000001</v>
      </c>
    </row>
    <row r="478" spans="1:2" x14ac:dyDescent="0.25">
      <c r="A478" s="12">
        <v>36290</v>
      </c>
      <c r="B478" s="18">
        <v>2.8377089999999998</v>
      </c>
    </row>
    <row r="479" spans="1:2" x14ac:dyDescent="0.25">
      <c r="A479" s="12">
        <v>36297</v>
      </c>
      <c r="B479" s="18">
        <v>2.7253240000000001</v>
      </c>
    </row>
    <row r="480" spans="1:2" x14ac:dyDescent="0.25">
      <c r="A480" s="12">
        <v>36304</v>
      </c>
      <c r="B480" s="18">
        <v>2.6410360000000002</v>
      </c>
    </row>
    <row r="481" spans="1:2" x14ac:dyDescent="0.25">
      <c r="A481" s="12">
        <v>36311</v>
      </c>
      <c r="B481" s="18">
        <v>2.6035740000000001</v>
      </c>
    </row>
    <row r="482" spans="1:2" x14ac:dyDescent="0.25">
      <c r="A482" s="12">
        <v>36318</v>
      </c>
      <c r="B482" s="18">
        <v>2.622306</v>
      </c>
    </row>
    <row r="483" spans="1:2" x14ac:dyDescent="0.25">
      <c r="A483" s="12">
        <v>36325</v>
      </c>
      <c r="B483" s="18">
        <v>2.61294</v>
      </c>
    </row>
    <row r="484" spans="1:2" x14ac:dyDescent="0.25">
      <c r="A484" s="12">
        <v>36332</v>
      </c>
      <c r="B484" s="18">
        <v>2.622306</v>
      </c>
    </row>
    <row r="485" spans="1:2" x14ac:dyDescent="0.25">
      <c r="A485" s="12">
        <v>36339</v>
      </c>
      <c r="B485" s="18">
        <v>2.8377089999999998</v>
      </c>
    </row>
    <row r="486" spans="1:2" x14ac:dyDescent="0.25">
      <c r="A486" s="12">
        <v>36346</v>
      </c>
      <c r="B486" s="18">
        <v>2.781517</v>
      </c>
    </row>
    <row r="487" spans="1:2" x14ac:dyDescent="0.25">
      <c r="A487" s="12">
        <v>36353</v>
      </c>
      <c r="B487" s="18">
        <v>2.8845360000000002</v>
      </c>
    </row>
    <row r="488" spans="1:2" x14ac:dyDescent="0.25">
      <c r="A488" s="12">
        <v>36360</v>
      </c>
      <c r="B488" s="18">
        <v>2.8189790000000001</v>
      </c>
    </row>
    <row r="489" spans="1:2" x14ac:dyDescent="0.25">
      <c r="A489" s="12">
        <v>36367</v>
      </c>
      <c r="B489" s="18">
        <v>2.809612</v>
      </c>
    </row>
    <row r="490" spans="1:2" x14ac:dyDescent="0.25">
      <c r="A490" s="12">
        <v>36374</v>
      </c>
      <c r="B490" s="18">
        <v>2.7534209999999999</v>
      </c>
    </row>
    <row r="491" spans="1:2" x14ac:dyDescent="0.25">
      <c r="A491" s="12">
        <v>36381</v>
      </c>
      <c r="B491" s="18">
        <v>2.8564409999999998</v>
      </c>
    </row>
    <row r="492" spans="1:2" x14ac:dyDescent="0.25">
      <c r="A492" s="12">
        <v>36388</v>
      </c>
      <c r="B492" s="18">
        <v>2.7908819999999999</v>
      </c>
    </row>
    <row r="493" spans="1:2" x14ac:dyDescent="0.25">
      <c r="A493" s="12">
        <v>36395</v>
      </c>
      <c r="B493" s="18">
        <v>2.687862</v>
      </c>
    </row>
    <row r="494" spans="1:2" x14ac:dyDescent="0.25">
      <c r="A494" s="12">
        <v>36402</v>
      </c>
      <c r="B494" s="18">
        <v>2.687862</v>
      </c>
    </row>
    <row r="495" spans="1:2" x14ac:dyDescent="0.25">
      <c r="A495" s="12">
        <v>36409</v>
      </c>
      <c r="B495" s="18">
        <v>2.772151</v>
      </c>
    </row>
    <row r="496" spans="1:2" x14ac:dyDescent="0.25">
      <c r="A496" s="12">
        <v>36416</v>
      </c>
      <c r="B496" s="18">
        <v>2.7346889999999999</v>
      </c>
    </row>
    <row r="497" spans="1:2" x14ac:dyDescent="0.25">
      <c r="A497" s="12">
        <v>36423</v>
      </c>
      <c r="B497" s="18">
        <v>2.5286520000000001</v>
      </c>
    </row>
    <row r="498" spans="1:2" x14ac:dyDescent="0.25">
      <c r="A498" s="12">
        <v>36430</v>
      </c>
      <c r="B498" s="18">
        <v>2.7159599999999999</v>
      </c>
    </row>
    <row r="499" spans="1:2" x14ac:dyDescent="0.25">
      <c r="A499" s="12">
        <v>36437</v>
      </c>
      <c r="B499" s="18">
        <v>2.9969199999999998</v>
      </c>
    </row>
    <row r="500" spans="1:2" x14ac:dyDescent="0.25">
      <c r="A500" s="12">
        <v>36444</v>
      </c>
      <c r="B500" s="18">
        <v>2.940728</v>
      </c>
    </row>
    <row r="501" spans="1:2" x14ac:dyDescent="0.25">
      <c r="A501" s="12">
        <v>36451</v>
      </c>
      <c r="B501" s="18">
        <v>2.8377089999999998</v>
      </c>
    </row>
    <row r="502" spans="1:2" x14ac:dyDescent="0.25">
      <c r="A502" s="12">
        <v>36458</v>
      </c>
      <c r="B502" s="18">
        <v>2.7908819999999999</v>
      </c>
    </row>
    <row r="503" spans="1:2" x14ac:dyDescent="0.25">
      <c r="A503" s="12">
        <v>36465</v>
      </c>
      <c r="B503" s="18">
        <v>2.9219970000000002</v>
      </c>
    </row>
    <row r="504" spans="1:2" x14ac:dyDescent="0.25">
      <c r="A504" s="12">
        <v>36472</v>
      </c>
      <c r="B504" s="18">
        <v>2.809612</v>
      </c>
    </row>
    <row r="505" spans="1:2" x14ac:dyDescent="0.25">
      <c r="A505" s="12">
        <v>36479</v>
      </c>
      <c r="B505" s="18">
        <v>2.809612</v>
      </c>
    </row>
    <row r="506" spans="1:2" x14ac:dyDescent="0.25">
      <c r="A506" s="12">
        <v>36486</v>
      </c>
      <c r="B506" s="18">
        <v>2.7253240000000001</v>
      </c>
    </row>
    <row r="507" spans="1:2" x14ac:dyDescent="0.25">
      <c r="A507" s="12">
        <v>36493</v>
      </c>
      <c r="B507" s="18">
        <v>2.6410360000000002</v>
      </c>
    </row>
    <row r="508" spans="1:2" x14ac:dyDescent="0.25">
      <c r="A508" s="12">
        <v>36500</v>
      </c>
      <c r="B508" s="18">
        <v>2.987555</v>
      </c>
    </row>
    <row r="509" spans="1:2" x14ac:dyDescent="0.25">
      <c r="A509" s="12">
        <v>36507</v>
      </c>
      <c r="B509" s="18">
        <v>2.987555</v>
      </c>
    </row>
    <row r="510" spans="1:2" x14ac:dyDescent="0.25">
      <c r="A510" s="12">
        <v>36514</v>
      </c>
      <c r="B510" s="18">
        <v>3.0156510000000001</v>
      </c>
    </row>
    <row r="511" spans="1:2" x14ac:dyDescent="0.25">
      <c r="A511" s="12">
        <v>36521</v>
      </c>
      <c r="B511" s="18">
        <v>3.0437470000000002</v>
      </c>
    </row>
    <row r="512" spans="1:2" x14ac:dyDescent="0.25">
      <c r="A512" s="12">
        <v>36528</v>
      </c>
      <c r="B512" s="18">
        <v>3.0437470000000002</v>
      </c>
    </row>
    <row r="513" spans="1:2" x14ac:dyDescent="0.25">
      <c r="A513" s="12">
        <v>36535</v>
      </c>
      <c r="B513" s="18">
        <v>3.249784</v>
      </c>
    </row>
    <row r="514" spans="1:2" x14ac:dyDescent="0.25">
      <c r="A514" s="12">
        <v>36542</v>
      </c>
      <c r="B514" s="18">
        <v>3.2872469999999998</v>
      </c>
    </row>
    <row r="515" spans="1:2" x14ac:dyDescent="0.25">
      <c r="A515" s="12">
        <v>36549</v>
      </c>
      <c r="B515" s="18">
        <v>2.9688240000000001</v>
      </c>
    </row>
    <row r="516" spans="1:2" x14ac:dyDescent="0.25">
      <c r="A516" s="12">
        <v>36556</v>
      </c>
      <c r="B516" s="18">
        <v>2.9969199999999998</v>
      </c>
    </row>
    <row r="517" spans="1:2" x14ac:dyDescent="0.25">
      <c r="A517" s="12">
        <v>36563</v>
      </c>
      <c r="B517" s="18">
        <v>2.9032659999999999</v>
      </c>
    </row>
    <row r="518" spans="1:2" x14ac:dyDescent="0.25">
      <c r="A518" s="12">
        <v>36570</v>
      </c>
      <c r="B518" s="18">
        <v>2.7159599999999999</v>
      </c>
    </row>
    <row r="519" spans="1:2" x14ac:dyDescent="0.25">
      <c r="A519" s="12">
        <v>36577</v>
      </c>
      <c r="B519" s="18">
        <v>2.6597659999999999</v>
      </c>
    </row>
    <row r="520" spans="1:2" x14ac:dyDescent="0.25">
      <c r="A520" s="12">
        <v>36584</v>
      </c>
      <c r="B520" s="18">
        <v>2.781517</v>
      </c>
    </row>
    <row r="521" spans="1:2" x14ac:dyDescent="0.25">
      <c r="A521" s="12">
        <v>36591</v>
      </c>
      <c r="B521" s="18">
        <v>2.9032659999999999</v>
      </c>
    </row>
    <row r="522" spans="1:2" x14ac:dyDescent="0.25">
      <c r="A522" s="12">
        <v>36598</v>
      </c>
      <c r="B522" s="18">
        <v>3.0156510000000001</v>
      </c>
    </row>
    <row r="523" spans="1:2" x14ac:dyDescent="0.25">
      <c r="A523" s="12">
        <v>36605</v>
      </c>
      <c r="B523" s="18">
        <v>2.9688240000000001</v>
      </c>
    </row>
    <row r="524" spans="1:2" x14ac:dyDescent="0.25">
      <c r="A524" s="12">
        <v>36612</v>
      </c>
      <c r="B524" s="18">
        <v>3.249784</v>
      </c>
    </row>
    <row r="525" spans="1:2" x14ac:dyDescent="0.25">
      <c r="A525" s="12">
        <v>36619</v>
      </c>
      <c r="B525" s="18">
        <v>3.5775739999999998</v>
      </c>
    </row>
    <row r="526" spans="1:2" x14ac:dyDescent="0.25">
      <c r="A526" s="12">
        <v>36626</v>
      </c>
      <c r="B526" s="18">
        <v>3.2966120000000001</v>
      </c>
    </row>
    <row r="527" spans="1:2" x14ac:dyDescent="0.25">
      <c r="A527" s="12">
        <v>36633</v>
      </c>
      <c r="B527" s="18">
        <v>3.9334579999999999</v>
      </c>
    </row>
    <row r="528" spans="1:2" x14ac:dyDescent="0.25">
      <c r="A528" s="12">
        <v>36640</v>
      </c>
      <c r="B528" s="18">
        <v>3.6524960000000002</v>
      </c>
    </row>
    <row r="529" spans="1:2" x14ac:dyDescent="0.25">
      <c r="A529" s="12">
        <v>36647</v>
      </c>
      <c r="B529" s="18">
        <v>3.7648809999999999</v>
      </c>
    </row>
    <row r="530" spans="1:2" x14ac:dyDescent="0.25">
      <c r="A530" s="12">
        <v>36654</v>
      </c>
      <c r="B530" s="18">
        <v>4.1394970000000004</v>
      </c>
    </row>
    <row r="531" spans="1:2" x14ac:dyDescent="0.25">
      <c r="A531" s="12">
        <v>36661</v>
      </c>
      <c r="B531" s="18">
        <v>4.1207649999999996</v>
      </c>
    </row>
    <row r="532" spans="1:2" x14ac:dyDescent="0.25">
      <c r="A532" s="12">
        <v>36668</v>
      </c>
      <c r="B532" s="18">
        <v>4.1113989999999996</v>
      </c>
    </row>
    <row r="533" spans="1:2" x14ac:dyDescent="0.25">
      <c r="A533" s="12">
        <v>36675</v>
      </c>
      <c r="B533" s="18">
        <v>4.1769569999999998</v>
      </c>
    </row>
    <row r="534" spans="1:2" x14ac:dyDescent="0.25">
      <c r="A534" s="12">
        <v>36682</v>
      </c>
      <c r="B534" s="18">
        <v>4.1488620000000003</v>
      </c>
    </row>
    <row r="535" spans="1:2" x14ac:dyDescent="0.25">
      <c r="A535" s="12">
        <v>36689</v>
      </c>
      <c r="B535" s="18">
        <v>4.1582270000000001</v>
      </c>
    </row>
    <row r="536" spans="1:2" x14ac:dyDescent="0.25">
      <c r="A536" s="12">
        <v>36696</v>
      </c>
      <c r="B536" s="18">
        <v>4.1207649999999996</v>
      </c>
    </row>
    <row r="537" spans="1:2" x14ac:dyDescent="0.25">
      <c r="A537" s="12">
        <v>36703</v>
      </c>
      <c r="B537" s="18">
        <v>3.9709210000000001</v>
      </c>
    </row>
    <row r="538" spans="1:2" x14ac:dyDescent="0.25">
      <c r="A538" s="12">
        <v>36710</v>
      </c>
      <c r="B538" s="18">
        <v>4.0271109999999997</v>
      </c>
    </row>
    <row r="539" spans="1:2" x14ac:dyDescent="0.25">
      <c r="A539" s="12">
        <v>36717</v>
      </c>
      <c r="B539" s="18">
        <v>4.1113989999999996</v>
      </c>
    </row>
    <row r="540" spans="1:2" x14ac:dyDescent="0.25">
      <c r="A540" s="12">
        <v>36724</v>
      </c>
      <c r="B540" s="18">
        <v>4.326803</v>
      </c>
    </row>
    <row r="541" spans="1:2" x14ac:dyDescent="0.25">
      <c r="A541" s="12">
        <v>36731</v>
      </c>
      <c r="B541" s="18">
        <v>4.4672830000000001</v>
      </c>
    </row>
    <row r="542" spans="1:2" x14ac:dyDescent="0.25">
      <c r="A542" s="12">
        <v>36738</v>
      </c>
      <c r="B542" s="18">
        <v>4.3829960000000003</v>
      </c>
    </row>
    <row r="543" spans="1:2" x14ac:dyDescent="0.25">
      <c r="A543" s="12">
        <v>36745</v>
      </c>
      <c r="B543" s="18">
        <v>4.4110930000000002</v>
      </c>
    </row>
    <row r="544" spans="1:2" x14ac:dyDescent="0.25">
      <c r="A544" s="12">
        <v>36752</v>
      </c>
      <c r="B544" s="18">
        <v>4.4860160000000002</v>
      </c>
    </row>
    <row r="545" spans="1:2" x14ac:dyDescent="0.25">
      <c r="A545" s="12">
        <v>36759</v>
      </c>
      <c r="B545" s="18">
        <v>4.3923620000000003</v>
      </c>
    </row>
    <row r="546" spans="1:2" x14ac:dyDescent="0.25">
      <c r="A546" s="12">
        <v>36766</v>
      </c>
      <c r="B546" s="18">
        <v>4.3455339999999998</v>
      </c>
    </row>
    <row r="547" spans="1:2" x14ac:dyDescent="0.25">
      <c r="A547" s="12">
        <v>36773</v>
      </c>
      <c r="B547" s="18">
        <v>4.560937</v>
      </c>
    </row>
    <row r="548" spans="1:2" x14ac:dyDescent="0.25">
      <c r="A548" s="12">
        <v>36780</v>
      </c>
      <c r="B548" s="18">
        <v>4.7576109999999998</v>
      </c>
    </row>
    <row r="549" spans="1:2" x14ac:dyDescent="0.25">
      <c r="A549" s="12">
        <v>36787</v>
      </c>
      <c r="B549" s="18">
        <v>4.560937</v>
      </c>
    </row>
    <row r="550" spans="1:2" x14ac:dyDescent="0.25">
      <c r="A550" s="12">
        <v>36794</v>
      </c>
      <c r="B550" s="18">
        <v>5.0385720000000003</v>
      </c>
    </row>
    <row r="551" spans="1:2" x14ac:dyDescent="0.25">
      <c r="A551" s="12">
        <v>36801</v>
      </c>
      <c r="B551" s="18">
        <v>5.0011089999999996</v>
      </c>
    </row>
    <row r="552" spans="1:2" x14ac:dyDescent="0.25">
      <c r="A552" s="12">
        <v>36808</v>
      </c>
      <c r="B552" s="18">
        <v>5.0573030000000001</v>
      </c>
    </row>
    <row r="553" spans="1:2" x14ac:dyDescent="0.25">
      <c r="A553" s="12">
        <v>36815</v>
      </c>
      <c r="B553" s="18">
        <v>5.5349360000000001</v>
      </c>
    </row>
    <row r="554" spans="1:2" x14ac:dyDescent="0.25">
      <c r="A554" s="12">
        <v>36822</v>
      </c>
      <c r="B554" s="18">
        <v>5.6473199999999997</v>
      </c>
    </row>
    <row r="555" spans="1:2" x14ac:dyDescent="0.25">
      <c r="A555" s="12">
        <v>36829</v>
      </c>
      <c r="B555" s="18">
        <v>5.5255710000000002</v>
      </c>
    </row>
    <row r="556" spans="1:2" x14ac:dyDescent="0.25">
      <c r="A556" s="12">
        <v>36836</v>
      </c>
      <c r="B556" s="18">
        <v>5.6473199999999997</v>
      </c>
    </row>
    <row r="557" spans="1:2" x14ac:dyDescent="0.25">
      <c r="A557" s="12">
        <v>36843</v>
      </c>
      <c r="B557" s="18">
        <v>6.1717829999999996</v>
      </c>
    </row>
    <row r="558" spans="1:2" x14ac:dyDescent="0.25">
      <c r="A558" s="12">
        <v>36850</v>
      </c>
      <c r="B558" s="18">
        <v>6.1811489999999996</v>
      </c>
    </row>
    <row r="559" spans="1:2" x14ac:dyDescent="0.25">
      <c r="A559" s="12">
        <v>36857</v>
      </c>
      <c r="B559" s="18">
        <v>6.7992619999999997</v>
      </c>
    </row>
    <row r="560" spans="1:2" x14ac:dyDescent="0.25">
      <c r="A560" s="12">
        <v>36864</v>
      </c>
      <c r="B560" s="18">
        <v>7.0427629999999999</v>
      </c>
    </row>
    <row r="561" spans="1:2" x14ac:dyDescent="0.25">
      <c r="A561" s="12">
        <v>36871</v>
      </c>
      <c r="B561" s="18">
        <v>7.1457819999999996</v>
      </c>
    </row>
    <row r="562" spans="1:2" x14ac:dyDescent="0.25">
      <c r="A562" s="12">
        <v>36878</v>
      </c>
      <c r="B562" s="18">
        <v>6.4808389999999996</v>
      </c>
    </row>
    <row r="563" spans="1:2" x14ac:dyDescent="0.25">
      <c r="A563" s="12">
        <v>36885</v>
      </c>
      <c r="B563" s="18">
        <v>7.192609</v>
      </c>
    </row>
    <row r="564" spans="1:2" x14ac:dyDescent="0.25">
      <c r="A564" s="12">
        <v>36892</v>
      </c>
      <c r="B564" s="18">
        <v>7.1364179999999999</v>
      </c>
    </row>
    <row r="565" spans="1:2" x14ac:dyDescent="0.25">
      <c r="A565" s="12">
        <v>36899</v>
      </c>
      <c r="B565" s="18">
        <v>7.1364179999999999</v>
      </c>
    </row>
    <row r="566" spans="1:2" x14ac:dyDescent="0.25">
      <c r="A566" s="12">
        <v>36906</v>
      </c>
      <c r="B566" s="18">
        <v>6.5744930000000004</v>
      </c>
    </row>
    <row r="567" spans="1:2" x14ac:dyDescent="0.25">
      <c r="A567" s="12">
        <v>36913</v>
      </c>
      <c r="B567" s="18">
        <v>7.1083230000000004</v>
      </c>
    </row>
    <row r="568" spans="1:2" x14ac:dyDescent="0.25">
      <c r="A568" s="12">
        <v>36920</v>
      </c>
      <c r="B568" s="18">
        <v>7.3019980000000002</v>
      </c>
    </row>
    <row r="569" spans="1:2" x14ac:dyDescent="0.25">
      <c r="A569" s="12">
        <v>36927</v>
      </c>
      <c r="B569" s="18">
        <v>7.5027889999999999</v>
      </c>
    </row>
    <row r="570" spans="1:2" x14ac:dyDescent="0.25">
      <c r="A570" s="12">
        <v>36934</v>
      </c>
      <c r="B570" s="18">
        <v>7.7170680000000003</v>
      </c>
    </row>
    <row r="571" spans="1:2" x14ac:dyDescent="0.25">
      <c r="A571" s="12">
        <v>36941</v>
      </c>
      <c r="B571" s="18">
        <v>8.0452300000000001</v>
      </c>
    </row>
    <row r="572" spans="1:2" x14ac:dyDescent="0.25">
      <c r="A572" s="12">
        <v>36948</v>
      </c>
      <c r="B572" s="18">
        <v>8.0677079999999997</v>
      </c>
    </row>
    <row r="573" spans="1:2" x14ac:dyDescent="0.25">
      <c r="A573" s="12">
        <v>36955</v>
      </c>
      <c r="B573" s="18">
        <v>8.3389279999999992</v>
      </c>
    </row>
    <row r="574" spans="1:2" x14ac:dyDescent="0.25">
      <c r="A574" s="12">
        <v>36962</v>
      </c>
      <c r="B574" s="18">
        <v>7.5657259999999997</v>
      </c>
    </row>
    <row r="575" spans="1:2" x14ac:dyDescent="0.25">
      <c r="A575" s="12">
        <v>36969</v>
      </c>
      <c r="B575" s="18">
        <v>6.9603469999999996</v>
      </c>
    </row>
    <row r="576" spans="1:2" x14ac:dyDescent="0.25">
      <c r="A576" s="12">
        <v>36976</v>
      </c>
      <c r="B576" s="18">
        <v>7.5447439999999997</v>
      </c>
    </row>
    <row r="577" spans="1:2" x14ac:dyDescent="0.25">
      <c r="A577" s="12">
        <v>36983</v>
      </c>
      <c r="B577" s="18">
        <v>7.3334630000000001</v>
      </c>
    </row>
    <row r="578" spans="1:2" x14ac:dyDescent="0.25">
      <c r="A578" s="12">
        <v>36990</v>
      </c>
      <c r="B578" s="18">
        <v>8.091685</v>
      </c>
    </row>
    <row r="579" spans="1:2" x14ac:dyDescent="0.25">
      <c r="A579" s="12">
        <v>36997</v>
      </c>
      <c r="B579" s="18">
        <v>8.3314360000000001</v>
      </c>
    </row>
    <row r="580" spans="1:2" x14ac:dyDescent="0.25">
      <c r="A580" s="12">
        <v>37004</v>
      </c>
      <c r="B580" s="18">
        <v>8.5277370000000001</v>
      </c>
    </row>
    <row r="581" spans="1:2" x14ac:dyDescent="0.25">
      <c r="A581" s="12">
        <v>37011</v>
      </c>
      <c r="B581" s="18">
        <v>8.2415299999999991</v>
      </c>
    </row>
    <row r="582" spans="1:2" x14ac:dyDescent="0.25">
      <c r="A582" s="12">
        <v>37018</v>
      </c>
      <c r="B582" s="18">
        <v>8.1081710000000005</v>
      </c>
    </row>
    <row r="583" spans="1:2" x14ac:dyDescent="0.25">
      <c r="A583" s="12">
        <v>37025</v>
      </c>
      <c r="B583" s="18">
        <v>8.9682849999999998</v>
      </c>
    </row>
    <row r="584" spans="1:2" x14ac:dyDescent="0.25">
      <c r="A584" s="12">
        <v>37032</v>
      </c>
      <c r="B584" s="18">
        <v>9.0761699999999994</v>
      </c>
    </row>
    <row r="585" spans="1:2" x14ac:dyDescent="0.25">
      <c r="A585" s="12">
        <v>37039</v>
      </c>
      <c r="B585" s="18">
        <v>9.4942379999999993</v>
      </c>
    </row>
    <row r="586" spans="1:2" x14ac:dyDescent="0.25">
      <c r="A586" s="12">
        <v>37046</v>
      </c>
      <c r="B586" s="18">
        <v>9.7399880000000003</v>
      </c>
    </row>
    <row r="587" spans="1:2" x14ac:dyDescent="0.25">
      <c r="A587" s="12">
        <v>37053</v>
      </c>
      <c r="B587" s="18">
        <v>9.4163250000000005</v>
      </c>
    </row>
    <row r="588" spans="1:2" x14ac:dyDescent="0.25">
      <c r="A588" s="12">
        <v>37060</v>
      </c>
      <c r="B588" s="18">
        <v>9.4373009999999997</v>
      </c>
    </row>
    <row r="589" spans="1:2" x14ac:dyDescent="0.25">
      <c r="A589" s="12">
        <v>37067</v>
      </c>
      <c r="B589" s="18">
        <v>9.4028419999999997</v>
      </c>
    </row>
    <row r="590" spans="1:2" x14ac:dyDescent="0.25">
      <c r="A590" s="12">
        <v>37074</v>
      </c>
      <c r="B590" s="18">
        <v>8.8708849999999995</v>
      </c>
    </row>
    <row r="591" spans="1:2" x14ac:dyDescent="0.25">
      <c r="A591" s="12">
        <v>37081</v>
      </c>
      <c r="B591" s="18">
        <v>8.8124450000000003</v>
      </c>
    </row>
    <row r="592" spans="1:2" x14ac:dyDescent="0.25">
      <c r="A592" s="12">
        <v>37088</v>
      </c>
      <c r="B592" s="18">
        <v>8.0452300000000001</v>
      </c>
    </row>
    <row r="593" spans="1:2" x14ac:dyDescent="0.25">
      <c r="A593" s="12">
        <v>37095</v>
      </c>
      <c r="B593" s="18">
        <v>7.8354470000000003</v>
      </c>
    </row>
    <row r="594" spans="1:2" x14ac:dyDescent="0.25">
      <c r="A594" s="12">
        <v>37102</v>
      </c>
      <c r="B594" s="18">
        <v>7.5462439999999997</v>
      </c>
    </row>
    <row r="595" spans="1:2" x14ac:dyDescent="0.25">
      <c r="A595" s="12">
        <v>37109</v>
      </c>
      <c r="B595" s="18">
        <v>7.4083880000000004</v>
      </c>
    </row>
    <row r="596" spans="1:2" x14ac:dyDescent="0.25">
      <c r="A596" s="12">
        <v>37116</v>
      </c>
      <c r="B596" s="18">
        <v>7.8878950000000003</v>
      </c>
    </row>
    <row r="597" spans="1:2" x14ac:dyDescent="0.25">
      <c r="A597" s="12">
        <v>37123</v>
      </c>
      <c r="B597" s="18">
        <v>8.0602180000000008</v>
      </c>
    </row>
    <row r="598" spans="1:2" x14ac:dyDescent="0.25">
      <c r="A598" s="12">
        <v>37130</v>
      </c>
      <c r="B598" s="18">
        <v>8.0197579999999995</v>
      </c>
    </row>
    <row r="599" spans="1:2" x14ac:dyDescent="0.25">
      <c r="A599" s="12">
        <v>37137</v>
      </c>
      <c r="B599" s="18">
        <v>7.9013799999999996</v>
      </c>
    </row>
    <row r="600" spans="1:2" x14ac:dyDescent="0.25">
      <c r="A600" s="12">
        <v>37144</v>
      </c>
      <c r="B600" s="18">
        <v>7.6841010000000001</v>
      </c>
    </row>
    <row r="601" spans="1:2" x14ac:dyDescent="0.25">
      <c r="A601" s="12">
        <v>37151</v>
      </c>
      <c r="B601" s="18">
        <v>5.8514860000000004</v>
      </c>
    </row>
    <row r="602" spans="1:2" x14ac:dyDescent="0.25">
      <c r="A602" s="12">
        <v>37158</v>
      </c>
      <c r="B602" s="18">
        <v>6.3684560000000001</v>
      </c>
    </row>
    <row r="603" spans="1:2" x14ac:dyDescent="0.25">
      <c r="A603" s="12">
        <v>37165</v>
      </c>
      <c r="B603" s="18">
        <v>6.8929169999999997</v>
      </c>
    </row>
    <row r="604" spans="1:2" x14ac:dyDescent="0.25">
      <c r="A604" s="12">
        <v>37172</v>
      </c>
      <c r="B604" s="18">
        <v>7.4023950000000003</v>
      </c>
    </row>
    <row r="605" spans="1:2" x14ac:dyDescent="0.25">
      <c r="A605" s="12">
        <v>37179</v>
      </c>
      <c r="B605" s="18">
        <v>7.4128829999999999</v>
      </c>
    </row>
    <row r="606" spans="1:2" x14ac:dyDescent="0.25">
      <c r="A606" s="12">
        <v>37186</v>
      </c>
      <c r="B606" s="18">
        <v>7.8474380000000004</v>
      </c>
    </row>
    <row r="607" spans="1:2" x14ac:dyDescent="0.25">
      <c r="A607" s="12">
        <v>37193</v>
      </c>
      <c r="B607" s="18">
        <v>7.7320529999999996</v>
      </c>
    </row>
    <row r="608" spans="1:2" x14ac:dyDescent="0.25">
      <c r="A608" s="12">
        <v>37200</v>
      </c>
      <c r="B608" s="18">
        <v>8.7150440000000007</v>
      </c>
    </row>
    <row r="609" spans="1:2" x14ac:dyDescent="0.25">
      <c r="A609" s="12">
        <v>37207</v>
      </c>
      <c r="B609" s="18">
        <v>9.2455020000000001</v>
      </c>
    </row>
    <row r="610" spans="1:2" x14ac:dyDescent="0.25">
      <c r="A610" s="12">
        <v>37214</v>
      </c>
      <c r="B610" s="18">
        <v>9.2904499999999999</v>
      </c>
    </row>
    <row r="611" spans="1:2" x14ac:dyDescent="0.25">
      <c r="A611" s="12">
        <v>37221</v>
      </c>
      <c r="B611" s="18">
        <v>9.2889540000000004</v>
      </c>
    </row>
    <row r="612" spans="1:2" x14ac:dyDescent="0.25">
      <c r="A612" s="12">
        <v>37228</v>
      </c>
      <c r="B612" s="18">
        <v>9.807423</v>
      </c>
    </row>
    <row r="613" spans="1:2" x14ac:dyDescent="0.25">
      <c r="A613" s="12">
        <v>37235</v>
      </c>
      <c r="B613" s="18">
        <v>9.7175130000000003</v>
      </c>
    </row>
    <row r="614" spans="1:2" x14ac:dyDescent="0.25">
      <c r="A614" s="12">
        <v>37242</v>
      </c>
      <c r="B614" s="18">
        <v>10.093626</v>
      </c>
    </row>
    <row r="615" spans="1:2" x14ac:dyDescent="0.25">
      <c r="A615" s="12">
        <v>37249</v>
      </c>
      <c r="B615" s="18">
        <v>10.489223000000001</v>
      </c>
    </row>
    <row r="616" spans="1:2" x14ac:dyDescent="0.25">
      <c r="A616" s="12">
        <v>37256</v>
      </c>
      <c r="B616" s="18">
        <v>10.129591</v>
      </c>
    </row>
    <row r="617" spans="1:2" x14ac:dyDescent="0.25">
      <c r="A617" s="12">
        <v>37263</v>
      </c>
      <c r="B617" s="18">
        <v>9.9392849999999999</v>
      </c>
    </row>
    <row r="618" spans="1:2" x14ac:dyDescent="0.25">
      <c r="A618" s="12">
        <v>37270</v>
      </c>
      <c r="B618" s="18">
        <v>10.18953</v>
      </c>
    </row>
    <row r="619" spans="1:2" x14ac:dyDescent="0.25">
      <c r="A619" s="12">
        <v>37277</v>
      </c>
      <c r="B619" s="18">
        <v>9.6351010000000006</v>
      </c>
    </row>
    <row r="620" spans="1:2" x14ac:dyDescent="0.25">
      <c r="A620" s="12">
        <v>37284</v>
      </c>
      <c r="B620" s="18">
        <v>9.6575760000000006</v>
      </c>
    </row>
    <row r="621" spans="1:2" x14ac:dyDescent="0.25">
      <c r="A621" s="12">
        <v>37291</v>
      </c>
      <c r="B621" s="18">
        <v>9.4702699999999993</v>
      </c>
    </row>
    <row r="622" spans="1:2" x14ac:dyDescent="0.25">
      <c r="A622" s="12">
        <v>37298</v>
      </c>
      <c r="B622" s="18">
        <v>9.5272100000000002</v>
      </c>
    </row>
    <row r="623" spans="1:2" x14ac:dyDescent="0.25">
      <c r="A623" s="12">
        <v>37305</v>
      </c>
      <c r="B623" s="18">
        <v>9.8613619999999997</v>
      </c>
    </row>
    <row r="624" spans="1:2" x14ac:dyDescent="0.25">
      <c r="A624" s="12">
        <v>37312</v>
      </c>
      <c r="B624" s="18">
        <v>10.129591</v>
      </c>
    </row>
    <row r="625" spans="1:2" x14ac:dyDescent="0.25">
      <c r="A625" s="12">
        <v>37319</v>
      </c>
      <c r="B625" s="18">
        <v>10.16705</v>
      </c>
    </row>
    <row r="626" spans="1:2" x14ac:dyDescent="0.25">
      <c r="A626" s="12">
        <v>37326</v>
      </c>
      <c r="B626" s="18">
        <v>9.4028419999999997</v>
      </c>
    </row>
    <row r="627" spans="1:2" x14ac:dyDescent="0.25">
      <c r="A627" s="12">
        <v>37333</v>
      </c>
      <c r="B627" s="18">
        <v>9.3578849999999996</v>
      </c>
    </row>
    <row r="628" spans="1:2" x14ac:dyDescent="0.25">
      <c r="A628" s="12">
        <v>37340</v>
      </c>
      <c r="B628" s="18">
        <v>9.3384020000000003</v>
      </c>
    </row>
    <row r="629" spans="1:2" x14ac:dyDescent="0.25">
      <c r="A629" s="12">
        <v>37347</v>
      </c>
      <c r="B629" s="18">
        <v>8.8753820000000001</v>
      </c>
    </row>
    <row r="630" spans="1:2" x14ac:dyDescent="0.25">
      <c r="A630" s="12">
        <v>37354</v>
      </c>
      <c r="B630" s="18">
        <v>8.5262390000000003</v>
      </c>
    </row>
    <row r="631" spans="1:2" x14ac:dyDescent="0.25">
      <c r="A631" s="12">
        <v>37361</v>
      </c>
      <c r="B631" s="18">
        <v>8.0542219999999993</v>
      </c>
    </row>
    <row r="632" spans="1:2" x14ac:dyDescent="0.25">
      <c r="A632" s="12">
        <v>37368</v>
      </c>
      <c r="B632" s="18">
        <v>9.0671809999999997</v>
      </c>
    </row>
    <row r="633" spans="1:2" x14ac:dyDescent="0.25">
      <c r="A633" s="12">
        <v>37375</v>
      </c>
      <c r="B633" s="18">
        <v>9.4657730000000004</v>
      </c>
    </row>
    <row r="634" spans="1:2" x14ac:dyDescent="0.25">
      <c r="A634" s="12">
        <v>37382</v>
      </c>
      <c r="B634" s="18">
        <v>9.2709709999999994</v>
      </c>
    </row>
    <row r="635" spans="1:2" x14ac:dyDescent="0.25">
      <c r="A635" s="12">
        <v>37389</v>
      </c>
      <c r="B635" s="18">
        <v>9.6530760000000004</v>
      </c>
    </row>
    <row r="636" spans="1:2" x14ac:dyDescent="0.25">
      <c r="A636" s="12">
        <v>37396</v>
      </c>
      <c r="B636" s="18">
        <v>9.2604860000000002</v>
      </c>
    </row>
    <row r="637" spans="1:2" x14ac:dyDescent="0.25">
      <c r="A637" s="12">
        <v>37403</v>
      </c>
      <c r="B637" s="18">
        <v>9.3653770000000005</v>
      </c>
    </row>
    <row r="638" spans="1:2" x14ac:dyDescent="0.25">
      <c r="A638" s="12">
        <v>37410</v>
      </c>
      <c r="B638" s="18">
        <v>9.2005440000000007</v>
      </c>
    </row>
    <row r="639" spans="1:2" x14ac:dyDescent="0.25">
      <c r="A639" s="12">
        <v>37417</v>
      </c>
      <c r="B639" s="18">
        <v>8.5696929999999991</v>
      </c>
    </row>
    <row r="640" spans="1:2" x14ac:dyDescent="0.25">
      <c r="A640" s="12">
        <v>37424</v>
      </c>
      <c r="B640" s="18">
        <v>8.6925640000000008</v>
      </c>
    </row>
    <row r="641" spans="1:2" x14ac:dyDescent="0.25">
      <c r="A641" s="12">
        <v>37431</v>
      </c>
      <c r="B641" s="18">
        <v>8.4962660000000003</v>
      </c>
    </row>
    <row r="642" spans="1:2" x14ac:dyDescent="0.25">
      <c r="A642" s="12">
        <v>37438</v>
      </c>
      <c r="B642" s="18">
        <v>8.7060519999999997</v>
      </c>
    </row>
    <row r="643" spans="1:2" x14ac:dyDescent="0.25">
      <c r="A643" s="12">
        <v>37445</v>
      </c>
      <c r="B643" s="18">
        <v>8.5666910000000005</v>
      </c>
    </row>
    <row r="644" spans="1:2" x14ac:dyDescent="0.25">
      <c r="A644" s="12">
        <v>37452</v>
      </c>
      <c r="B644" s="18">
        <v>7.838444</v>
      </c>
    </row>
    <row r="645" spans="1:2" x14ac:dyDescent="0.25">
      <c r="A645" s="12">
        <v>37459</v>
      </c>
      <c r="B645" s="18">
        <v>7.9628160000000001</v>
      </c>
    </row>
    <row r="646" spans="1:2" x14ac:dyDescent="0.25">
      <c r="A646" s="12">
        <v>37466</v>
      </c>
      <c r="B646" s="18">
        <v>8.234038</v>
      </c>
    </row>
    <row r="647" spans="1:2" x14ac:dyDescent="0.25">
      <c r="A647" s="12">
        <v>37473</v>
      </c>
      <c r="B647" s="18">
        <v>8.8663900000000009</v>
      </c>
    </row>
    <row r="648" spans="1:2" x14ac:dyDescent="0.25">
      <c r="A648" s="12">
        <v>37480</v>
      </c>
      <c r="B648" s="18">
        <v>9.8044229999999999</v>
      </c>
    </row>
    <row r="649" spans="1:2" x14ac:dyDescent="0.25">
      <c r="A649" s="12">
        <v>37487</v>
      </c>
      <c r="B649" s="18">
        <v>9.9063189999999999</v>
      </c>
    </row>
    <row r="650" spans="1:2" x14ac:dyDescent="0.25">
      <c r="A650" s="12">
        <v>37494</v>
      </c>
      <c r="B650" s="18">
        <v>9.6920409999999997</v>
      </c>
    </row>
    <row r="651" spans="1:2" x14ac:dyDescent="0.25">
      <c r="A651" s="12">
        <v>37501</v>
      </c>
      <c r="B651" s="18">
        <v>9.6276039999999998</v>
      </c>
    </row>
    <row r="652" spans="1:2" x14ac:dyDescent="0.25">
      <c r="A652" s="12">
        <v>37508</v>
      </c>
      <c r="B652" s="18">
        <v>9.8748539999999991</v>
      </c>
    </row>
    <row r="653" spans="1:2" x14ac:dyDescent="0.25">
      <c r="A653" s="12">
        <v>37515</v>
      </c>
      <c r="B653" s="18">
        <v>9.9332949999999993</v>
      </c>
    </row>
    <row r="654" spans="1:2" x14ac:dyDescent="0.25">
      <c r="A654" s="12">
        <v>37522</v>
      </c>
      <c r="B654" s="18">
        <v>10.427783</v>
      </c>
    </row>
    <row r="655" spans="1:2" x14ac:dyDescent="0.25">
      <c r="A655" s="12">
        <v>37529</v>
      </c>
      <c r="B655" s="18">
        <v>10.092127</v>
      </c>
    </row>
    <row r="656" spans="1:2" x14ac:dyDescent="0.25">
      <c r="A656" s="12">
        <v>37536</v>
      </c>
      <c r="B656" s="18">
        <v>10.093626</v>
      </c>
    </row>
    <row r="657" spans="1:2" x14ac:dyDescent="0.25">
      <c r="A657" s="12">
        <v>37543</v>
      </c>
      <c r="B657" s="18">
        <v>10.534171000000001</v>
      </c>
    </row>
    <row r="658" spans="1:2" x14ac:dyDescent="0.25">
      <c r="A658" s="12">
        <v>37550</v>
      </c>
      <c r="B658" s="18">
        <v>11.266925000000001</v>
      </c>
    </row>
    <row r="659" spans="1:2" x14ac:dyDescent="0.25">
      <c r="A659" s="12">
        <v>37557</v>
      </c>
      <c r="B659" s="18">
        <v>11.544138</v>
      </c>
    </row>
    <row r="660" spans="1:2" x14ac:dyDescent="0.25">
      <c r="A660" s="12">
        <v>37564</v>
      </c>
      <c r="B660" s="18">
        <v>11.386799999999999</v>
      </c>
    </row>
    <row r="661" spans="1:2" x14ac:dyDescent="0.25">
      <c r="A661" s="12">
        <v>37571</v>
      </c>
      <c r="B661" s="18">
        <v>11.547129999999999</v>
      </c>
    </row>
    <row r="662" spans="1:2" x14ac:dyDescent="0.25">
      <c r="A662" s="12">
        <v>37578</v>
      </c>
      <c r="B662" s="18">
        <v>11.867801999999999</v>
      </c>
    </row>
    <row r="663" spans="1:2" x14ac:dyDescent="0.25">
      <c r="A663" s="12">
        <v>37585</v>
      </c>
      <c r="B663" s="18">
        <v>11.646031000000001</v>
      </c>
    </row>
    <row r="664" spans="1:2" x14ac:dyDescent="0.25">
      <c r="A664" s="12">
        <v>37592</v>
      </c>
      <c r="B664" s="18">
        <v>11.395790999999999</v>
      </c>
    </row>
    <row r="665" spans="1:2" x14ac:dyDescent="0.25">
      <c r="A665" s="12">
        <v>37599</v>
      </c>
      <c r="B665" s="18">
        <v>10.956738</v>
      </c>
    </row>
    <row r="666" spans="1:2" x14ac:dyDescent="0.25">
      <c r="A666" s="12">
        <v>37606</v>
      </c>
      <c r="B666" s="18">
        <v>11.133557</v>
      </c>
    </row>
    <row r="667" spans="1:2" x14ac:dyDescent="0.25">
      <c r="A667" s="12">
        <v>37613</v>
      </c>
      <c r="B667" s="18">
        <v>11.212979000000001</v>
      </c>
    </row>
    <row r="668" spans="1:2" x14ac:dyDescent="0.25">
      <c r="A668" s="12">
        <v>37620</v>
      </c>
      <c r="B668" s="18">
        <v>11.566609</v>
      </c>
    </row>
    <row r="669" spans="1:2" x14ac:dyDescent="0.25">
      <c r="A669" s="12">
        <v>37627</v>
      </c>
      <c r="B669" s="18">
        <v>11.388294</v>
      </c>
    </row>
    <row r="670" spans="1:2" x14ac:dyDescent="0.25">
      <c r="A670" s="12">
        <v>37634</v>
      </c>
      <c r="B670" s="18">
        <v>11.565116</v>
      </c>
    </row>
    <row r="671" spans="1:2" x14ac:dyDescent="0.25">
      <c r="A671" s="12">
        <v>37641</v>
      </c>
      <c r="B671" s="18">
        <v>11.702972000000001</v>
      </c>
    </row>
    <row r="672" spans="1:2" x14ac:dyDescent="0.25">
      <c r="A672" s="12">
        <v>37648</v>
      </c>
      <c r="B672" s="18">
        <v>11.818358</v>
      </c>
    </row>
    <row r="673" spans="1:2" x14ac:dyDescent="0.25">
      <c r="A673" s="12">
        <v>37655</v>
      </c>
      <c r="B673" s="18">
        <v>11.21448</v>
      </c>
    </row>
    <row r="674" spans="1:2" x14ac:dyDescent="0.25">
      <c r="A674" s="12">
        <v>37662</v>
      </c>
      <c r="B674" s="18">
        <v>11.368814</v>
      </c>
    </row>
    <row r="675" spans="1:2" x14ac:dyDescent="0.25">
      <c r="A675" s="12">
        <v>37669</v>
      </c>
      <c r="B675" s="18">
        <v>11.433249999999999</v>
      </c>
    </row>
    <row r="676" spans="1:2" x14ac:dyDescent="0.25">
      <c r="A676" s="12">
        <v>37676</v>
      </c>
      <c r="B676" s="18">
        <v>11.774899</v>
      </c>
    </row>
    <row r="677" spans="1:2" x14ac:dyDescent="0.25">
      <c r="A677" s="12">
        <v>37683</v>
      </c>
      <c r="B677" s="18">
        <v>11.598081000000001</v>
      </c>
    </row>
    <row r="678" spans="1:2" x14ac:dyDescent="0.25">
      <c r="A678" s="12">
        <v>37690</v>
      </c>
      <c r="B678" s="18">
        <v>11.689486</v>
      </c>
    </row>
    <row r="679" spans="1:2" x14ac:dyDescent="0.25">
      <c r="A679" s="12">
        <v>37697</v>
      </c>
      <c r="B679" s="18">
        <v>13.066572000000001</v>
      </c>
    </row>
    <row r="680" spans="1:2" x14ac:dyDescent="0.25">
      <c r="A680" s="12">
        <v>37704</v>
      </c>
      <c r="B680" s="18">
        <v>12.362297</v>
      </c>
    </row>
    <row r="681" spans="1:2" x14ac:dyDescent="0.25">
      <c r="A681" s="12">
        <v>37711</v>
      </c>
      <c r="B681" s="18">
        <v>12.314344</v>
      </c>
    </row>
    <row r="682" spans="1:2" x14ac:dyDescent="0.25">
      <c r="A682" s="12">
        <v>37718</v>
      </c>
      <c r="B682" s="18">
        <v>11.90077</v>
      </c>
    </row>
    <row r="683" spans="1:2" x14ac:dyDescent="0.25">
      <c r="A683" s="12">
        <v>37725</v>
      </c>
      <c r="B683" s="18">
        <v>11.920251</v>
      </c>
    </row>
    <row r="684" spans="1:2" x14ac:dyDescent="0.25">
      <c r="A684" s="12">
        <v>37732</v>
      </c>
      <c r="B684" s="18">
        <v>12.561589</v>
      </c>
    </row>
    <row r="685" spans="1:2" x14ac:dyDescent="0.25">
      <c r="A685" s="12">
        <v>37739</v>
      </c>
      <c r="B685" s="18">
        <v>13.078557</v>
      </c>
    </row>
    <row r="686" spans="1:2" x14ac:dyDescent="0.25">
      <c r="A686" s="12">
        <v>37746</v>
      </c>
      <c r="B686" s="18">
        <v>13.340783999999999</v>
      </c>
    </row>
    <row r="687" spans="1:2" x14ac:dyDescent="0.25">
      <c r="A687" s="12">
        <v>37753</v>
      </c>
      <c r="B687" s="18">
        <v>13.244885999999999</v>
      </c>
    </row>
    <row r="688" spans="1:2" x14ac:dyDescent="0.25">
      <c r="A688" s="12">
        <v>37760</v>
      </c>
      <c r="B688" s="18">
        <v>13.223909000000001</v>
      </c>
    </row>
    <row r="689" spans="1:2" x14ac:dyDescent="0.25">
      <c r="A689" s="12">
        <v>37767</v>
      </c>
      <c r="B689" s="18">
        <v>13.19244</v>
      </c>
    </row>
    <row r="690" spans="1:2" x14ac:dyDescent="0.25">
      <c r="A690" s="12">
        <v>37774</v>
      </c>
      <c r="B690" s="18">
        <v>13.710912</v>
      </c>
    </row>
    <row r="691" spans="1:2" x14ac:dyDescent="0.25">
      <c r="A691" s="12">
        <v>37781</v>
      </c>
      <c r="B691" s="18">
        <v>14.524575</v>
      </c>
    </row>
    <row r="692" spans="1:2" x14ac:dyDescent="0.25">
      <c r="A692" s="12">
        <v>37788</v>
      </c>
      <c r="B692" s="18">
        <v>14.305799</v>
      </c>
    </row>
    <row r="693" spans="1:2" x14ac:dyDescent="0.25">
      <c r="A693" s="12">
        <v>37795</v>
      </c>
      <c r="B693" s="18">
        <v>15.213861</v>
      </c>
    </row>
    <row r="694" spans="1:2" x14ac:dyDescent="0.25">
      <c r="A694" s="12">
        <v>37802</v>
      </c>
      <c r="B694" s="18">
        <v>15.386191999999999</v>
      </c>
    </row>
    <row r="695" spans="1:2" x14ac:dyDescent="0.25">
      <c r="A695" s="12">
        <v>37809</v>
      </c>
      <c r="B695" s="18">
        <v>15.937609999999999</v>
      </c>
    </row>
    <row r="696" spans="1:2" x14ac:dyDescent="0.25">
      <c r="A696" s="12">
        <v>37816</v>
      </c>
      <c r="B696" s="18">
        <v>15.562331</v>
      </c>
    </row>
    <row r="697" spans="1:2" x14ac:dyDescent="0.25">
      <c r="A697" s="12">
        <v>37823</v>
      </c>
      <c r="B697" s="18">
        <v>15.947020999999999</v>
      </c>
    </row>
    <row r="698" spans="1:2" x14ac:dyDescent="0.25">
      <c r="A698" s="12">
        <v>37830</v>
      </c>
      <c r="B698" s="18">
        <v>15.063416999999999</v>
      </c>
    </row>
    <row r="699" spans="1:2" x14ac:dyDescent="0.25">
      <c r="A699" s="12">
        <v>37837</v>
      </c>
      <c r="B699" s="18">
        <v>15.117516999999999</v>
      </c>
    </row>
    <row r="700" spans="1:2" x14ac:dyDescent="0.25">
      <c r="A700" s="12">
        <v>37844</v>
      </c>
      <c r="B700" s="18">
        <v>14.726808999999999</v>
      </c>
    </row>
    <row r="701" spans="1:2" x14ac:dyDescent="0.25">
      <c r="A701" s="12">
        <v>37851</v>
      </c>
      <c r="B701" s="18">
        <v>15.375989000000001</v>
      </c>
    </row>
    <row r="702" spans="1:2" x14ac:dyDescent="0.25">
      <c r="A702" s="12">
        <v>37858</v>
      </c>
      <c r="B702" s="18">
        <v>15.532279000000001</v>
      </c>
    </row>
    <row r="703" spans="1:2" x14ac:dyDescent="0.25">
      <c r="A703" s="12">
        <v>37865</v>
      </c>
      <c r="B703" s="18">
        <v>16.217527</v>
      </c>
    </row>
    <row r="704" spans="1:2" x14ac:dyDescent="0.25">
      <c r="A704" s="12">
        <v>37872</v>
      </c>
      <c r="B704" s="18">
        <v>16.163422000000001</v>
      </c>
    </row>
    <row r="705" spans="1:2" x14ac:dyDescent="0.25">
      <c r="A705" s="12">
        <v>37879</v>
      </c>
      <c r="B705" s="18">
        <v>16.932825000000001</v>
      </c>
    </row>
    <row r="706" spans="1:2" x14ac:dyDescent="0.25">
      <c r="A706" s="12">
        <v>37886</v>
      </c>
      <c r="B706" s="18">
        <v>17.167252999999999</v>
      </c>
    </row>
    <row r="707" spans="1:2" x14ac:dyDescent="0.25">
      <c r="A707" s="12">
        <v>37893</v>
      </c>
      <c r="B707" s="18">
        <v>17.342874999999999</v>
      </c>
    </row>
    <row r="708" spans="1:2" x14ac:dyDescent="0.25">
      <c r="A708" s="12">
        <v>37900</v>
      </c>
      <c r="B708" s="18">
        <v>16.944742000000002</v>
      </c>
    </row>
    <row r="709" spans="1:2" x14ac:dyDescent="0.25">
      <c r="A709" s="12">
        <v>37907</v>
      </c>
      <c r="B709" s="18">
        <v>18.651882000000001</v>
      </c>
    </row>
    <row r="710" spans="1:2" x14ac:dyDescent="0.25">
      <c r="A710" s="12">
        <v>37914</v>
      </c>
      <c r="B710" s="18">
        <v>18.772524000000001</v>
      </c>
    </row>
    <row r="711" spans="1:2" x14ac:dyDescent="0.25">
      <c r="A711" s="12">
        <v>37921</v>
      </c>
      <c r="B711" s="18">
        <v>19.755789</v>
      </c>
    </row>
    <row r="712" spans="1:2" x14ac:dyDescent="0.25">
      <c r="A712" s="12">
        <v>37928</v>
      </c>
      <c r="B712" s="18">
        <v>20.165989</v>
      </c>
    </row>
    <row r="713" spans="1:2" x14ac:dyDescent="0.25">
      <c r="A713" s="12">
        <v>37935</v>
      </c>
      <c r="B713" s="18">
        <v>19.978999999999999</v>
      </c>
    </row>
    <row r="714" spans="1:2" x14ac:dyDescent="0.25">
      <c r="A714" s="12">
        <v>37942</v>
      </c>
      <c r="B714" s="18">
        <v>19.918665000000001</v>
      </c>
    </row>
    <row r="715" spans="1:2" x14ac:dyDescent="0.25">
      <c r="A715" s="12">
        <v>37949</v>
      </c>
      <c r="B715" s="18">
        <v>20.926055999999999</v>
      </c>
    </row>
    <row r="716" spans="1:2" x14ac:dyDescent="0.25">
      <c r="A716" s="12">
        <v>37956</v>
      </c>
      <c r="B716" s="18">
        <v>20.570148</v>
      </c>
    </row>
    <row r="717" spans="1:2" x14ac:dyDescent="0.25">
      <c r="A717" s="12">
        <v>37963</v>
      </c>
      <c r="B717" s="18">
        <v>20.944168000000001</v>
      </c>
    </row>
    <row r="718" spans="1:2" x14ac:dyDescent="0.25">
      <c r="A718" s="12">
        <v>37970</v>
      </c>
      <c r="B718" s="18">
        <v>22.136030000000002</v>
      </c>
    </row>
    <row r="719" spans="1:2" x14ac:dyDescent="0.25">
      <c r="A719" s="12">
        <v>37977</v>
      </c>
      <c r="B719" s="18">
        <v>21.609703</v>
      </c>
    </row>
    <row r="720" spans="1:2" x14ac:dyDescent="0.25">
      <c r="A720" s="12">
        <v>37984</v>
      </c>
      <c r="B720" s="18">
        <v>21.355606000000002</v>
      </c>
    </row>
    <row r="721" spans="1:2" x14ac:dyDescent="0.25">
      <c r="A721" s="12">
        <v>37991</v>
      </c>
      <c r="B721" s="18">
        <v>21.361668000000002</v>
      </c>
    </row>
    <row r="722" spans="1:2" x14ac:dyDescent="0.25">
      <c r="A722" s="12">
        <v>37998</v>
      </c>
      <c r="B722" s="18">
        <v>21.561299999999999</v>
      </c>
    </row>
    <row r="723" spans="1:2" x14ac:dyDescent="0.25">
      <c r="A723" s="12">
        <v>38005</v>
      </c>
      <c r="B723" s="18">
        <v>22.716801</v>
      </c>
    </row>
    <row r="724" spans="1:2" x14ac:dyDescent="0.25">
      <c r="A724" s="12">
        <v>38012</v>
      </c>
      <c r="B724" s="18">
        <v>22.662358999999999</v>
      </c>
    </row>
    <row r="725" spans="1:2" x14ac:dyDescent="0.25">
      <c r="A725" s="12">
        <v>38019</v>
      </c>
      <c r="B725" s="18">
        <v>22.813594999999999</v>
      </c>
    </row>
    <row r="726" spans="1:2" x14ac:dyDescent="0.25">
      <c r="A726" s="12">
        <v>38026</v>
      </c>
      <c r="B726" s="18">
        <v>22.734953000000001</v>
      </c>
    </row>
    <row r="727" spans="1:2" x14ac:dyDescent="0.25">
      <c r="A727" s="12">
        <v>38033</v>
      </c>
      <c r="B727" s="18">
        <v>22.982986</v>
      </c>
    </row>
    <row r="728" spans="1:2" x14ac:dyDescent="0.25">
      <c r="A728" s="12">
        <v>38040</v>
      </c>
      <c r="B728" s="18">
        <v>23.739214</v>
      </c>
    </row>
    <row r="729" spans="1:2" x14ac:dyDescent="0.25">
      <c r="A729" s="12">
        <v>38047</v>
      </c>
      <c r="B729" s="18">
        <v>25.535986000000001</v>
      </c>
    </row>
    <row r="730" spans="1:2" x14ac:dyDescent="0.25">
      <c r="A730" s="12">
        <v>38054</v>
      </c>
      <c r="B730" s="18">
        <v>24.447039</v>
      </c>
    </row>
    <row r="731" spans="1:2" x14ac:dyDescent="0.25">
      <c r="A731" s="12">
        <v>38061</v>
      </c>
      <c r="B731" s="18">
        <v>25.10877</v>
      </c>
    </row>
    <row r="732" spans="1:2" x14ac:dyDescent="0.25">
      <c r="A732" s="12">
        <v>38068</v>
      </c>
      <c r="B732" s="18">
        <v>27.098064000000001</v>
      </c>
    </row>
    <row r="733" spans="1:2" x14ac:dyDescent="0.25">
      <c r="A733" s="12">
        <v>38075</v>
      </c>
      <c r="B733" s="18">
        <v>27.765215000000001</v>
      </c>
    </row>
    <row r="734" spans="1:2" x14ac:dyDescent="0.25">
      <c r="A734" s="12">
        <v>38082</v>
      </c>
      <c r="B734" s="18">
        <v>27.389194</v>
      </c>
    </row>
    <row r="735" spans="1:2" x14ac:dyDescent="0.25">
      <c r="A735" s="12">
        <v>38089</v>
      </c>
      <c r="B735" s="18">
        <v>27.765215000000001</v>
      </c>
    </row>
    <row r="736" spans="1:2" x14ac:dyDescent="0.25">
      <c r="A736" s="12">
        <v>38096</v>
      </c>
      <c r="B736" s="18">
        <v>25.260401000000002</v>
      </c>
    </row>
    <row r="737" spans="1:2" x14ac:dyDescent="0.25">
      <c r="A737" s="12">
        <v>38103</v>
      </c>
      <c r="B737" s="18">
        <v>22.889011</v>
      </c>
    </row>
    <row r="738" spans="1:2" x14ac:dyDescent="0.25">
      <c r="A738" s="12">
        <v>38110</v>
      </c>
      <c r="B738" s="18">
        <v>22.749523</v>
      </c>
    </row>
    <row r="739" spans="1:2" x14ac:dyDescent="0.25">
      <c r="A739" s="12">
        <v>38117</v>
      </c>
      <c r="B739" s="18">
        <v>23.155874000000001</v>
      </c>
    </row>
    <row r="740" spans="1:2" x14ac:dyDescent="0.25">
      <c r="A740" s="12">
        <v>38124</v>
      </c>
      <c r="B740" s="18">
        <v>23.847273000000001</v>
      </c>
    </row>
    <row r="741" spans="1:2" x14ac:dyDescent="0.25">
      <c r="A741" s="12">
        <v>38131</v>
      </c>
      <c r="B741" s="18">
        <v>23.835146000000002</v>
      </c>
    </row>
    <row r="742" spans="1:2" x14ac:dyDescent="0.25">
      <c r="A742" s="12">
        <v>38138</v>
      </c>
      <c r="B742" s="18">
        <v>24.138386000000001</v>
      </c>
    </row>
    <row r="743" spans="1:2" x14ac:dyDescent="0.25">
      <c r="A743" s="12">
        <v>38145</v>
      </c>
      <c r="B743" s="18">
        <v>23.010311000000002</v>
      </c>
    </row>
    <row r="744" spans="1:2" x14ac:dyDescent="0.25">
      <c r="A744" s="12">
        <v>38152</v>
      </c>
      <c r="B744" s="18">
        <v>21.760943999999999</v>
      </c>
    </row>
    <row r="745" spans="1:2" x14ac:dyDescent="0.25">
      <c r="A745" s="12">
        <v>38159</v>
      </c>
      <c r="B745" s="18">
        <v>22.446273999999999</v>
      </c>
    </row>
    <row r="746" spans="1:2" x14ac:dyDescent="0.25">
      <c r="A746" s="12">
        <v>38166</v>
      </c>
      <c r="B746" s="18">
        <v>23.577940000000002</v>
      </c>
    </row>
    <row r="747" spans="1:2" x14ac:dyDescent="0.25">
      <c r="A747" s="12">
        <v>38173</v>
      </c>
      <c r="B747" s="18">
        <v>22.690045999999999</v>
      </c>
    </row>
    <row r="748" spans="1:2" x14ac:dyDescent="0.25">
      <c r="A748" s="12">
        <v>38180</v>
      </c>
      <c r="B748" s="18">
        <v>21.425094999999999</v>
      </c>
    </row>
    <row r="749" spans="1:2" x14ac:dyDescent="0.25">
      <c r="A749" s="12">
        <v>38187</v>
      </c>
      <c r="B749" s="18">
        <v>18.274885000000001</v>
      </c>
    </row>
    <row r="750" spans="1:2" x14ac:dyDescent="0.25">
      <c r="A750" s="12">
        <v>38194</v>
      </c>
      <c r="B750" s="18">
        <v>19.667545</v>
      </c>
    </row>
    <row r="751" spans="1:2" x14ac:dyDescent="0.25">
      <c r="A751" s="12">
        <v>38201</v>
      </c>
      <c r="B751" s="18">
        <v>18.414757000000002</v>
      </c>
    </row>
    <row r="752" spans="1:2" x14ac:dyDescent="0.25">
      <c r="A752" s="12">
        <v>38208</v>
      </c>
      <c r="B752" s="18">
        <v>18.287047999999999</v>
      </c>
    </row>
    <row r="753" spans="1:2" x14ac:dyDescent="0.25">
      <c r="A753" s="12">
        <v>38215</v>
      </c>
      <c r="B753" s="18">
        <v>18.141092</v>
      </c>
    </row>
    <row r="754" spans="1:2" x14ac:dyDescent="0.25">
      <c r="A754" s="12">
        <v>38222</v>
      </c>
      <c r="B754" s="18">
        <v>17.526855000000001</v>
      </c>
    </row>
    <row r="755" spans="1:2" x14ac:dyDescent="0.25">
      <c r="A755" s="12">
        <v>38229</v>
      </c>
      <c r="B755" s="18">
        <v>18.274885000000001</v>
      </c>
    </row>
    <row r="756" spans="1:2" x14ac:dyDescent="0.25">
      <c r="A756" s="12">
        <v>38236</v>
      </c>
      <c r="B756" s="18">
        <v>19.570239999999998</v>
      </c>
    </row>
    <row r="757" spans="1:2" x14ac:dyDescent="0.25">
      <c r="A757" s="12">
        <v>38243</v>
      </c>
      <c r="B757" s="18">
        <v>19.886482000000001</v>
      </c>
    </row>
    <row r="758" spans="1:2" x14ac:dyDescent="0.25">
      <c r="A758" s="12">
        <v>38250</v>
      </c>
      <c r="B758" s="18">
        <v>20.737884999999999</v>
      </c>
    </row>
    <row r="759" spans="1:2" x14ac:dyDescent="0.25">
      <c r="A759" s="12">
        <v>38257</v>
      </c>
      <c r="B759" s="18">
        <v>21.151430000000001</v>
      </c>
    </row>
    <row r="760" spans="1:2" x14ac:dyDescent="0.25">
      <c r="A760" s="12">
        <v>38264</v>
      </c>
      <c r="B760" s="18">
        <v>19.217517999999998</v>
      </c>
    </row>
    <row r="761" spans="1:2" x14ac:dyDescent="0.25">
      <c r="A761" s="12">
        <v>38271</v>
      </c>
      <c r="B761" s="18">
        <v>19.227416999999999</v>
      </c>
    </row>
    <row r="762" spans="1:2" x14ac:dyDescent="0.25">
      <c r="A762" s="12">
        <v>38278</v>
      </c>
      <c r="B762" s="18">
        <v>19.349491</v>
      </c>
    </row>
    <row r="763" spans="1:2" x14ac:dyDescent="0.25">
      <c r="A763" s="12">
        <v>38285</v>
      </c>
      <c r="B763" s="18">
        <v>20.167414000000001</v>
      </c>
    </row>
    <row r="764" spans="1:2" x14ac:dyDescent="0.25">
      <c r="A764" s="12">
        <v>38292</v>
      </c>
      <c r="B764" s="18">
        <v>22.383154000000001</v>
      </c>
    </row>
    <row r="765" spans="1:2" x14ac:dyDescent="0.25">
      <c r="A765" s="12">
        <v>38299</v>
      </c>
      <c r="B765" s="18">
        <v>21.791080000000001</v>
      </c>
    </row>
    <row r="766" spans="1:2" x14ac:dyDescent="0.25">
      <c r="A766" s="12">
        <v>38306</v>
      </c>
      <c r="B766" s="18">
        <v>21.382104999999999</v>
      </c>
    </row>
    <row r="767" spans="1:2" x14ac:dyDescent="0.25">
      <c r="A767" s="12">
        <v>38313</v>
      </c>
      <c r="B767" s="18">
        <v>21.675094999999999</v>
      </c>
    </row>
    <row r="768" spans="1:2" x14ac:dyDescent="0.25">
      <c r="A768" s="12">
        <v>38320</v>
      </c>
      <c r="B768" s="18">
        <v>21.211189000000001</v>
      </c>
    </row>
    <row r="769" spans="1:2" x14ac:dyDescent="0.25">
      <c r="A769" s="12">
        <v>38327</v>
      </c>
      <c r="B769" s="18">
        <v>20.619105999999999</v>
      </c>
    </row>
    <row r="770" spans="1:2" x14ac:dyDescent="0.25">
      <c r="A770" s="12">
        <v>38334</v>
      </c>
      <c r="B770" s="18">
        <v>20.448201999999998</v>
      </c>
    </row>
    <row r="771" spans="1:2" x14ac:dyDescent="0.25">
      <c r="A771" s="12">
        <v>38341</v>
      </c>
      <c r="B771" s="18">
        <v>21.022380999999999</v>
      </c>
    </row>
    <row r="772" spans="1:2" x14ac:dyDescent="0.25">
      <c r="A772" s="12">
        <v>38348</v>
      </c>
      <c r="B772" s="18">
        <v>21.059128000000001</v>
      </c>
    </row>
    <row r="773" spans="1:2" x14ac:dyDescent="0.25">
      <c r="A773" s="12">
        <v>38355</v>
      </c>
      <c r="B773" s="18">
        <v>20.33633</v>
      </c>
    </row>
    <row r="774" spans="1:2" x14ac:dyDescent="0.25">
      <c r="A774" s="12">
        <v>38362</v>
      </c>
      <c r="B774" s="18">
        <v>20.477212999999999</v>
      </c>
    </row>
    <row r="775" spans="1:2" x14ac:dyDescent="0.25">
      <c r="A775" s="12">
        <v>38369</v>
      </c>
      <c r="B775" s="18">
        <v>18.314952999999999</v>
      </c>
    </row>
    <row r="776" spans="1:2" x14ac:dyDescent="0.25">
      <c r="A776" s="12">
        <v>38376</v>
      </c>
      <c r="B776" s="18">
        <v>18.921368000000001</v>
      </c>
    </row>
    <row r="777" spans="1:2" x14ac:dyDescent="0.25">
      <c r="A777" s="12">
        <v>38383</v>
      </c>
      <c r="B777" s="18">
        <v>19.233757000000001</v>
      </c>
    </row>
    <row r="778" spans="1:2" x14ac:dyDescent="0.25">
      <c r="A778" s="12">
        <v>38390</v>
      </c>
      <c r="B778" s="18">
        <v>19.313390999999999</v>
      </c>
    </row>
    <row r="779" spans="1:2" x14ac:dyDescent="0.25">
      <c r="A779" s="12">
        <v>38397</v>
      </c>
      <c r="B779" s="18">
        <v>18.841733999999999</v>
      </c>
    </row>
    <row r="780" spans="1:2" x14ac:dyDescent="0.25">
      <c r="A780" s="12">
        <v>38404</v>
      </c>
      <c r="B780" s="18">
        <v>18.774353000000001</v>
      </c>
    </row>
    <row r="781" spans="1:2" x14ac:dyDescent="0.25">
      <c r="A781" s="12">
        <v>38411</v>
      </c>
      <c r="B781" s="18">
        <v>18.351700000000001</v>
      </c>
    </row>
    <row r="782" spans="1:2" x14ac:dyDescent="0.25">
      <c r="A782" s="12">
        <v>38418</v>
      </c>
      <c r="B782" s="18">
        <v>17.445141</v>
      </c>
    </row>
    <row r="783" spans="1:2" x14ac:dyDescent="0.25">
      <c r="A783" s="12">
        <v>38425</v>
      </c>
      <c r="B783" s="18">
        <v>16.649763</v>
      </c>
    </row>
    <row r="784" spans="1:2" x14ac:dyDescent="0.25">
      <c r="A784" s="12">
        <v>38432</v>
      </c>
      <c r="B784" s="18">
        <v>16.249977000000001</v>
      </c>
    </row>
    <row r="785" spans="1:2" x14ac:dyDescent="0.25">
      <c r="A785" s="12">
        <v>38439</v>
      </c>
      <c r="B785" s="18">
        <v>16.311485000000001</v>
      </c>
    </row>
    <row r="786" spans="1:2" x14ac:dyDescent="0.25">
      <c r="A786" s="12">
        <v>38446</v>
      </c>
      <c r="B786" s="18">
        <v>16.557507000000001</v>
      </c>
    </row>
    <row r="787" spans="1:2" x14ac:dyDescent="0.25">
      <c r="A787" s="12">
        <v>38453</v>
      </c>
      <c r="B787" s="18">
        <v>14.896841999999999</v>
      </c>
    </row>
    <row r="788" spans="1:2" x14ac:dyDescent="0.25">
      <c r="A788" s="12">
        <v>38460</v>
      </c>
      <c r="B788" s="18">
        <v>15.807134</v>
      </c>
    </row>
    <row r="789" spans="1:2" x14ac:dyDescent="0.25">
      <c r="A789" s="12">
        <v>38467</v>
      </c>
      <c r="B789" s="18">
        <v>16.539048999999999</v>
      </c>
    </row>
    <row r="790" spans="1:2" x14ac:dyDescent="0.25">
      <c r="A790" s="12">
        <v>38474</v>
      </c>
      <c r="B790" s="18">
        <v>17.178722</v>
      </c>
    </row>
    <row r="791" spans="1:2" x14ac:dyDescent="0.25">
      <c r="A791" s="12">
        <v>38481</v>
      </c>
      <c r="B791" s="18">
        <v>16.569811000000001</v>
      </c>
    </row>
    <row r="792" spans="1:2" x14ac:dyDescent="0.25">
      <c r="A792" s="12">
        <v>38488</v>
      </c>
      <c r="B792" s="18">
        <v>17.553910999999999</v>
      </c>
    </row>
    <row r="793" spans="1:2" x14ac:dyDescent="0.25">
      <c r="A793" s="12">
        <v>38495</v>
      </c>
      <c r="B793" s="18">
        <v>17.473959000000001</v>
      </c>
    </row>
    <row r="794" spans="1:2" x14ac:dyDescent="0.25">
      <c r="A794" s="12">
        <v>38502</v>
      </c>
      <c r="B794" s="18">
        <v>17.473959000000001</v>
      </c>
    </row>
    <row r="795" spans="1:2" x14ac:dyDescent="0.25">
      <c r="A795" s="12">
        <v>38509</v>
      </c>
      <c r="B795" s="18">
        <v>17.535457999999998</v>
      </c>
    </row>
    <row r="796" spans="1:2" x14ac:dyDescent="0.25">
      <c r="A796" s="12">
        <v>38516</v>
      </c>
      <c r="B796" s="18">
        <v>18.261230000000001</v>
      </c>
    </row>
    <row r="797" spans="1:2" x14ac:dyDescent="0.25">
      <c r="A797" s="12">
        <v>38523</v>
      </c>
      <c r="B797" s="18">
        <v>17.215630999999998</v>
      </c>
    </row>
    <row r="798" spans="1:2" x14ac:dyDescent="0.25">
      <c r="A798" s="12">
        <v>38530</v>
      </c>
      <c r="B798" s="18">
        <v>17.369389999999999</v>
      </c>
    </row>
    <row r="799" spans="1:2" x14ac:dyDescent="0.25">
      <c r="A799" s="12">
        <v>38537</v>
      </c>
      <c r="B799" s="18">
        <v>17.842997</v>
      </c>
    </row>
    <row r="800" spans="1:2" x14ac:dyDescent="0.25">
      <c r="A800" s="12">
        <v>38544</v>
      </c>
      <c r="B800" s="18">
        <v>18.178567999999999</v>
      </c>
    </row>
    <row r="801" spans="1:2" x14ac:dyDescent="0.25">
      <c r="A801" s="12">
        <v>38551</v>
      </c>
      <c r="B801" s="18">
        <v>17.252029</v>
      </c>
    </row>
    <row r="802" spans="1:2" x14ac:dyDescent="0.25">
      <c r="A802" s="12">
        <v>38558</v>
      </c>
      <c r="B802" s="18">
        <v>16.899944000000001</v>
      </c>
    </row>
    <row r="803" spans="1:2" x14ac:dyDescent="0.25">
      <c r="A803" s="12">
        <v>38565</v>
      </c>
      <c r="B803" s="18">
        <v>16.745529000000001</v>
      </c>
    </row>
    <row r="804" spans="1:2" x14ac:dyDescent="0.25">
      <c r="A804" s="12">
        <v>38572</v>
      </c>
      <c r="B804" s="18">
        <v>16.764061000000002</v>
      </c>
    </row>
    <row r="805" spans="1:2" x14ac:dyDescent="0.25">
      <c r="A805" s="12">
        <v>38579</v>
      </c>
      <c r="B805" s="18">
        <v>16.362555</v>
      </c>
    </row>
    <row r="806" spans="1:2" x14ac:dyDescent="0.25">
      <c r="A806" s="12">
        <v>38586</v>
      </c>
      <c r="B806" s="18">
        <v>16.640518</v>
      </c>
    </row>
    <row r="807" spans="1:2" x14ac:dyDescent="0.25">
      <c r="A807" s="12">
        <v>38593</v>
      </c>
      <c r="B807" s="18">
        <v>16.665227999999999</v>
      </c>
    </row>
    <row r="808" spans="1:2" x14ac:dyDescent="0.25">
      <c r="A808" s="12">
        <v>38600</v>
      </c>
      <c r="B808" s="18">
        <v>16.671408</v>
      </c>
    </row>
    <row r="809" spans="1:2" x14ac:dyDescent="0.25">
      <c r="A809" s="12">
        <v>38607</v>
      </c>
      <c r="B809" s="18">
        <v>16.924658000000001</v>
      </c>
    </row>
    <row r="810" spans="1:2" x14ac:dyDescent="0.25">
      <c r="A810" s="12">
        <v>38614</v>
      </c>
      <c r="B810" s="18">
        <v>16.998774999999998</v>
      </c>
    </row>
    <row r="811" spans="1:2" x14ac:dyDescent="0.25">
      <c r="A811" s="12">
        <v>38621</v>
      </c>
      <c r="B811" s="18">
        <v>16.677578</v>
      </c>
    </row>
    <row r="812" spans="1:2" x14ac:dyDescent="0.25">
      <c r="A812" s="12">
        <v>38628</v>
      </c>
      <c r="B812" s="18">
        <v>16.603458</v>
      </c>
    </row>
    <row r="813" spans="1:2" x14ac:dyDescent="0.25">
      <c r="A813" s="12">
        <v>38635</v>
      </c>
      <c r="B813" s="18">
        <v>16.307594000000002</v>
      </c>
    </row>
    <row r="814" spans="1:2" x14ac:dyDescent="0.25">
      <c r="A814" s="12">
        <v>38642</v>
      </c>
      <c r="B814" s="18">
        <v>16.301392</v>
      </c>
    </row>
    <row r="815" spans="1:2" x14ac:dyDescent="0.25">
      <c r="A815" s="12">
        <v>38649</v>
      </c>
      <c r="B815" s="18">
        <v>16.499962</v>
      </c>
    </row>
    <row r="816" spans="1:2" x14ac:dyDescent="0.25">
      <c r="A816" s="12">
        <v>38656</v>
      </c>
      <c r="B816" s="18">
        <v>16.338626999999999</v>
      </c>
    </row>
    <row r="817" spans="1:2" x14ac:dyDescent="0.25">
      <c r="A817" s="12">
        <v>38663</v>
      </c>
      <c r="B817" s="18">
        <v>17.269425999999999</v>
      </c>
    </row>
    <row r="818" spans="1:2" x14ac:dyDescent="0.25">
      <c r="A818" s="12">
        <v>38670</v>
      </c>
      <c r="B818" s="18">
        <v>17.710004999999999</v>
      </c>
    </row>
    <row r="819" spans="1:2" x14ac:dyDescent="0.25">
      <c r="A819" s="12">
        <v>38677</v>
      </c>
      <c r="B819" s="18">
        <v>18.1754</v>
      </c>
    </row>
    <row r="820" spans="1:2" x14ac:dyDescent="0.25">
      <c r="A820" s="12">
        <v>38684</v>
      </c>
      <c r="B820" s="18">
        <v>18.429825000000001</v>
      </c>
    </row>
    <row r="821" spans="1:2" x14ac:dyDescent="0.25">
      <c r="A821" s="12">
        <v>38691</v>
      </c>
      <c r="B821" s="18">
        <v>18.572538000000002</v>
      </c>
    </row>
    <row r="822" spans="1:2" x14ac:dyDescent="0.25">
      <c r="A822" s="12">
        <v>38698</v>
      </c>
      <c r="B822" s="18">
        <v>18.305713999999998</v>
      </c>
    </row>
    <row r="823" spans="1:2" x14ac:dyDescent="0.25">
      <c r="A823" s="12">
        <v>38705</v>
      </c>
      <c r="B823" s="18">
        <v>19.02553</v>
      </c>
    </row>
    <row r="824" spans="1:2" x14ac:dyDescent="0.25">
      <c r="A824" s="12">
        <v>38712</v>
      </c>
      <c r="B824" s="18">
        <v>19.181291999999999</v>
      </c>
    </row>
    <row r="825" spans="1:2" x14ac:dyDescent="0.25">
      <c r="A825" s="12">
        <v>38719</v>
      </c>
      <c r="B825" s="18">
        <v>19.237383000000001</v>
      </c>
    </row>
    <row r="826" spans="1:2" x14ac:dyDescent="0.25">
      <c r="A826" s="12">
        <v>38726</v>
      </c>
      <c r="B826" s="18">
        <v>19.792006000000001</v>
      </c>
    </row>
    <row r="827" spans="1:2" x14ac:dyDescent="0.25">
      <c r="A827" s="12">
        <v>38733</v>
      </c>
      <c r="B827" s="18">
        <v>22.091522000000001</v>
      </c>
    </row>
    <row r="828" spans="1:2" x14ac:dyDescent="0.25">
      <c r="A828" s="12">
        <v>38740</v>
      </c>
      <c r="B828" s="18">
        <v>22.428032000000002</v>
      </c>
    </row>
    <row r="829" spans="1:2" x14ac:dyDescent="0.25">
      <c r="A829" s="12">
        <v>38747</v>
      </c>
      <c r="B829" s="18">
        <v>22.328329</v>
      </c>
    </row>
    <row r="830" spans="1:2" x14ac:dyDescent="0.25">
      <c r="A830" s="12">
        <v>38754</v>
      </c>
      <c r="B830" s="18">
        <v>22.957739</v>
      </c>
    </row>
    <row r="831" spans="1:2" x14ac:dyDescent="0.25">
      <c r="A831" s="12">
        <v>38761</v>
      </c>
      <c r="B831" s="18">
        <v>22.68976</v>
      </c>
    </row>
    <row r="832" spans="1:2" x14ac:dyDescent="0.25">
      <c r="A832" s="12">
        <v>38768</v>
      </c>
      <c r="B832" s="18">
        <v>22.540206999999999</v>
      </c>
    </row>
    <row r="833" spans="1:2" x14ac:dyDescent="0.25">
      <c r="A833" s="12">
        <v>38775</v>
      </c>
      <c r="B833" s="18">
        <v>22.079052000000001</v>
      </c>
    </row>
    <row r="834" spans="1:2" x14ac:dyDescent="0.25">
      <c r="A834" s="12">
        <v>38782</v>
      </c>
      <c r="B834" s="18">
        <v>21.842247</v>
      </c>
    </row>
    <row r="835" spans="1:2" x14ac:dyDescent="0.25">
      <c r="A835" s="12">
        <v>38789</v>
      </c>
      <c r="B835" s="18">
        <v>21.798636999999999</v>
      </c>
    </row>
    <row r="836" spans="1:2" x14ac:dyDescent="0.25">
      <c r="A836" s="12">
        <v>38796</v>
      </c>
      <c r="B836" s="18">
        <v>21.670776</v>
      </c>
    </row>
    <row r="837" spans="1:2" x14ac:dyDescent="0.25">
      <c r="A837" s="12">
        <v>38803</v>
      </c>
      <c r="B837" s="18">
        <v>22.027266000000001</v>
      </c>
    </row>
    <row r="838" spans="1:2" x14ac:dyDescent="0.25">
      <c r="A838" s="12">
        <v>38810</v>
      </c>
      <c r="B838" s="18">
        <v>22.940376000000001</v>
      </c>
    </row>
    <row r="839" spans="1:2" x14ac:dyDescent="0.25">
      <c r="A839" s="12">
        <v>38817</v>
      </c>
      <c r="B839" s="18">
        <v>22.046032</v>
      </c>
    </row>
    <row r="840" spans="1:2" x14ac:dyDescent="0.25">
      <c r="A840" s="12">
        <v>38824</v>
      </c>
      <c r="B840" s="18">
        <v>23.096730999999998</v>
      </c>
    </row>
    <row r="841" spans="1:2" x14ac:dyDescent="0.25">
      <c r="A841" s="12">
        <v>38831</v>
      </c>
      <c r="B841" s="18">
        <v>23.722155000000001</v>
      </c>
    </row>
    <row r="842" spans="1:2" x14ac:dyDescent="0.25">
      <c r="A842" s="12">
        <v>38838</v>
      </c>
      <c r="B842" s="18">
        <v>24.516424000000001</v>
      </c>
    </row>
    <row r="843" spans="1:2" x14ac:dyDescent="0.25">
      <c r="A843" s="12">
        <v>38845</v>
      </c>
      <c r="B843" s="18">
        <v>24.303787</v>
      </c>
    </row>
    <row r="844" spans="1:2" x14ac:dyDescent="0.25">
      <c r="A844" s="12">
        <v>38852</v>
      </c>
      <c r="B844" s="18">
        <v>23.015429999999999</v>
      </c>
    </row>
    <row r="845" spans="1:2" x14ac:dyDescent="0.25">
      <c r="A845" s="12">
        <v>38859</v>
      </c>
      <c r="B845" s="18">
        <v>23.196795000000002</v>
      </c>
    </row>
    <row r="846" spans="1:2" x14ac:dyDescent="0.25">
      <c r="A846" s="12">
        <v>38866</v>
      </c>
      <c r="B846" s="18">
        <v>22.865328000000002</v>
      </c>
    </row>
    <row r="847" spans="1:2" x14ac:dyDescent="0.25">
      <c r="A847" s="12">
        <v>38873</v>
      </c>
      <c r="B847" s="18">
        <v>22.777764999999999</v>
      </c>
    </row>
    <row r="848" spans="1:2" x14ac:dyDescent="0.25">
      <c r="A848" s="12">
        <v>38880</v>
      </c>
      <c r="B848" s="18">
        <v>22.784026999999998</v>
      </c>
    </row>
    <row r="849" spans="1:2" x14ac:dyDescent="0.25">
      <c r="A849" s="12">
        <v>38887</v>
      </c>
      <c r="B849" s="18">
        <v>22.252417000000001</v>
      </c>
    </row>
    <row r="850" spans="1:2" x14ac:dyDescent="0.25">
      <c r="A850" s="12">
        <v>38894</v>
      </c>
      <c r="B850" s="18">
        <v>23.812037</v>
      </c>
    </row>
    <row r="851" spans="1:2" x14ac:dyDescent="0.25">
      <c r="A851" s="12">
        <v>38901</v>
      </c>
      <c r="B851" s="18">
        <v>23.096550000000001</v>
      </c>
    </row>
    <row r="852" spans="1:2" x14ac:dyDescent="0.25">
      <c r="A852" s="12">
        <v>38908</v>
      </c>
      <c r="B852" s="18">
        <v>22.468912</v>
      </c>
    </row>
    <row r="853" spans="1:2" x14ac:dyDescent="0.25">
      <c r="A853" s="12">
        <v>38915</v>
      </c>
      <c r="B853" s="18">
        <v>23.45429</v>
      </c>
    </row>
    <row r="854" spans="1:2" x14ac:dyDescent="0.25">
      <c r="A854" s="12">
        <v>38922</v>
      </c>
      <c r="B854" s="18">
        <v>23.724170999999998</v>
      </c>
    </row>
    <row r="855" spans="1:2" x14ac:dyDescent="0.25">
      <c r="A855" s="12">
        <v>38929</v>
      </c>
      <c r="B855" s="18">
        <v>23.730446000000001</v>
      </c>
    </row>
    <row r="856" spans="1:2" x14ac:dyDescent="0.25">
      <c r="A856" s="12">
        <v>38936</v>
      </c>
      <c r="B856" s="18">
        <v>23.165581</v>
      </c>
    </row>
    <row r="857" spans="1:2" x14ac:dyDescent="0.25">
      <c r="A857" s="12">
        <v>38943</v>
      </c>
      <c r="B857" s="18">
        <v>23.573543999999998</v>
      </c>
    </row>
    <row r="858" spans="1:2" x14ac:dyDescent="0.25">
      <c r="A858" s="12">
        <v>38950</v>
      </c>
      <c r="B858" s="18">
        <v>23.385258</v>
      </c>
    </row>
    <row r="859" spans="1:2" x14ac:dyDescent="0.25">
      <c r="A859" s="12">
        <v>38957</v>
      </c>
      <c r="B859" s="18">
        <v>23.968942999999999</v>
      </c>
    </row>
    <row r="860" spans="1:2" x14ac:dyDescent="0.25">
      <c r="A860" s="12">
        <v>38964</v>
      </c>
      <c r="B860" s="18">
        <v>24.270208</v>
      </c>
    </row>
    <row r="861" spans="1:2" x14ac:dyDescent="0.25">
      <c r="A861" s="12">
        <v>38971</v>
      </c>
      <c r="B861" s="18">
        <v>25.268125999999999</v>
      </c>
    </row>
    <row r="862" spans="1:2" x14ac:dyDescent="0.25">
      <c r="A862" s="12">
        <v>38978</v>
      </c>
      <c r="B862" s="18">
        <v>24.627953000000002</v>
      </c>
    </row>
    <row r="863" spans="1:2" x14ac:dyDescent="0.25">
      <c r="A863" s="12">
        <v>38985</v>
      </c>
      <c r="B863" s="18">
        <v>26.04637</v>
      </c>
    </row>
    <row r="864" spans="1:2" x14ac:dyDescent="0.25">
      <c r="A864" s="12">
        <v>38992</v>
      </c>
      <c r="B864" s="18">
        <v>26.567301</v>
      </c>
    </row>
    <row r="865" spans="1:2" x14ac:dyDescent="0.25">
      <c r="A865" s="12">
        <v>38999</v>
      </c>
      <c r="B865" s="18">
        <v>26.443607</v>
      </c>
    </row>
    <row r="866" spans="1:2" x14ac:dyDescent="0.25">
      <c r="A866" s="12">
        <v>39006</v>
      </c>
      <c r="B866" s="18">
        <v>26.248438</v>
      </c>
    </row>
    <row r="867" spans="1:2" x14ac:dyDescent="0.25">
      <c r="A867" s="12">
        <v>39013</v>
      </c>
      <c r="B867" s="18">
        <v>26.670255999999998</v>
      </c>
    </row>
    <row r="868" spans="1:2" x14ac:dyDescent="0.25">
      <c r="A868" s="12">
        <v>39020</v>
      </c>
      <c r="B868" s="18">
        <v>26.103621</v>
      </c>
    </row>
    <row r="869" spans="1:2" x14ac:dyDescent="0.25">
      <c r="A869" s="12">
        <v>39027</v>
      </c>
      <c r="B869" s="18">
        <v>26.896930999999999</v>
      </c>
    </row>
    <row r="870" spans="1:2" x14ac:dyDescent="0.25">
      <c r="A870" s="12">
        <v>39034</v>
      </c>
      <c r="B870" s="18">
        <v>28.376505000000002</v>
      </c>
    </row>
    <row r="871" spans="1:2" x14ac:dyDescent="0.25">
      <c r="A871" s="12">
        <v>39041</v>
      </c>
      <c r="B871" s="18">
        <v>28.124662000000001</v>
      </c>
    </row>
    <row r="872" spans="1:2" x14ac:dyDescent="0.25">
      <c r="A872" s="12">
        <v>39048</v>
      </c>
      <c r="B872" s="18">
        <v>27.545424000000001</v>
      </c>
    </row>
    <row r="873" spans="1:2" x14ac:dyDescent="0.25">
      <c r="A873" s="12">
        <v>39055</v>
      </c>
      <c r="B873" s="18">
        <v>28.363934</v>
      </c>
    </row>
    <row r="874" spans="1:2" x14ac:dyDescent="0.25">
      <c r="A874" s="12">
        <v>39062</v>
      </c>
      <c r="B874" s="18">
        <v>28.345026000000001</v>
      </c>
    </row>
    <row r="875" spans="1:2" x14ac:dyDescent="0.25">
      <c r="A875" s="12">
        <v>39069</v>
      </c>
      <c r="B875" s="18">
        <v>29.038260000000001</v>
      </c>
    </row>
    <row r="876" spans="1:2" x14ac:dyDescent="0.25">
      <c r="A876" s="12">
        <v>39076</v>
      </c>
      <c r="B876" s="18">
        <v>29.170849</v>
      </c>
    </row>
    <row r="877" spans="1:2" x14ac:dyDescent="0.25">
      <c r="A877" s="12">
        <v>39083</v>
      </c>
      <c r="B877" s="18">
        <v>28.861460000000001</v>
      </c>
    </row>
    <row r="878" spans="1:2" x14ac:dyDescent="0.25">
      <c r="A878" s="12">
        <v>39090</v>
      </c>
      <c r="B878" s="18">
        <v>30.307366999999999</v>
      </c>
    </row>
    <row r="879" spans="1:2" x14ac:dyDescent="0.25">
      <c r="A879" s="12">
        <v>39097</v>
      </c>
      <c r="B879" s="18">
        <v>29.353952</v>
      </c>
    </row>
    <row r="880" spans="1:2" x14ac:dyDescent="0.25">
      <c r="A880" s="12">
        <v>39104</v>
      </c>
      <c r="B880" s="18">
        <v>28.634148</v>
      </c>
    </row>
    <row r="881" spans="1:2" x14ac:dyDescent="0.25">
      <c r="A881" s="12">
        <v>39111</v>
      </c>
      <c r="B881" s="18">
        <v>27.743862</v>
      </c>
    </row>
    <row r="882" spans="1:2" x14ac:dyDescent="0.25">
      <c r="A882" s="12">
        <v>39118</v>
      </c>
      <c r="B882" s="18">
        <v>27.390281999999999</v>
      </c>
    </row>
    <row r="883" spans="1:2" x14ac:dyDescent="0.25">
      <c r="A883" s="12">
        <v>39125</v>
      </c>
      <c r="B883" s="18">
        <v>27.112470999999999</v>
      </c>
    </row>
    <row r="884" spans="1:2" x14ac:dyDescent="0.25">
      <c r="A884" s="12">
        <v>39132</v>
      </c>
      <c r="B884" s="18">
        <v>27.567084999999999</v>
      </c>
    </row>
    <row r="885" spans="1:2" x14ac:dyDescent="0.25">
      <c r="A885" s="12">
        <v>39139</v>
      </c>
      <c r="B885" s="18">
        <v>25.540264000000001</v>
      </c>
    </row>
    <row r="886" spans="1:2" x14ac:dyDescent="0.25">
      <c r="A886" s="12">
        <v>39146</v>
      </c>
      <c r="B886" s="18">
        <v>25.142486999999999</v>
      </c>
    </row>
    <row r="887" spans="1:2" x14ac:dyDescent="0.25">
      <c r="A887" s="12">
        <v>39153</v>
      </c>
      <c r="B887" s="18">
        <v>24.675250999999999</v>
      </c>
    </row>
    <row r="888" spans="1:2" x14ac:dyDescent="0.25">
      <c r="A888" s="12">
        <v>39160</v>
      </c>
      <c r="B888" s="18">
        <v>25.943519999999999</v>
      </c>
    </row>
    <row r="889" spans="1:2" x14ac:dyDescent="0.25">
      <c r="A889" s="12">
        <v>39167</v>
      </c>
      <c r="B889" s="18">
        <v>25.582411</v>
      </c>
    </row>
    <row r="890" spans="1:2" x14ac:dyDescent="0.25">
      <c r="A890" s="12">
        <v>39174</v>
      </c>
      <c r="B890" s="18">
        <v>25.728135999999999</v>
      </c>
    </row>
    <row r="891" spans="1:2" x14ac:dyDescent="0.25">
      <c r="A891" s="12">
        <v>39181</v>
      </c>
      <c r="B891" s="18">
        <v>25.227630999999999</v>
      </c>
    </row>
    <row r="892" spans="1:2" x14ac:dyDescent="0.25">
      <c r="A892" s="12">
        <v>39188</v>
      </c>
      <c r="B892" s="18">
        <v>25.341669</v>
      </c>
    </row>
    <row r="893" spans="1:2" x14ac:dyDescent="0.25">
      <c r="A893" s="12">
        <v>39195</v>
      </c>
      <c r="B893" s="18">
        <v>24.689122999999999</v>
      </c>
    </row>
    <row r="894" spans="1:2" x14ac:dyDescent="0.25">
      <c r="A894" s="12">
        <v>39202</v>
      </c>
      <c r="B894" s="18">
        <v>25.829492999999999</v>
      </c>
    </row>
    <row r="895" spans="1:2" x14ac:dyDescent="0.25">
      <c r="A895" s="12">
        <v>39209</v>
      </c>
      <c r="B895" s="18">
        <v>24.651102000000002</v>
      </c>
    </row>
    <row r="896" spans="1:2" x14ac:dyDescent="0.25">
      <c r="A896" s="12">
        <v>39216</v>
      </c>
      <c r="B896" s="18">
        <v>25.734470000000002</v>
      </c>
    </row>
    <row r="897" spans="1:2" x14ac:dyDescent="0.25">
      <c r="A897" s="12">
        <v>39223</v>
      </c>
      <c r="B897" s="18">
        <v>25.854831999999998</v>
      </c>
    </row>
    <row r="898" spans="1:2" x14ac:dyDescent="0.25">
      <c r="A898" s="12">
        <v>39230</v>
      </c>
      <c r="B898" s="18">
        <v>25.607755999999998</v>
      </c>
    </row>
    <row r="899" spans="1:2" x14ac:dyDescent="0.25">
      <c r="A899" s="12">
        <v>39237</v>
      </c>
      <c r="B899" s="18">
        <v>25.113592000000001</v>
      </c>
    </row>
    <row r="900" spans="1:2" x14ac:dyDescent="0.25">
      <c r="A900" s="12">
        <v>39244</v>
      </c>
      <c r="B900" s="18">
        <v>24.822163</v>
      </c>
    </row>
    <row r="901" spans="1:2" x14ac:dyDescent="0.25">
      <c r="A901" s="12">
        <v>39251</v>
      </c>
      <c r="B901" s="18">
        <v>24.537064000000001</v>
      </c>
    </row>
    <row r="902" spans="1:2" x14ac:dyDescent="0.25">
      <c r="A902" s="12">
        <v>39258</v>
      </c>
      <c r="B902" s="18">
        <v>25.151603999999999</v>
      </c>
    </row>
    <row r="903" spans="1:2" x14ac:dyDescent="0.25">
      <c r="A903" s="12">
        <v>39265</v>
      </c>
      <c r="B903" s="18">
        <v>25.531728999999999</v>
      </c>
    </row>
    <row r="904" spans="1:2" x14ac:dyDescent="0.25">
      <c r="A904" s="12">
        <v>39272</v>
      </c>
      <c r="B904" s="18">
        <v>23.949546999999999</v>
      </c>
    </row>
    <row r="905" spans="1:2" x14ac:dyDescent="0.25">
      <c r="A905" s="12">
        <v>39279</v>
      </c>
      <c r="B905" s="18">
        <v>23.523693000000002</v>
      </c>
    </row>
    <row r="906" spans="1:2" x14ac:dyDescent="0.25">
      <c r="A906" s="12">
        <v>39286</v>
      </c>
      <c r="B906" s="18">
        <v>22.563929000000002</v>
      </c>
    </row>
    <row r="907" spans="1:2" x14ac:dyDescent="0.25">
      <c r="A907" s="12">
        <v>39293</v>
      </c>
      <c r="B907" s="18">
        <v>21.744007</v>
      </c>
    </row>
    <row r="908" spans="1:2" x14ac:dyDescent="0.25">
      <c r="A908" s="12">
        <v>39300</v>
      </c>
      <c r="B908" s="18">
        <v>22.532152</v>
      </c>
    </row>
    <row r="909" spans="1:2" x14ac:dyDescent="0.25">
      <c r="A909" s="12">
        <v>39307</v>
      </c>
      <c r="B909" s="18">
        <v>22.188922999999999</v>
      </c>
    </row>
    <row r="910" spans="1:2" x14ac:dyDescent="0.25">
      <c r="A910" s="12">
        <v>39314</v>
      </c>
      <c r="B910" s="18">
        <v>23.11055</v>
      </c>
    </row>
    <row r="911" spans="1:2" x14ac:dyDescent="0.25">
      <c r="A911" s="12">
        <v>39321</v>
      </c>
      <c r="B911" s="18">
        <v>24.260995999999999</v>
      </c>
    </row>
    <row r="912" spans="1:2" x14ac:dyDescent="0.25">
      <c r="A912" s="12">
        <v>39328</v>
      </c>
      <c r="B912" s="18">
        <v>24.311831999999999</v>
      </c>
    </row>
    <row r="913" spans="1:2" x14ac:dyDescent="0.25">
      <c r="A913" s="12">
        <v>39335</v>
      </c>
      <c r="B913" s="18">
        <v>26.288571999999998</v>
      </c>
    </row>
    <row r="914" spans="1:2" x14ac:dyDescent="0.25">
      <c r="A914" s="12">
        <v>39342</v>
      </c>
      <c r="B914" s="18">
        <v>27.044934999999999</v>
      </c>
    </row>
    <row r="915" spans="1:2" x14ac:dyDescent="0.25">
      <c r="A915" s="12">
        <v>39349</v>
      </c>
      <c r="B915" s="18">
        <v>27.394524000000001</v>
      </c>
    </row>
    <row r="916" spans="1:2" x14ac:dyDescent="0.25">
      <c r="A916" s="12">
        <v>39356</v>
      </c>
      <c r="B916" s="18">
        <v>28.030128000000001</v>
      </c>
    </row>
    <row r="917" spans="1:2" x14ac:dyDescent="0.25">
      <c r="A917" s="12">
        <v>39363</v>
      </c>
      <c r="B917" s="18">
        <v>27.949280000000002</v>
      </c>
    </row>
    <row r="918" spans="1:2" x14ac:dyDescent="0.25">
      <c r="A918" s="12">
        <v>39370</v>
      </c>
      <c r="B918" s="18">
        <v>27.037399000000001</v>
      </c>
    </row>
    <row r="919" spans="1:2" x14ac:dyDescent="0.25">
      <c r="A919" s="12">
        <v>39377</v>
      </c>
      <c r="B919" s="18">
        <v>27.279727999999999</v>
      </c>
    </row>
    <row r="920" spans="1:2" x14ac:dyDescent="0.25">
      <c r="A920" s="12">
        <v>39384</v>
      </c>
      <c r="B920" s="18">
        <v>27.840876000000002</v>
      </c>
    </row>
    <row r="921" spans="1:2" x14ac:dyDescent="0.25">
      <c r="A921" s="12">
        <v>39391</v>
      </c>
      <c r="B921" s="18">
        <v>28.280867000000001</v>
      </c>
    </row>
    <row r="922" spans="1:2" x14ac:dyDescent="0.25">
      <c r="A922" s="12">
        <v>39398</v>
      </c>
      <c r="B922" s="18">
        <v>26.724943</v>
      </c>
    </row>
    <row r="923" spans="1:2" x14ac:dyDescent="0.25">
      <c r="A923" s="12">
        <v>39405</v>
      </c>
      <c r="B923" s="18">
        <v>26.616547000000001</v>
      </c>
    </row>
    <row r="924" spans="1:2" x14ac:dyDescent="0.25">
      <c r="A924" s="12">
        <v>39412</v>
      </c>
      <c r="B924" s="18">
        <v>27.840876000000002</v>
      </c>
    </row>
    <row r="925" spans="1:2" x14ac:dyDescent="0.25">
      <c r="A925" s="12">
        <v>39419</v>
      </c>
      <c r="B925" s="18">
        <v>27.783480000000001</v>
      </c>
    </row>
    <row r="926" spans="1:2" x14ac:dyDescent="0.25">
      <c r="A926" s="12">
        <v>39426</v>
      </c>
      <c r="B926" s="18">
        <v>28.146954000000001</v>
      </c>
    </row>
    <row r="927" spans="1:2" x14ac:dyDescent="0.25">
      <c r="A927" s="12">
        <v>39433</v>
      </c>
      <c r="B927" s="18">
        <v>28.688981999999999</v>
      </c>
    </row>
    <row r="928" spans="1:2" x14ac:dyDescent="0.25">
      <c r="A928" s="12">
        <v>39440</v>
      </c>
      <c r="B928" s="18">
        <v>28.218048</v>
      </c>
    </row>
    <row r="929" spans="1:2" x14ac:dyDescent="0.25">
      <c r="A929" s="12">
        <v>39447</v>
      </c>
      <c r="B929" s="18">
        <v>27.162502</v>
      </c>
    </row>
    <row r="930" spans="1:2" x14ac:dyDescent="0.25">
      <c r="A930" s="12">
        <v>39454</v>
      </c>
      <c r="B930" s="18">
        <v>26.343664</v>
      </c>
    </row>
    <row r="931" spans="1:2" x14ac:dyDescent="0.25">
      <c r="A931" s="12">
        <v>39461</v>
      </c>
      <c r="B931" s="18">
        <v>24.366935999999999</v>
      </c>
    </row>
    <row r="932" spans="1:2" x14ac:dyDescent="0.25">
      <c r="A932" s="12">
        <v>39468</v>
      </c>
      <c r="B932" s="18">
        <v>25.307323</v>
      </c>
    </row>
    <row r="933" spans="1:2" x14ac:dyDescent="0.25">
      <c r="A933" s="12">
        <v>39475</v>
      </c>
      <c r="B933" s="18">
        <v>27.789415000000002</v>
      </c>
    </row>
    <row r="934" spans="1:2" x14ac:dyDescent="0.25">
      <c r="A934" s="12">
        <v>39482</v>
      </c>
      <c r="B934" s="18">
        <v>27.795826000000002</v>
      </c>
    </row>
    <row r="935" spans="1:2" x14ac:dyDescent="0.25">
      <c r="A935" s="12">
        <v>39489</v>
      </c>
      <c r="B935" s="18">
        <v>29.567851999999998</v>
      </c>
    </row>
    <row r="936" spans="1:2" x14ac:dyDescent="0.25">
      <c r="A936" s="12">
        <v>39496</v>
      </c>
      <c r="B936" s="18">
        <v>30.872879000000001</v>
      </c>
    </row>
    <row r="937" spans="1:2" x14ac:dyDescent="0.25">
      <c r="A937" s="12">
        <v>39503</v>
      </c>
      <c r="B937" s="18">
        <v>28.883348000000002</v>
      </c>
    </row>
    <row r="938" spans="1:2" x14ac:dyDescent="0.25">
      <c r="A938" s="12">
        <v>39510</v>
      </c>
      <c r="B938" s="18">
        <v>27.898184000000001</v>
      </c>
    </row>
    <row r="939" spans="1:2" x14ac:dyDescent="0.25">
      <c r="A939" s="12">
        <v>39517</v>
      </c>
      <c r="B939" s="18">
        <v>28.083705999999999</v>
      </c>
    </row>
    <row r="940" spans="1:2" x14ac:dyDescent="0.25">
      <c r="A940" s="12">
        <v>39524</v>
      </c>
      <c r="B940" s="18">
        <v>28.896139000000002</v>
      </c>
    </row>
    <row r="941" spans="1:2" x14ac:dyDescent="0.25">
      <c r="A941" s="12">
        <v>39531</v>
      </c>
      <c r="B941" s="18">
        <v>25.683492999999999</v>
      </c>
    </row>
    <row r="942" spans="1:2" x14ac:dyDescent="0.25">
      <c r="A942" s="12">
        <v>39538</v>
      </c>
      <c r="B942" s="18">
        <v>26.652559</v>
      </c>
    </row>
    <row r="943" spans="1:2" x14ac:dyDescent="0.25">
      <c r="A943" s="12">
        <v>39545</v>
      </c>
      <c r="B943" s="18">
        <v>24.521899999999999</v>
      </c>
    </row>
    <row r="944" spans="1:2" x14ac:dyDescent="0.25">
      <c r="A944" s="12">
        <v>39552</v>
      </c>
      <c r="B944" s="18">
        <v>22.789128999999999</v>
      </c>
    </row>
    <row r="945" spans="1:2" x14ac:dyDescent="0.25">
      <c r="A945" s="12">
        <v>39559</v>
      </c>
      <c r="B945" s="18">
        <v>22.808382000000002</v>
      </c>
    </row>
    <row r="946" spans="1:2" x14ac:dyDescent="0.25">
      <c r="A946" s="12">
        <v>39566</v>
      </c>
      <c r="B946" s="18">
        <v>22.923891000000001</v>
      </c>
    </row>
    <row r="947" spans="1:2" x14ac:dyDescent="0.25">
      <c r="A947" s="12">
        <v>39573</v>
      </c>
      <c r="B947" s="18">
        <v>22.628685000000001</v>
      </c>
    </row>
    <row r="948" spans="1:2" x14ac:dyDescent="0.25">
      <c r="A948" s="12">
        <v>39580</v>
      </c>
      <c r="B948" s="18">
        <v>23.225525000000001</v>
      </c>
    </row>
    <row r="949" spans="1:2" x14ac:dyDescent="0.25">
      <c r="A949" s="12">
        <v>39587</v>
      </c>
      <c r="B949" s="18">
        <v>22.185862</v>
      </c>
    </row>
    <row r="950" spans="1:2" x14ac:dyDescent="0.25">
      <c r="A950" s="12">
        <v>39594</v>
      </c>
      <c r="B950" s="18">
        <v>22.885390999999998</v>
      </c>
    </row>
    <row r="951" spans="1:2" x14ac:dyDescent="0.25">
      <c r="A951" s="12">
        <v>39601</v>
      </c>
      <c r="B951" s="18">
        <v>21.659616</v>
      </c>
    </row>
    <row r="952" spans="1:2" x14ac:dyDescent="0.25">
      <c r="A952" s="12">
        <v>39608</v>
      </c>
      <c r="B952" s="18">
        <v>20.061619</v>
      </c>
    </row>
    <row r="953" spans="1:2" x14ac:dyDescent="0.25">
      <c r="A953" s="12">
        <v>39615</v>
      </c>
      <c r="B953" s="18">
        <v>18.894974000000001</v>
      </c>
    </row>
    <row r="954" spans="1:2" x14ac:dyDescent="0.25">
      <c r="A954" s="12">
        <v>39622</v>
      </c>
      <c r="B954" s="18">
        <v>16.052990000000001</v>
      </c>
    </row>
    <row r="955" spans="1:2" x14ac:dyDescent="0.25">
      <c r="A955" s="12">
        <v>39629</v>
      </c>
      <c r="B955" s="18">
        <v>14.938112</v>
      </c>
    </row>
    <row r="956" spans="1:2" x14ac:dyDescent="0.25">
      <c r="A956" s="12">
        <v>39636</v>
      </c>
      <c r="B956" s="18">
        <v>15.395661</v>
      </c>
    </row>
    <row r="957" spans="1:2" x14ac:dyDescent="0.25">
      <c r="A957" s="12">
        <v>39643</v>
      </c>
      <c r="B957" s="18">
        <v>14.487002</v>
      </c>
    </row>
    <row r="958" spans="1:2" x14ac:dyDescent="0.25">
      <c r="A958" s="12">
        <v>39650</v>
      </c>
      <c r="B958" s="18">
        <v>14.248559999999999</v>
      </c>
    </row>
    <row r="959" spans="1:2" x14ac:dyDescent="0.25">
      <c r="A959" s="12">
        <v>39657</v>
      </c>
      <c r="B959" s="18">
        <v>13.455899</v>
      </c>
    </row>
    <row r="960" spans="1:2" x14ac:dyDescent="0.25">
      <c r="A960" s="12">
        <v>39664</v>
      </c>
      <c r="B960" s="18">
        <v>15.350550999999999</v>
      </c>
    </row>
    <row r="961" spans="1:2" x14ac:dyDescent="0.25">
      <c r="A961" s="12">
        <v>39671</v>
      </c>
      <c r="B961" s="18">
        <v>15.460108</v>
      </c>
    </row>
    <row r="962" spans="1:2" x14ac:dyDescent="0.25">
      <c r="A962" s="12">
        <v>39678</v>
      </c>
      <c r="B962" s="18">
        <v>14.319451000000001</v>
      </c>
    </row>
    <row r="963" spans="1:2" x14ac:dyDescent="0.25">
      <c r="A963" s="12">
        <v>39685</v>
      </c>
      <c r="B963" s="18">
        <v>13.810340999999999</v>
      </c>
    </row>
    <row r="964" spans="1:2" x14ac:dyDescent="0.25">
      <c r="A964" s="12">
        <v>39692</v>
      </c>
      <c r="B964" s="18">
        <v>13.049906999999999</v>
      </c>
    </row>
    <row r="965" spans="1:2" x14ac:dyDescent="0.25">
      <c r="A965" s="12">
        <v>39699</v>
      </c>
      <c r="B965" s="18">
        <v>12.573017999999999</v>
      </c>
    </row>
    <row r="966" spans="1:2" x14ac:dyDescent="0.25">
      <c r="A966" s="12">
        <v>39706</v>
      </c>
      <c r="B966" s="18">
        <v>11.933057</v>
      </c>
    </row>
    <row r="967" spans="1:2" x14ac:dyDescent="0.25">
      <c r="A967" s="12">
        <v>39713</v>
      </c>
      <c r="B967" s="18">
        <v>11.9655</v>
      </c>
    </row>
    <row r="968" spans="1:2" x14ac:dyDescent="0.25">
      <c r="A968" s="12">
        <v>39720</v>
      </c>
      <c r="B968" s="18">
        <v>10.070745000000001</v>
      </c>
    </row>
    <row r="969" spans="1:2" x14ac:dyDescent="0.25">
      <c r="A969" s="12">
        <v>39727</v>
      </c>
      <c r="B969" s="18">
        <v>8.8248820000000006</v>
      </c>
    </row>
    <row r="970" spans="1:2" x14ac:dyDescent="0.25">
      <c r="A970" s="12">
        <v>39734</v>
      </c>
      <c r="B970" s="18">
        <v>8.3057680000000005</v>
      </c>
    </row>
    <row r="971" spans="1:2" x14ac:dyDescent="0.25">
      <c r="A971" s="12">
        <v>39741</v>
      </c>
      <c r="B971" s="18">
        <v>7.0404369999999998</v>
      </c>
    </row>
    <row r="972" spans="1:2" x14ac:dyDescent="0.25">
      <c r="A972" s="12">
        <v>39748</v>
      </c>
      <c r="B972" s="18">
        <v>9.0844349999999991</v>
      </c>
    </row>
    <row r="973" spans="1:2" x14ac:dyDescent="0.25">
      <c r="A973" s="12">
        <v>39755</v>
      </c>
      <c r="B973" s="18">
        <v>8.0267490000000006</v>
      </c>
    </row>
    <row r="974" spans="1:2" x14ac:dyDescent="0.25">
      <c r="A974" s="12">
        <v>39762</v>
      </c>
      <c r="B974" s="18">
        <v>6.969061</v>
      </c>
    </row>
    <row r="975" spans="1:2" x14ac:dyDescent="0.25">
      <c r="A975" s="12">
        <v>39769</v>
      </c>
      <c r="B975" s="18">
        <v>4.9899519999999997</v>
      </c>
    </row>
    <row r="976" spans="1:2" x14ac:dyDescent="0.25">
      <c r="A976" s="12">
        <v>39776</v>
      </c>
      <c r="B976" s="18">
        <v>6.9495940000000003</v>
      </c>
    </row>
    <row r="977" spans="1:2" x14ac:dyDescent="0.25">
      <c r="A977" s="12">
        <v>39783</v>
      </c>
      <c r="B977" s="18">
        <v>7.0469290000000004</v>
      </c>
    </row>
    <row r="978" spans="1:2" x14ac:dyDescent="0.25">
      <c r="A978" s="12">
        <v>39790</v>
      </c>
      <c r="B978" s="18">
        <v>6.6056809999999997</v>
      </c>
    </row>
    <row r="979" spans="1:2" x14ac:dyDescent="0.25">
      <c r="A979" s="12">
        <v>39797</v>
      </c>
      <c r="B979" s="18">
        <v>7.5984829999999999</v>
      </c>
    </row>
    <row r="980" spans="1:2" x14ac:dyDescent="0.25">
      <c r="A980" s="12">
        <v>39804</v>
      </c>
      <c r="B980" s="18">
        <v>6.969061</v>
      </c>
    </row>
    <row r="981" spans="1:2" x14ac:dyDescent="0.25">
      <c r="A981" s="12">
        <v>39811</v>
      </c>
      <c r="B981" s="18">
        <v>8.3057680000000005</v>
      </c>
    </row>
    <row r="982" spans="1:2" x14ac:dyDescent="0.25">
      <c r="A982" s="12">
        <v>39818</v>
      </c>
      <c r="B982" s="18">
        <v>8.9728720000000006</v>
      </c>
    </row>
    <row r="983" spans="1:2" x14ac:dyDescent="0.25">
      <c r="A983" s="12">
        <v>39825</v>
      </c>
      <c r="B983" s="18">
        <v>7.8553709999999999</v>
      </c>
    </row>
    <row r="984" spans="1:2" x14ac:dyDescent="0.25">
      <c r="A984" s="12">
        <v>39832</v>
      </c>
      <c r="B984" s="18">
        <v>7.7501949999999997</v>
      </c>
    </row>
    <row r="985" spans="1:2" x14ac:dyDescent="0.25">
      <c r="A985" s="12">
        <v>39839</v>
      </c>
      <c r="B985" s="18">
        <v>6.9679450000000003</v>
      </c>
    </row>
    <row r="986" spans="1:2" x14ac:dyDescent="0.25">
      <c r="A986" s="12">
        <v>39846</v>
      </c>
      <c r="B986" s="18">
        <v>7.2506110000000001</v>
      </c>
    </row>
    <row r="987" spans="1:2" x14ac:dyDescent="0.25">
      <c r="A987" s="12">
        <v>39853</v>
      </c>
      <c r="B987" s="18">
        <v>6.1725469999999998</v>
      </c>
    </row>
    <row r="988" spans="1:2" x14ac:dyDescent="0.25">
      <c r="A988" s="12">
        <v>39860</v>
      </c>
      <c r="B988" s="18">
        <v>6.1659759999999997</v>
      </c>
    </row>
    <row r="989" spans="1:2" x14ac:dyDescent="0.25">
      <c r="A989" s="12">
        <v>39867</v>
      </c>
      <c r="B989" s="18">
        <v>5.7978569999999996</v>
      </c>
    </row>
    <row r="990" spans="1:2" x14ac:dyDescent="0.25">
      <c r="A990" s="12">
        <v>39874</v>
      </c>
      <c r="B990" s="18">
        <v>4.9104289999999997</v>
      </c>
    </row>
    <row r="991" spans="1:2" x14ac:dyDescent="0.25">
      <c r="A991" s="12">
        <v>39881</v>
      </c>
      <c r="B991" s="18">
        <v>6.0805189999999998</v>
      </c>
    </row>
    <row r="992" spans="1:2" x14ac:dyDescent="0.25">
      <c r="A992" s="12">
        <v>39888</v>
      </c>
      <c r="B992" s="18">
        <v>5.995063</v>
      </c>
    </row>
    <row r="993" spans="1:2" x14ac:dyDescent="0.25">
      <c r="A993" s="12">
        <v>39895</v>
      </c>
      <c r="B993" s="18">
        <v>6.5285830000000002</v>
      </c>
    </row>
    <row r="994" spans="1:2" x14ac:dyDescent="0.25">
      <c r="A994" s="12">
        <v>39902</v>
      </c>
      <c r="B994" s="18">
        <v>7.7125919999999999</v>
      </c>
    </row>
    <row r="995" spans="1:2" x14ac:dyDescent="0.25">
      <c r="A995" s="12">
        <v>39909</v>
      </c>
      <c r="B995" s="18">
        <v>7.6398359999999998</v>
      </c>
    </row>
    <row r="996" spans="1:2" x14ac:dyDescent="0.25">
      <c r="A996" s="12">
        <v>39916</v>
      </c>
      <c r="B996" s="18">
        <v>7.6795229999999997</v>
      </c>
    </row>
    <row r="997" spans="1:2" x14ac:dyDescent="0.25">
      <c r="A997" s="12">
        <v>39923</v>
      </c>
      <c r="B997" s="18">
        <v>7.5670760000000001</v>
      </c>
    </row>
    <row r="998" spans="1:2" x14ac:dyDescent="0.25">
      <c r="A998" s="12">
        <v>39930</v>
      </c>
      <c r="B998" s="18">
        <v>8.4137389999999996</v>
      </c>
    </row>
    <row r="999" spans="1:2" x14ac:dyDescent="0.25">
      <c r="A999" s="12">
        <v>39937</v>
      </c>
      <c r="B999" s="18">
        <v>9.9218650000000004</v>
      </c>
    </row>
    <row r="1000" spans="1:2" x14ac:dyDescent="0.25">
      <c r="A1000" s="12">
        <v>39944</v>
      </c>
      <c r="B1000" s="18">
        <v>8.9958229999999997</v>
      </c>
    </row>
    <row r="1001" spans="1:2" x14ac:dyDescent="0.25">
      <c r="A1001" s="12">
        <v>39951</v>
      </c>
      <c r="B1001" s="18">
        <v>10.199673000000001</v>
      </c>
    </row>
    <row r="1002" spans="1:2" x14ac:dyDescent="0.25">
      <c r="A1002" s="12">
        <v>39958</v>
      </c>
      <c r="B1002" s="18">
        <v>11.482905000000001</v>
      </c>
    </row>
    <row r="1003" spans="1:2" x14ac:dyDescent="0.25">
      <c r="A1003" s="12">
        <v>39965</v>
      </c>
      <c r="B1003" s="18">
        <v>11.258008999999999</v>
      </c>
    </row>
    <row r="1004" spans="1:2" x14ac:dyDescent="0.25">
      <c r="A1004" s="12">
        <v>39972</v>
      </c>
      <c r="B1004" s="18">
        <v>10.781758999999999</v>
      </c>
    </row>
    <row r="1005" spans="1:2" x14ac:dyDescent="0.25">
      <c r="A1005" s="12">
        <v>39979</v>
      </c>
      <c r="B1005" s="18">
        <v>10.794649</v>
      </c>
    </row>
    <row r="1006" spans="1:2" x14ac:dyDescent="0.25">
      <c r="A1006" s="12">
        <v>39986</v>
      </c>
      <c r="B1006" s="18">
        <v>10.967257</v>
      </c>
    </row>
    <row r="1007" spans="1:2" x14ac:dyDescent="0.25">
      <c r="A1007" s="12">
        <v>39993</v>
      </c>
      <c r="B1007" s="18">
        <v>9.9714430000000007</v>
      </c>
    </row>
    <row r="1008" spans="1:2" x14ac:dyDescent="0.25">
      <c r="A1008" s="12">
        <v>40000</v>
      </c>
      <c r="B1008" s="18">
        <v>9.7390819999999998</v>
      </c>
    </row>
    <row r="1009" spans="1:2" x14ac:dyDescent="0.25">
      <c r="A1009" s="12">
        <v>40007</v>
      </c>
      <c r="B1009" s="18">
        <v>11.737356</v>
      </c>
    </row>
    <row r="1010" spans="1:2" x14ac:dyDescent="0.25">
      <c r="A1010" s="12">
        <v>40014</v>
      </c>
      <c r="B1010" s="18">
        <v>13.104939999999999</v>
      </c>
    </row>
    <row r="1011" spans="1:2" x14ac:dyDescent="0.25">
      <c r="A1011" s="12">
        <v>40021</v>
      </c>
      <c r="B1011" s="18">
        <v>13.111587</v>
      </c>
    </row>
    <row r="1012" spans="1:2" x14ac:dyDescent="0.25">
      <c r="A1012" s="12">
        <v>40028</v>
      </c>
      <c r="B1012" s="18">
        <v>13.22444</v>
      </c>
    </row>
    <row r="1013" spans="1:2" x14ac:dyDescent="0.25">
      <c r="A1013" s="12">
        <v>40035</v>
      </c>
      <c r="B1013" s="18">
        <v>12.653502</v>
      </c>
    </row>
    <row r="1014" spans="1:2" x14ac:dyDescent="0.25">
      <c r="A1014" s="12">
        <v>40042</v>
      </c>
      <c r="B1014" s="18">
        <v>13.802015000000001</v>
      </c>
    </row>
    <row r="1015" spans="1:2" x14ac:dyDescent="0.25">
      <c r="A1015" s="12">
        <v>40049</v>
      </c>
      <c r="B1015" s="18">
        <v>13.994540000000001</v>
      </c>
    </row>
    <row r="1016" spans="1:2" x14ac:dyDescent="0.25">
      <c r="A1016" s="12">
        <v>40056</v>
      </c>
      <c r="B1016" s="18">
        <v>13.934784000000001</v>
      </c>
    </row>
    <row r="1017" spans="1:2" x14ac:dyDescent="0.25">
      <c r="A1017" s="12">
        <v>40063</v>
      </c>
      <c r="B1017" s="18">
        <v>15.068603</v>
      </c>
    </row>
    <row r="1018" spans="1:2" x14ac:dyDescent="0.25">
      <c r="A1018" s="12">
        <v>40070</v>
      </c>
      <c r="B1018" s="18">
        <v>14.535906000000001</v>
      </c>
    </row>
    <row r="1019" spans="1:2" x14ac:dyDescent="0.25">
      <c r="A1019" s="12">
        <v>40077</v>
      </c>
      <c r="B1019" s="18">
        <v>13.890015999999999</v>
      </c>
    </row>
    <row r="1020" spans="1:2" x14ac:dyDescent="0.25">
      <c r="A1020" s="12">
        <v>40084</v>
      </c>
      <c r="B1020" s="18">
        <v>13.277412999999999</v>
      </c>
    </row>
    <row r="1021" spans="1:2" x14ac:dyDescent="0.25">
      <c r="A1021" s="12">
        <v>40091</v>
      </c>
      <c r="B1021" s="18">
        <v>14.329485999999999</v>
      </c>
    </row>
    <row r="1022" spans="1:2" x14ac:dyDescent="0.25">
      <c r="A1022" s="12">
        <v>40098</v>
      </c>
      <c r="B1022" s="18">
        <v>14.456004</v>
      </c>
    </row>
    <row r="1023" spans="1:2" x14ac:dyDescent="0.25">
      <c r="A1023" s="12">
        <v>40105</v>
      </c>
      <c r="B1023" s="18">
        <v>13.863376000000001</v>
      </c>
    </row>
    <row r="1024" spans="1:2" x14ac:dyDescent="0.25">
      <c r="A1024" s="12">
        <v>40112</v>
      </c>
      <c r="B1024" s="18">
        <v>11.87909</v>
      </c>
    </row>
    <row r="1025" spans="1:2" x14ac:dyDescent="0.25">
      <c r="A1025" s="12">
        <v>40119</v>
      </c>
      <c r="B1025" s="18">
        <v>13.437217</v>
      </c>
    </row>
    <row r="1026" spans="1:2" x14ac:dyDescent="0.25">
      <c r="A1026" s="12">
        <v>40126</v>
      </c>
      <c r="B1026" s="18">
        <v>13.730195</v>
      </c>
    </row>
    <row r="1027" spans="1:2" x14ac:dyDescent="0.25">
      <c r="A1027" s="12">
        <v>40133</v>
      </c>
      <c r="B1027" s="18">
        <v>12.944475000000001</v>
      </c>
    </row>
    <row r="1028" spans="1:2" x14ac:dyDescent="0.25">
      <c r="A1028" s="12">
        <v>40140</v>
      </c>
      <c r="B1028" s="18">
        <v>12.924499000000001</v>
      </c>
    </row>
    <row r="1029" spans="1:2" x14ac:dyDescent="0.25">
      <c r="A1029" s="12">
        <v>40147</v>
      </c>
      <c r="B1029" s="18">
        <v>12.278608</v>
      </c>
    </row>
    <row r="1030" spans="1:2" x14ac:dyDescent="0.25">
      <c r="A1030" s="12">
        <v>40154</v>
      </c>
      <c r="B1030" s="18">
        <v>12.331875999999999</v>
      </c>
    </row>
    <row r="1031" spans="1:2" x14ac:dyDescent="0.25">
      <c r="A1031" s="12">
        <v>40161</v>
      </c>
      <c r="B1031" s="18">
        <v>12.897867</v>
      </c>
    </row>
    <row r="1032" spans="1:2" x14ac:dyDescent="0.25">
      <c r="A1032" s="12">
        <v>40168</v>
      </c>
      <c r="B1032" s="18">
        <v>12.698107</v>
      </c>
    </row>
    <row r="1033" spans="1:2" x14ac:dyDescent="0.25">
      <c r="A1033" s="12">
        <v>40175</v>
      </c>
      <c r="B1033" s="18">
        <v>12.537504999999999</v>
      </c>
    </row>
    <row r="1034" spans="1:2" x14ac:dyDescent="0.25">
      <c r="A1034" s="12">
        <v>40182</v>
      </c>
      <c r="B1034" s="18">
        <v>12.851445</v>
      </c>
    </row>
    <row r="1035" spans="1:2" x14ac:dyDescent="0.25">
      <c r="A1035" s="12">
        <v>40189</v>
      </c>
      <c r="B1035" s="18">
        <v>13.5528</v>
      </c>
    </row>
    <row r="1036" spans="1:2" x14ac:dyDescent="0.25">
      <c r="A1036" s="12">
        <v>40196</v>
      </c>
      <c r="B1036" s="18">
        <v>13.786579</v>
      </c>
    </row>
    <row r="1037" spans="1:2" x14ac:dyDescent="0.25">
      <c r="A1037" s="12">
        <v>40203</v>
      </c>
      <c r="B1037" s="18">
        <v>12.250287999999999</v>
      </c>
    </row>
    <row r="1038" spans="1:2" x14ac:dyDescent="0.25">
      <c r="A1038" s="12">
        <v>40210</v>
      </c>
      <c r="B1038" s="18">
        <v>11.682522000000001</v>
      </c>
    </row>
    <row r="1039" spans="1:2" x14ac:dyDescent="0.25">
      <c r="A1039" s="12">
        <v>40217</v>
      </c>
      <c r="B1039" s="18">
        <v>12.076618</v>
      </c>
    </row>
    <row r="1040" spans="1:2" x14ac:dyDescent="0.25">
      <c r="A1040" s="12">
        <v>40224</v>
      </c>
      <c r="B1040" s="18">
        <v>12.03654</v>
      </c>
    </row>
    <row r="1041" spans="1:2" x14ac:dyDescent="0.25">
      <c r="A1041" s="12">
        <v>40231</v>
      </c>
      <c r="B1041" s="18">
        <v>11.722599000000001</v>
      </c>
    </row>
    <row r="1042" spans="1:2" x14ac:dyDescent="0.25">
      <c r="A1042" s="12">
        <v>40238</v>
      </c>
      <c r="B1042" s="18">
        <v>11.422022999999999</v>
      </c>
    </row>
    <row r="1043" spans="1:2" x14ac:dyDescent="0.25">
      <c r="A1043" s="12">
        <v>40245</v>
      </c>
      <c r="B1043" s="18">
        <v>11.355226</v>
      </c>
    </row>
    <row r="1044" spans="1:2" x14ac:dyDescent="0.25">
      <c r="A1044" s="12">
        <v>40252</v>
      </c>
      <c r="B1044" s="18">
        <v>11.395517</v>
      </c>
    </row>
    <row r="1045" spans="1:2" x14ac:dyDescent="0.25">
      <c r="A1045" s="12">
        <v>40259</v>
      </c>
      <c r="B1045" s="18">
        <v>11.904963</v>
      </c>
    </row>
    <row r="1046" spans="1:2" x14ac:dyDescent="0.25">
      <c r="A1046" s="12">
        <v>40266</v>
      </c>
      <c r="B1046" s="18">
        <v>12.454632</v>
      </c>
    </row>
    <row r="1047" spans="1:2" x14ac:dyDescent="0.25">
      <c r="A1047" s="12">
        <v>40273</v>
      </c>
      <c r="B1047" s="18">
        <v>13.332751999999999</v>
      </c>
    </row>
    <row r="1048" spans="1:2" x14ac:dyDescent="0.25">
      <c r="A1048" s="12">
        <v>40280</v>
      </c>
      <c r="B1048" s="18">
        <v>12.816603000000001</v>
      </c>
    </row>
    <row r="1049" spans="1:2" x14ac:dyDescent="0.25">
      <c r="A1049" s="12">
        <v>40287</v>
      </c>
      <c r="B1049" s="18">
        <v>14.197475000000001</v>
      </c>
    </row>
    <row r="1050" spans="1:2" x14ac:dyDescent="0.25">
      <c r="A1050" s="12">
        <v>40294</v>
      </c>
      <c r="B1050" s="18">
        <v>14.130439000000001</v>
      </c>
    </row>
    <row r="1051" spans="1:2" x14ac:dyDescent="0.25">
      <c r="A1051" s="12">
        <v>40301</v>
      </c>
      <c r="B1051" s="18">
        <v>13.386379</v>
      </c>
    </row>
    <row r="1052" spans="1:2" x14ac:dyDescent="0.25">
      <c r="A1052" s="12">
        <v>40308</v>
      </c>
      <c r="B1052" s="18">
        <v>14.063406000000001</v>
      </c>
    </row>
    <row r="1053" spans="1:2" x14ac:dyDescent="0.25">
      <c r="A1053" s="12">
        <v>40315</v>
      </c>
      <c r="B1053" s="18">
        <v>12.943963</v>
      </c>
    </row>
    <row r="1054" spans="1:2" x14ac:dyDescent="0.25">
      <c r="A1054" s="12">
        <v>40322</v>
      </c>
      <c r="B1054" s="18">
        <v>13.118254</v>
      </c>
    </row>
    <row r="1055" spans="1:2" x14ac:dyDescent="0.25">
      <c r="A1055" s="12">
        <v>40329</v>
      </c>
      <c r="B1055" s="18">
        <v>12.749574000000001</v>
      </c>
    </row>
    <row r="1056" spans="1:2" x14ac:dyDescent="0.25">
      <c r="A1056" s="12">
        <v>40336</v>
      </c>
      <c r="B1056" s="18">
        <v>12.883635999999999</v>
      </c>
    </row>
    <row r="1057" spans="1:2" x14ac:dyDescent="0.25">
      <c r="A1057" s="12">
        <v>40343</v>
      </c>
      <c r="B1057" s="18">
        <v>12.300454999999999</v>
      </c>
    </row>
    <row r="1058" spans="1:2" x14ac:dyDescent="0.25">
      <c r="A1058" s="12">
        <v>40350</v>
      </c>
      <c r="B1058" s="18">
        <v>11.493078000000001</v>
      </c>
    </row>
    <row r="1059" spans="1:2" x14ac:dyDescent="0.25">
      <c r="A1059" s="12">
        <v>40357</v>
      </c>
      <c r="B1059" s="18">
        <v>10.390174</v>
      </c>
    </row>
    <row r="1060" spans="1:2" x14ac:dyDescent="0.25">
      <c r="A1060" s="12">
        <v>40364</v>
      </c>
      <c r="B1060" s="18">
        <v>10.665899</v>
      </c>
    </row>
    <row r="1061" spans="1:2" x14ac:dyDescent="0.25">
      <c r="A1061" s="12">
        <v>40371</v>
      </c>
      <c r="B1061" s="18">
        <v>10.067373999999999</v>
      </c>
    </row>
    <row r="1062" spans="1:2" x14ac:dyDescent="0.25">
      <c r="A1062" s="12">
        <v>40378</v>
      </c>
      <c r="B1062" s="18">
        <v>10.733150999999999</v>
      </c>
    </row>
    <row r="1063" spans="1:2" x14ac:dyDescent="0.25">
      <c r="A1063" s="12">
        <v>40385</v>
      </c>
      <c r="B1063" s="18">
        <v>10.248949</v>
      </c>
    </row>
    <row r="1064" spans="1:2" x14ac:dyDescent="0.25">
      <c r="A1064" s="12">
        <v>40392</v>
      </c>
      <c r="B1064" s="18">
        <v>10.4238</v>
      </c>
    </row>
    <row r="1065" spans="1:2" x14ac:dyDescent="0.25">
      <c r="A1065" s="12">
        <v>40399</v>
      </c>
      <c r="B1065" s="18">
        <v>10.235498</v>
      </c>
    </row>
    <row r="1066" spans="1:2" x14ac:dyDescent="0.25">
      <c r="A1066" s="12">
        <v>40406</v>
      </c>
      <c r="B1066" s="18">
        <v>10.309474</v>
      </c>
    </row>
    <row r="1067" spans="1:2" x14ac:dyDescent="0.25">
      <c r="A1067" s="12">
        <v>40413</v>
      </c>
      <c r="B1067" s="18">
        <v>10.228774</v>
      </c>
    </row>
    <row r="1068" spans="1:2" x14ac:dyDescent="0.25">
      <c r="A1068" s="12">
        <v>40420</v>
      </c>
      <c r="B1068" s="18">
        <v>10.491051000000001</v>
      </c>
    </row>
    <row r="1069" spans="1:2" x14ac:dyDescent="0.25">
      <c r="A1069" s="12">
        <v>40427</v>
      </c>
      <c r="B1069" s="18">
        <v>10.48564</v>
      </c>
    </row>
    <row r="1070" spans="1:2" x14ac:dyDescent="0.25">
      <c r="A1070" s="12">
        <v>40434</v>
      </c>
      <c r="B1070" s="18">
        <v>10.16155</v>
      </c>
    </row>
    <row r="1071" spans="1:2" x14ac:dyDescent="0.25">
      <c r="A1071" s="12">
        <v>40441</v>
      </c>
      <c r="B1071" s="18">
        <v>9.3310709999999997</v>
      </c>
    </row>
    <row r="1072" spans="1:2" x14ac:dyDescent="0.25">
      <c r="A1072" s="12">
        <v>40448</v>
      </c>
      <c r="B1072" s="18">
        <v>9.6619139999999994</v>
      </c>
    </row>
    <row r="1073" spans="1:2" x14ac:dyDescent="0.25">
      <c r="A1073" s="12">
        <v>40455</v>
      </c>
      <c r="B1073" s="18">
        <v>9.9184800000000006</v>
      </c>
    </row>
    <row r="1074" spans="1:2" x14ac:dyDescent="0.25">
      <c r="A1074" s="12">
        <v>40462</v>
      </c>
      <c r="B1074" s="18">
        <v>9.8172040000000003</v>
      </c>
    </row>
    <row r="1075" spans="1:2" x14ac:dyDescent="0.25">
      <c r="A1075" s="12">
        <v>40469</v>
      </c>
      <c r="B1075" s="18">
        <v>9.9995080000000005</v>
      </c>
    </row>
    <row r="1076" spans="1:2" x14ac:dyDescent="0.25">
      <c r="A1076" s="12">
        <v>40476</v>
      </c>
      <c r="B1076" s="18">
        <v>10.526153000000001</v>
      </c>
    </row>
    <row r="1077" spans="1:2" x14ac:dyDescent="0.25">
      <c r="A1077" s="12">
        <v>40483</v>
      </c>
      <c r="B1077" s="18">
        <v>11.174332</v>
      </c>
    </row>
    <row r="1078" spans="1:2" x14ac:dyDescent="0.25">
      <c r="A1078" s="12">
        <v>40490</v>
      </c>
      <c r="B1078" s="18">
        <v>11.005533</v>
      </c>
    </row>
    <row r="1079" spans="1:2" x14ac:dyDescent="0.25">
      <c r="A1079" s="12">
        <v>40497</v>
      </c>
      <c r="B1079" s="18">
        <v>10.769216999999999</v>
      </c>
    </row>
    <row r="1080" spans="1:2" x14ac:dyDescent="0.25">
      <c r="A1080" s="12">
        <v>40504</v>
      </c>
      <c r="B1080" s="18">
        <v>10.438376</v>
      </c>
    </row>
    <row r="1081" spans="1:2" x14ac:dyDescent="0.25">
      <c r="A1081" s="12">
        <v>40511</v>
      </c>
      <c r="B1081" s="18">
        <v>11.025789</v>
      </c>
    </row>
    <row r="1082" spans="1:2" x14ac:dyDescent="0.25">
      <c r="A1082" s="12">
        <v>40518</v>
      </c>
      <c r="B1082" s="18">
        <v>11.390388</v>
      </c>
    </row>
    <row r="1083" spans="1:2" x14ac:dyDescent="0.25">
      <c r="A1083" s="12">
        <v>40525</v>
      </c>
      <c r="B1083" s="18">
        <v>11.410643</v>
      </c>
    </row>
    <row r="1084" spans="1:2" x14ac:dyDescent="0.25">
      <c r="A1084" s="12">
        <v>40532</v>
      </c>
      <c r="B1084" s="18">
        <v>11.788746</v>
      </c>
    </row>
    <row r="1085" spans="1:2" x14ac:dyDescent="0.25">
      <c r="A1085" s="12">
        <v>40539</v>
      </c>
      <c r="B1085" s="18">
        <v>11.985562</v>
      </c>
    </row>
    <row r="1086" spans="1:2" x14ac:dyDescent="0.25">
      <c r="A1086" s="12">
        <v>40546</v>
      </c>
      <c r="B1086" s="18">
        <v>12.480159</v>
      </c>
    </row>
    <row r="1087" spans="1:2" x14ac:dyDescent="0.25">
      <c r="A1087" s="12">
        <v>40553</v>
      </c>
      <c r="B1087" s="18">
        <v>12.737624</v>
      </c>
    </row>
    <row r="1088" spans="1:2" x14ac:dyDescent="0.25">
      <c r="A1088" s="12">
        <v>40560</v>
      </c>
      <c r="B1088" s="18">
        <v>12.385304</v>
      </c>
    </row>
    <row r="1089" spans="1:2" x14ac:dyDescent="0.25">
      <c r="A1089" s="12">
        <v>40567</v>
      </c>
      <c r="B1089" s="18">
        <v>11.768751</v>
      </c>
    </row>
    <row r="1090" spans="1:2" x14ac:dyDescent="0.25">
      <c r="A1090" s="12">
        <v>40574</v>
      </c>
      <c r="B1090" s="18">
        <v>11.863605</v>
      </c>
    </row>
    <row r="1091" spans="1:2" x14ac:dyDescent="0.25">
      <c r="A1091" s="12">
        <v>40581</v>
      </c>
      <c r="B1091" s="18">
        <v>11.870378000000001</v>
      </c>
    </row>
    <row r="1092" spans="1:2" x14ac:dyDescent="0.25">
      <c r="A1092" s="12">
        <v>40588</v>
      </c>
      <c r="B1092" s="18">
        <v>11.470637999999999</v>
      </c>
    </row>
    <row r="1093" spans="1:2" x14ac:dyDescent="0.25">
      <c r="A1093" s="12">
        <v>40595</v>
      </c>
      <c r="B1093" s="18">
        <v>11.016690000000001</v>
      </c>
    </row>
    <row r="1094" spans="1:2" x14ac:dyDescent="0.25">
      <c r="A1094" s="12">
        <v>40602</v>
      </c>
      <c r="B1094" s="18">
        <v>11.308028</v>
      </c>
    </row>
    <row r="1095" spans="1:2" x14ac:dyDescent="0.25">
      <c r="A1095" s="12">
        <v>40609</v>
      </c>
      <c r="B1095" s="18">
        <v>10.847307000000001</v>
      </c>
    </row>
    <row r="1096" spans="1:2" x14ac:dyDescent="0.25">
      <c r="A1096" s="12">
        <v>40616</v>
      </c>
      <c r="B1096" s="18">
        <v>10.786327999999999</v>
      </c>
    </row>
    <row r="1097" spans="1:2" x14ac:dyDescent="0.25">
      <c r="A1097" s="12">
        <v>40623</v>
      </c>
      <c r="B1097" s="18">
        <v>11.223395</v>
      </c>
    </row>
    <row r="1098" spans="1:2" x14ac:dyDescent="0.25">
      <c r="A1098" s="12">
        <v>40630</v>
      </c>
      <c r="B1098" s="18">
        <v>11.094156</v>
      </c>
    </row>
    <row r="1099" spans="1:2" x14ac:dyDescent="0.25">
      <c r="A1099" s="12">
        <v>40637</v>
      </c>
      <c r="B1099" s="18">
        <v>10.917299999999999</v>
      </c>
    </row>
    <row r="1100" spans="1:2" x14ac:dyDescent="0.25">
      <c r="A1100" s="12">
        <v>40644</v>
      </c>
      <c r="B1100" s="18">
        <v>10.726849</v>
      </c>
    </row>
    <row r="1101" spans="1:2" x14ac:dyDescent="0.25">
      <c r="A1101" s="12">
        <v>40651</v>
      </c>
      <c r="B1101" s="18">
        <v>11.107763</v>
      </c>
    </row>
    <row r="1102" spans="1:2" x14ac:dyDescent="0.25">
      <c r="A1102" s="12">
        <v>40658</v>
      </c>
      <c r="B1102" s="18">
        <v>12.032844000000001</v>
      </c>
    </row>
    <row r="1103" spans="1:2" x14ac:dyDescent="0.25">
      <c r="A1103" s="12">
        <v>40665</v>
      </c>
      <c r="B1103" s="18">
        <v>12.039643</v>
      </c>
    </row>
    <row r="1104" spans="1:2" x14ac:dyDescent="0.25">
      <c r="A1104" s="12">
        <v>40672</v>
      </c>
      <c r="B1104" s="18">
        <v>12.474977000000001</v>
      </c>
    </row>
    <row r="1105" spans="1:2" x14ac:dyDescent="0.25">
      <c r="A1105" s="12">
        <v>40679</v>
      </c>
      <c r="B1105" s="18">
        <v>12.121269</v>
      </c>
    </row>
    <row r="1106" spans="1:2" x14ac:dyDescent="0.25">
      <c r="A1106" s="12">
        <v>40686</v>
      </c>
      <c r="B1106" s="18">
        <v>11.699541</v>
      </c>
    </row>
    <row r="1107" spans="1:2" x14ac:dyDescent="0.25">
      <c r="A1107" s="12">
        <v>40693</v>
      </c>
      <c r="B1107" s="18">
        <v>11.27101</v>
      </c>
    </row>
    <row r="1108" spans="1:2" x14ac:dyDescent="0.25">
      <c r="A1108" s="12">
        <v>40700</v>
      </c>
      <c r="B1108" s="18">
        <v>10.794867</v>
      </c>
    </row>
    <row r="1109" spans="1:2" x14ac:dyDescent="0.25">
      <c r="A1109" s="12">
        <v>40707</v>
      </c>
      <c r="B1109" s="18">
        <v>11.114564</v>
      </c>
    </row>
    <row r="1110" spans="1:2" x14ac:dyDescent="0.25">
      <c r="A1110" s="12">
        <v>40714</v>
      </c>
      <c r="B1110" s="18">
        <v>11.421578999999999</v>
      </c>
    </row>
    <row r="1111" spans="1:2" x14ac:dyDescent="0.25">
      <c r="A1111" s="12">
        <v>40721</v>
      </c>
      <c r="B1111" s="18">
        <v>12.281777999999999</v>
      </c>
    </row>
    <row r="1112" spans="1:2" x14ac:dyDescent="0.25">
      <c r="A1112" s="12">
        <v>40728</v>
      </c>
      <c r="B1112" s="18">
        <v>12.472937999999999</v>
      </c>
    </row>
    <row r="1113" spans="1:2" x14ac:dyDescent="0.25">
      <c r="A1113" s="12">
        <v>40735</v>
      </c>
      <c r="B1113" s="18">
        <v>12.295434</v>
      </c>
    </row>
    <row r="1114" spans="1:2" x14ac:dyDescent="0.25">
      <c r="A1114" s="12">
        <v>40742</v>
      </c>
      <c r="B1114" s="18">
        <v>12.459284</v>
      </c>
    </row>
    <row r="1115" spans="1:2" x14ac:dyDescent="0.25">
      <c r="A1115" s="12">
        <v>40749</v>
      </c>
      <c r="B1115" s="18">
        <v>12.691402</v>
      </c>
    </row>
    <row r="1116" spans="1:2" x14ac:dyDescent="0.25">
      <c r="A1116" s="12">
        <v>40756</v>
      </c>
      <c r="B1116" s="18">
        <v>11.05292</v>
      </c>
    </row>
    <row r="1117" spans="1:2" x14ac:dyDescent="0.25">
      <c r="A1117" s="12">
        <v>40763</v>
      </c>
      <c r="B1117" s="18">
        <v>10.588684000000001</v>
      </c>
    </row>
    <row r="1118" spans="1:2" x14ac:dyDescent="0.25">
      <c r="A1118" s="12">
        <v>40770</v>
      </c>
      <c r="B1118" s="18">
        <v>9.5509819999999994</v>
      </c>
    </row>
    <row r="1119" spans="1:2" x14ac:dyDescent="0.25">
      <c r="A1119" s="12">
        <v>40777</v>
      </c>
      <c r="B1119" s="18">
        <v>10.022043999999999</v>
      </c>
    </row>
    <row r="1120" spans="1:2" x14ac:dyDescent="0.25">
      <c r="A1120" s="12">
        <v>40784</v>
      </c>
      <c r="B1120" s="18">
        <v>9.9332919999999998</v>
      </c>
    </row>
    <row r="1121" spans="1:2" x14ac:dyDescent="0.25">
      <c r="A1121" s="12">
        <v>40791</v>
      </c>
      <c r="B1121" s="18">
        <v>9.5305009999999992</v>
      </c>
    </row>
    <row r="1122" spans="1:2" x14ac:dyDescent="0.25">
      <c r="A1122" s="12">
        <v>40798</v>
      </c>
      <c r="B1122" s="18">
        <v>10.465799000000001</v>
      </c>
    </row>
    <row r="1123" spans="1:2" x14ac:dyDescent="0.25">
      <c r="A1123" s="12">
        <v>40805</v>
      </c>
      <c r="B1123" s="18">
        <v>9.2437690000000003</v>
      </c>
    </row>
    <row r="1124" spans="1:2" x14ac:dyDescent="0.25">
      <c r="A1124" s="12">
        <v>40812</v>
      </c>
      <c r="B1124" s="18">
        <v>9.9588979999999996</v>
      </c>
    </row>
    <row r="1125" spans="1:2" x14ac:dyDescent="0.25">
      <c r="A1125" s="12">
        <v>40819</v>
      </c>
      <c r="B1125" s="18">
        <v>10.575761</v>
      </c>
    </row>
    <row r="1126" spans="1:2" x14ac:dyDescent="0.25">
      <c r="A1126" s="12">
        <v>40826</v>
      </c>
      <c r="B1126" s="18">
        <v>11.172059000000001</v>
      </c>
    </row>
    <row r="1127" spans="1:2" x14ac:dyDescent="0.25">
      <c r="A1127" s="12">
        <v>40833</v>
      </c>
      <c r="B1127" s="18">
        <v>11.137791999999999</v>
      </c>
    </row>
    <row r="1128" spans="1:2" x14ac:dyDescent="0.25">
      <c r="A1128" s="12">
        <v>40840</v>
      </c>
      <c r="B1128" s="18">
        <v>12.145331000000001</v>
      </c>
    </row>
    <row r="1129" spans="1:2" x14ac:dyDescent="0.25">
      <c r="A1129" s="12">
        <v>40847</v>
      </c>
      <c r="B1129" s="18">
        <v>12.117915999999999</v>
      </c>
    </row>
    <row r="1130" spans="1:2" x14ac:dyDescent="0.25">
      <c r="A1130" s="12">
        <v>40854</v>
      </c>
      <c r="B1130" s="18">
        <v>11.898588999999999</v>
      </c>
    </row>
    <row r="1131" spans="1:2" x14ac:dyDescent="0.25">
      <c r="A1131" s="12">
        <v>40861</v>
      </c>
      <c r="B1131" s="18">
        <v>11.453075</v>
      </c>
    </row>
    <row r="1132" spans="1:2" x14ac:dyDescent="0.25">
      <c r="A1132" s="12">
        <v>40868</v>
      </c>
      <c r="B1132" s="18">
        <v>11.178913</v>
      </c>
    </row>
    <row r="1133" spans="1:2" x14ac:dyDescent="0.25">
      <c r="A1133" s="12">
        <v>40875</v>
      </c>
      <c r="B1133" s="18">
        <v>11.644985999999999</v>
      </c>
    </row>
    <row r="1134" spans="1:2" x14ac:dyDescent="0.25">
      <c r="A1134" s="12">
        <v>40882</v>
      </c>
      <c r="B1134" s="18">
        <v>11.487344999999999</v>
      </c>
    </row>
    <row r="1135" spans="1:2" x14ac:dyDescent="0.25">
      <c r="A1135" s="12">
        <v>40889</v>
      </c>
      <c r="B1135" s="18">
        <v>10.760818</v>
      </c>
    </row>
    <row r="1136" spans="1:2" x14ac:dyDescent="0.25">
      <c r="A1136" s="12">
        <v>40896</v>
      </c>
      <c r="B1136" s="18">
        <v>11.343412000000001</v>
      </c>
    </row>
    <row r="1137" spans="1:2" x14ac:dyDescent="0.25">
      <c r="A1137" s="12">
        <v>40903</v>
      </c>
      <c r="B1137" s="18">
        <v>11.834854</v>
      </c>
    </row>
    <row r="1138" spans="1:2" x14ac:dyDescent="0.25">
      <c r="A1138" s="12">
        <v>40910</v>
      </c>
      <c r="B1138" s="18">
        <v>11.924301</v>
      </c>
    </row>
    <row r="1139" spans="1:2" x14ac:dyDescent="0.25">
      <c r="A1139" s="12">
        <v>40917</v>
      </c>
      <c r="B1139" s="18">
        <v>12.027514</v>
      </c>
    </row>
    <row r="1140" spans="1:2" x14ac:dyDescent="0.25">
      <c r="A1140" s="12">
        <v>40924</v>
      </c>
      <c r="B1140" s="18">
        <v>11.504578</v>
      </c>
    </row>
    <row r="1141" spans="1:2" x14ac:dyDescent="0.25">
      <c r="A1141" s="12">
        <v>40931</v>
      </c>
      <c r="B1141" s="18">
        <v>11.071095</v>
      </c>
    </row>
    <row r="1142" spans="1:2" x14ac:dyDescent="0.25">
      <c r="A1142" s="12">
        <v>40938</v>
      </c>
      <c r="B1142" s="18">
        <v>10.727057</v>
      </c>
    </row>
    <row r="1143" spans="1:2" x14ac:dyDescent="0.25">
      <c r="A1143" s="12">
        <v>40945</v>
      </c>
      <c r="B1143" s="18">
        <v>10.672010999999999</v>
      </c>
    </row>
    <row r="1144" spans="1:2" x14ac:dyDescent="0.25">
      <c r="A1144" s="12">
        <v>40952</v>
      </c>
      <c r="B1144" s="18">
        <v>10.169717</v>
      </c>
    </row>
    <row r="1145" spans="1:2" x14ac:dyDescent="0.25">
      <c r="A1145" s="12">
        <v>40959</v>
      </c>
      <c r="B1145" s="18">
        <v>10.493111000000001</v>
      </c>
    </row>
    <row r="1146" spans="1:2" x14ac:dyDescent="0.25">
      <c r="A1146" s="12">
        <v>40966</v>
      </c>
      <c r="B1146" s="18">
        <v>10.699533000000001</v>
      </c>
    </row>
    <row r="1147" spans="1:2" x14ac:dyDescent="0.25">
      <c r="A1147" s="12">
        <v>40973</v>
      </c>
      <c r="B1147" s="18">
        <v>10.768340999999999</v>
      </c>
    </row>
    <row r="1148" spans="1:2" x14ac:dyDescent="0.25">
      <c r="A1148" s="12">
        <v>40980</v>
      </c>
      <c r="B1148" s="18">
        <v>11.325680999999999</v>
      </c>
    </row>
    <row r="1149" spans="1:2" x14ac:dyDescent="0.25">
      <c r="A1149" s="12">
        <v>40987</v>
      </c>
      <c r="B1149" s="18">
        <v>11.490819999999999</v>
      </c>
    </row>
    <row r="1150" spans="1:2" x14ac:dyDescent="0.25">
      <c r="A1150" s="12">
        <v>40994</v>
      </c>
      <c r="B1150" s="18">
        <v>11.594251999999999</v>
      </c>
    </row>
    <row r="1151" spans="1:2" x14ac:dyDescent="0.25">
      <c r="A1151" s="12">
        <v>41001</v>
      </c>
      <c r="B1151" s="18">
        <v>11.580439</v>
      </c>
    </row>
    <row r="1152" spans="1:2" x14ac:dyDescent="0.25">
      <c r="A1152" s="12">
        <v>41008</v>
      </c>
      <c r="B1152" s="18">
        <v>11.297318000000001</v>
      </c>
    </row>
    <row r="1153" spans="1:2" x14ac:dyDescent="0.25">
      <c r="A1153" s="12">
        <v>41015</v>
      </c>
      <c r="B1153" s="18">
        <v>11.442329000000001</v>
      </c>
    </row>
    <row r="1154" spans="1:2" x14ac:dyDescent="0.25">
      <c r="A1154" s="12">
        <v>41022</v>
      </c>
      <c r="B1154" s="18">
        <v>10.903706</v>
      </c>
    </row>
    <row r="1155" spans="1:2" x14ac:dyDescent="0.25">
      <c r="A1155" s="12">
        <v>41029</v>
      </c>
      <c r="B1155" s="18">
        <v>10.579148</v>
      </c>
    </row>
    <row r="1156" spans="1:2" x14ac:dyDescent="0.25">
      <c r="A1156" s="12">
        <v>41036</v>
      </c>
      <c r="B1156" s="18">
        <v>10.447946</v>
      </c>
    </row>
    <row r="1157" spans="1:2" x14ac:dyDescent="0.25">
      <c r="A1157" s="12">
        <v>41043</v>
      </c>
      <c r="B1157" s="18">
        <v>9.6676310000000001</v>
      </c>
    </row>
    <row r="1158" spans="1:2" x14ac:dyDescent="0.25">
      <c r="A1158" s="12">
        <v>41050</v>
      </c>
      <c r="B1158" s="18">
        <v>9.7574009999999998</v>
      </c>
    </row>
    <row r="1159" spans="1:2" x14ac:dyDescent="0.25">
      <c r="A1159" s="12">
        <v>41057</v>
      </c>
      <c r="B1159" s="18">
        <v>9.2602060000000002</v>
      </c>
    </row>
    <row r="1160" spans="1:2" x14ac:dyDescent="0.25">
      <c r="A1160" s="12">
        <v>41064</v>
      </c>
      <c r="B1160" s="18">
        <v>9.5571420000000007</v>
      </c>
    </row>
    <row r="1161" spans="1:2" x14ac:dyDescent="0.25">
      <c r="A1161" s="12">
        <v>41071</v>
      </c>
      <c r="B1161" s="18">
        <v>10.275311</v>
      </c>
    </row>
    <row r="1162" spans="1:2" x14ac:dyDescent="0.25">
      <c r="A1162" s="12">
        <v>41078</v>
      </c>
      <c r="B1162" s="18">
        <v>10.41342</v>
      </c>
    </row>
    <row r="1163" spans="1:2" x14ac:dyDescent="0.25">
      <c r="A1163" s="12">
        <v>41085</v>
      </c>
      <c r="B1163" s="18">
        <v>10.919530999999999</v>
      </c>
    </row>
    <row r="1164" spans="1:2" x14ac:dyDescent="0.25">
      <c r="A1164" s="12">
        <v>41092</v>
      </c>
      <c r="B1164" s="18">
        <v>11.009663</v>
      </c>
    </row>
    <row r="1165" spans="1:2" x14ac:dyDescent="0.25">
      <c r="A1165" s="12">
        <v>41099</v>
      </c>
      <c r="B1165" s="18">
        <v>10.614478</v>
      </c>
    </row>
    <row r="1166" spans="1:2" x14ac:dyDescent="0.25">
      <c r="A1166" s="12">
        <v>41106</v>
      </c>
      <c r="B1166" s="18">
        <v>10.593677</v>
      </c>
    </row>
    <row r="1167" spans="1:2" x14ac:dyDescent="0.25">
      <c r="A1167" s="12">
        <v>41113</v>
      </c>
      <c r="B1167" s="18">
        <v>7.868995</v>
      </c>
    </row>
    <row r="1168" spans="1:2" x14ac:dyDescent="0.25">
      <c r="A1168" s="12">
        <v>41120</v>
      </c>
      <c r="B1168" s="18">
        <v>7.7649949999999999</v>
      </c>
    </row>
    <row r="1169" spans="1:2" x14ac:dyDescent="0.25">
      <c r="A1169" s="12">
        <v>41127</v>
      </c>
      <c r="B1169" s="18">
        <v>7.8828589999999998</v>
      </c>
    </row>
    <row r="1170" spans="1:2" x14ac:dyDescent="0.25">
      <c r="A1170" s="12">
        <v>41134</v>
      </c>
      <c r="B1170" s="18">
        <v>8.1532490000000006</v>
      </c>
    </row>
    <row r="1171" spans="1:2" x14ac:dyDescent="0.25">
      <c r="A1171" s="12">
        <v>41141</v>
      </c>
      <c r="B1171" s="18">
        <v>8.3335080000000001</v>
      </c>
    </row>
    <row r="1172" spans="1:2" x14ac:dyDescent="0.25">
      <c r="A1172" s="12">
        <v>41148</v>
      </c>
      <c r="B1172" s="18">
        <v>8.5206979999999994</v>
      </c>
    </row>
    <row r="1173" spans="1:2" x14ac:dyDescent="0.25">
      <c r="A1173" s="12">
        <v>41155</v>
      </c>
      <c r="B1173" s="18">
        <v>8.6732270000000007</v>
      </c>
    </row>
    <row r="1174" spans="1:2" x14ac:dyDescent="0.25">
      <c r="A1174" s="12">
        <v>41162</v>
      </c>
      <c r="B1174" s="18">
        <v>9.1654730000000004</v>
      </c>
    </row>
    <row r="1175" spans="1:2" x14ac:dyDescent="0.25">
      <c r="A1175" s="12">
        <v>41169</v>
      </c>
      <c r="B1175" s="18">
        <v>8.8881519999999998</v>
      </c>
    </row>
    <row r="1176" spans="1:2" x14ac:dyDescent="0.25">
      <c r="A1176" s="12">
        <v>41176</v>
      </c>
      <c r="B1176" s="18">
        <v>9.1171659999999992</v>
      </c>
    </row>
    <row r="1177" spans="1:2" x14ac:dyDescent="0.25">
      <c r="A1177" s="12">
        <v>41183</v>
      </c>
      <c r="B1177" s="18">
        <v>8.9917960000000008</v>
      </c>
    </row>
    <row r="1178" spans="1:2" x14ac:dyDescent="0.25">
      <c r="A1178" s="12">
        <v>41190</v>
      </c>
      <c r="B1178" s="18">
        <v>8.8873200000000008</v>
      </c>
    </row>
    <row r="1179" spans="1:2" x14ac:dyDescent="0.25">
      <c r="A1179" s="12">
        <v>41197</v>
      </c>
      <c r="B1179" s="18">
        <v>9.0544809999999991</v>
      </c>
    </row>
    <row r="1180" spans="1:2" x14ac:dyDescent="0.25">
      <c r="A1180" s="12">
        <v>41204</v>
      </c>
      <c r="B1180" s="18">
        <v>8.8246359999999999</v>
      </c>
    </row>
    <row r="1181" spans="1:2" x14ac:dyDescent="0.25">
      <c r="A1181" s="12">
        <v>41211</v>
      </c>
      <c r="B1181" s="18">
        <v>9.0057279999999995</v>
      </c>
    </row>
    <row r="1182" spans="1:2" x14ac:dyDescent="0.25">
      <c r="A1182" s="12">
        <v>41218</v>
      </c>
      <c r="B1182" s="18">
        <v>9.4027279999999998</v>
      </c>
    </row>
    <row r="1183" spans="1:2" x14ac:dyDescent="0.25">
      <c r="A1183" s="12">
        <v>41225</v>
      </c>
      <c r="B1183" s="18">
        <v>8.8664260000000006</v>
      </c>
    </row>
    <row r="1184" spans="1:2" x14ac:dyDescent="0.25">
      <c r="A1184" s="12">
        <v>41232</v>
      </c>
      <c r="B1184" s="18">
        <v>9.1450239999999994</v>
      </c>
    </row>
    <row r="1185" spans="1:2" x14ac:dyDescent="0.25">
      <c r="A1185" s="12">
        <v>41239</v>
      </c>
      <c r="B1185" s="18">
        <v>9.6604340000000004</v>
      </c>
    </row>
    <row r="1186" spans="1:2" x14ac:dyDescent="0.25">
      <c r="A1186" s="12">
        <v>41246</v>
      </c>
      <c r="B1186" s="18">
        <v>10.029578000000001</v>
      </c>
    </row>
    <row r="1187" spans="1:2" x14ac:dyDescent="0.25">
      <c r="A1187" s="12">
        <v>41253</v>
      </c>
      <c r="B1187" s="18">
        <v>10.050473</v>
      </c>
    </row>
    <row r="1188" spans="1:2" x14ac:dyDescent="0.25">
      <c r="A1188" s="12">
        <v>41260</v>
      </c>
      <c r="B1188" s="18">
        <v>9.8693840000000002</v>
      </c>
    </row>
    <row r="1189" spans="1:2" x14ac:dyDescent="0.25">
      <c r="A1189" s="12">
        <v>41267</v>
      </c>
      <c r="B1189" s="18">
        <v>9.553547</v>
      </c>
    </row>
    <row r="1190" spans="1:2" x14ac:dyDescent="0.25">
      <c r="A1190" s="12">
        <v>41274</v>
      </c>
      <c r="B1190" s="18">
        <v>10.449413</v>
      </c>
    </row>
    <row r="1191" spans="1:2" x14ac:dyDescent="0.25">
      <c r="A1191" s="12">
        <v>41281</v>
      </c>
      <c r="B1191" s="18">
        <v>10.484406</v>
      </c>
    </row>
    <row r="1192" spans="1:2" x14ac:dyDescent="0.25">
      <c r="A1192" s="12">
        <v>41288</v>
      </c>
      <c r="B1192" s="18">
        <v>10.505404</v>
      </c>
    </row>
    <row r="1193" spans="1:2" x14ac:dyDescent="0.25">
      <c r="A1193" s="12">
        <v>41295</v>
      </c>
      <c r="B1193" s="18">
        <v>10.582394000000001</v>
      </c>
    </row>
    <row r="1194" spans="1:2" x14ac:dyDescent="0.25">
      <c r="A1194" s="12">
        <v>41302</v>
      </c>
      <c r="B1194" s="18">
        <v>10.883348</v>
      </c>
    </row>
    <row r="1195" spans="1:2" x14ac:dyDescent="0.25">
      <c r="A1195" s="12">
        <v>41309</v>
      </c>
      <c r="B1195" s="18">
        <v>11.751215999999999</v>
      </c>
    </row>
    <row r="1196" spans="1:2" x14ac:dyDescent="0.25">
      <c r="A1196" s="12">
        <v>41316</v>
      </c>
      <c r="B1196" s="18">
        <v>11.387271999999999</v>
      </c>
    </row>
    <row r="1197" spans="1:2" x14ac:dyDescent="0.25">
      <c r="A1197" s="12">
        <v>41323</v>
      </c>
      <c r="B1197" s="18">
        <v>11.121314</v>
      </c>
    </row>
    <row r="1198" spans="1:2" x14ac:dyDescent="0.25">
      <c r="A1198" s="12">
        <v>41330</v>
      </c>
      <c r="B1198" s="18">
        <v>11.366275999999999</v>
      </c>
    </row>
    <row r="1199" spans="1:2" x14ac:dyDescent="0.25">
      <c r="A1199" s="12">
        <v>41337</v>
      </c>
      <c r="B1199" s="18">
        <v>11.898194</v>
      </c>
    </row>
    <row r="1200" spans="1:2" x14ac:dyDescent="0.25">
      <c r="A1200" s="12">
        <v>41344</v>
      </c>
      <c r="B1200" s="18">
        <v>11.912193</v>
      </c>
    </row>
    <row r="1201" spans="1:2" x14ac:dyDescent="0.25">
      <c r="A1201" s="12">
        <v>41351</v>
      </c>
      <c r="B1201" s="18">
        <v>11.667227</v>
      </c>
    </row>
    <row r="1202" spans="1:2" x14ac:dyDescent="0.25">
      <c r="A1202" s="12">
        <v>41358</v>
      </c>
      <c r="B1202" s="18">
        <v>11.60202</v>
      </c>
    </row>
    <row r="1203" spans="1:2" x14ac:dyDescent="0.25">
      <c r="A1203" s="12">
        <v>41365</v>
      </c>
      <c r="B1203" s="18">
        <v>11.327792000000001</v>
      </c>
    </row>
    <row r="1204" spans="1:2" x14ac:dyDescent="0.25">
      <c r="A1204" s="12">
        <v>41372</v>
      </c>
      <c r="B1204" s="18">
        <v>11.911408</v>
      </c>
    </row>
    <row r="1205" spans="1:2" x14ac:dyDescent="0.25">
      <c r="A1205" s="12">
        <v>41379</v>
      </c>
      <c r="B1205" s="18">
        <v>11.299664</v>
      </c>
    </row>
    <row r="1206" spans="1:2" x14ac:dyDescent="0.25">
      <c r="A1206" s="12">
        <v>41386</v>
      </c>
      <c r="B1206" s="18">
        <v>11.925468</v>
      </c>
    </row>
    <row r="1207" spans="1:2" x14ac:dyDescent="0.25">
      <c r="A1207" s="12">
        <v>41393</v>
      </c>
      <c r="B1207" s="18">
        <v>12.270014</v>
      </c>
    </row>
    <row r="1208" spans="1:2" x14ac:dyDescent="0.25">
      <c r="A1208" s="12">
        <v>41400</v>
      </c>
      <c r="B1208" s="18">
        <v>12.755193</v>
      </c>
    </row>
    <row r="1209" spans="1:2" x14ac:dyDescent="0.25">
      <c r="A1209" s="12">
        <v>41407</v>
      </c>
      <c r="B1209" s="18">
        <v>12.825507</v>
      </c>
    </row>
    <row r="1210" spans="1:2" x14ac:dyDescent="0.25">
      <c r="A1210" s="12">
        <v>41414</v>
      </c>
      <c r="B1210" s="18">
        <v>12.832537</v>
      </c>
    </row>
    <row r="1211" spans="1:2" x14ac:dyDescent="0.25">
      <c r="A1211" s="12">
        <v>41421</v>
      </c>
      <c r="B1211" s="18">
        <v>12.572369</v>
      </c>
    </row>
    <row r="1212" spans="1:2" x14ac:dyDescent="0.25">
      <c r="A1212" s="12">
        <v>41428</v>
      </c>
      <c r="B1212" s="18">
        <v>12.270014</v>
      </c>
    </row>
    <row r="1213" spans="1:2" x14ac:dyDescent="0.25">
      <c r="A1213" s="12">
        <v>41435</v>
      </c>
      <c r="B1213" s="18">
        <v>12.129386</v>
      </c>
    </row>
    <row r="1214" spans="1:2" x14ac:dyDescent="0.25">
      <c r="A1214" s="12">
        <v>41442</v>
      </c>
      <c r="B1214" s="18">
        <v>11.4192</v>
      </c>
    </row>
    <row r="1215" spans="1:2" x14ac:dyDescent="0.25">
      <c r="A1215" s="12">
        <v>41449</v>
      </c>
      <c r="B1215" s="18">
        <v>11.810843</v>
      </c>
    </row>
    <row r="1216" spans="1:2" x14ac:dyDescent="0.25">
      <c r="A1216" s="12">
        <v>41456</v>
      </c>
      <c r="B1216" s="18">
        <v>11.839117</v>
      </c>
    </row>
    <row r="1217" spans="1:2" x14ac:dyDescent="0.25">
      <c r="A1217" s="12">
        <v>41463</v>
      </c>
      <c r="B1217" s="18">
        <v>12.482316000000001</v>
      </c>
    </row>
    <row r="1218" spans="1:2" x14ac:dyDescent="0.25">
      <c r="A1218" s="12">
        <v>41470</v>
      </c>
      <c r="B1218" s="18">
        <v>13.210330000000001</v>
      </c>
    </row>
    <row r="1219" spans="1:2" x14ac:dyDescent="0.25">
      <c r="A1219" s="12">
        <v>41477</v>
      </c>
      <c r="B1219" s="18">
        <v>13.019493000000001</v>
      </c>
    </row>
    <row r="1220" spans="1:2" x14ac:dyDescent="0.25">
      <c r="A1220" s="12">
        <v>41484</v>
      </c>
      <c r="B1220" s="18">
        <v>13.634423</v>
      </c>
    </row>
    <row r="1221" spans="1:2" x14ac:dyDescent="0.25">
      <c r="A1221" s="12">
        <v>41491</v>
      </c>
      <c r="B1221" s="18">
        <v>13.648554000000001</v>
      </c>
    </row>
    <row r="1222" spans="1:2" x14ac:dyDescent="0.25">
      <c r="A1222" s="12">
        <v>41498</v>
      </c>
      <c r="B1222" s="18">
        <v>13.196198000000001</v>
      </c>
    </row>
    <row r="1223" spans="1:2" x14ac:dyDescent="0.25">
      <c r="A1223" s="12">
        <v>41505</v>
      </c>
      <c r="B1223" s="18">
        <v>13.669763</v>
      </c>
    </row>
    <row r="1224" spans="1:2" x14ac:dyDescent="0.25">
      <c r="A1224" s="12">
        <v>41512</v>
      </c>
      <c r="B1224" s="18">
        <v>13.351694</v>
      </c>
    </row>
    <row r="1225" spans="1:2" x14ac:dyDescent="0.25">
      <c r="A1225" s="12">
        <v>41519</v>
      </c>
      <c r="B1225" s="18">
        <v>13.683897999999999</v>
      </c>
    </row>
    <row r="1226" spans="1:2" x14ac:dyDescent="0.25">
      <c r="A1226" s="12">
        <v>41526</v>
      </c>
      <c r="B1226" s="18">
        <v>14.362437</v>
      </c>
    </row>
    <row r="1227" spans="1:2" x14ac:dyDescent="0.25">
      <c r="A1227" s="12">
        <v>41533</v>
      </c>
      <c r="B1227" s="18">
        <v>14.85014</v>
      </c>
    </row>
    <row r="1228" spans="1:2" x14ac:dyDescent="0.25">
      <c r="A1228" s="12">
        <v>41540</v>
      </c>
      <c r="B1228" s="18">
        <v>13.657171</v>
      </c>
    </row>
    <row r="1229" spans="1:2" x14ac:dyDescent="0.25">
      <c r="A1229" s="12">
        <v>41547</v>
      </c>
      <c r="B1229" s="18">
        <v>13.508027</v>
      </c>
    </row>
    <row r="1230" spans="1:2" x14ac:dyDescent="0.25">
      <c r="A1230" s="12">
        <v>41554</v>
      </c>
      <c r="B1230" s="18">
        <v>13.174236000000001</v>
      </c>
    </row>
    <row r="1231" spans="1:2" x14ac:dyDescent="0.25">
      <c r="A1231" s="12">
        <v>41561</v>
      </c>
      <c r="B1231" s="18">
        <v>13.223948</v>
      </c>
    </row>
    <row r="1232" spans="1:2" x14ac:dyDescent="0.25">
      <c r="A1232" s="12">
        <v>41568</v>
      </c>
      <c r="B1232" s="18">
        <v>13.266562</v>
      </c>
    </row>
    <row r="1233" spans="1:2" x14ac:dyDescent="0.25">
      <c r="A1233" s="12">
        <v>41575</v>
      </c>
      <c r="B1233" s="18">
        <v>13.245253999999999</v>
      </c>
    </row>
    <row r="1234" spans="1:2" x14ac:dyDescent="0.25">
      <c r="A1234" s="12">
        <v>41582</v>
      </c>
      <c r="B1234" s="18">
        <v>12.407216</v>
      </c>
    </row>
    <row r="1235" spans="1:2" x14ac:dyDescent="0.25">
      <c r="A1235" s="12">
        <v>41589</v>
      </c>
      <c r="B1235" s="18">
        <v>12.669991</v>
      </c>
    </row>
    <row r="1236" spans="1:2" x14ac:dyDescent="0.25">
      <c r="A1236" s="12">
        <v>41596</v>
      </c>
      <c r="B1236" s="18">
        <v>12.045012</v>
      </c>
    </row>
    <row r="1237" spans="1:2" x14ac:dyDescent="0.25">
      <c r="A1237" s="12">
        <v>41603</v>
      </c>
      <c r="B1237" s="18">
        <v>12.421419999999999</v>
      </c>
    </row>
    <row r="1238" spans="1:2" x14ac:dyDescent="0.25">
      <c r="A1238" s="12">
        <v>41610</v>
      </c>
      <c r="B1238" s="18">
        <v>12.691297</v>
      </c>
    </row>
    <row r="1239" spans="1:2" x14ac:dyDescent="0.25">
      <c r="A1239" s="12">
        <v>41617</v>
      </c>
      <c r="B1239" s="18">
        <v>12.371705</v>
      </c>
    </row>
    <row r="1240" spans="1:2" x14ac:dyDescent="0.25">
      <c r="A1240" s="12">
        <v>41624</v>
      </c>
      <c r="B1240" s="18">
        <v>12.385910000000001</v>
      </c>
    </row>
    <row r="1241" spans="1:2" x14ac:dyDescent="0.25">
      <c r="A1241" s="12">
        <v>41631</v>
      </c>
      <c r="B1241" s="18">
        <v>12.623791000000001</v>
      </c>
    </row>
    <row r="1242" spans="1:2" x14ac:dyDescent="0.25">
      <c r="A1242" s="12">
        <v>41638</v>
      </c>
      <c r="B1242" s="18">
        <v>12.495124000000001</v>
      </c>
    </row>
    <row r="1243" spans="1:2" x14ac:dyDescent="0.25">
      <c r="A1243" s="12">
        <v>41645</v>
      </c>
      <c r="B1243" s="18">
        <v>12.509416</v>
      </c>
    </row>
    <row r="1244" spans="1:2" x14ac:dyDescent="0.25">
      <c r="A1244" s="12">
        <v>41652</v>
      </c>
      <c r="B1244" s="18">
        <v>12.70242</v>
      </c>
    </row>
    <row r="1245" spans="1:2" x14ac:dyDescent="0.25">
      <c r="A1245" s="12">
        <v>41659</v>
      </c>
      <c r="B1245" s="18">
        <v>10.750952</v>
      </c>
    </row>
    <row r="1246" spans="1:2" x14ac:dyDescent="0.25">
      <c r="A1246" s="12">
        <v>41666</v>
      </c>
      <c r="B1246" s="18">
        <v>10.314909</v>
      </c>
    </row>
    <row r="1247" spans="1:2" x14ac:dyDescent="0.25">
      <c r="A1247" s="12">
        <v>41673</v>
      </c>
      <c r="B1247" s="18">
        <v>10.536504000000001</v>
      </c>
    </row>
    <row r="1248" spans="1:2" x14ac:dyDescent="0.25">
      <c r="A1248" s="12">
        <v>41680</v>
      </c>
      <c r="B1248" s="18">
        <v>10.700915999999999</v>
      </c>
    </row>
    <row r="1249" spans="1:2" x14ac:dyDescent="0.25">
      <c r="A1249" s="12">
        <v>41687</v>
      </c>
      <c r="B1249" s="18">
        <v>10.507913</v>
      </c>
    </row>
    <row r="1250" spans="1:2" x14ac:dyDescent="0.25">
      <c r="A1250" s="12">
        <v>41694</v>
      </c>
      <c r="B1250" s="18">
        <v>10.786695</v>
      </c>
    </row>
    <row r="1251" spans="1:2" x14ac:dyDescent="0.25">
      <c r="A1251" s="12">
        <v>41701</v>
      </c>
      <c r="B1251" s="18">
        <v>11.237033</v>
      </c>
    </row>
    <row r="1252" spans="1:2" x14ac:dyDescent="0.25">
      <c r="A1252" s="12">
        <v>41708</v>
      </c>
      <c r="B1252" s="18">
        <v>10.700915999999999</v>
      </c>
    </row>
    <row r="1253" spans="1:2" x14ac:dyDescent="0.25">
      <c r="A1253" s="12">
        <v>41715</v>
      </c>
      <c r="B1253" s="18">
        <v>10.650874</v>
      </c>
    </row>
    <row r="1254" spans="1:2" x14ac:dyDescent="0.25">
      <c r="A1254" s="12">
        <v>41722</v>
      </c>
      <c r="B1254" s="18">
        <v>9.8791630000000001</v>
      </c>
    </row>
    <row r="1255" spans="1:2" x14ac:dyDescent="0.25">
      <c r="A1255" s="12">
        <v>41729</v>
      </c>
      <c r="B1255" s="18">
        <v>9.8359579999999998</v>
      </c>
    </row>
    <row r="1256" spans="1:2" x14ac:dyDescent="0.25">
      <c r="A1256" s="12">
        <v>41736</v>
      </c>
      <c r="B1256" s="18">
        <v>9.7783540000000002</v>
      </c>
    </row>
    <row r="1257" spans="1:2" x14ac:dyDescent="0.25">
      <c r="A1257" s="12">
        <v>41743</v>
      </c>
      <c r="B1257" s="18">
        <v>10.001569999999999</v>
      </c>
    </row>
    <row r="1258" spans="1:2" x14ac:dyDescent="0.25">
      <c r="A1258" s="12">
        <v>41750</v>
      </c>
      <c r="B1258" s="18">
        <v>8.9718929999999997</v>
      </c>
    </row>
    <row r="1259" spans="1:2" x14ac:dyDescent="0.25">
      <c r="A1259" s="12">
        <v>41757</v>
      </c>
      <c r="B1259" s="18">
        <v>9.1447079999999996</v>
      </c>
    </row>
    <row r="1260" spans="1:2" x14ac:dyDescent="0.25">
      <c r="A1260" s="12">
        <v>41764</v>
      </c>
      <c r="B1260" s="18">
        <v>8.7990770000000005</v>
      </c>
    </row>
    <row r="1261" spans="1:2" x14ac:dyDescent="0.25">
      <c r="A1261" s="12">
        <v>41771</v>
      </c>
      <c r="B1261" s="18">
        <v>8.9358900000000006</v>
      </c>
    </row>
    <row r="1262" spans="1:2" x14ac:dyDescent="0.25">
      <c r="A1262" s="12">
        <v>41778</v>
      </c>
      <c r="B1262" s="18">
        <v>9.1159040000000005</v>
      </c>
    </row>
    <row r="1263" spans="1:2" x14ac:dyDescent="0.25">
      <c r="A1263" s="12">
        <v>41785</v>
      </c>
      <c r="B1263" s="18">
        <v>9.0366959999999992</v>
      </c>
    </row>
    <row r="1264" spans="1:2" x14ac:dyDescent="0.25">
      <c r="A1264" s="12">
        <v>41792</v>
      </c>
      <c r="B1264" s="18">
        <v>9.007892</v>
      </c>
    </row>
    <row r="1265" spans="1:2" x14ac:dyDescent="0.25">
      <c r="A1265" s="12">
        <v>41799</v>
      </c>
      <c r="B1265" s="18">
        <v>11.42008</v>
      </c>
    </row>
    <row r="1266" spans="1:2" x14ac:dyDescent="0.25">
      <c r="A1266" s="12">
        <v>41806</v>
      </c>
      <c r="B1266" s="18">
        <v>11.528089</v>
      </c>
    </row>
    <row r="1267" spans="1:2" x14ac:dyDescent="0.25">
      <c r="A1267" s="12">
        <v>41813</v>
      </c>
      <c r="B1267" s="18">
        <v>11.614495</v>
      </c>
    </row>
    <row r="1268" spans="1:2" x14ac:dyDescent="0.25">
      <c r="A1268" s="12">
        <v>41820</v>
      </c>
      <c r="B1268" s="18">
        <v>11.746473999999999</v>
      </c>
    </row>
    <row r="1269" spans="1:2" x14ac:dyDescent="0.25">
      <c r="A1269" s="12">
        <v>41827</v>
      </c>
      <c r="B1269" s="18">
        <v>11.064887000000001</v>
      </c>
    </row>
    <row r="1270" spans="1:2" x14ac:dyDescent="0.25">
      <c r="A1270" s="12">
        <v>41834</v>
      </c>
      <c r="B1270" s="18">
        <v>12.435307999999999</v>
      </c>
    </row>
    <row r="1271" spans="1:2" x14ac:dyDescent="0.25">
      <c r="A1271" s="12">
        <v>41841</v>
      </c>
      <c r="B1271" s="18">
        <v>12.54407</v>
      </c>
    </row>
    <row r="1272" spans="1:2" x14ac:dyDescent="0.25">
      <c r="A1272" s="12">
        <v>41848</v>
      </c>
      <c r="B1272" s="18">
        <v>12.167024</v>
      </c>
    </row>
    <row r="1273" spans="1:2" x14ac:dyDescent="0.25">
      <c r="A1273" s="12">
        <v>41855</v>
      </c>
      <c r="B1273" s="18">
        <v>11.847982</v>
      </c>
    </row>
    <row r="1274" spans="1:2" x14ac:dyDescent="0.25">
      <c r="A1274" s="12">
        <v>41862</v>
      </c>
      <c r="B1274" s="18">
        <v>12.188774</v>
      </c>
    </row>
    <row r="1275" spans="1:2" x14ac:dyDescent="0.25">
      <c r="A1275" s="12">
        <v>41869</v>
      </c>
      <c r="B1275" s="18">
        <v>12.174275</v>
      </c>
    </row>
    <row r="1276" spans="1:2" x14ac:dyDescent="0.25">
      <c r="A1276" s="12">
        <v>41876</v>
      </c>
      <c r="B1276" s="18">
        <v>12.225032000000001</v>
      </c>
    </row>
    <row r="1277" spans="1:2" x14ac:dyDescent="0.25">
      <c r="A1277" s="12">
        <v>41883</v>
      </c>
      <c r="B1277" s="18">
        <v>12.051011000000001</v>
      </c>
    </row>
    <row r="1278" spans="1:2" x14ac:dyDescent="0.25">
      <c r="A1278" s="12">
        <v>41890</v>
      </c>
      <c r="B1278" s="18">
        <v>12.246784999999999</v>
      </c>
    </row>
    <row r="1279" spans="1:2" x14ac:dyDescent="0.25">
      <c r="A1279" s="12">
        <v>41897</v>
      </c>
      <c r="B1279" s="18">
        <v>12.239530999999999</v>
      </c>
    </row>
    <row r="1280" spans="1:2" x14ac:dyDescent="0.25">
      <c r="A1280" s="12">
        <v>41904</v>
      </c>
      <c r="B1280" s="18">
        <v>12.363177</v>
      </c>
    </row>
    <row r="1281" spans="1:2" x14ac:dyDescent="0.25">
      <c r="A1281" s="12">
        <v>41911</v>
      </c>
      <c r="B1281" s="18">
        <v>12.443458</v>
      </c>
    </row>
    <row r="1282" spans="1:2" x14ac:dyDescent="0.25">
      <c r="A1282" s="12">
        <v>41918</v>
      </c>
      <c r="B1282" s="18">
        <v>12.144232000000001</v>
      </c>
    </row>
    <row r="1283" spans="1:2" x14ac:dyDescent="0.25">
      <c r="A1283" s="12">
        <v>41925</v>
      </c>
      <c r="B1283" s="18">
        <v>11.677144999999999</v>
      </c>
    </row>
    <row r="1284" spans="1:2" x14ac:dyDescent="0.25">
      <c r="A1284" s="12">
        <v>41932</v>
      </c>
      <c r="B1284" s="18">
        <v>11.917987</v>
      </c>
    </row>
    <row r="1285" spans="1:2" x14ac:dyDescent="0.25">
      <c r="A1285" s="12">
        <v>41939</v>
      </c>
      <c r="B1285" s="18">
        <v>11.961776</v>
      </c>
    </row>
    <row r="1286" spans="1:2" x14ac:dyDescent="0.25">
      <c r="A1286" s="12">
        <v>41946</v>
      </c>
      <c r="B1286" s="18">
        <v>11.947179999999999</v>
      </c>
    </row>
    <row r="1287" spans="1:2" x14ac:dyDescent="0.25">
      <c r="A1287" s="12">
        <v>41953</v>
      </c>
      <c r="B1287" s="18">
        <v>12.385073999999999</v>
      </c>
    </row>
    <row r="1288" spans="1:2" x14ac:dyDescent="0.25">
      <c r="A1288" s="12">
        <v>41960</v>
      </c>
      <c r="B1288" s="18">
        <v>12.487247</v>
      </c>
    </row>
    <row r="1289" spans="1:2" x14ac:dyDescent="0.25">
      <c r="A1289" s="12">
        <v>41967</v>
      </c>
      <c r="B1289" s="18">
        <v>12.428860999999999</v>
      </c>
    </row>
    <row r="1290" spans="1:2" x14ac:dyDescent="0.25">
      <c r="A1290" s="12">
        <v>41974</v>
      </c>
      <c r="B1290" s="18">
        <v>12.560228</v>
      </c>
    </row>
    <row r="1291" spans="1:2" x14ac:dyDescent="0.25">
      <c r="A1291" s="12">
        <v>41981</v>
      </c>
      <c r="B1291" s="18">
        <v>12.312087999999999</v>
      </c>
    </row>
    <row r="1292" spans="1:2" x14ac:dyDescent="0.25">
      <c r="A1292" s="12">
        <v>41988</v>
      </c>
      <c r="B1292" s="18">
        <v>12.399668</v>
      </c>
    </row>
    <row r="1293" spans="1:2" x14ac:dyDescent="0.25">
      <c r="A1293" s="12">
        <v>41995</v>
      </c>
      <c r="B1293" s="18">
        <v>12.576599</v>
      </c>
    </row>
    <row r="1294" spans="1:2" x14ac:dyDescent="0.25">
      <c r="A1294" s="12">
        <v>42002</v>
      </c>
      <c r="B1294" s="18">
        <v>12.701482</v>
      </c>
    </row>
    <row r="1295" spans="1:2" x14ac:dyDescent="0.25">
      <c r="A1295" s="12">
        <v>42009</v>
      </c>
      <c r="B1295" s="18">
        <v>12.444367</v>
      </c>
    </row>
    <row r="1296" spans="1:2" x14ac:dyDescent="0.25">
      <c r="A1296" s="12">
        <v>42016</v>
      </c>
      <c r="B1296" s="18">
        <v>12.466409000000001</v>
      </c>
    </row>
    <row r="1297" spans="1:2" x14ac:dyDescent="0.25">
      <c r="A1297" s="12">
        <v>42023</v>
      </c>
      <c r="B1297" s="18">
        <v>12.459059999999999</v>
      </c>
    </row>
    <row r="1298" spans="1:2" x14ac:dyDescent="0.25">
      <c r="A1298" s="12">
        <v>42030</v>
      </c>
      <c r="B1298" s="18">
        <v>12.429677</v>
      </c>
    </row>
    <row r="1299" spans="1:2" x14ac:dyDescent="0.25">
      <c r="A1299" s="12">
        <v>42037</v>
      </c>
      <c r="B1299" s="18">
        <v>12.605981999999999</v>
      </c>
    </row>
    <row r="1300" spans="1:2" x14ac:dyDescent="0.25">
      <c r="A1300" s="12">
        <v>42044</v>
      </c>
      <c r="B1300" s="18">
        <v>12.635365999999999</v>
      </c>
    </row>
    <row r="1301" spans="1:2" x14ac:dyDescent="0.25">
      <c r="A1301" s="12">
        <v>42051</v>
      </c>
      <c r="B1301" s="18">
        <v>12.885135999999999</v>
      </c>
    </row>
    <row r="1302" spans="1:2" x14ac:dyDescent="0.25">
      <c r="A1302" s="12">
        <v>42058</v>
      </c>
      <c r="B1302" s="18">
        <v>13.105523</v>
      </c>
    </row>
    <row r="1303" spans="1:2" x14ac:dyDescent="0.25">
      <c r="A1303" s="12">
        <v>42065</v>
      </c>
      <c r="B1303" s="18">
        <v>13.120214000000001</v>
      </c>
    </row>
    <row r="1304" spans="1:2" x14ac:dyDescent="0.25">
      <c r="A1304" s="12">
        <v>42072</v>
      </c>
      <c r="B1304" s="18">
        <v>13.04571</v>
      </c>
    </row>
    <row r="1305" spans="1:2" x14ac:dyDescent="0.25">
      <c r="A1305" s="12">
        <v>42079</v>
      </c>
      <c r="B1305" s="18">
        <v>13.200931000000001</v>
      </c>
    </row>
    <row r="1306" spans="1:2" x14ac:dyDescent="0.25">
      <c r="A1306" s="12">
        <v>42086</v>
      </c>
      <c r="B1306" s="18">
        <v>13.141800999999999</v>
      </c>
    </row>
    <row r="1307" spans="1:2" x14ac:dyDescent="0.25">
      <c r="A1307" s="12">
        <v>42093</v>
      </c>
      <c r="B1307" s="18">
        <v>13.134406</v>
      </c>
    </row>
    <row r="1308" spans="1:2" x14ac:dyDescent="0.25">
      <c r="A1308" s="12">
        <v>42100</v>
      </c>
      <c r="B1308" s="18">
        <v>14.967463</v>
      </c>
    </row>
    <row r="1309" spans="1:2" x14ac:dyDescent="0.25">
      <c r="A1309" s="12">
        <v>42107</v>
      </c>
      <c r="B1309" s="18">
        <v>14.464852</v>
      </c>
    </row>
    <row r="1310" spans="1:2" x14ac:dyDescent="0.25">
      <c r="A1310" s="12">
        <v>42114</v>
      </c>
      <c r="B1310" s="18">
        <v>14.937894999999999</v>
      </c>
    </row>
    <row r="1311" spans="1:2" x14ac:dyDescent="0.25">
      <c r="A1311" s="12">
        <v>42121</v>
      </c>
      <c r="B1311" s="18">
        <v>15.337028</v>
      </c>
    </row>
    <row r="1312" spans="1:2" x14ac:dyDescent="0.25">
      <c r="A1312" s="12">
        <v>42128</v>
      </c>
      <c r="B1312" s="18">
        <v>15.314851000000001</v>
      </c>
    </row>
    <row r="1313" spans="1:2" x14ac:dyDescent="0.25">
      <c r="A1313" s="12">
        <v>42135</v>
      </c>
      <c r="B1313" s="18">
        <v>13.585281</v>
      </c>
    </row>
    <row r="1314" spans="1:2" x14ac:dyDescent="0.25">
      <c r="A1314" s="12">
        <v>42142</v>
      </c>
      <c r="B1314" s="18">
        <v>13.363542000000001</v>
      </c>
    </row>
    <row r="1315" spans="1:2" x14ac:dyDescent="0.25">
      <c r="A1315" s="12">
        <v>42149</v>
      </c>
      <c r="B1315" s="18">
        <v>13.370931000000001</v>
      </c>
    </row>
    <row r="1316" spans="1:2" x14ac:dyDescent="0.25">
      <c r="A1316" s="12">
        <v>42156</v>
      </c>
      <c r="B1316" s="18">
        <v>13.156582</v>
      </c>
    </row>
    <row r="1317" spans="1:2" x14ac:dyDescent="0.25">
      <c r="A1317" s="12">
        <v>42163</v>
      </c>
      <c r="B1317" s="18">
        <v>13.666584</v>
      </c>
    </row>
    <row r="1318" spans="1:2" x14ac:dyDescent="0.25">
      <c r="A1318" s="12">
        <v>42170</v>
      </c>
      <c r="B1318" s="18">
        <v>13.208321</v>
      </c>
    </row>
    <row r="1319" spans="1:2" x14ac:dyDescent="0.25">
      <c r="A1319" s="12">
        <v>42177</v>
      </c>
      <c r="B1319" s="18">
        <v>13.511366000000001</v>
      </c>
    </row>
    <row r="1320" spans="1:2" x14ac:dyDescent="0.25">
      <c r="A1320" s="12">
        <v>42184</v>
      </c>
      <c r="B1320" s="18">
        <v>12.831365999999999</v>
      </c>
    </row>
    <row r="1321" spans="1:2" x14ac:dyDescent="0.25">
      <c r="A1321" s="12">
        <v>42191</v>
      </c>
      <c r="B1321" s="18">
        <v>13.18615</v>
      </c>
    </row>
    <row r="1322" spans="1:2" x14ac:dyDescent="0.25">
      <c r="A1322" s="12">
        <v>42198</v>
      </c>
      <c r="B1322" s="18">
        <v>13.289628</v>
      </c>
    </row>
    <row r="1323" spans="1:2" x14ac:dyDescent="0.25">
      <c r="A1323" s="12">
        <v>42205</v>
      </c>
      <c r="B1323" s="18">
        <v>13.696149999999999</v>
      </c>
    </row>
    <row r="1324" spans="1:2" x14ac:dyDescent="0.25">
      <c r="A1324" s="12">
        <v>42212</v>
      </c>
      <c r="B1324" s="18">
        <v>14.634849000000001</v>
      </c>
    </row>
    <row r="1325" spans="1:2" x14ac:dyDescent="0.25">
      <c r="A1325" s="12">
        <v>42219</v>
      </c>
      <c r="B1325" s="18">
        <v>13.858758999999999</v>
      </c>
    </row>
    <row r="1326" spans="1:2" x14ac:dyDescent="0.25">
      <c r="A1326" s="12">
        <v>42226</v>
      </c>
      <c r="B1326" s="18">
        <v>14.472242</v>
      </c>
    </row>
    <row r="1327" spans="1:2" x14ac:dyDescent="0.25">
      <c r="A1327" s="12">
        <v>42233</v>
      </c>
      <c r="B1327" s="18">
        <v>12.727881</v>
      </c>
    </row>
    <row r="1328" spans="1:2" x14ac:dyDescent="0.25">
      <c r="A1328" s="12">
        <v>42240</v>
      </c>
      <c r="B1328" s="18">
        <v>12.557880000000001</v>
      </c>
    </row>
    <row r="1329" spans="1:2" x14ac:dyDescent="0.25">
      <c r="A1329" s="12">
        <v>42247</v>
      </c>
      <c r="B1329" s="18">
        <v>12.57832</v>
      </c>
    </row>
    <row r="1330" spans="1:2" x14ac:dyDescent="0.25">
      <c r="A1330" s="12">
        <v>42254</v>
      </c>
      <c r="B1330" s="18">
        <v>12.368931</v>
      </c>
    </row>
    <row r="1331" spans="1:2" x14ac:dyDescent="0.25">
      <c r="A1331" s="12">
        <v>42261</v>
      </c>
      <c r="B1331" s="18">
        <v>12.817621000000001</v>
      </c>
    </row>
    <row r="1332" spans="1:2" x14ac:dyDescent="0.25">
      <c r="A1332" s="12">
        <v>42268</v>
      </c>
      <c r="B1332" s="18">
        <v>12.436234000000001</v>
      </c>
    </row>
    <row r="1333" spans="1:2" x14ac:dyDescent="0.25">
      <c r="A1333" s="12">
        <v>42275</v>
      </c>
      <c r="B1333" s="18">
        <v>11.336940999999999</v>
      </c>
    </row>
    <row r="1334" spans="1:2" x14ac:dyDescent="0.25">
      <c r="A1334" s="12">
        <v>42282</v>
      </c>
      <c r="B1334" s="18">
        <v>12.473623999999999</v>
      </c>
    </row>
    <row r="1335" spans="1:2" x14ac:dyDescent="0.25">
      <c r="A1335" s="12">
        <v>42289</v>
      </c>
      <c r="B1335" s="18">
        <v>12.391362000000001</v>
      </c>
    </row>
    <row r="1336" spans="1:2" x14ac:dyDescent="0.25">
      <c r="A1336" s="12">
        <v>42296</v>
      </c>
      <c r="B1336" s="18">
        <v>12.309106</v>
      </c>
    </row>
    <row r="1337" spans="1:2" x14ac:dyDescent="0.25">
      <c r="A1337" s="12">
        <v>42303</v>
      </c>
      <c r="B1337" s="18">
        <v>12.129626</v>
      </c>
    </row>
    <row r="1338" spans="1:2" x14ac:dyDescent="0.25">
      <c r="A1338" s="12">
        <v>42310</v>
      </c>
      <c r="B1338" s="18">
        <v>12.234323</v>
      </c>
    </row>
    <row r="1339" spans="1:2" x14ac:dyDescent="0.25">
      <c r="A1339" s="12">
        <v>42317</v>
      </c>
      <c r="B1339" s="18">
        <v>12.047369</v>
      </c>
    </row>
    <row r="1340" spans="1:2" x14ac:dyDescent="0.25">
      <c r="A1340" s="12">
        <v>42324</v>
      </c>
      <c r="B1340" s="18">
        <v>12.092236</v>
      </c>
    </row>
    <row r="1341" spans="1:2" x14ac:dyDescent="0.25">
      <c r="A1341" s="12">
        <v>42331</v>
      </c>
      <c r="B1341" s="18">
        <v>11.651025000000001</v>
      </c>
    </row>
    <row r="1342" spans="1:2" x14ac:dyDescent="0.25">
      <c r="A1342" s="12">
        <v>42338</v>
      </c>
      <c r="B1342" s="18">
        <v>11.968894000000001</v>
      </c>
    </row>
    <row r="1343" spans="1:2" x14ac:dyDescent="0.25">
      <c r="A1343" s="12">
        <v>42345</v>
      </c>
      <c r="B1343" s="18">
        <v>11.324998000000001</v>
      </c>
    </row>
    <row r="1344" spans="1:2" x14ac:dyDescent="0.25">
      <c r="A1344" s="12">
        <v>42352</v>
      </c>
      <c r="B1344" s="18">
        <v>11.484076</v>
      </c>
    </row>
    <row r="1345" spans="1:2" x14ac:dyDescent="0.25">
      <c r="A1345" s="12">
        <v>42359</v>
      </c>
      <c r="B1345" s="18">
        <v>12.415832999999999</v>
      </c>
    </row>
    <row r="1346" spans="1:2" x14ac:dyDescent="0.25">
      <c r="A1346" s="12">
        <v>42366</v>
      </c>
      <c r="B1346" s="18">
        <v>12.256752000000001</v>
      </c>
    </row>
    <row r="1347" spans="1:2" x14ac:dyDescent="0.25">
      <c r="A1347" s="12">
        <v>42373</v>
      </c>
      <c r="B1347" s="18">
        <v>11.362876</v>
      </c>
    </row>
    <row r="1348" spans="1:2" x14ac:dyDescent="0.25">
      <c r="A1348" s="12">
        <v>42380</v>
      </c>
      <c r="B1348" s="18">
        <v>10.885633</v>
      </c>
    </row>
    <row r="1349" spans="1:2" x14ac:dyDescent="0.25">
      <c r="A1349" s="12">
        <v>42387</v>
      </c>
      <c r="B1349" s="18">
        <v>11.067437</v>
      </c>
    </row>
    <row r="1350" spans="1:2" x14ac:dyDescent="0.25">
      <c r="A1350" s="12">
        <v>42394</v>
      </c>
      <c r="B1350" s="18">
        <v>10.961387</v>
      </c>
    </row>
    <row r="1351" spans="1:2" x14ac:dyDescent="0.25">
      <c r="A1351" s="12">
        <v>42401</v>
      </c>
      <c r="B1351" s="18">
        <v>10.423543</v>
      </c>
    </row>
    <row r="1352" spans="1:2" x14ac:dyDescent="0.25">
      <c r="A1352" s="12">
        <v>42408</v>
      </c>
      <c r="B1352" s="18">
        <v>10.014480000000001</v>
      </c>
    </row>
    <row r="1353" spans="1:2" x14ac:dyDescent="0.25">
      <c r="A1353" s="12">
        <v>42415</v>
      </c>
      <c r="B1353" s="18">
        <v>10.809881000000001</v>
      </c>
    </row>
    <row r="1354" spans="1:2" x14ac:dyDescent="0.25">
      <c r="A1354" s="12">
        <v>42422</v>
      </c>
      <c r="B1354" s="18">
        <v>11.317422000000001</v>
      </c>
    </row>
    <row r="1355" spans="1:2" x14ac:dyDescent="0.25">
      <c r="A1355" s="12">
        <v>42429</v>
      </c>
      <c r="B1355" s="18">
        <v>11.961319</v>
      </c>
    </row>
    <row r="1356" spans="1:2" x14ac:dyDescent="0.25">
      <c r="A1356" s="12">
        <v>42436</v>
      </c>
      <c r="B1356" s="18">
        <v>12.264332</v>
      </c>
    </row>
    <row r="1357" spans="1:2" x14ac:dyDescent="0.25">
      <c r="A1357" s="12">
        <v>42443</v>
      </c>
      <c r="B1357" s="18">
        <v>13.605147000000001</v>
      </c>
    </row>
    <row r="1358" spans="1:2" x14ac:dyDescent="0.25">
      <c r="A1358" s="12">
        <v>42450</v>
      </c>
      <c r="B1358" s="18">
        <v>13.324866999999999</v>
      </c>
    </row>
    <row r="1359" spans="1:2" x14ac:dyDescent="0.25">
      <c r="A1359" s="12">
        <v>42457</v>
      </c>
      <c r="B1359" s="18">
        <v>14.006637</v>
      </c>
    </row>
    <row r="1360" spans="1:2" x14ac:dyDescent="0.25">
      <c r="A1360" s="12">
        <v>42464</v>
      </c>
      <c r="B1360" s="18">
        <v>13.551697000000001</v>
      </c>
    </row>
    <row r="1361" spans="1:2" x14ac:dyDescent="0.25">
      <c r="A1361" s="12">
        <v>42471</v>
      </c>
      <c r="B1361" s="18">
        <v>13.689583000000001</v>
      </c>
    </row>
    <row r="1362" spans="1:2" x14ac:dyDescent="0.25">
      <c r="A1362" s="12">
        <v>42478</v>
      </c>
      <c r="B1362" s="18">
        <v>13.743211000000001</v>
      </c>
    </row>
    <row r="1363" spans="1:2" x14ac:dyDescent="0.25">
      <c r="A1363" s="12">
        <v>42485</v>
      </c>
      <c r="B1363" s="18">
        <v>13.283569</v>
      </c>
    </row>
    <row r="1364" spans="1:2" x14ac:dyDescent="0.25">
      <c r="A1364" s="12">
        <v>42492</v>
      </c>
      <c r="B1364" s="18">
        <v>13.344856</v>
      </c>
    </row>
    <row r="1365" spans="1:2" x14ac:dyDescent="0.25">
      <c r="A1365" s="12">
        <v>42499</v>
      </c>
      <c r="B1365" s="18">
        <v>12.969484</v>
      </c>
    </row>
    <row r="1366" spans="1:2" x14ac:dyDescent="0.25">
      <c r="A1366" s="12">
        <v>42506</v>
      </c>
      <c r="B1366" s="18">
        <v>13.069072</v>
      </c>
    </row>
    <row r="1367" spans="1:2" x14ac:dyDescent="0.25">
      <c r="A1367" s="12">
        <v>42513</v>
      </c>
      <c r="B1367" s="18">
        <v>14.187526999999999</v>
      </c>
    </row>
    <row r="1368" spans="1:2" x14ac:dyDescent="0.25">
      <c r="A1368" s="12">
        <v>42520</v>
      </c>
      <c r="B1368" s="18">
        <v>14.746758</v>
      </c>
    </row>
    <row r="1369" spans="1:2" x14ac:dyDescent="0.25">
      <c r="A1369" s="12">
        <v>42527</v>
      </c>
      <c r="B1369" s="18">
        <v>14.731436</v>
      </c>
    </row>
    <row r="1370" spans="1:2" x14ac:dyDescent="0.25">
      <c r="A1370" s="12">
        <v>42534</v>
      </c>
      <c r="B1370" s="18">
        <v>14.699589</v>
      </c>
    </row>
    <row r="1371" spans="1:2" x14ac:dyDescent="0.25">
      <c r="A1371" s="12">
        <v>42541</v>
      </c>
      <c r="B1371" s="18">
        <v>14.622185999999999</v>
      </c>
    </row>
    <row r="1372" spans="1:2" x14ac:dyDescent="0.25">
      <c r="A1372" s="12">
        <v>42548</v>
      </c>
      <c r="B1372" s="18">
        <v>14.637665999999999</v>
      </c>
    </row>
    <row r="1373" spans="1:2" x14ac:dyDescent="0.25">
      <c r="A1373" s="12">
        <v>42555</v>
      </c>
      <c r="B1373" s="18">
        <v>14.420921</v>
      </c>
    </row>
    <row r="1374" spans="1:2" x14ac:dyDescent="0.25">
      <c r="A1374" s="12">
        <v>42562</v>
      </c>
      <c r="B1374" s="18">
        <v>14.900850999999999</v>
      </c>
    </row>
    <row r="1375" spans="1:2" x14ac:dyDescent="0.25">
      <c r="A1375" s="12">
        <v>42569</v>
      </c>
      <c r="B1375" s="18">
        <v>15.938105999999999</v>
      </c>
    </row>
    <row r="1376" spans="1:2" x14ac:dyDescent="0.25">
      <c r="A1376" s="12">
        <v>42576</v>
      </c>
      <c r="B1376" s="18">
        <v>16.178068</v>
      </c>
    </row>
    <row r="1377" spans="1:2" x14ac:dyDescent="0.25">
      <c r="A1377" s="12">
        <v>42583</v>
      </c>
      <c r="B1377" s="18">
        <v>16.704435</v>
      </c>
    </row>
    <row r="1378" spans="1:2" x14ac:dyDescent="0.25">
      <c r="A1378" s="12">
        <v>42590</v>
      </c>
      <c r="B1378" s="18">
        <v>17.184356999999999</v>
      </c>
    </row>
    <row r="1379" spans="1:2" x14ac:dyDescent="0.25">
      <c r="A1379" s="12">
        <v>42597</v>
      </c>
      <c r="B1379" s="18">
        <v>17.985783000000001</v>
      </c>
    </row>
    <row r="1380" spans="1:2" x14ac:dyDescent="0.25">
      <c r="A1380" s="12">
        <v>42604</v>
      </c>
      <c r="B1380" s="18">
        <v>17.782641999999999</v>
      </c>
    </row>
    <row r="1381" spans="1:2" x14ac:dyDescent="0.25">
      <c r="A1381" s="12">
        <v>42611</v>
      </c>
      <c r="B1381" s="18">
        <v>18.360817000000001</v>
      </c>
    </row>
    <row r="1382" spans="1:2" x14ac:dyDescent="0.25">
      <c r="A1382" s="12">
        <v>42618</v>
      </c>
      <c r="B1382" s="18">
        <v>18.017036000000001</v>
      </c>
    </row>
    <row r="1383" spans="1:2" x14ac:dyDescent="0.25">
      <c r="A1383" s="12">
        <v>42625</v>
      </c>
      <c r="B1383" s="18">
        <v>19.056180999999999</v>
      </c>
    </row>
    <row r="1384" spans="1:2" x14ac:dyDescent="0.25">
      <c r="A1384" s="12">
        <v>42632</v>
      </c>
      <c r="B1384" s="18">
        <v>19.337454000000001</v>
      </c>
    </row>
    <row r="1385" spans="1:2" x14ac:dyDescent="0.25">
      <c r="A1385" s="12">
        <v>42639</v>
      </c>
      <c r="B1385" s="18">
        <v>19.048365</v>
      </c>
    </row>
    <row r="1386" spans="1:2" x14ac:dyDescent="0.25">
      <c r="A1386" s="12">
        <v>42646</v>
      </c>
      <c r="B1386" s="18">
        <v>20.540669999999999</v>
      </c>
    </row>
    <row r="1387" spans="1:2" x14ac:dyDescent="0.25">
      <c r="A1387" s="12">
        <v>42653</v>
      </c>
      <c r="B1387" s="18">
        <v>20.853194999999999</v>
      </c>
    </row>
    <row r="1388" spans="1:2" x14ac:dyDescent="0.25">
      <c r="A1388" s="12">
        <v>42660</v>
      </c>
      <c r="B1388" s="18">
        <v>22.212679000000001</v>
      </c>
    </row>
    <row r="1389" spans="1:2" x14ac:dyDescent="0.25">
      <c r="A1389" s="12">
        <v>42667</v>
      </c>
      <c r="B1389" s="18">
        <v>22.337689999999998</v>
      </c>
    </row>
    <row r="1390" spans="1:2" x14ac:dyDescent="0.25">
      <c r="A1390" s="12">
        <v>42674</v>
      </c>
      <c r="B1390" s="18">
        <v>21.634505999999998</v>
      </c>
    </row>
    <row r="1391" spans="1:2" x14ac:dyDescent="0.25">
      <c r="A1391" s="12">
        <v>42681</v>
      </c>
      <c r="B1391" s="18">
        <v>22.642401</v>
      </c>
    </row>
    <row r="1392" spans="1:2" x14ac:dyDescent="0.25">
      <c r="A1392" s="12">
        <v>42688</v>
      </c>
      <c r="B1392" s="18">
        <v>23.556532000000001</v>
      </c>
    </row>
    <row r="1393" spans="1:2" x14ac:dyDescent="0.25">
      <c r="A1393" s="12">
        <v>42695</v>
      </c>
      <c r="B1393" s="18">
        <v>21.29073</v>
      </c>
    </row>
    <row r="1394" spans="1:2" x14ac:dyDescent="0.25">
      <c r="A1394" s="12">
        <v>42702</v>
      </c>
      <c r="B1394" s="18">
        <v>19.282761000000001</v>
      </c>
    </row>
    <row r="1395" spans="1:2" x14ac:dyDescent="0.25">
      <c r="A1395" s="12">
        <v>42709</v>
      </c>
      <c r="B1395" s="18">
        <v>19.606757999999999</v>
      </c>
    </row>
    <row r="1396" spans="1:2" x14ac:dyDescent="0.25">
      <c r="A1396" s="12">
        <v>42716</v>
      </c>
      <c r="B1396" s="18">
        <v>20.402054</v>
      </c>
    </row>
    <row r="1397" spans="1:2" x14ac:dyDescent="0.25">
      <c r="A1397" s="12">
        <v>42723</v>
      </c>
      <c r="B1397" s="18">
        <v>20.33906</v>
      </c>
    </row>
    <row r="1398" spans="1:2" x14ac:dyDescent="0.25">
      <c r="A1398" s="12">
        <v>42730</v>
      </c>
      <c r="B1398" s="18">
        <v>20.094961000000001</v>
      </c>
    </row>
    <row r="1399" spans="1:2" x14ac:dyDescent="0.25">
      <c r="A1399" s="12">
        <v>42737</v>
      </c>
      <c r="B1399" s="18">
        <v>20.866631000000002</v>
      </c>
    </row>
    <row r="1400" spans="1:2" x14ac:dyDescent="0.25">
      <c r="A1400" s="12">
        <v>42744</v>
      </c>
      <c r="B1400" s="18">
        <v>21.331202999999999</v>
      </c>
    </row>
    <row r="1401" spans="1:2" x14ac:dyDescent="0.25">
      <c r="A1401" s="12">
        <v>42751</v>
      </c>
      <c r="B1401" s="18">
        <v>21.480817999999999</v>
      </c>
    </row>
    <row r="1402" spans="1:2" x14ac:dyDescent="0.25">
      <c r="A1402" s="12">
        <v>42758</v>
      </c>
      <c r="B1402" s="18">
        <v>21.118603</v>
      </c>
    </row>
    <row r="1403" spans="1:2" x14ac:dyDescent="0.25">
      <c r="A1403" s="12">
        <v>42765</v>
      </c>
      <c r="B1403" s="18">
        <v>21.283961999999999</v>
      </c>
    </row>
    <row r="1404" spans="1:2" x14ac:dyDescent="0.25">
      <c r="A1404" s="12">
        <v>42772</v>
      </c>
      <c r="B1404" s="18">
        <v>21.228842</v>
      </c>
    </row>
    <row r="1405" spans="1:2" x14ac:dyDescent="0.25">
      <c r="A1405" s="12">
        <v>42779</v>
      </c>
      <c r="B1405" s="18">
        <v>21.417824</v>
      </c>
    </row>
    <row r="1406" spans="1:2" x14ac:dyDescent="0.25">
      <c r="A1406" s="12">
        <v>42786</v>
      </c>
      <c r="B1406" s="18">
        <v>21.031987999999998</v>
      </c>
    </row>
    <row r="1407" spans="1:2" x14ac:dyDescent="0.25">
      <c r="A1407" s="12">
        <v>42793</v>
      </c>
      <c r="B1407" s="18">
        <v>21.874528999999999</v>
      </c>
    </row>
    <row r="1408" spans="1:2" x14ac:dyDescent="0.25">
      <c r="A1408" s="12">
        <v>42800</v>
      </c>
      <c r="B1408" s="18">
        <v>18.504370000000002</v>
      </c>
    </row>
    <row r="1409" spans="1:2" x14ac:dyDescent="0.25">
      <c r="A1409" s="12">
        <v>42807</v>
      </c>
      <c r="B1409" s="18">
        <v>19.449272000000001</v>
      </c>
    </row>
    <row r="1410" spans="1:2" x14ac:dyDescent="0.25">
      <c r="A1410" s="12">
        <v>42814</v>
      </c>
      <c r="B1410" s="18">
        <v>18.354761</v>
      </c>
    </row>
    <row r="1411" spans="1:2" x14ac:dyDescent="0.25">
      <c r="A1411" s="12">
        <v>42821</v>
      </c>
      <c r="B1411" s="18">
        <v>18.817561999999999</v>
      </c>
    </row>
    <row r="1412" spans="1:2" x14ac:dyDescent="0.25">
      <c r="A1412" s="12">
        <v>42828</v>
      </c>
      <c r="B1412" s="18">
        <v>18.507908</v>
      </c>
    </row>
    <row r="1413" spans="1:2" x14ac:dyDescent="0.25">
      <c r="A1413" s="12">
        <v>42835</v>
      </c>
      <c r="B1413" s="18">
        <v>17.340744000000001</v>
      </c>
    </row>
    <row r="1414" spans="1:2" x14ac:dyDescent="0.25">
      <c r="A1414" s="12">
        <v>42842</v>
      </c>
      <c r="B1414" s="18">
        <v>17.737736000000002</v>
      </c>
    </row>
    <row r="1415" spans="1:2" x14ac:dyDescent="0.25">
      <c r="A1415" s="12">
        <v>42849</v>
      </c>
      <c r="B1415" s="18">
        <v>17.626574999999999</v>
      </c>
    </row>
    <row r="1416" spans="1:2" x14ac:dyDescent="0.25">
      <c r="A1416" s="12">
        <v>42856</v>
      </c>
      <c r="B1416" s="18">
        <v>17.49954</v>
      </c>
    </row>
    <row r="1417" spans="1:2" x14ac:dyDescent="0.25">
      <c r="A1417" s="12">
        <v>42863</v>
      </c>
      <c r="B1417" s="18">
        <v>16.832592000000002</v>
      </c>
    </row>
    <row r="1418" spans="1:2" x14ac:dyDescent="0.25">
      <c r="A1418" s="12">
        <v>42870</v>
      </c>
      <c r="B1418" s="18">
        <v>16.673794000000001</v>
      </c>
    </row>
    <row r="1419" spans="1:2" x14ac:dyDescent="0.25">
      <c r="A1419" s="12">
        <v>42877</v>
      </c>
      <c r="B1419" s="18">
        <v>14.466495999999999</v>
      </c>
    </row>
    <row r="1420" spans="1:2" x14ac:dyDescent="0.25">
      <c r="A1420" s="12">
        <v>42884</v>
      </c>
      <c r="B1420" s="18">
        <v>14.363282999999999</v>
      </c>
    </row>
    <row r="1421" spans="1:2" x14ac:dyDescent="0.25">
      <c r="A1421" s="12">
        <v>42891</v>
      </c>
      <c r="B1421" s="18">
        <v>14.291824999999999</v>
      </c>
    </row>
    <row r="1422" spans="1:2" x14ac:dyDescent="0.25">
      <c r="A1422" s="12">
        <v>42898</v>
      </c>
      <c r="B1422" s="18">
        <v>14.605138999999999</v>
      </c>
    </row>
    <row r="1423" spans="1:2" x14ac:dyDescent="0.25">
      <c r="A1423" s="12">
        <v>42905</v>
      </c>
      <c r="B1423" s="18">
        <v>14.926308000000001</v>
      </c>
    </row>
    <row r="1424" spans="1:2" x14ac:dyDescent="0.25">
      <c r="A1424" s="12">
        <v>42912</v>
      </c>
      <c r="B1424" s="18">
        <v>14.693458</v>
      </c>
    </row>
    <row r="1425" spans="1:2" x14ac:dyDescent="0.25">
      <c r="A1425" s="12">
        <v>42919</v>
      </c>
      <c r="B1425" s="18">
        <v>14.532875000000001</v>
      </c>
    </row>
    <row r="1426" spans="1:2" x14ac:dyDescent="0.25">
      <c r="A1426" s="12">
        <v>42926</v>
      </c>
      <c r="B1426" s="18">
        <v>14.974482999999999</v>
      </c>
    </row>
    <row r="1427" spans="1:2" x14ac:dyDescent="0.25">
      <c r="A1427" s="12">
        <v>42933</v>
      </c>
      <c r="B1427" s="18">
        <v>15.022658</v>
      </c>
    </row>
    <row r="1428" spans="1:2" x14ac:dyDescent="0.25">
      <c r="A1428" s="12">
        <v>42940</v>
      </c>
      <c r="B1428" s="18">
        <v>15.424118999999999</v>
      </c>
    </row>
    <row r="1429" spans="1:2" x14ac:dyDescent="0.25">
      <c r="A1429" s="12">
        <v>42947</v>
      </c>
      <c r="B1429" s="18">
        <v>16.339447</v>
      </c>
    </row>
    <row r="1430" spans="1:2" x14ac:dyDescent="0.25">
      <c r="A1430" s="12">
        <v>42954</v>
      </c>
      <c r="B1430" s="18">
        <v>15.640905</v>
      </c>
    </row>
    <row r="1431" spans="1:2" x14ac:dyDescent="0.25">
      <c r="A1431" s="12">
        <v>42961</v>
      </c>
      <c r="B1431" s="18">
        <v>16.220137000000001</v>
      </c>
    </row>
    <row r="1432" spans="1:2" x14ac:dyDescent="0.25">
      <c r="A1432" s="12">
        <v>42968</v>
      </c>
      <c r="B1432" s="18">
        <v>16.544543999999998</v>
      </c>
    </row>
    <row r="1433" spans="1:2" x14ac:dyDescent="0.25">
      <c r="A1433" s="12">
        <v>42975</v>
      </c>
      <c r="B1433" s="18">
        <v>16.658090999999999</v>
      </c>
    </row>
    <row r="1434" spans="1:2" x14ac:dyDescent="0.25">
      <c r="A1434" s="12">
        <v>42982</v>
      </c>
      <c r="B1434" s="18">
        <v>16.293133000000001</v>
      </c>
    </row>
    <row r="1435" spans="1:2" x14ac:dyDescent="0.25">
      <c r="A1435" s="12">
        <v>42989</v>
      </c>
      <c r="B1435" s="18">
        <v>18.036798000000001</v>
      </c>
    </row>
    <row r="1436" spans="1:2" x14ac:dyDescent="0.25">
      <c r="A1436" s="12">
        <v>42996</v>
      </c>
      <c r="B1436" s="18">
        <v>19.026228</v>
      </c>
    </row>
    <row r="1437" spans="1:2" x14ac:dyDescent="0.25">
      <c r="A1437" s="12">
        <v>43003</v>
      </c>
      <c r="B1437" s="18">
        <v>19.910225000000001</v>
      </c>
    </row>
    <row r="1438" spans="1:2" x14ac:dyDescent="0.25">
      <c r="A1438" s="12">
        <v>43010</v>
      </c>
      <c r="B1438" s="18">
        <v>19.958887000000001</v>
      </c>
    </row>
    <row r="1439" spans="1:2" x14ac:dyDescent="0.25">
      <c r="A1439" s="12">
        <v>43017</v>
      </c>
      <c r="B1439" s="18">
        <v>19.155989000000002</v>
      </c>
    </row>
    <row r="1440" spans="1:2" x14ac:dyDescent="0.25">
      <c r="A1440" s="12">
        <v>43024</v>
      </c>
      <c r="B1440" s="18">
        <v>19.407404</v>
      </c>
    </row>
    <row r="1441" spans="1:2" x14ac:dyDescent="0.25">
      <c r="A1441" s="12">
        <v>43031</v>
      </c>
      <c r="B1441" s="18">
        <v>18.539618999999998</v>
      </c>
    </row>
    <row r="1442" spans="1:2" x14ac:dyDescent="0.25">
      <c r="A1442" s="12">
        <v>43038</v>
      </c>
      <c r="B1442" s="18">
        <v>19.520942999999999</v>
      </c>
    </row>
    <row r="1443" spans="1:2" x14ac:dyDescent="0.25">
      <c r="A1443" s="12">
        <v>43045</v>
      </c>
      <c r="B1443" s="18">
        <v>19.301970000000001</v>
      </c>
    </row>
    <row r="1444" spans="1:2" x14ac:dyDescent="0.25">
      <c r="A1444" s="12">
        <v>43052</v>
      </c>
      <c r="B1444" s="18">
        <v>23.146142999999999</v>
      </c>
    </row>
    <row r="1445" spans="1:2" x14ac:dyDescent="0.25">
      <c r="A1445" s="12">
        <v>43059</v>
      </c>
      <c r="B1445" s="18">
        <v>22.789297000000001</v>
      </c>
    </row>
    <row r="1446" spans="1:2" x14ac:dyDescent="0.25">
      <c r="A1446" s="12">
        <v>43066</v>
      </c>
      <c r="B1446" s="18">
        <v>22.505445000000002</v>
      </c>
    </row>
    <row r="1447" spans="1:2" x14ac:dyDescent="0.25">
      <c r="A1447" s="12">
        <v>43073</v>
      </c>
      <c r="B1447" s="18">
        <v>21.784613</v>
      </c>
    </row>
    <row r="1448" spans="1:2" x14ac:dyDescent="0.25">
      <c r="A1448" s="12">
        <v>43080</v>
      </c>
      <c r="B1448" s="18">
        <v>21.784613</v>
      </c>
    </row>
    <row r="1449" spans="1:2" x14ac:dyDescent="0.25">
      <c r="A1449" s="12">
        <v>43087</v>
      </c>
      <c r="B1449" s="18">
        <v>21.441544</v>
      </c>
    </row>
    <row r="1450" spans="1:2" x14ac:dyDescent="0.25">
      <c r="A1450" s="12">
        <v>43094</v>
      </c>
      <c r="B1450" s="18">
        <v>21.653915000000001</v>
      </c>
    </row>
    <row r="1451" spans="1:2" x14ac:dyDescent="0.25">
      <c r="A1451" s="12">
        <v>43101</v>
      </c>
      <c r="B1451" s="18">
        <v>22.683115000000001</v>
      </c>
    </row>
    <row r="1452" spans="1:2" x14ac:dyDescent="0.25">
      <c r="A1452" s="12">
        <v>43108</v>
      </c>
      <c r="B1452" s="18">
        <v>22.699451</v>
      </c>
    </row>
    <row r="1453" spans="1:2" x14ac:dyDescent="0.25">
      <c r="A1453" s="12">
        <v>43115</v>
      </c>
      <c r="B1453" s="18">
        <v>22.323710999999999</v>
      </c>
    </row>
    <row r="1454" spans="1:2" x14ac:dyDescent="0.25">
      <c r="A1454" s="12">
        <v>43122</v>
      </c>
      <c r="B1454" s="18">
        <v>23.589780999999999</v>
      </c>
    </row>
    <row r="1455" spans="1:2" x14ac:dyDescent="0.25">
      <c r="A1455" s="12">
        <v>43129</v>
      </c>
      <c r="B1455" s="18">
        <v>23.557112</v>
      </c>
    </row>
    <row r="1456" spans="1:2" x14ac:dyDescent="0.25">
      <c r="A1456" s="12">
        <v>43136</v>
      </c>
      <c r="B1456" s="18">
        <v>21.171997000000001</v>
      </c>
    </row>
    <row r="1457" spans="1:2" x14ac:dyDescent="0.25">
      <c r="A1457" s="12">
        <v>43143</v>
      </c>
      <c r="B1457" s="18">
        <v>22.20936</v>
      </c>
    </row>
    <row r="1458" spans="1:2" x14ac:dyDescent="0.25">
      <c r="A1458" s="12">
        <v>43150</v>
      </c>
      <c r="B1458" s="18">
        <v>22.029661000000001</v>
      </c>
    </row>
    <row r="1459" spans="1:2" x14ac:dyDescent="0.25">
      <c r="A1459" s="12">
        <v>43157</v>
      </c>
      <c r="B1459" s="18">
        <v>21.956143999999998</v>
      </c>
    </row>
    <row r="1460" spans="1:2" x14ac:dyDescent="0.25">
      <c r="A1460" s="12">
        <v>43164</v>
      </c>
      <c r="B1460" s="18">
        <v>23.859335000000002</v>
      </c>
    </row>
    <row r="1461" spans="1:2" x14ac:dyDescent="0.25">
      <c r="A1461" s="12">
        <v>43171</v>
      </c>
      <c r="B1461" s="18">
        <v>24.496452000000001</v>
      </c>
    </row>
    <row r="1462" spans="1:2" x14ac:dyDescent="0.25">
      <c r="A1462" s="12">
        <v>43178</v>
      </c>
      <c r="B1462" s="18">
        <v>21.964312</v>
      </c>
    </row>
    <row r="1463" spans="1:2" x14ac:dyDescent="0.25">
      <c r="A1463" s="12">
        <v>43185</v>
      </c>
      <c r="B1463" s="18">
        <v>21.984613</v>
      </c>
    </row>
    <row r="1464" spans="1:2" x14ac:dyDescent="0.25">
      <c r="A1464" s="12">
        <v>43192</v>
      </c>
      <c r="B1464" s="18">
        <v>21.392430999999998</v>
      </c>
    </row>
    <row r="1465" spans="1:2" x14ac:dyDescent="0.25">
      <c r="A1465" s="12">
        <v>43199</v>
      </c>
      <c r="B1465" s="18">
        <v>21.622726</v>
      </c>
    </row>
    <row r="1466" spans="1:2" x14ac:dyDescent="0.25">
      <c r="A1466" s="12">
        <v>43206</v>
      </c>
      <c r="B1466" s="18">
        <v>22.988028</v>
      </c>
    </row>
    <row r="1467" spans="1:2" x14ac:dyDescent="0.25">
      <c r="A1467" s="12">
        <v>43213</v>
      </c>
      <c r="B1467" s="18">
        <v>22.946898999999998</v>
      </c>
    </row>
    <row r="1468" spans="1:2" x14ac:dyDescent="0.25">
      <c r="A1468" s="12">
        <v>43220</v>
      </c>
      <c r="B1468" s="18">
        <v>22.988028</v>
      </c>
    </row>
    <row r="1469" spans="1:2" x14ac:dyDescent="0.25">
      <c r="A1469" s="12">
        <v>43227</v>
      </c>
      <c r="B1469" s="18">
        <v>23.415709</v>
      </c>
    </row>
    <row r="1470" spans="1:2" x14ac:dyDescent="0.25">
      <c r="A1470" s="12">
        <v>43234</v>
      </c>
      <c r="B1470" s="18">
        <v>25.011299000000001</v>
      </c>
    </row>
    <row r="1471" spans="1:2" x14ac:dyDescent="0.25">
      <c r="A1471" s="12">
        <v>43241</v>
      </c>
      <c r="B1471" s="18">
        <v>21.713197999999998</v>
      </c>
    </row>
    <row r="1472" spans="1:2" x14ac:dyDescent="0.25">
      <c r="A1472" s="12">
        <v>43248</v>
      </c>
      <c r="B1472" s="18">
        <v>20.898955999999998</v>
      </c>
    </row>
    <row r="1473" spans="1:2" x14ac:dyDescent="0.25">
      <c r="A1473" s="12">
        <v>43255</v>
      </c>
      <c r="B1473" s="18">
        <v>20.117609000000002</v>
      </c>
    </row>
    <row r="1474" spans="1:2" x14ac:dyDescent="0.25">
      <c r="A1474" s="12">
        <v>43262</v>
      </c>
      <c r="B1474" s="18">
        <v>21.785972999999998</v>
      </c>
    </row>
    <row r="1475" spans="1:2" x14ac:dyDescent="0.25">
      <c r="A1475" s="12">
        <v>43269</v>
      </c>
      <c r="B1475" s="18">
        <v>20.658545</v>
      </c>
    </row>
    <row r="1476" spans="1:2" x14ac:dyDescent="0.25">
      <c r="A1476" s="12">
        <v>43276</v>
      </c>
      <c r="B1476" s="18">
        <v>19.265834999999999</v>
      </c>
    </row>
    <row r="1477" spans="1:2" x14ac:dyDescent="0.25">
      <c r="A1477" s="12">
        <v>43283</v>
      </c>
      <c r="B1477" s="18">
        <v>19.680330000000001</v>
      </c>
    </row>
    <row r="1478" spans="1:2" x14ac:dyDescent="0.25">
      <c r="A1478" s="12">
        <v>43290</v>
      </c>
      <c r="B1478" s="18">
        <v>20.633675</v>
      </c>
    </row>
    <row r="1479" spans="1:2" x14ac:dyDescent="0.25">
      <c r="A1479" s="12">
        <v>43297</v>
      </c>
      <c r="B1479" s="18">
        <v>20.592224000000002</v>
      </c>
    </row>
    <row r="1480" spans="1:2" x14ac:dyDescent="0.25">
      <c r="A1480" s="12">
        <v>43304</v>
      </c>
      <c r="B1480" s="18">
        <v>20.650255000000001</v>
      </c>
    </row>
    <row r="1481" spans="1:2" x14ac:dyDescent="0.25">
      <c r="A1481" s="12">
        <v>43311</v>
      </c>
      <c r="B1481" s="18">
        <v>18.461708000000002</v>
      </c>
    </row>
    <row r="1482" spans="1:2" x14ac:dyDescent="0.25">
      <c r="A1482" s="12">
        <v>43318</v>
      </c>
      <c r="B1482" s="18">
        <v>17.433754</v>
      </c>
    </row>
    <row r="1483" spans="1:2" x14ac:dyDescent="0.25">
      <c r="A1483" s="12">
        <v>43325</v>
      </c>
      <c r="B1483" s="18">
        <v>16.720822999999999</v>
      </c>
    </row>
    <row r="1484" spans="1:2" x14ac:dyDescent="0.25">
      <c r="A1484" s="12">
        <v>43332</v>
      </c>
      <c r="B1484" s="18">
        <v>18.086580000000001</v>
      </c>
    </row>
    <row r="1485" spans="1:2" x14ac:dyDescent="0.25">
      <c r="A1485" s="12">
        <v>43339</v>
      </c>
      <c r="B1485" s="18">
        <v>17.609511999999999</v>
      </c>
    </row>
    <row r="1486" spans="1:2" x14ac:dyDescent="0.25">
      <c r="A1486" s="12">
        <v>43346</v>
      </c>
      <c r="B1486" s="18">
        <v>15.977455000000001</v>
      </c>
    </row>
    <row r="1487" spans="1:2" x14ac:dyDescent="0.25">
      <c r="A1487" s="12">
        <v>43353</v>
      </c>
      <c r="B1487" s="18">
        <v>16.906471</v>
      </c>
    </row>
    <row r="1488" spans="1:2" x14ac:dyDescent="0.25">
      <c r="A1488" s="12">
        <v>43360</v>
      </c>
      <c r="B1488" s="18">
        <v>16.320608</v>
      </c>
    </row>
    <row r="1489" spans="1:2" x14ac:dyDescent="0.25">
      <c r="A1489" s="12">
        <v>43367</v>
      </c>
      <c r="B1489" s="18">
        <v>16.529845999999999</v>
      </c>
    </row>
    <row r="1490" spans="1:2" x14ac:dyDescent="0.25">
      <c r="A1490" s="12">
        <v>43374</v>
      </c>
      <c r="B1490" s="18">
        <v>14.738766</v>
      </c>
    </row>
    <row r="1491" spans="1:2" x14ac:dyDescent="0.25">
      <c r="A1491" s="12">
        <v>43381</v>
      </c>
      <c r="B1491" s="18">
        <v>14.211482999999999</v>
      </c>
    </row>
    <row r="1492" spans="1:2" x14ac:dyDescent="0.25">
      <c r="A1492" s="12">
        <v>43388</v>
      </c>
      <c r="B1492" s="18">
        <v>13.893439000000001</v>
      </c>
    </row>
    <row r="1493" spans="1:2" x14ac:dyDescent="0.25">
      <c r="A1493" s="12">
        <v>43395</v>
      </c>
      <c r="B1493" s="18">
        <v>14.01061</v>
      </c>
    </row>
    <row r="1494" spans="1:2" x14ac:dyDescent="0.25">
      <c r="A1494" s="12">
        <v>43402</v>
      </c>
      <c r="B1494" s="18">
        <v>15.140502</v>
      </c>
    </row>
    <row r="1495" spans="1:2" x14ac:dyDescent="0.25">
      <c r="A1495" s="12">
        <v>43409</v>
      </c>
      <c r="B1495" s="18">
        <v>13.014635999999999</v>
      </c>
    </row>
    <row r="1496" spans="1:2" x14ac:dyDescent="0.25">
      <c r="A1496" s="12">
        <v>43416</v>
      </c>
      <c r="B1496" s="18">
        <v>13.064855</v>
      </c>
    </row>
    <row r="1497" spans="1:2" x14ac:dyDescent="0.25">
      <c r="A1497" s="12">
        <v>43423</v>
      </c>
      <c r="B1497" s="18">
        <v>13.326836</v>
      </c>
    </row>
    <row r="1498" spans="1:2" x14ac:dyDescent="0.25">
      <c r="A1498" s="12">
        <v>43430</v>
      </c>
      <c r="B1498" s="18">
        <v>14.599287</v>
      </c>
    </row>
    <row r="1499" spans="1:2" x14ac:dyDescent="0.25">
      <c r="A1499" s="12">
        <v>43437</v>
      </c>
      <c r="B1499" s="18">
        <v>14.31935</v>
      </c>
    </row>
    <row r="1500" spans="1:2" x14ac:dyDescent="0.25">
      <c r="A1500" s="12">
        <v>43444</v>
      </c>
      <c r="B1500" s="18">
        <v>13.199589</v>
      </c>
    </row>
    <row r="1501" spans="1:2" x14ac:dyDescent="0.25">
      <c r="A1501" s="12">
        <v>43451</v>
      </c>
      <c r="B1501" s="18">
        <v>11.621748999999999</v>
      </c>
    </row>
    <row r="1502" spans="1:2" x14ac:dyDescent="0.25">
      <c r="A1502" s="12">
        <v>43458</v>
      </c>
      <c r="B1502" s="18">
        <v>12.274940000000001</v>
      </c>
    </row>
    <row r="1503" spans="1:2" x14ac:dyDescent="0.25">
      <c r="A1503" s="12">
        <v>43465</v>
      </c>
      <c r="B1503" s="18">
        <v>12.800886</v>
      </c>
    </row>
    <row r="1504" spans="1:2" x14ac:dyDescent="0.25">
      <c r="A1504" s="12">
        <v>43472</v>
      </c>
      <c r="B1504" s="18">
        <v>13.369251</v>
      </c>
    </row>
    <row r="1505" spans="1:2" x14ac:dyDescent="0.25">
      <c r="A1505" s="12">
        <v>43479</v>
      </c>
      <c r="B1505" s="18">
        <v>12.945099000000001</v>
      </c>
    </row>
    <row r="1506" spans="1:2" x14ac:dyDescent="0.25">
      <c r="A1506" s="12">
        <v>43486</v>
      </c>
      <c r="B1506" s="18">
        <v>13.632224000000001</v>
      </c>
    </row>
    <row r="1507" spans="1:2" x14ac:dyDescent="0.25">
      <c r="A1507" s="12">
        <v>43493</v>
      </c>
      <c r="B1507" s="18">
        <v>14.166656</v>
      </c>
    </row>
    <row r="1508" spans="1:2" x14ac:dyDescent="0.25">
      <c r="A1508" s="12">
        <v>43500</v>
      </c>
      <c r="B1508" s="18">
        <v>13.377732999999999</v>
      </c>
    </row>
    <row r="1509" spans="1:2" x14ac:dyDescent="0.25">
      <c r="A1509" s="12">
        <v>43507</v>
      </c>
      <c r="B1509" s="18">
        <v>14.12424</v>
      </c>
    </row>
    <row r="1510" spans="1:2" x14ac:dyDescent="0.25">
      <c r="A1510" s="12">
        <v>43514</v>
      </c>
      <c r="B1510" s="18">
        <v>14.726535</v>
      </c>
    </row>
    <row r="1511" spans="1:2" x14ac:dyDescent="0.25">
      <c r="A1511" s="12">
        <v>43521</v>
      </c>
      <c r="B1511" s="18">
        <v>14.87923</v>
      </c>
    </row>
    <row r="1512" spans="1:2" x14ac:dyDescent="0.25">
      <c r="A1512" s="12">
        <v>43528</v>
      </c>
      <c r="B1512" s="18">
        <v>11.740508999999999</v>
      </c>
    </row>
    <row r="1513" spans="1:2" x14ac:dyDescent="0.25">
      <c r="A1513" s="12">
        <v>43535</v>
      </c>
      <c r="B1513" s="18">
        <v>11.40119</v>
      </c>
    </row>
    <row r="1514" spans="1:2" x14ac:dyDescent="0.25">
      <c r="A1514" s="12">
        <v>43542</v>
      </c>
      <c r="B1514" s="18">
        <v>10.926136</v>
      </c>
    </row>
    <row r="1515" spans="1:2" x14ac:dyDescent="0.25">
      <c r="A1515" s="12">
        <v>43549</v>
      </c>
      <c r="B1515" s="18">
        <v>11.186666000000001</v>
      </c>
    </row>
    <row r="1516" spans="1:2" x14ac:dyDescent="0.25">
      <c r="A1516" s="12">
        <v>43556</v>
      </c>
      <c r="B1516" s="18">
        <v>11.866994999999999</v>
      </c>
    </row>
    <row r="1517" spans="1:2" x14ac:dyDescent="0.25">
      <c r="A1517" s="12">
        <v>43563</v>
      </c>
      <c r="B1517" s="18">
        <v>12.254523000000001</v>
      </c>
    </row>
    <row r="1518" spans="1:2" x14ac:dyDescent="0.25">
      <c r="A1518" s="12">
        <v>43570</v>
      </c>
      <c r="B1518" s="18">
        <v>12.125348000000001</v>
      </c>
    </row>
    <row r="1519" spans="1:2" x14ac:dyDescent="0.25">
      <c r="A1519" s="12">
        <v>43577</v>
      </c>
      <c r="B1519" s="18">
        <v>12.323418999999999</v>
      </c>
    </row>
    <row r="1520" spans="1:2" x14ac:dyDescent="0.25">
      <c r="A1520" s="12">
        <v>43584</v>
      </c>
      <c r="B1520" s="18">
        <v>12.598993999999999</v>
      </c>
    </row>
    <row r="1521" spans="1:2" x14ac:dyDescent="0.25">
      <c r="A1521" s="12">
        <v>43591</v>
      </c>
      <c r="B1521" s="18">
        <v>12.022005999999999</v>
      </c>
    </row>
    <row r="1522" spans="1:2" x14ac:dyDescent="0.25">
      <c r="A1522" s="12">
        <v>43598</v>
      </c>
      <c r="B1522" s="18">
        <v>12.125348000000001</v>
      </c>
    </row>
    <row r="1523" spans="1:2" x14ac:dyDescent="0.25">
      <c r="A1523" s="12">
        <v>43605</v>
      </c>
      <c r="B1523" s="18">
        <v>11.229725999999999</v>
      </c>
    </row>
    <row r="1524" spans="1:2" x14ac:dyDescent="0.25">
      <c r="A1524" s="12">
        <v>43612</v>
      </c>
      <c r="B1524" s="18">
        <v>11.195278999999999</v>
      </c>
    </row>
    <row r="1525" spans="1:2" x14ac:dyDescent="0.25">
      <c r="A1525" s="12">
        <v>43619</v>
      </c>
      <c r="B1525" s="18">
        <v>11.281394000000001</v>
      </c>
    </row>
    <row r="1526" spans="1:2" x14ac:dyDescent="0.25">
      <c r="A1526" s="12">
        <v>43626</v>
      </c>
      <c r="B1526" s="18">
        <v>11.569991</v>
      </c>
    </row>
    <row r="1527" spans="1:2" x14ac:dyDescent="0.25">
      <c r="A1527" s="12">
        <v>43633</v>
      </c>
      <c r="B1527" s="18">
        <v>11.508772</v>
      </c>
    </row>
    <row r="1528" spans="1:2" x14ac:dyDescent="0.25">
      <c r="A1528" s="12">
        <v>43640</v>
      </c>
      <c r="B1528" s="18">
        <v>11.342613</v>
      </c>
    </row>
    <row r="1529" spans="1:2" x14ac:dyDescent="0.25">
      <c r="A1529" s="12">
        <v>43647</v>
      </c>
      <c r="B1529" s="18">
        <v>11.657443000000001</v>
      </c>
    </row>
    <row r="1530" spans="1:2" x14ac:dyDescent="0.25">
      <c r="A1530" s="12">
        <v>43654</v>
      </c>
      <c r="B1530" s="18">
        <v>11.823603</v>
      </c>
    </row>
    <row r="1531" spans="1:2" x14ac:dyDescent="0.25">
      <c r="A1531" s="12">
        <v>43661</v>
      </c>
      <c r="B1531" s="18">
        <v>11.395084000000001</v>
      </c>
    </row>
    <row r="1532" spans="1:2" x14ac:dyDescent="0.25">
      <c r="A1532" s="12">
        <v>43668</v>
      </c>
      <c r="B1532" s="18">
        <v>12.094707</v>
      </c>
    </row>
    <row r="1533" spans="1:2" x14ac:dyDescent="0.25">
      <c r="A1533" s="12">
        <v>43675</v>
      </c>
      <c r="B1533" s="18">
        <v>12.357066</v>
      </c>
    </row>
    <row r="1534" spans="1:2" x14ac:dyDescent="0.25">
      <c r="A1534" s="12">
        <v>43682</v>
      </c>
      <c r="B1534" s="18">
        <v>11.543756</v>
      </c>
    </row>
    <row r="1535" spans="1:2" x14ac:dyDescent="0.25">
      <c r="A1535" s="12">
        <v>43689</v>
      </c>
      <c r="B1535" s="18">
        <v>10.214473999999999</v>
      </c>
    </row>
    <row r="1536" spans="1:2" x14ac:dyDescent="0.25">
      <c r="A1536" s="12">
        <v>43696</v>
      </c>
      <c r="B1536" s="18">
        <v>10.648649000000001</v>
      </c>
    </row>
    <row r="1537" spans="1:2" x14ac:dyDescent="0.25">
      <c r="A1537" s="12">
        <v>43703</v>
      </c>
      <c r="B1537" s="18">
        <v>10.639767000000001</v>
      </c>
    </row>
    <row r="1538" spans="1:2" x14ac:dyDescent="0.25">
      <c r="A1538" s="12">
        <v>43710</v>
      </c>
      <c r="B1538" s="18">
        <v>11.474608999999999</v>
      </c>
    </row>
    <row r="1539" spans="1:2" x14ac:dyDescent="0.25">
      <c r="A1539" s="12">
        <v>43717</v>
      </c>
      <c r="B1539" s="18">
        <v>13.135406</v>
      </c>
    </row>
    <row r="1540" spans="1:2" x14ac:dyDescent="0.25">
      <c r="A1540" s="12">
        <v>43724</v>
      </c>
      <c r="B1540" s="18">
        <v>12.735747999999999</v>
      </c>
    </row>
    <row r="1541" spans="1:2" x14ac:dyDescent="0.25">
      <c r="A1541" s="12">
        <v>43731</v>
      </c>
      <c r="B1541" s="18">
        <v>12.531478999999999</v>
      </c>
    </row>
    <row r="1542" spans="1:2" x14ac:dyDescent="0.25">
      <c r="A1542" s="12">
        <v>43738</v>
      </c>
      <c r="B1542" s="18">
        <v>12.344975</v>
      </c>
    </row>
    <row r="1543" spans="1:2" x14ac:dyDescent="0.25">
      <c r="A1543" s="12">
        <v>43745</v>
      </c>
      <c r="B1543" s="18">
        <v>12.558125</v>
      </c>
    </row>
    <row r="1544" spans="1:2" x14ac:dyDescent="0.25">
      <c r="A1544" s="12">
        <v>43752</v>
      </c>
      <c r="B1544" s="18">
        <v>11.661115000000001</v>
      </c>
    </row>
    <row r="1545" spans="1:2" x14ac:dyDescent="0.25">
      <c r="A1545" s="12">
        <v>43759</v>
      </c>
      <c r="B1545" s="18">
        <v>11.820978</v>
      </c>
    </row>
    <row r="1546" spans="1:2" x14ac:dyDescent="0.25">
      <c r="A1546" s="12">
        <v>43766</v>
      </c>
      <c r="B1546" s="18">
        <v>12.087415999999999</v>
      </c>
    </row>
    <row r="1547" spans="1:2" x14ac:dyDescent="0.25">
      <c r="A1547" s="12">
        <v>43773</v>
      </c>
      <c r="B1547" s="18">
        <v>12.034129999999999</v>
      </c>
    </row>
    <row r="1548" spans="1:2" x14ac:dyDescent="0.25">
      <c r="A1548" s="12">
        <v>43780</v>
      </c>
      <c r="B1548" s="18">
        <v>13.845907</v>
      </c>
    </row>
    <row r="1549" spans="1:2" x14ac:dyDescent="0.25">
      <c r="A1549" s="12">
        <v>43787</v>
      </c>
      <c r="B1549" s="18">
        <v>13.481776999999999</v>
      </c>
    </row>
    <row r="1550" spans="1:2" x14ac:dyDescent="0.25">
      <c r="A1550" s="12">
        <v>43794</v>
      </c>
      <c r="B1550" s="18">
        <v>13.188696</v>
      </c>
    </row>
    <row r="1551" spans="1:2" x14ac:dyDescent="0.25">
      <c r="A1551" s="12">
        <v>43801</v>
      </c>
      <c r="B1551" s="18">
        <v>12.874319</v>
      </c>
    </row>
    <row r="1552" spans="1:2" x14ac:dyDescent="0.25">
      <c r="A1552" s="12">
        <v>43808</v>
      </c>
      <c r="B1552" s="18">
        <v>13.180422999999999</v>
      </c>
    </row>
    <row r="1553" spans="1:2" x14ac:dyDescent="0.25">
      <c r="A1553" s="12">
        <v>43815</v>
      </c>
      <c r="B1553" s="18">
        <v>13.405495999999999</v>
      </c>
    </row>
    <row r="1554" spans="1:2" x14ac:dyDescent="0.25">
      <c r="A1554" s="12">
        <v>43822</v>
      </c>
      <c r="B1554" s="18">
        <v>13.468518</v>
      </c>
    </row>
    <row r="1555" spans="1:2" x14ac:dyDescent="0.25">
      <c r="A1555" s="12">
        <v>43829</v>
      </c>
      <c r="B1555" s="18">
        <v>13.53154</v>
      </c>
    </row>
    <row r="1556" spans="1:2" x14ac:dyDescent="0.25">
      <c r="A1556" s="12">
        <v>43836</v>
      </c>
      <c r="B1556" s="18">
        <v>13.270452000000001</v>
      </c>
    </row>
    <row r="1557" spans="1:2" x14ac:dyDescent="0.25">
      <c r="A1557" s="12">
        <v>43843</v>
      </c>
      <c r="B1557" s="18">
        <v>13.53154</v>
      </c>
    </row>
    <row r="1558" spans="1:2" x14ac:dyDescent="0.25">
      <c r="A1558" s="12">
        <v>43850</v>
      </c>
      <c r="B1558" s="18">
        <v>12.70326</v>
      </c>
    </row>
    <row r="1559" spans="1:2" x14ac:dyDescent="0.25">
      <c r="A1559" s="12">
        <v>43857</v>
      </c>
      <c r="B1559" s="18">
        <v>12.145073</v>
      </c>
    </row>
    <row r="1560" spans="1:2" x14ac:dyDescent="0.25">
      <c r="A1560" s="12">
        <v>43864</v>
      </c>
      <c r="B1560" s="18">
        <v>12.694259000000001</v>
      </c>
    </row>
    <row r="1561" spans="1:2" x14ac:dyDescent="0.25">
      <c r="A1561" s="12">
        <v>43871</v>
      </c>
      <c r="B1561" s="18">
        <v>13.000360000000001</v>
      </c>
    </row>
    <row r="1562" spans="1:2" x14ac:dyDescent="0.25">
      <c r="A1562" s="12">
        <v>43878</v>
      </c>
      <c r="B1562" s="18">
        <v>12.712263</v>
      </c>
    </row>
    <row r="1563" spans="1:2" x14ac:dyDescent="0.25">
      <c r="A1563" s="12">
        <v>43885</v>
      </c>
      <c r="B1563" s="18">
        <v>9.5792129999999993</v>
      </c>
    </row>
    <row r="1564" spans="1:2" x14ac:dyDescent="0.25">
      <c r="A1564" s="12">
        <v>43892</v>
      </c>
      <c r="B1564" s="18">
        <v>7.5625369999999998</v>
      </c>
    </row>
    <row r="1565" spans="1:2" x14ac:dyDescent="0.25">
      <c r="A1565" s="12">
        <v>43899</v>
      </c>
      <c r="B1565" s="18">
        <v>5.7709359999999998</v>
      </c>
    </row>
    <row r="1566" spans="1:2" x14ac:dyDescent="0.25">
      <c r="A1566" s="12">
        <v>43906</v>
      </c>
      <c r="B1566" s="18">
        <v>4.0873710000000001</v>
      </c>
    </row>
    <row r="1567" spans="1:2" x14ac:dyDescent="0.25">
      <c r="A1567" s="12">
        <v>43913</v>
      </c>
      <c r="B1567" s="18">
        <v>5.8081069999999997</v>
      </c>
    </row>
    <row r="1568" spans="1:2" x14ac:dyDescent="0.25">
      <c r="A1568" s="12">
        <v>43920</v>
      </c>
      <c r="B1568" s="18">
        <v>4.6000209999999999</v>
      </c>
    </row>
    <row r="1569" spans="1:2" x14ac:dyDescent="0.25">
      <c r="A1569" s="12">
        <v>43927</v>
      </c>
      <c r="B1569" s="18">
        <v>6.077604</v>
      </c>
    </row>
    <row r="1570" spans="1:2" x14ac:dyDescent="0.25">
      <c r="A1570" s="12">
        <v>43934</v>
      </c>
      <c r="B1570" s="18">
        <v>6.2262909999999998</v>
      </c>
    </row>
    <row r="1571" spans="1:2" x14ac:dyDescent="0.25">
      <c r="A1571" s="12">
        <v>43941</v>
      </c>
      <c r="B1571" s="18">
        <v>6.3563929999999997</v>
      </c>
    </row>
    <row r="1572" spans="1:2" x14ac:dyDescent="0.25">
      <c r="A1572" s="12">
        <v>43948</v>
      </c>
      <c r="B1572" s="18">
        <v>6.5980109999999996</v>
      </c>
    </row>
    <row r="1573" spans="1:2" x14ac:dyDescent="0.25">
      <c r="A1573" s="12">
        <v>43955</v>
      </c>
      <c r="B1573" s="18">
        <v>7.0533669999999997</v>
      </c>
    </row>
    <row r="1574" spans="1:2" x14ac:dyDescent="0.25">
      <c r="A1574" s="12">
        <v>43962</v>
      </c>
      <c r="B1574" s="18">
        <v>6.4400300000000001</v>
      </c>
    </row>
    <row r="1575" spans="1:2" x14ac:dyDescent="0.25">
      <c r="A1575" s="12">
        <v>43969</v>
      </c>
      <c r="B1575" s="18">
        <v>7.4343789999999998</v>
      </c>
    </row>
    <row r="1576" spans="1:2" x14ac:dyDescent="0.25">
      <c r="A1576" s="12">
        <v>43976</v>
      </c>
      <c r="B1576" s="18">
        <v>7.8339749999999997</v>
      </c>
    </row>
    <row r="1577" spans="1:2" x14ac:dyDescent="0.25">
      <c r="A1577" s="12">
        <v>43983</v>
      </c>
      <c r="B1577" s="18">
        <v>10.03641</v>
      </c>
    </row>
    <row r="1578" spans="1:2" x14ac:dyDescent="0.25">
      <c r="A1578" s="12">
        <v>43990</v>
      </c>
      <c r="B1578" s="18">
        <v>9.2743859999999998</v>
      </c>
    </row>
    <row r="1579" spans="1:2" x14ac:dyDescent="0.25">
      <c r="A1579" s="12">
        <v>43997</v>
      </c>
      <c r="B1579" s="18">
        <v>8.4380199999999999</v>
      </c>
    </row>
    <row r="1580" spans="1:2" x14ac:dyDescent="0.25">
      <c r="A1580" s="12">
        <v>44004</v>
      </c>
      <c r="B1580" s="18">
        <v>7.6109439999999999</v>
      </c>
    </row>
    <row r="1581" spans="1:2" x14ac:dyDescent="0.25">
      <c r="A1581" s="12">
        <v>44011</v>
      </c>
      <c r="B1581" s="18">
        <v>9.395194</v>
      </c>
    </row>
    <row r="1582" spans="1:2" x14ac:dyDescent="0.25">
      <c r="A1582" s="12">
        <v>44018</v>
      </c>
      <c r="B1582" s="18">
        <v>9.1442859999999992</v>
      </c>
    </row>
    <row r="1583" spans="1:2" x14ac:dyDescent="0.25">
      <c r="A1583" s="12">
        <v>44025</v>
      </c>
      <c r="B1583" s="18">
        <v>9.4044889999999999</v>
      </c>
    </row>
    <row r="1584" spans="1:2" x14ac:dyDescent="0.25">
      <c r="A1584" s="12">
        <v>44032</v>
      </c>
      <c r="B1584" s="18">
        <v>9.3487290000000005</v>
      </c>
    </row>
    <row r="1585" spans="1:2" x14ac:dyDescent="0.25">
      <c r="A1585" s="12">
        <v>44039</v>
      </c>
      <c r="B1585" s="18">
        <v>9.1628710000000009</v>
      </c>
    </row>
    <row r="1586" spans="1:2" x14ac:dyDescent="0.25">
      <c r="A1586" s="12">
        <v>44046</v>
      </c>
      <c r="B1586" s="18">
        <v>9.6368120000000008</v>
      </c>
    </row>
    <row r="1587" spans="1:2" x14ac:dyDescent="0.25">
      <c r="A1587" s="12">
        <v>44053</v>
      </c>
      <c r="B1587" s="18">
        <v>9.8040859999999999</v>
      </c>
    </row>
    <row r="1588" spans="1:2" x14ac:dyDescent="0.25">
      <c r="A1588" s="12">
        <v>44060</v>
      </c>
      <c r="B1588" s="18">
        <v>9.6368120000000008</v>
      </c>
    </row>
    <row r="1589" spans="1:2" x14ac:dyDescent="0.25">
      <c r="A1589" s="12">
        <v>44067</v>
      </c>
      <c r="B1589" s="18">
        <v>10.993587</v>
      </c>
    </row>
    <row r="1590" spans="1:2" x14ac:dyDescent="0.25">
      <c r="A1590" s="12">
        <v>44074</v>
      </c>
      <c r="B1590" s="18">
        <v>10.566109000000001</v>
      </c>
    </row>
    <row r="1591" spans="1:2" x14ac:dyDescent="0.25">
      <c r="A1591" s="12">
        <v>44081</v>
      </c>
      <c r="B1591" s="18">
        <v>10.668331999999999</v>
      </c>
    </row>
    <row r="1592" spans="1:2" x14ac:dyDescent="0.25">
      <c r="A1592" s="12">
        <v>44088</v>
      </c>
      <c r="B1592" s="18">
        <v>11.374598000000001</v>
      </c>
    </row>
    <row r="1593" spans="1:2" x14ac:dyDescent="0.25">
      <c r="A1593" s="12">
        <v>44095</v>
      </c>
      <c r="B1593" s="18">
        <v>10.305906</v>
      </c>
    </row>
    <row r="1594" spans="1:2" x14ac:dyDescent="0.25">
      <c r="A1594" s="12">
        <v>44102</v>
      </c>
      <c r="B1594" s="18">
        <v>10.817019999999999</v>
      </c>
    </row>
    <row r="1595" spans="1:2" x14ac:dyDescent="0.25">
      <c r="A1595" s="12">
        <v>44109</v>
      </c>
      <c r="B1595" s="18">
        <v>10.696211</v>
      </c>
    </row>
    <row r="1596" spans="1:2" x14ac:dyDescent="0.25">
      <c r="A1596" s="12">
        <v>44116</v>
      </c>
      <c r="B1596" s="18">
        <v>10.054995999999999</v>
      </c>
    </row>
    <row r="1597" spans="1:2" x14ac:dyDescent="0.25">
      <c r="A1597" s="12">
        <v>44123</v>
      </c>
      <c r="B1597" s="18">
        <v>9.5345890000000004</v>
      </c>
    </row>
    <row r="1598" spans="1:2" x14ac:dyDescent="0.25">
      <c r="A1598" s="12">
        <v>44130</v>
      </c>
      <c r="B1598" s="18">
        <v>7.6295299999999999</v>
      </c>
    </row>
    <row r="1599" spans="1:2" x14ac:dyDescent="0.25">
      <c r="A1599" s="12">
        <v>44137</v>
      </c>
      <c r="B1599" s="18">
        <v>8.4380199999999999</v>
      </c>
    </row>
    <row r="1600" spans="1:2" x14ac:dyDescent="0.25">
      <c r="A1600" s="12">
        <v>44144</v>
      </c>
      <c r="B1600" s="18">
        <v>9.9156010000000006</v>
      </c>
    </row>
    <row r="1601" spans="1:2" x14ac:dyDescent="0.25">
      <c r="A1601" s="12">
        <v>44151</v>
      </c>
      <c r="B1601" s="18">
        <v>11.969348</v>
      </c>
    </row>
    <row r="1602" spans="1:2" x14ac:dyDescent="0.25">
      <c r="A1602" s="12">
        <v>44158</v>
      </c>
      <c r="B1602" s="18">
        <v>12.294603</v>
      </c>
    </row>
    <row r="1603" spans="1:2" x14ac:dyDescent="0.25">
      <c r="A1603" s="12">
        <v>44165</v>
      </c>
      <c r="B1603" s="18">
        <v>11.644094000000001</v>
      </c>
    </row>
    <row r="1604" spans="1:2" x14ac:dyDescent="0.25">
      <c r="A1604" s="12">
        <v>44172</v>
      </c>
      <c r="B1604" s="18">
        <v>13.697841</v>
      </c>
    </row>
    <row r="1605" spans="1:2" x14ac:dyDescent="0.25">
      <c r="A1605" s="12">
        <v>44179</v>
      </c>
      <c r="B1605" s="18">
        <v>15.231180999999999</v>
      </c>
    </row>
    <row r="1606" spans="1:2" x14ac:dyDescent="0.25">
      <c r="A1606" s="12">
        <v>44186</v>
      </c>
      <c r="B1606" s="18">
        <v>15.166131</v>
      </c>
    </row>
    <row r="1607" spans="1:2" x14ac:dyDescent="0.25">
      <c r="A1607" s="12">
        <v>44193</v>
      </c>
      <c r="B1607" s="18">
        <v>15.742293</v>
      </c>
    </row>
    <row r="1608" spans="1:2" x14ac:dyDescent="0.25">
      <c r="A1608" s="12">
        <v>44200</v>
      </c>
      <c r="B1608" s="18">
        <v>17.303515999999998</v>
      </c>
    </row>
    <row r="1609" spans="1:2" x14ac:dyDescent="0.25">
      <c r="A1609" s="12">
        <v>44207</v>
      </c>
      <c r="B1609" s="18">
        <v>16.680886999999998</v>
      </c>
    </row>
    <row r="1610" spans="1:2" x14ac:dyDescent="0.25">
      <c r="A1610" s="12">
        <v>44214</v>
      </c>
      <c r="B1610" s="18">
        <v>16.569368000000001</v>
      </c>
    </row>
    <row r="1611" spans="1:2" x14ac:dyDescent="0.25">
      <c r="A1611" s="12">
        <v>44221</v>
      </c>
      <c r="B1611" s="18">
        <v>14.970979</v>
      </c>
    </row>
    <row r="1612" spans="1:2" x14ac:dyDescent="0.25">
      <c r="A1612" s="12">
        <v>44228</v>
      </c>
      <c r="B1612" s="18">
        <v>16.569368000000001</v>
      </c>
    </row>
    <row r="1613" spans="1:2" x14ac:dyDescent="0.25">
      <c r="A1613" s="12">
        <v>44235</v>
      </c>
      <c r="B1613" s="18">
        <v>16.216235999999999</v>
      </c>
    </row>
    <row r="1614" spans="1:2" x14ac:dyDescent="0.25">
      <c r="A1614" s="12">
        <v>44242</v>
      </c>
      <c r="B1614" s="18">
        <v>16.420684999999999</v>
      </c>
    </row>
    <row r="1615" spans="1:2" x14ac:dyDescent="0.25">
      <c r="A1615" s="12">
        <v>44249</v>
      </c>
      <c r="B1615" s="18">
        <v>16.996845</v>
      </c>
    </row>
    <row r="1616" spans="1:2" x14ac:dyDescent="0.25">
      <c r="A1616" s="12">
        <v>44256</v>
      </c>
      <c r="B1616" s="18">
        <v>15.602900999999999</v>
      </c>
    </row>
    <row r="1617" spans="1:2" x14ac:dyDescent="0.25">
      <c r="A1617" s="12">
        <v>44263</v>
      </c>
      <c r="B1617" s="18">
        <v>18.204930999999998</v>
      </c>
    </row>
    <row r="1618" spans="1:2" x14ac:dyDescent="0.25">
      <c r="A1618" s="12">
        <v>44270</v>
      </c>
      <c r="B1618" s="18">
        <v>17.238461999999998</v>
      </c>
    </row>
    <row r="1619" spans="1:2" x14ac:dyDescent="0.25">
      <c r="A1619" s="12">
        <v>44277</v>
      </c>
      <c r="B1619" s="18">
        <v>16.188358000000001</v>
      </c>
    </row>
    <row r="1620" spans="1:2" x14ac:dyDescent="0.25">
      <c r="A1620" s="12">
        <v>44284</v>
      </c>
      <c r="B1620" s="18">
        <v>15.658657</v>
      </c>
    </row>
    <row r="1621" spans="1:2" x14ac:dyDescent="0.25">
      <c r="A1621" s="12">
        <v>44291</v>
      </c>
      <c r="B1621" s="18">
        <v>15.44492</v>
      </c>
    </row>
    <row r="1622" spans="1:2" x14ac:dyDescent="0.25">
      <c r="A1622" s="12">
        <v>44298</v>
      </c>
      <c r="B1622" s="18">
        <v>15.798056000000001</v>
      </c>
    </row>
    <row r="1623" spans="1:2" x14ac:dyDescent="0.25">
      <c r="A1623" s="12">
        <v>44305</v>
      </c>
      <c r="B1623" s="18">
        <v>15.398457000000001</v>
      </c>
    </row>
    <row r="1624" spans="1:2" x14ac:dyDescent="0.25">
      <c r="A1624" s="12">
        <v>44312</v>
      </c>
      <c r="B1624" s="18">
        <v>16.002497000000002</v>
      </c>
    </row>
    <row r="1625" spans="1:2" x14ac:dyDescent="0.25">
      <c r="A1625" s="12">
        <v>44319</v>
      </c>
      <c r="B1625" s="18">
        <v>16.792401999999999</v>
      </c>
    </row>
    <row r="1626" spans="1:2" x14ac:dyDescent="0.25">
      <c r="A1626" s="12">
        <v>44326</v>
      </c>
      <c r="B1626" s="18">
        <v>20.44454</v>
      </c>
    </row>
    <row r="1627" spans="1:2" x14ac:dyDescent="0.25">
      <c r="A1627" s="12">
        <v>44333</v>
      </c>
      <c r="B1627" s="18">
        <v>22.238083</v>
      </c>
    </row>
    <row r="1628" spans="1:2" x14ac:dyDescent="0.25">
      <c r="A1628" s="12">
        <v>44340</v>
      </c>
      <c r="B1628" s="18">
        <v>22.544751999999999</v>
      </c>
    </row>
    <row r="1629" spans="1:2" x14ac:dyDescent="0.25">
      <c r="A1629" s="12">
        <v>44347</v>
      </c>
      <c r="B1629" s="18">
        <v>23.687785999999999</v>
      </c>
    </row>
    <row r="1630" spans="1:2" x14ac:dyDescent="0.25">
      <c r="A1630" s="12">
        <v>44354</v>
      </c>
      <c r="B1630" s="18">
        <v>23.455463000000002</v>
      </c>
    </row>
    <row r="1631" spans="1:2" x14ac:dyDescent="0.25">
      <c r="A1631" s="12">
        <v>44361</v>
      </c>
      <c r="B1631" s="18">
        <v>21.262321</v>
      </c>
    </row>
    <row r="1632" spans="1:2" x14ac:dyDescent="0.25">
      <c r="A1632" s="12">
        <v>44368</v>
      </c>
      <c r="B1632" s="18">
        <v>22.052225</v>
      </c>
    </row>
    <row r="1633" spans="1:2" x14ac:dyDescent="0.25">
      <c r="A1633" s="12">
        <v>44375</v>
      </c>
      <c r="B1633" s="18">
        <v>22.145153000000001</v>
      </c>
    </row>
    <row r="1634" spans="1:2" x14ac:dyDescent="0.25">
      <c r="A1634" s="12">
        <v>44382</v>
      </c>
      <c r="B1634" s="18">
        <v>21.717676000000001</v>
      </c>
    </row>
    <row r="1635" spans="1:2" x14ac:dyDescent="0.25">
      <c r="A1635" s="12">
        <v>44389</v>
      </c>
      <c r="B1635" s="18">
        <v>18.502306000000001</v>
      </c>
    </row>
    <row r="1636" spans="1:2" x14ac:dyDescent="0.25">
      <c r="A1636" s="12">
        <v>44396</v>
      </c>
      <c r="B1636" s="18">
        <v>18.650997</v>
      </c>
    </row>
    <row r="1637" spans="1:2" x14ac:dyDescent="0.25">
      <c r="A1637" s="12">
        <v>44403</v>
      </c>
      <c r="B1637" s="18">
        <v>17.424326000000001</v>
      </c>
    </row>
    <row r="1638" spans="1:2" x14ac:dyDescent="0.25">
      <c r="A1638" s="12">
        <v>44410</v>
      </c>
      <c r="B1638" s="18">
        <v>18.074833000000002</v>
      </c>
    </row>
    <row r="1639" spans="1:2" x14ac:dyDescent="0.25">
      <c r="A1639" s="12">
        <v>44417</v>
      </c>
      <c r="B1639" s="18">
        <v>18.381499999999999</v>
      </c>
    </row>
    <row r="1640" spans="1:2" x14ac:dyDescent="0.25">
      <c r="A1640" s="12">
        <v>44424</v>
      </c>
      <c r="B1640" s="18">
        <v>16.188358000000001</v>
      </c>
    </row>
    <row r="1641" spans="1:2" x14ac:dyDescent="0.25">
      <c r="A1641" s="12">
        <v>44431</v>
      </c>
      <c r="B1641" s="18">
        <v>19.728978999999999</v>
      </c>
    </row>
    <row r="1642" spans="1:2" x14ac:dyDescent="0.25">
      <c r="A1642" s="12">
        <v>44438</v>
      </c>
      <c r="B1642" s="18">
        <v>19.756861000000001</v>
      </c>
    </row>
    <row r="1643" spans="1:2" x14ac:dyDescent="0.25">
      <c r="A1643" s="12">
        <v>44445</v>
      </c>
      <c r="B1643" s="18">
        <v>19.794031</v>
      </c>
    </row>
    <row r="1644" spans="1:2" x14ac:dyDescent="0.25">
      <c r="A1644" s="12">
        <v>44452</v>
      </c>
      <c r="B1644" s="18">
        <v>20.714037000000001</v>
      </c>
    </row>
    <row r="1645" spans="1:2" x14ac:dyDescent="0.25">
      <c r="A1645" s="12">
        <v>44459</v>
      </c>
      <c r="B1645" s="18">
        <v>23.167379</v>
      </c>
    </row>
    <row r="1646" spans="1:2" x14ac:dyDescent="0.25">
      <c r="A1646" s="12">
        <v>44466</v>
      </c>
      <c r="B1646" s="18">
        <v>25.973858</v>
      </c>
    </row>
    <row r="1647" spans="1:2" x14ac:dyDescent="0.25">
      <c r="A1647" s="12">
        <v>44473</v>
      </c>
      <c r="B1647" s="18">
        <v>26.215472999999999</v>
      </c>
    </row>
    <row r="1648" spans="1:2" x14ac:dyDescent="0.25">
      <c r="A1648" s="12">
        <v>44480</v>
      </c>
      <c r="B1648" s="18">
        <v>27.339924</v>
      </c>
    </row>
    <row r="1649" spans="1:2" x14ac:dyDescent="0.25">
      <c r="A1649" s="12">
        <v>44487</v>
      </c>
      <c r="B1649" s="18">
        <v>27.293458999999999</v>
      </c>
    </row>
    <row r="1650" spans="1:2" x14ac:dyDescent="0.25">
      <c r="A1650" s="12">
        <v>44494</v>
      </c>
      <c r="B1650" s="18">
        <v>27.404973999999999</v>
      </c>
    </row>
    <row r="1651" spans="1:2" x14ac:dyDescent="0.25">
      <c r="A1651" s="12">
        <v>44501</v>
      </c>
      <c r="B1651" s="18">
        <v>29.542358</v>
      </c>
    </row>
    <row r="1652" spans="1:2" x14ac:dyDescent="0.25">
      <c r="A1652" s="12">
        <v>44508</v>
      </c>
      <c r="B1652" s="18">
        <v>28.213467000000001</v>
      </c>
    </row>
    <row r="1653" spans="1:2" x14ac:dyDescent="0.25">
      <c r="A1653" s="12">
        <v>44515</v>
      </c>
      <c r="B1653" s="18">
        <v>25.620726000000001</v>
      </c>
    </row>
    <row r="1654" spans="1:2" x14ac:dyDescent="0.25">
      <c r="A1654" s="12">
        <v>44522</v>
      </c>
      <c r="B1654" s="18">
        <v>25.267593000000002</v>
      </c>
    </row>
    <row r="1655" spans="1:2" x14ac:dyDescent="0.25">
      <c r="A1655" s="12">
        <v>44529</v>
      </c>
      <c r="B1655" s="18">
        <v>22.653327999999998</v>
      </c>
    </row>
    <row r="1656" spans="1:2" x14ac:dyDescent="0.25">
      <c r="A1656" s="12">
        <v>44536</v>
      </c>
      <c r="B1656" s="18">
        <v>23.364751999999999</v>
      </c>
    </row>
    <row r="1657" spans="1:2" x14ac:dyDescent="0.25">
      <c r="A1657" s="12">
        <v>44543</v>
      </c>
      <c r="B1657" s="18">
        <v>24.104261000000001</v>
      </c>
    </row>
    <row r="1658" spans="1:2" x14ac:dyDescent="0.25">
      <c r="A1658" s="12">
        <v>44550</v>
      </c>
      <c r="B1658" s="18">
        <v>27.099747000000001</v>
      </c>
    </row>
    <row r="1659" spans="1:2" x14ac:dyDescent="0.25">
      <c r="A1659" s="12">
        <v>44557</v>
      </c>
      <c r="B1659" s="18">
        <v>27.0623</v>
      </c>
    </row>
    <row r="1660" spans="1:2" x14ac:dyDescent="0.25">
      <c r="A1660" s="12">
        <v>44564</v>
      </c>
      <c r="B1660" s="18">
        <v>27.146547000000002</v>
      </c>
    </row>
    <row r="1661" spans="1:2" x14ac:dyDescent="0.25">
      <c r="A1661" s="12">
        <v>44571</v>
      </c>
      <c r="B1661" s="18">
        <v>26.173013999999998</v>
      </c>
    </row>
    <row r="1662" spans="1:2" x14ac:dyDescent="0.25">
      <c r="A1662" s="12">
        <v>44578</v>
      </c>
      <c r="B1662" s="18">
        <v>23.720466999999999</v>
      </c>
    </row>
    <row r="1663" spans="1:2" x14ac:dyDescent="0.25">
      <c r="A1663" s="12">
        <v>44585</v>
      </c>
      <c r="B1663" s="18">
        <v>24.544222000000001</v>
      </c>
    </row>
    <row r="1664" spans="1:2" x14ac:dyDescent="0.25">
      <c r="A1664" s="12">
        <v>44592</v>
      </c>
      <c r="B1664" s="18">
        <v>25.742415999999999</v>
      </c>
    </row>
    <row r="1665" spans="1:2" x14ac:dyDescent="0.25">
      <c r="A1665" s="12">
        <v>44599</v>
      </c>
      <c r="B1665" s="18">
        <v>27.343128</v>
      </c>
    </row>
    <row r="1666" spans="1:2" x14ac:dyDescent="0.25">
      <c r="A1666" s="12">
        <v>44606</v>
      </c>
      <c r="B1666" s="18">
        <v>27.427371999999998</v>
      </c>
    </row>
    <row r="1667" spans="1:2" x14ac:dyDescent="0.25">
      <c r="A1667" s="12">
        <v>44613</v>
      </c>
      <c r="B1667" s="18">
        <v>28.382183000000001</v>
      </c>
    </row>
    <row r="1668" spans="1:2" x14ac:dyDescent="0.25">
      <c r="A1668" s="12">
        <v>44620</v>
      </c>
      <c r="B1668" s="18">
        <v>24.188510999999998</v>
      </c>
    </row>
    <row r="1669" spans="1:2" x14ac:dyDescent="0.25">
      <c r="A1669" s="12">
        <v>44627</v>
      </c>
      <c r="B1669" s="18">
        <v>21.586185</v>
      </c>
    </row>
    <row r="1670" spans="1:2" x14ac:dyDescent="0.25">
      <c r="A1670" s="12">
        <v>44634</v>
      </c>
      <c r="B1670" s="18">
        <v>24.104261000000001</v>
      </c>
    </row>
    <row r="1671" spans="1:2" x14ac:dyDescent="0.25">
      <c r="A1671" s="12">
        <v>44641</v>
      </c>
      <c r="B1671" s="18">
        <v>23.087586999999999</v>
      </c>
    </row>
    <row r="1672" spans="1:2" x14ac:dyDescent="0.25">
      <c r="A1672" s="12">
        <v>44648</v>
      </c>
      <c r="B1672" s="18">
        <v>23.125357000000001</v>
      </c>
    </row>
    <row r="1673" spans="1:2" x14ac:dyDescent="0.25">
      <c r="A1673" s="12">
        <v>44655</v>
      </c>
      <c r="B1673" s="18">
        <v>21.765595999999999</v>
      </c>
    </row>
    <row r="1674" spans="1:2" x14ac:dyDescent="0.25">
      <c r="A1674" s="12">
        <v>44662</v>
      </c>
      <c r="B1674" s="18">
        <v>23.229229</v>
      </c>
    </row>
    <row r="1675" spans="1:2" x14ac:dyDescent="0.25">
      <c r="A1675" s="12">
        <v>44669</v>
      </c>
      <c r="B1675" s="18">
        <v>20.62302</v>
      </c>
    </row>
    <row r="1676" spans="1:2" x14ac:dyDescent="0.25">
      <c r="A1676" s="12">
        <v>44676</v>
      </c>
      <c r="B1676" s="18">
        <v>20.613581</v>
      </c>
    </row>
    <row r="1677" spans="1:2" x14ac:dyDescent="0.25">
      <c r="A1677" s="12">
        <v>44683</v>
      </c>
      <c r="B1677" s="18">
        <v>19.518217</v>
      </c>
    </row>
    <row r="1678" spans="1:2" x14ac:dyDescent="0.25">
      <c r="A1678" s="12">
        <v>44690</v>
      </c>
      <c r="B1678" s="18">
        <v>20.462494</v>
      </c>
    </row>
    <row r="1679" spans="1:2" x14ac:dyDescent="0.25">
      <c r="A1679" s="12">
        <v>44697</v>
      </c>
      <c r="B1679" s="18">
        <v>19.452117999999999</v>
      </c>
    </row>
    <row r="1680" spans="1:2" x14ac:dyDescent="0.25">
      <c r="A1680" s="12">
        <v>44704</v>
      </c>
      <c r="B1680" s="18">
        <v>20.708006000000001</v>
      </c>
    </row>
    <row r="1681" spans="1:2" x14ac:dyDescent="0.25">
      <c r="A1681" s="12">
        <v>44711</v>
      </c>
      <c r="B1681" s="18">
        <v>20.27216</v>
      </c>
    </row>
    <row r="1682" spans="1:2" x14ac:dyDescent="0.25">
      <c r="A1682" s="12">
        <v>44718</v>
      </c>
      <c r="B1682" s="18">
        <v>18.736967</v>
      </c>
    </row>
    <row r="1683" spans="1:2" x14ac:dyDescent="0.25">
      <c r="A1683" s="12">
        <v>44725</v>
      </c>
      <c r="B1683" s="18">
        <v>17.802503999999999</v>
      </c>
    </row>
    <row r="1684" spans="1:2" x14ac:dyDescent="0.25">
      <c r="A1684" s="12">
        <v>44732</v>
      </c>
      <c r="B1684" s="18">
        <v>20.253088000000002</v>
      </c>
    </row>
    <row r="1685" spans="1:2" x14ac:dyDescent="0.25">
      <c r="A1685" s="12">
        <v>44739</v>
      </c>
      <c r="B1685" s="18">
        <v>18.403227000000001</v>
      </c>
    </row>
    <row r="1686" spans="1:2" x14ac:dyDescent="0.25">
      <c r="A1686" s="12">
        <v>44746</v>
      </c>
      <c r="B1686" s="18">
        <v>17.1541</v>
      </c>
    </row>
    <row r="1687" spans="1:2" x14ac:dyDescent="0.25">
      <c r="A1687" s="12">
        <v>44753</v>
      </c>
      <c r="B1687" s="18">
        <v>17.163630999999999</v>
      </c>
    </row>
    <row r="1688" spans="1:2" x14ac:dyDescent="0.25">
      <c r="A1688" s="12">
        <v>44760</v>
      </c>
      <c r="B1688" s="18">
        <v>17.230381000000001</v>
      </c>
    </row>
    <row r="1689" spans="1:2" x14ac:dyDescent="0.25">
      <c r="A1689" s="12">
        <v>44767</v>
      </c>
      <c r="B1689" s="18">
        <v>18.069492</v>
      </c>
    </row>
    <row r="1690" spans="1:2" x14ac:dyDescent="0.25">
      <c r="A1690" s="12">
        <v>44774</v>
      </c>
      <c r="B1690" s="18">
        <v>19.652360999999999</v>
      </c>
    </row>
    <row r="1691" spans="1:2" x14ac:dyDescent="0.25">
      <c r="A1691" s="12">
        <v>44781</v>
      </c>
      <c r="B1691" s="18">
        <v>21.588035999999999</v>
      </c>
    </row>
    <row r="1692" spans="1:2" x14ac:dyDescent="0.25">
      <c r="A1692" s="12">
        <v>44788</v>
      </c>
      <c r="B1692" s="18">
        <v>19.499797999999998</v>
      </c>
    </row>
    <row r="1693" spans="1:2" x14ac:dyDescent="0.25">
      <c r="A1693" s="12">
        <v>44795</v>
      </c>
      <c r="B1693" s="18">
        <v>18.278642999999999</v>
      </c>
    </row>
    <row r="1694" spans="1:2" x14ac:dyDescent="0.25">
      <c r="A1694" s="12">
        <v>44802</v>
      </c>
      <c r="B1694" s="18">
        <v>17.008759000000001</v>
      </c>
    </row>
    <row r="1695" spans="1:2" x14ac:dyDescent="0.25">
      <c r="A1695" s="12">
        <v>44809</v>
      </c>
      <c r="B1695" s="18">
        <v>17.980412000000001</v>
      </c>
    </row>
    <row r="1696" spans="1:2" x14ac:dyDescent="0.25">
      <c r="A1696" s="12">
        <v>44816</v>
      </c>
      <c r="B1696" s="18">
        <v>16.874075000000001</v>
      </c>
    </row>
    <row r="1697" spans="1:2" x14ac:dyDescent="0.25">
      <c r="A1697" s="12">
        <v>44823</v>
      </c>
      <c r="B1697" s="18">
        <v>14.844182</v>
      </c>
    </row>
    <row r="1698" spans="1:2" x14ac:dyDescent="0.25">
      <c r="A1698" s="12">
        <v>44830</v>
      </c>
      <c r="B1698" s="18">
        <v>15.200132999999999</v>
      </c>
    </row>
    <row r="1699" spans="1:2" x14ac:dyDescent="0.25">
      <c r="A1699" s="12">
        <v>44837</v>
      </c>
      <c r="B1699" s="18">
        <v>16.749009999999998</v>
      </c>
    </row>
    <row r="1700" spans="1:2" x14ac:dyDescent="0.25">
      <c r="A1700" s="12">
        <v>44844</v>
      </c>
      <c r="B1700" s="18">
        <v>16.749009999999998</v>
      </c>
    </row>
    <row r="1701" spans="1:2" x14ac:dyDescent="0.25">
      <c r="A1701" s="12">
        <v>44851</v>
      </c>
      <c r="B1701" s="18">
        <v>17.970793</v>
      </c>
    </row>
    <row r="1702" spans="1:2" x14ac:dyDescent="0.25">
      <c r="A1702" s="12">
        <v>44858</v>
      </c>
      <c r="B1702" s="18">
        <v>19.500425</v>
      </c>
    </row>
    <row r="1703" spans="1:2" x14ac:dyDescent="0.25">
      <c r="A1703" s="12">
        <v>44865</v>
      </c>
      <c r="B1703" s="18">
        <v>19.192571999999998</v>
      </c>
    </row>
    <row r="1704" spans="1:2" x14ac:dyDescent="0.25">
      <c r="A1704" s="12">
        <v>44872</v>
      </c>
      <c r="B1704" s="18">
        <v>22.501968000000002</v>
      </c>
    </row>
    <row r="1705" spans="1:2" x14ac:dyDescent="0.25">
      <c r="A1705" s="12">
        <v>44879</v>
      </c>
      <c r="B1705" s="18">
        <v>23.540966000000001</v>
      </c>
    </row>
    <row r="1706" spans="1:2" x14ac:dyDescent="0.25">
      <c r="A1706" s="12">
        <v>44886</v>
      </c>
      <c r="B1706" s="18">
        <v>22.954124</v>
      </c>
    </row>
    <row r="1707" spans="1:2" x14ac:dyDescent="0.25">
      <c r="A1707" s="12">
        <v>44893</v>
      </c>
      <c r="B1707" s="18">
        <v>24.630697000000001</v>
      </c>
    </row>
    <row r="1708" spans="1:2" x14ac:dyDescent="0.25">
      <c r="A1708" s="12">
        <v>44900</v>
      </c>
      <c r="B1708" s="18">
        <v>23.359874999999999</v>
      </c>
    </row>
    <row r="1709" spans="1:2" x14ac:dyDescent="0.25">
      <c r="A1709" s="12">
        <v>44907</v>
      </c>
      <c r="B1709" s="18">
        <v>22.826321</v>
      </c>
    </row>
    <row r="1710" spans="1:2" x14ac:dyDescent="0.25">
      <c r="A1710" s="12">
        <v>44914</v>
      </c>
      <c r="B1710" s="18">
        <v>21.807724</v>
      </c>
    </row>
    <row r="1711" spans="1:2" x14ac:dyDescent="0.25">
      <c r="A1711" s="12">
        <v>44921</v>
      </c>
      <c r="B1711" s="18">
        <v>22.001740999999999</v>
      </c>
    </row>
    <row r="1712" spans="1:2" x14ac:dyDescent="0.25">
      <c r="A1712" s="12">
        <v>44928</v>
      </c>
      <c r="B1712" s="18">
        <v>23.068846000000001</v>
      </c>
    </row>
    <row r="1713" spans="1:2" x14ac:dyDescent="0.25">
      <c r="A1713" s="12">
        <v>44935</v>
      </c>
      <c r="B1713" s="18">
        <v>23.844920999999999</v>
      </c>
    </row>
    <row r="1714" spans="1:2" x14ac:dyDescent="0.25">
      <c r="A1714" s="12">
        <v>44942</v>
      </c>
      <c r="B1714" s="18">
        <v>24.242657000000001</v>
      </c>
    </row>
    <row r="1715" spans="1:2" x14ac:dyDescent="0.25">
      <c r="A1715" s="12">
        <v>44949</v>
      </c>
      <c r="B1715" s="18">
        <v>25.862715000000001</v>
      </c>
    </row>
    <row r="1716" spans="1:2" x14ac:dyDescent="0.25">
      <c r="A1716" s="12">
        <v>44956</v>
      </c>
      <c r="B1716" s="18">
        <v>26.338063999999999</v>
      </c>
    </row>
    <row r="1717" spans="1:2" x14ac:dyDescent="0.25">
      <c r="A1717" s="12">
        <v>44963</v>
      </c>
      <c r="B1717" s="18">
        <v>25.620191999999999</v>
      </c>
    </row>
    <row r="1718" spans="1:2" x14ac:dyDescent="0.25">
      <c r="A1718" s="12">
        <v>44970</v>
      </c>
      <c r="B1718" s="18">
        <v>25.804514000000001</v>
      </c>
    </row>
    <row r="1719" spans="1:2" x14ac:dyDescent="0.25">
      <c r="A1719" s="12">
        <v>44977</v>
      </c>
      <c r="B1719" s="18">
        <v>24.737407999999999</v>
      </c>
    </row>
    <row r="1720" spans="1:2" x14ac:dyDescent="0.25">
      <c r="A1720" s="12">
        <v>44984</v>
      </c>
      <c r="B1720" s="18">
        <v>26.386569999999999</v>
      </c>
    </row>
    <row r="1721" spans="1:2" x14ac:dyDescent="0.25">
      <c r="A1721" s="12">
        <v>44991</v>
      </c>
      <c r="B1721" s="18">
        <v>23.117349999999998</v>
      </c>
    </row>
    <row r="1722" spans="1:2" x14ac:dyDescent="0.25">
      <c r="A1722" s="12">
        <v>44998</v>
      </c>
      <c r="B1722" s="18">
        <v>24.271763</v>
      </c>
    </row>
    <row r="1723" spans="1:2" x14ac:dyDescent="0.25">
      <c r="A1723" s="12">
        <v>45005</v>
      </c>
      <c r="B1723" s="18">
        <v>24.447844</v>
      </c>
    </row>
    <row r="1724" spans="1:2" x14ac:dyDescent="0.25">
      <c r="A1724" s="12">
        <v>45012</v>
      </c>
      <c r="B1724" s="18">
        <v>26.218575999999999</v>
      </c>
    </row>
    <row r="1725" spans="1:2" x14ac:dyDescent="0.25">
      <c r="A1725" s="12">
        <v>45019</v>
      </c>
      <c r="B1725" s="18">
        <v>25.445716999999998</v>
      </c>
    </row>
    <row r="1726" spans="1:2" x14ac:dyDescent="0.25">
      <c r="A1726" s="12">
        <v>45026</v>
      </c>
      <c r="B1726" s="18">
        <v>26.76643</v>
      </c>
    </row>
    <row r="1727" spans="1:2" x14ac:dyDescent="0.25">
      <c r="A1727" s="12">
        <v>45033</v>
      </c>
      <c r="B1727" s="18">
        <v>28.028444</v>
      </c>
    </row>
    <row r="1728" spans="1:2" x14ac:dyDescent="0.25">
      <c r="A1728" s="12">
        <v>45040</v>
      </c>
      <c r="B1728" s="18">
        <v>27.529506999999999</v>
      </c>
    </row>
    <row r="1729" spans="1:2" x14ac:dyDescent="0.25">
      <c r="A1729" s="12">
        <v>45047</v>
      </c>
      <c r="B1729" s="18">
        <v>26.893608</v>
      </c>
    </row>
    <row r="1730" spans="1:2" x14ac:dyDescent="0.25">
      <c r="A1730" s="12">
        <v>45054</v>
      </c>
      <c r="B1730" s="18">
        <v>25.572897000000001</v>
      </c>
    </row>
    <row r="1731" spans="1:2" x14ac:dyDescent="0.25">
      <c r="A1731" s="12">
        <v>45061</v>
      </c>
      <c r="B1731" s="18">
        <v>25.435934</v>
      </c>
    </row>
    <row r="1732" spans="1:2" x14ac:dyDescent="0.25">
      <c r="A1732" s="12">
        <v>45068</v>
      </c>
      <c r="B1732" s="18">
        <v>24.350016</v>
      </c>
    </row>
    <row r="1733" spans="1:2" x14ac:dyDescent="0.25">
      <c r="A1733" s="12">
        <v>45075</v>
      </c>
      <c r="B1733" s="18">
        <v>25.720289000000001</v>
      </c>
    </row>
    <row r="1734" spans="1:2" x14ac:dyDescent="0.25">
      <c r="A1734" s="12">
        <v>45082</v>
      </c>
      <c r="B1734" s="18">
        <v>30.266708000000001</v>
      </c>
    </row>
    <row r="1735" spans="1:2" x14ac:dyDescent="0.25">
      <c r="A1735" s="12">
        <v>45089</v>
      </c>
      <c r="B1735" s="18">
        <v>30.306156000000001</v>
      </c>
    </row>
    <row r="1736" spans="1:2" x14ac:dyDescent="0.25">
      <c r="A1736" s="12">
        <v>45096</v>
      </c>
      <c r="B1736" s="18">
        <v>29.970844</v>
      </c>
    </row>
    <row r="1737" spans="1:2" x14ac:dyDescent="0.25">
      <c r="A1737" s="12">
        <v>45103</v>
      </c>
      <c r="B1737" s="18">
        <v>31.450154999999999</v>
      </c>
    </row>
    <row r="1738" spans="1:2" x14ac:dyDescent="0.25">
      <c r="A1738" s="12">
        <v>45110</v>
      </c>
      <c r="B1738" s="18">
        <v>30.789396</v>
      </c>
    </row>
    <row r="1739" spans="1:2" x14ac:dyDescent="0.25">
      <c r="A1739" s="12">
        <v>45117</v>
      </c>
      <c r="B1739" s="18">
        <v>31.88409</v>
      </c>
    </row>
    <row r="1740" spans="1:2" x14ac:dyDescent="0.25">
      <c r="A1740" s="12">
        <v>45124</v>
      </c>
      <c r="B1740" s="18">
        <v>32.544846</v>
      </c>
    </row>
    <row r="1741" spans="1:2" x14ac:dyDescent="0.25">
      <c r="A1741" s="12">
        <v>45131</v>
      </c>
      <c r="B1741" s="18">
        <v>33.008366000000002</v>
      </c>
    </row>
    <row r="1742" spans="1:2" x14ac:dyDescent="0.25">
      <c r="A1742" s="12">
        <v>45138</v>
      </c>
      <c r="B1742" s="18">
        <v>32.051743000000002</v>
      </c>
    </row>
    <row r="1743" spans="1:2" x14ac:dyDescent="0.25">
      <c r="A1743" s="12">
        <v>45145</v>
      </c>
      <c r="B1743" s="18">
        <v>31.617813000000002</v>
      </c>
    </row>
    <row r="1744" spans="1:2" x14ac:dyDescent="0.25">
      <c r="A1744" s="12">
        <v>45152</v>
      </c>
      <c r="B1744" s="18">
        <v>30.542845</v>
      </c>
    </row>
    <row r="1745" spans="1:2" x14ac:dyDescent="0.25">
      <c r="A1745" s="12">
        <v>45159</v>
      </c>
      <c r="B1745" s="18">
        <v>30.913208000000001</v>
      </c>
    </row>
    <row r="1746" spans="1:2" x14ac:dyDescent="0.25">
      <c r="A1746" s="12">
        <v>45166</v>
      </c>
      <c r="B1746" s="18">
        <v>31.915528999999999</v>
      </c>
    </row>
    <row r="1747" spans="1:2" x14ac:dyDescent="0.25">
      <c r="A1747" s="12">
        <v>45173</v>
      </c>
      <c r="B1747" s="18">
        <v>30.39716</v>
      </c>
    </row>
    <row r="1748" spans="1:2" x14ac:dyDescent="0.25">
      <c r="A1748" s="12">
        <v>45180</v>
      </c>
      <c r="B1748" s="18">
        <v>32.322414000000002</v>
      </c>
    </row>
    <row r="1749" spans="1:2" x14ac:dyDescent="0.25">
      <c r="A1749" s="12">
        <v>45187</v>
      </c>
      <c r="B1749" s="18">
        <v>30.694880000000001</v>
      </c>
    </row>
    <row r="1750" spans="1:2" x14ac:dyDescent="0.25">
      <c r="A1750" s="12">
        <v>45194</v>
      </c>
      <c r="B1750" s="18">
        <v>30.089518000000002</v>
      </c>
    </row>
    <row r="1751" spans="1:2" x14ac:dyDescent="0.25">
      <c r="A1751" s="12">
        <v>45201</v>
      </c>
      <c r="B1751" s="18">
        <v>30.565867999999998</v>
      </c>
    </row>
    <row r="1752" spans="1:2" x14ac:dyDescent="0.25">
      <c r="A1752" s="12">
        <v>45208</v>
      </c>
      <c r="B1752" s="18">
        <v>30.347539999999999</v>
      </c>
    </row>
    <row r="1753" spans="1:2" x14ac:dyDescent="0.25">
      <c r="A1753" s="12">
        <v>45215</v>
      </c>
      <c r="B1753" s="18">
        <v>29.484154</v>
      </c>
    </row>
    <row r="1754" spans="1:2" x14ac:dyDescent="0.25">
      <c r="A1754" s="12">
        <v>45222</v>
      </c>
      <c r="B1754" s="18">
        <v>26.764982</v>
      </c>
    </row>
    <row r="1755" spans="1:2" x14ac:dyDescent="0.25">
      <c r="A1755" s="12">
        <v>45229</v>
      </c>
      <c r="B1755" s="18">
        <v>27.985634000000001</v>
      </c>
    </row>
    <row r="1756" spans="1:2" x14ac:dyDescent="0.25">
      <c r="A1756" s="12">
        <v>45236</v>
      </c>
      <c r="B1756" s="18">
        <v>26.784829999999999</v>
      </c>
    </row>
    <row r="1757" spans="1:2" x14ac:dyDescent="0.25">
      <c r="A1757" s="12">
        <v>45243</v>
      </c>
      <c r="B1757" s="18">
        <v>26.626047</v>
      </c>
    </row>
    <row r="1758" spans="1:2" x14ac:dyDescent="0.25">
      <c r="A1758" s="12">
        <v>45250</v>
      </c>
      <c r="B1758" s="18">
        <v>26.963463000000001</v>
      </c>
    </row>
    <row r="1759" spans="1:2" x14ac:dyDescent="0.25">
      <c r="A1759" s="12">
        <v>45257</v>
      </c>
      <c r="B1759" s="18">
        <v>27.390194000000001</v>
      </c>
    </row>
    <row r="1760" spans="1:2" x14ac:dyDescent="0.25">
      <c r="A1760" s="12">
        <v>45264</v>
      </c>
      <c r="B1760" s="18">
        <v>27</v>
      </c>
    </row>
    <row r="1761" spans="1:2" x14ac:dyDescent="0.25">
      <c r="A1761" s="12">
        <v>45271</v>
      </c>
      <c r="B1761" s="18">
        <v>27.42</v>
      </c>
    </row>
    <row r="1762" spans="1:2" x14ac:dyDescent="0.25">
      <c r="A1762" s="12">
        <v>45278</v>
      </c>
      <c r="B1762" s="18">
        <v>27.559999000000001</v>
      </c>
    </row>
    <row r="1763" spans="1:2" x14ac:dyDescent="0.25">
      <c r="A1763" s="12">
        <v>45285</v>
      </c>
      <c r="B1763" s="18">
        <v>27.41</v>
      </c>
    </row>
    <row r="1764" spans="1:2" x14ac:dyDescent="0.25">
      <c r="A1764" s="12">
        <v>45292</v>
      </c>
      <c r="B1764" s="18">
        <v>25.66</v>
      </c>
    </row>
    <row r="1765" spans="1:2" x14ac:dyDescent="0.25">
      <c r="A1765" s="12">
        <v>45299</v>
      </c>
      <c r="B1765" s="18">
        <v>25.75</v>
      </c>
    </row>
    <row r="1766" spans="1:2" x14ac:dyDescent="0.25">
      <c r="A1766" s="12">
        <v>45306</v>
      </c>
      <c r="B1766" s="18">
        <v>26</v>
      </c>
    </row>
    <row r="1767" spans="1:2" x14ac:dyDescent="0.25">
      <c r="A1767" s="12">
        <v>45313</v>
      </c>
      <c r="B1767" s="18">
        <v>26.65</v>
      </c>
    </row>
    <row r="1768" spans="1:2" x14ac:dyDescent="0.25">
      <c r="A1768" s="12">
        <v>45320</v>
      </c>
      <c r="B1768" s="18">
        <v>26.09</v>
      </c>
    </row>
    <row r="1769" spans="1:2" x14ac:dyDescent="0.25">
      <c r="A1769" s="12">
        <v>45327</v>
      </c>
      <c r="B1769" s="18">
        <v>26.719999000000001</v>
      </c>
    </row>
    <row r="1770" spans="1:2" x14ac:dyDescent="0.25">
      <c r="A1770" s="12">
        <v>45334</v>
      </c>
      <c r="B1770" s="18">
        <v>26.049999</v>
      </c>
    </row>
    <row r="1771" spans="1:2" x14ac:dyDescent="0.25">
      <c r="A1771" s="12">
        <v>45341</v>
      </c>
      <c r="B1771" s="18">
        <v>26.08</v>
      </c>
    </row>
    <row r="1772" spans="1:2" x14ac:dyDescent="0.25">
      <c r="A1772" s="12">
        <v>45348</v>
      </c>
      <c r="B1772" s="18">
        <v>26.639999</v>
      </c>
    </row>
    <row r="1773" spans="1:2" x14ac:dyDescent="0.25">
      <c r="A1773" s="12">
        <v>45355</v>
      </c>
      <c r="B1773" s="18">
        <v>25.08</v>
      </c>
    </row>
    <row r="1774" spans="1:2" x14ac:dyDescent="0.25">
      <c r="A1774" s="12">
        <v>45362</v>
      </c>
      <c r="B1774" s="18">
        <v>20.540001</v>
      </c>
    </row>
    <row r="1775" spans="1:2" x14ac:dyDescent="0.25">
      <c r="A1775" s="12"/>
      <c r="B1775" s="18"/>
    </row>
    <row r="1776" spans="1:2" x14ac:dyDescent="0.25">
      <c r="A1776" s="12"/>
      <c r="B1776" s="18"/>
    </row>
    <row r="1777" spans="1:2" x14ac:dyDescent="0.25">
      <c r="A1777" s="12"/>
      <c r="B1777" s="18"/>
    </row>
    <row r="1778" spans="1:2" x14ac:dyDescent="0.25">
      <c r="A1778" s="12"/>
      <c r="B1778" s="18"/>
    </row>
    <row r="1779" spans="1:2" x14ac:dyDescent="0.25">
      <c r="A1779" s="12"/>
      <c r="B1779" s="18"/>
    </row>
    <row r="1780" spans="1:2" x14ac:dyDescent="0.25">
      <c r="A1780" s="12"/>
      <c r="B1780" s="18"/>
    </row>
    <row r="1781" spans="1:2" x14ac:dyDescent="0.25">
      <c r="A1781" s="12"/>
      <c r="B1781" s="18"/>
    </row>
    <row r="1782" spans="1:2" x14ac:dyDescent="0.25">
      <c r="A1782" s="12"/>
      <c r="B1782" s="18"/>
    </row>
    <row r="1783" spans="1:2" x14ac:dyDescent="0.25">
      <c r="A1783" s="12"/>
      <c r="B1783" s="18"/>
    </row>
    <row r="1784" spans="1:2" x14ac:dyDescent="0.25">
      <c r="A1784" s="12"/>
      <c r="B1784" s="18"/>
    </row>
    <row r="1785" spans="1:2" x14ac:dyDescent="0.25">
      <c r="A1785" s="12"/>
      <c r="B1785" s="18"/>
    </row>
    <row r="1786" spans="1:2" x14ac:dyDescent="0.25">
      <c r="A1786" s="12"/>
      <c r="B1786" s="18"/>
    </row>
    <row r="1787" spans="1:2" x14ac:dyDescent="0.25">
      <c r="A1787" s="12"/>
      <c r="B1787" s="18"/>
    </row>
    <row r="1788" spans="1:2" x14ac:dyDescent="0.25">
      <c r="A1788" s="12"/>
      <c r="B1788" s="18"/>
    </row>
    <row r="1789" spans="1:2" x14ac:dyDescent="0.25">
      <c r="A1789" s="12"/>
      <c r="B1789" s="18"/>
    </row>
    <row r="1790" spans="1:2" x14ac:dyDescent="0.25">
      <c r="A1790" s="12"/>
      <c r="B1790" s="18"/>
    </row>
    <row r="1791" spans="1:2" x14ac:dyDescent="0.25">
      <c r="A1791" s="12"/>
      <c r="B1791" s="18"/>
    </row>
    <row r="1792" spans="1:2" x14ac:dyDescent="0.25">
      <c r="A1792" s="12"/>
      <c r="B1792" s="18"/>
    </row>
    <row r="1793" spans="1:2" x14ac:dyDescent="0.25">
      <c r="A1793" s="12"/>
      <c r="B1793" s="18"/>
    </row>
    <row r="1794" spans="1:2" x14ac:dyDescent="0.25">
      <c r="A1794" s="12"/>
      <c r="B1794" s="18"/>
    </row>
    <row r="1795" spans="1:2" x14ac:dyDescent="0.25">
      <c r="A1795" s="12"/>
      <c r="B1795" s="18"/>
    </row>
    <row r="1796" spans="1:2" x14ac:dyDescent="0.25">
      <c r="A1796" s="12"/>
      <c r="B1796" s="18"/>
    </row>
    <row r="1797" spans="1:2" x14ac:dyDescent="0.25">
      <c r="A1797" s="12"/>
      <c r="B1797" s="18"/>
    </row>
    <row r="1798" spans="1:2" x14ac:dyDescent="0.25">
      <c r="A1798" s="12"/>
      <c r="B1798" s="18"/>
    </row>
    <row r="1799" spans="1:2" x14ac:dyDescent="0.25">
      <c r="A1799" s="12"/>
      <c r="B1799" s="18"/>
    </row>
    <row r="1800" spans="1:2" x14ac:dyDescent="0.25">
      <c r="A1800" s="12"/>
      <c r="B1800" s="18"/>
    </row>
    <row r="1801" spans="1:2" x14ac:dyDescent="0.25">
      <c r="A1801" s="12"/>
      <c r="B1801" s="18"/>
    </row>
    <row r="1802" spans="1:2" x14ac:dyDescent="0.25">
      <c r="A1802" s="12"/>
      <c r="B1802" s="18"/>
    </row>
    <row r="1803" spans="1:2" x14ac:dyDescent="0.25">
      <c r="A1803" s="12"/>
      <c r="B1803" s="18"/>
    </row>
    <row r="1804" spans="1:2" x14ac:dyDescent="0.25">
      <c r="A1804" s="12"/>
      <c r="B1804" s="18"/>
    </row>
    <row r="1805" spans="1:2" x14ac:dyDescent="0.25">
      <c r="A1805" s="12"/>
      <c r="B1805" s="18"/>
    </row>
    <row r="1806" spans="1:2" x14ac:dyDescent="0.25">
      <c r="A1806" s="12"/>
      <c r="B1806" s="18"/>
    </row>
    <row r="1807" spans="1:2" x14ac:dyDescent="0.25">
      <c r="A1807" s="12"/>
      <c r="B1807" s="18"/>
    </row>
    <row r="1808" spans="1:2" x14ac:dyDescent="0.25">
      <c r="A1808" s="12"/>
      <c r="B1808" s="18"/>
    </row>
    <row r="1809" spans="1:2" x14ac:dyDescent="0.25">
      <c r="A1809" s="12"/>
      <c r="B1809" s="18"/>
    </row>
    <row r="1810" spans="1:2" x14ac:dyDescent="0.25">
      <c r="A1810" s="12"/>
      <c r="B1810" s="18"/>
    </row>
    <row r="1811" spans="1:2" x14ac:dyDescent="0.25">
      <c r="A1811" s="12"/>
      <c r="B1811" s="18"/>
    </row>
    <row r="1812" spans="1:2" x14ac:dyDescent="0.25">
      <c r="A1812" s="12"/>
      <c r="B1812" s="18"/>
    </row>
    <row r="1813" spans="1:2" x14ac:dyDescent="0.25">
      <c r="A1813" s="12"/>
      <c r="B1813" s="18"/>
    </row>
    <row r="1814" spans="1:2" x14ac:dyDescent="0.25">
      <c r="A1814" s="12"/>
      <c r="B1814" s="18"/>
    </row>
    <row r="1815" spans="1:2" x14ac:dyDescent="0.25">
      <c r="A1815" s="12"/>
      <c r="B1815" s="18"/>
    </row>
    <row r="1816" spans="1:2" x14ac:dyDescent="0.25">
      <c r="A1816" s="12"/>
      <c r="B1816" s="18"/>
    </row>
    <row r="1817" spans="1:2" x14ac:dyDescent="0.25">
      <c r="A1817" s="12"/>
      <c r="B1817" s="18"/>
    </row>
    <row r="1818" spans="1:2" x14ac:dyDescent="0.25">
      <c r="A1818" s="12"/>
      <c r="B1818" s="18"/>
    </row>
    <row r="1819" spans="1:2" x14ac:dyDescent="0.25">
      <c r="A1819" s="12"/>
      <c r="B1819" s="18"/>
    </row>
    <row r="1820" spans="1:2" x14ac:dyDescent="0.25">
      <c r="A1820" s="12"/>
      <c r="B1820" s="18"/>
    </row>
    <row r="1821" spans="1:2" x14ac:dyDescent="0.25">
      <c r="A1821" s="12"/>
      <c r="B1821" s="18"/>
    </row>
    <row r="1822" spans="1:2" x14ac:dyDescent="0.25">
      <c r="A1822" s="12"/>
      <c r="B1822" s="18"/>
    </row>
    <row r="1823" spans="1:2" x14ac:dyDescent="0.25">
      <c r="A1823" s="12"/>
      <c r="B1823" s="18"/>
    </row>
    <row r="1824" spans="1:2" x14ac:dyDescent="0.25">
      <c r="A1824" s="12"/>
      <c r="B1824" s="18"/>
    </row>
    <row r="1825" spans="1:2" x14ac:dyDescent="0.25">
      <c r="A1825" s="12"/>
      <c r="B1825" s="18"/>
    </row>
    <row r="1826" spans="1:2" x14ac:dyDescent="0.25">
      <c r="A1826" s="12"/>
      <c r="B1826" s="18"/>
    </row>
    <row r="1827" spans="1:2" x14ac:dyDescent="0.25">
      <c r="A1827" s="12"/>
      <c r="B1827" s="18"/>
    </row>
    <row r="1828" spans="1:2" x14ac:dyDescent="0.25">
      <c r="A1828" s="12"/>
      <c r="B1828" s="18"/>
    </row>
    <row r="1829" spans="1:2" x14ac:dyDescent="0.25">
      <c r="A1829" s="12"/>
      <c r="B1829" s="18"/>
    </row>
    <row r="1830" spans="1:2" x14ac:dyDescent="0.25">
      <c r="A1830" s="12"/>
      <c r="B1830" s="18"/>
    </row>
    <row r="1831" spans="1:2" x14ac:dyDescent="0.25">
      <c r="A1831" s="12"/>
      <c r="B1831" s="18"/>
    </row>
    <row r="1832" spans="1:2" x14ac:dyDescent="0.25">
      <c r="A1832" s="12"/>
      <c r="B1832" s="18"/>
    </row>
    <row r="1833" spans="1:2" x14ac:dyDescent="0.25">
      <c r="A1833" s="12"/>
      <c r="B1833" s="18"/>
    </row>
    <row r="1834" spans="1:2" x14ac:dyDescent="0.25">
      <c r="A1834" s="12"/>
      <c r="B1834" s="18"/>
    </row>
    <row r="1835" spans="1:2" x14ac:dyDescent="0.25">
      <c r="A1835" s="12"/>
      <c r="B1835" s="18"/>
    </row>
    <row r="1836" spans="1:2" x14ac:dyDescent="0.25">
      <c r="A1836" s="12"/>
      <c r="B1836" s="18"/>
    </row>
    <row r="1837" spans="1:2" x14ac:dyDescent="0.25">
      <c r="A1837" s="12"/>
      <c r="B1837" s="18"/>
    </row>
    <row r="1838" spans="1:2" x14ac:dyDescent="0.25">
      <c r="A1838" s="12"/>
      <c r="B1838" s="18"/>
    </row>
    <row r="1839" spans="1:2" x14ac:dyDescent="0.25">
      <c r="A1839" s="12"/>
      <c r="B1839" s="18"/>
    </row>
    <row r="1840" spans="1:2" x14ac:dyDescent="0.25">
      <c r="A1840" s="12"/>
      <c r="B1840" s="18"/>
    </row>
    <row r="1841" spans="1:2" x14ac:dyDescent="0.25">
      <c r="A1841" s="12"/>
      <c r="B1841" s="18"/>
    </row>
    <row r="1842" spans="1:2" x14ac:dyDescent="0.25">
      <c r="A1842" s="12"/>
      <c r="B1842" s="18"/>
    </row>
    <row r="1843" spans="1:2" x14ac:dyDescent="0.25">
      <c r="A1843" s="12"/>
      <c r="B1843" s="18"/>
    </row>
    <row r="1844" spans="1:2" x14ac:dyDescent="0.25">
      <c r="A1844" s="12"/>
      <c r="B1844" s="18"/>
    </row>
    <row r="1845" spans="1:2" x14ac:dyDescent="0.25">
      <c r="A1845" s="12"/>
      <c r="B1845" s="18"/>
    </row>
    <row r="1846" spans="1:2" x14ac:dyDescent="0.25">
      <c r="A1846" s="12"/>
      <c r="B1846" s="18"/>
    </row>
    <row r="1847" spans="1:2" x14ac:dyDescent="0.25">
      <c r="A1847" s="12"/>
      <c r="B1847" s="18"/>
    </row>
    <row r="1848" spans="1:2" x14ac:dyDescent="0.25">
      <c r="A1848" s="12"/>
      <c r="B1848" s="18"/>
    </row>
    <row r="1849" spans="1:2" x14ac:dyDescent="0.25">
      <c r="A1849" s="12"/>
      <c r="B1849" s="18"/>
    </row>
    <row r="1850" spans="1:2" x14ac:dyDescent="0.25">
      <c r="A1850" s="12"/>
      <c r="B1850" s="18"/>
    </row>
    <row r="1851" spans="1:2" x14ac:dyDescent="0.25">
      <c r="A1851" s="12"/>
      <c r="B1851" s="18"/>
    </row>
    <row r="1852" spans="1:2" x14ac:dyDescent="0.25">
      <c r="A1852" s="12"/>
      <c r="B1852" s="18"/>
    </row>
    <row r="1853" spans="1:2" x14ac:dyDescent="0.25">
      <c r="A1853" s="12"/>
      <c r="B1853" s="18"/>
    </row>
    <row r="1854" spans="1:2" x14ac:dyDescent="0.25">
      <c r="A1854" s="12"/>
      <c r="B1854" s="18"/>
    </row>
    <row r="1855" spans="1:2" x14ac:dyDescent="0.25">
      <c r="A1855" s="12"/>
      <c r="B1855" s="18"/>
    </row>
    <row r="1856" spans="1:2" x14ac:dyDescent="0.25">
      <c r="A1856" s="12"/>
      <c r="B1856" s="18"/>
    </row>
    <row r="1857" spans="1:2" x14ac:dyDescent="0.25">
      <c r="A1857" s="12"/>
      <c r="B1857" s="18"/>
    </row>
    <row r="1858" spans="1:2" x14ac:dyDescent="0.25">
      <c r="A1858" s="12"/>
      <c r="B1858" s="18"/>
    </row>
    <row r="1859" spans="1:2" x14ac:dyDescent="0.25">
      <c r="A1859" s="12"/>
      <c r="B1859" s="18"/>
    </row>
    <row r="1860" spans="1:2" x14ac:dyDescent="0.25">
      <c r="A1860" s="12"/>
      <c r="B1860" s="18"/>
    </row>
    <row r="1861" spans="1:2" x14ac:dyDescent="0.25">
      <c r="A1861" s="12"/>
      <c r="B1861" s="18"/>
    </row>
    <row r="1862" spans="1:2" x14ac:dyDescent="0.25">
      <c r="A1862" s="12"/>
      <c r="B1862" s="18"/>
    </row>
    <row r="1863" spans="1:2" x14ac:dyDescent="0.25">
      <c r="A1863" s="12"/>
      <c r="B1863" s="18"/>
    </row>
    <row r="1864" spans="1:2" x14ac:dyDescent="0.25">
      <c r="A1864" s="12"/>
      <c r="B1864" s="18"/>
    </row>
    <row r="1865" spans="1:2" x14ac:dyDescent="0.25">
      <c r="A1865" s="12"/>
      <c r="B1865" s="18"/>
    </row>
    <row r="1866" spans="1:2" x14ac:dyDescent="0.25">
      <c r="A1866" s="12"/>
      <c r="B1866" s="18"/>
    </row>
    <row r="1867" spans="1:2" x14ac:dyDescent="0.25">
      <c r="A1867" s="12"/>
      <c r="B1867" s="18"/>
    </row>
    <row r="1868" spans="1:2" x14ac:dyDescent="0.25">
      <c r="A1868" s="12"/>
      <c r="B1868" s="18"/>
    </row>
    <row r="1869" spans="1:2" x14ac:dyDescent="0.25">
      <c r="A1869" s="12"/>
      <c r="B1869" s="18"/>
    </row>
    <row r="1870" spans="1:2" x14ac:dyDescent="0.25">
      <c r="A1870" s="12"/>
      <c r="B1870" s="18"/>
    </row>
    <row r="1871" spans="1:2" x14ac:dyDescent="0.25">
      <c r="A1871" s="12"/>
      <c r="B1871" s="18"/>
    </row>
    <row r="1872" spans="1:2" x14ac:dyDescent="0.25">
      <c r="A1872" s="12"/>
      <c r="B1872" s="18"/>
    </row>
    <row r="1873" spans="1:2" x14ac:dyDescent="0.25">
      <c r="A1873" s="12"/>
      <c r="B1873" s="18"/>
    </row>
    <row r="1874" spans="1:2" x14ac:dyDescent="0.25">
      <c r="A1874" s="12"/>
      <c r="B1874" s="18"/>
    </row>
    <row r="1875" spans="1:2" x14ac:dyDescent="0.25">
      <c r="A1875" s="12"/>
      <c r="B1875" s="18"/>
    </row>
    <row r="1876" spans="1:2" x14ac:dyDescent="0.25">
      <c r="A1876" s="12"/>
      <c r="B1876" s="18"/>
    </row>
    <row r="1877" spans="1:2" x14ac:dyDescent="0.25">
      <c r="A1877" s="12"/>
      <c r="B1877" s="18"/>
    </row>
    <row r="1878" spans="1:2" x14ac:dyDescent="0.25">
      <c r="A1878" s="12"/>
      <c r="B1878" s="18"/>
    </row>
    <row r="1879" spans="1:2" x14ac:dyDescent="0.25">
      <c r="A1879" s="12"/>
      <c r="B1879" s="18"/>
    </row>
    <row r="1880" spans="1:2" x14ac:dyDescent="0.25">
      <c r="A1880" s="12"/>
      <c r="B1880" s="18"/>
    </row>
    <row r="1881" spans="1:2" x14ac:dyDescent="0.25">
      <c r="A1881" s="12"/>
      <c r="B1881" s="18"/>
    </row>
    <row r="1882" spans="1:2" x14ac:dyDescent="0.25">
      <c r="A1882" s="12"/>
      <c r="B1882" s="18"/>
    </row>
    <row r="1883" spans="1:2" x14ac:dyDescent="0.25">
      <c r="A1883" s="12"/>
      <c r="B1883" s="18"/>
    </row>
    <row r="1884" spans="1:2" x14ac:dyDescent="0.25">
      <c r="A1884" s="12"/>
      <c r="B1884" s="18"/>
    </row>
    <row r="1885" spans="1:2" x14ac:dyDescent="0.25">
      <c r="A1885" s="12"/>
      <c r="B1885" s="18"/>
    </row>
    <row r="1886" spans="1:2" x14ac:dyDescent="0.25">
      <c r="A1886" s="12"/>
      <c r="B1886" s="18"/>
    </row>
    <row r="1887" spans="1:2" x14ac:dyDescent="0.25">
      <c r="A1887" s="12"/>
      <c r="B1887" s="18"/>
    </row>
    <row r="1888" spans="1:2" x14ac:dyDescent="0.25">
      <c r="A1888" s="12"/>
      <c r="B1888" s="18"/>
    </row>
    <row r="1889" spans="1:2" x14ac:dyDescent="0.25">
      <c r="A1889" s="12"/>
      <c r="B1889" s="18"/>
    </row>
    <row r="1890" spans="1:2" x14ac:dyDescent="0.25">
      <c r="A1890" s="12"/>
      <c r="B1890" s="18"/>
    </row>
    <row r="1891" spans="1:2" x14ac:dyDescent="0.25">
      <c r="A1891" s="12"/>
      <c r="B1891" s="18"/>
    </row>
    <row r="1892" spans="1:2" x14ac:dyDescent="0.25">
      <c r="A1892" s="12"/>
      <c r="B1892" s="18"/>
    </row>
    <row r="1893" spans="1:2" x14ac:dyDescent="0.25">
      <c r="A1893" s="12"/>
      <c r="B1893" s="18"/>
    </row>
    <row r="1894" spans="1:2" x14ac:dyDescent="0.25">
      <c r="A1894" s="12"/>
      <c r="B1894" s="18"/>
    </row>
    <row r="1895" spans="1:2" x14ac:dyDescent="0.25">
      <c r="A1895" s="12"/>
      <c r="B1895" s="18"/>
    </row>
    <row r="1896" spans="1:2" x14ac:dyDescent="0.25">
      <c r="A1896" s="12"/>
      <c r="B1896" s="18"/>
    </row>
    <row r="1897" spans="1:2" x14ac:dyDescent="0.25">
      <c r="A1897" s="12"/>
      <c r="B1897" s="18"/>
    </row>
    <row r="1898" spans="1:2" x14ac:dyDescent="0.25">
      <c r="A1898" s="12"/>
      <c r="B1898" s="18"/>
    </row>
    <row r="1899" spans="1:2" x14ac:dyDescent="0.25">
      <c r="A1899" s="12"/>
      <c r="B1899" s="18"/>
    </row>
    <row r="1900" spans="1:2" x14ac:dyDescent="0.25">
      <c r="A1900" s="12"/>
      <c r="B1900" s="18"/>
    </row>
    <row r="1901" spans="1:2" x14ac:dyDescent="0.25">
      <c r="A1901" s="12"/>
      <c r="B1901" s="18"/>
    </row>
    <row r="1902" spans="1:2" x14ac:dyDescent="0.25">
      <c r="A1902" s="12"/>
      <c r="B1902" s="18"/>
    </row>
    <row r="1903" spans="1:2" x14ac:dyDescent="0.25">
      <c r="A1903" s="12"/>
      <c r="B1903" s="18"/>
    </row>
    <row r="1904" spans="1:2" x14ac:dyDescent="0.25">
      <c r="A1904" s="12"/>
      <c r="B1904" s="18"/>
    </row>
    <row r="1905" spans="1:2" x14ac:dyDescent="0.25">
      <c r="A1905" s="12"/>
      <c r="B1905" s="18"/>
    </row>
    <row r="1906" spans="1:2" x14ac:dyDescent="0.25">
      <c r="A1906" s="12"/>
      <c r="B1906" s="18"/>
    </row>
    <row r="1907" spans="1:2" x14ac:dyDescent="0.25">
      <c r="A1907" s="12"/>
      <c r="B1907" s="18"/>
    </row>
    <row r="1908" spans="1:2" x14ac:dyDescent="0.25">
      <c r="A1908" s="12"/>
      <c r="B1908" s="18"/>
    </row>
    <row r="1909" spans="1:2" x14ac:dyDescent="0.25">
      <c r="A1909" s="12"/>
      <c r="B1909" s="18"/>
    </row>
    <row r="1910" spans="1:2" x14ac:dyDescent="0.25">
      <c r="A1910" s="12"/>
      <c r="B1910" s="18"/>
    </row>
    <row r="1911" spans="1:2" x14ac:dyDescent="0.25">
      <c r="A1911" s="12"/>
      <c r="B1911" s="18"/>
    </row>
    <row r="1912" spans="1:2" x14ac:dyDescent="0.25">
      <c r="A1912" s="12"/>
      <c r="B1912" s="18"/>
    </row>
    <row r="1913" spans="1:2" x14ac:dyDescent="0.25">
      <c r="A1913" s="12"/>
      <c r="B1913" s="18"/>
    </row>
    <row r="1914" spans="1:2" x14ac:dyDescent="0.25">
      <c r="A1914" s="12"/>
      <c r="B1914" s="18"/>
    </row>
    <row r="1915" spans="1:2" x14ac:dyDescent="0.25">
      <c r="A1915" s="12"/>
      <c r="B1915" s="18"/>
    </row>
    <row r="1916" spans="1:2" x14ac:dyDescent="0.25">
      <c r="A1916" s="12"/>
      <c r="B1916" s="18"/>
    </row>
    <row r="1917" spans="1:2" x14ac:dyDescent="0.25">
      <c r="A1917" s="12"/>
      <c r="B1917" s="18"/>
    </row>
    <row r="1918" spans="1:2" x14ac:dyDescent="0.25">
      <c r="A1918" s="12"/>
      <c r="B1918" s="18"/>
    </row>
    <row r="1919" spans="1:2" x14ac:dyDescent="0.25">
      <c r="A1919" s="12"/>
      <c r="B1919" s="18"/>
    </row>
    <row r="1920" spans="1:2" x14ac:dyDescent="0.25">
      <c r="A1920" s="12"/>
      <c r="B1920" s="18"/>
    </row>
    <row r="1921" spans="1:2" x14ac:dyDescent="0.25">
      <c r="A1921" s="12"/>
      <c r="B1921" s="18"/>
    </row>
    <row r="1922" spans="1:2" x14ac:dyDescent="0.25">
      <c r="A1922" s="12"/>
      <c r="B1922" s="18"/>
    </row>
    <row r="1923" spans="1:2" x14ac:dyDescent="0.25">
      <c r="A1923" s="12"/>
      <c r="B1923" s="18"/>
    </row>
    <row r="1924" spans="1:2" x14ac:dyDescent="0.25">
      <c r="A1924" s="12"/>
      <c r="B1924" s="18"/>
    </row>
    <row r="1925" spans="1:2" x14ac:dyDescent="0.25">
      <c r="A1925" s="12"/>
      <c r="B1925" s="18"/>
    </row>
    <row r="1926" spans="1:2" x14ac:dyDescent="0.25">
      <c r="A1926" s="12"/>
      <c r="B1926" s="18"/>
    </row>
    <row r="1927" spans="1:2" x14ac:dyDescent="0.25">
      <c r="A1927" s="12"/>
      <c r="B1927" s="18"/>
    </row>
    <row r="1928" spans="1:2" x14ac:dyDescent="0.25">
      <c r="A1928" s="12"/>
      <c r="B1928" s="18"/>
    </row>
    <row r="1929" spans="1:2" x14ac:dyDescent="0.25">
      <c r="A1929" s="12"/>
      <c r="B1929" s="18"/>
    </row>
    <row r="1930" spans="1:2" x14ac:dyDescent="0.25">
      <c r="A1930" s="12"/>
      <c r="B1930" s="18"/>
    </row>
    <row r="1931" spans="1:2" x14ac:dyDescent="0.25">
      <c r="A1931" s="12"/>
      <c r="B1931" s="18"/>
    </row>
    <row r="1932" spans="1:2" x14ac:dyDescent="0.25">
      <c r="A1932" s="12"/>
      <c r="B1932" s="18"/>
    </row>
    <row r="1933" spans="1:2" x14ac:dyDescent="0.25">
      <c r="A1933" s="12"/>
      <c r="B1933" s="18"/>
    </row>
    <row r="1934" spans="1:2" x14ac:dyDescent="0.25">
      <c r="A1934" s="12"/>
      <c r="B1934" s="18"/>
    </row>
    <row r="1935" spans="1:2" x14ac:dyDescent="0.25">
      <c r="A1935" s="12"/>
      <c r="B1935" s="18"/>
    </row>
    <row r="1936" spans="1:2" x14ac:dyDescent="0.25">
      <c r="A1936" s="12"/>
      <c r="B1936" s="18"/>
    </row>
    <row r="1937" spans="1:2" x14ac:dyDescent="0.25">
      <c r="A1937" s="12"/>
      <c r="B1937" s="18"/>
    </row>
    <row r="1938" spans="1:2" x14ac:dyDescent="0.25">
      <c r="A1938" s="12"/>
      <c r="B1938" s="18"/>
    </row>
    <row r="1939" spans="1:2" x14ac:dyDescent="0.25">
      <c r="A1939" s="12"/>
      <c r="B1939" s="18"/>
    </row>
    <row r="1940" spans="1:2" x14ac:dyDescent="0.25">
      <c r="A1940" s="12"/>
      <c r="B1940" s="18"/>
    </row>
    <row r="1941" spans="1:2" x14ac:dyDescent="0.25">
      <c r="A1941" s="12"/>
      <c r="B1941" s="18"/>
    </row>
    <row r="1942" spans="1:2" x14ac:dyDescent="0.25">
      <c r="A1942" s="12"/>
      <c r="B1942" s="18"/>
    </row>
    <row r="1943" spans="1:2" x14ac:dyDescent="0.25">
      <c r="A1943" s="12"/>
      <c r="B1943" s="18"/>
    </row>
    <row r="1944" spans="1:2" x14ac:dyDescent="0.25">
      <c r="A1944" s="12"/>
      <c r="B1944" s="18"/>
    </row>
    <row r="1945" spans="1:2" x14ac:dyDescent="0.25">
      <c r="A1945" s="12"/>
      <c r="B1945" s="18"/>
    </row>
    <row r="1946" spans="1:2" x14ac:dyDescent="0.25">
      <c r="A1946" s="12"/>
      <c r="B1946" s="18"/>
    </row>
    <row r="1947" spans="1:2" x14ac:dyDescent="0.25">
      <c r="A1947" s="12"/>
      <c r="B1947" s="18"/>
    </row>
    <row r="1948" spans="1:2" x14ac:dyDescent="0.25">
      <c r="A1948" s="12"/>
      <c r="B1948" s="18"/>
    </row>
    <row r="1949" spans="1:2" x14ac:dyDescent="0.25">
      <c r="A1949" s="12"/>
      <c r="B1949" s="18"/>
    </row>
    <row r="1950" spans="1:2" x14ac:dyDescent="0.25">
      <c r="A1950" s="12"/>
      <c r="B1950" s="18"/>
    </row>
    <row r="1951" spans="1:2" x14ac:dyDescent="0.25">
      <c r="A1951" s="12"/>
      <c r="B1951" s="18"/>
    </row>
    <row r="1952" spans="1:2" x14ac:dyDescent="0.25">
      <c r="A1952" s="12"/>
      <c r="B1952" s="18"/>
    </row>
    <row r="1953" spans="1:2" x14ac:dyDescent="0.25">
      <c r="A1953" s="12"/>
      <c r="B1953" s="18"/>
    </row>
    <row r="1954" spans="1:2" x14ac:dyDescent="0.25">
      <c r="A1954" s="12"/>
      <c r="B1954" s="18"/>
    </row>
    <row r="1955" spans="1:2" x14ac:dyDescent="0.25">
      <c r="A1955" s="12"/>
      <c r="B1955" s="18"/>
    </row>
    <row r="1956" spans="1:2" x14ac:dyDescent="0.25">
      <c r="A1956" s="12"/>
      <c r="B1956" s="18"/>
    </row>
    <row r="1957" spans="1:2" x14ac:dyDescent="0.25">
      <c r="A1957" s="12"/>
      <c r="B1957" s="18"/>
    </row>
    <row r="1958" spans="1:2" x14ac:dyDescent="0.25">
      <c r="A1958" s="12"/>
      <c r="B1958" s="18"/>
    </row>
    <row r="1959" spans="1:2" x14ac:dyDescent="0.25">
      <c r="A1959" s="12"/>
      <c r="B1959" s="18"/>
    </row>
    <row r="1960" spans="1:2" x14ac:dyDescent="0.25">
      <c r="A1960" s="12"/>
      <c r="B1960" s="18"/>
    </row>
    <row r="1961" spans="1:2" x14ac:dyDescent="0.25">
      <c r="A1961" s="12"/>
      <c r="B1961" s="18"/>
    </row>
    <row r="1962" spans="1:2" x14ac:dyDescent="0.25">
      <c r="A1962" s="12"/>
      <c r="B1962" s="18"/>
    </row>
    <row r="1963" spans="1:2" x14ac:dyDescent="0.25">
      <c r="A1963" s="12"/>
      <c r="B1963" s="18"/>
    </row>
    <row r="1964" spans="1:2" x14ac:dyDescent="0.25">
      <c r="A1964" s="12"/>
      <c r="B1964" s="18"/>
    </row>
    <row r="1965" spans="1:2" x14ac:dyDescent="0.25">
      <c r="A1965" s="12"/>
      <c r="B1965" s="18"/>
    </row>
    <row r="1966" spans="1:2" x14ac:dyDescent="0.25">
      <c r="A1966" s="12"/>
      <c r="B1966" s="18"/>
    </row>
    <row r="1967" spans="1:2" x14ac:dyDescent="0.25">
      <c r="A1967" s="12"/>
      <c r="B1967" s="18"/>
    </row>
    <row r="1968" spans="1:2" x14ac:dyDescent="0.25">
      <c r="A1968" s="12"/>
      <c r="B1968" s="18"/>
    </row>
    <row r="1969" spans="1:2" x14ac:dyDescent="0.25">
      <c r="A1969" s="12"/>
      <c r="B1969" s="18"/>
    </row>
    <row r="1970" spans="1:2" x14ac:dyDescent="0.25">
      <c r="A1970" s="12"/>
      <c r="B1970" s="18"/>
    </row>
    <row r="1971" spans="1:2" x14ac:dyDescent="0.25">
      <c r="A1971" s="12"/>
      <c r="B1971" s="18"/>
    </row>
    <row r="1972" spans="1:2" x14ac:dyDescent="0.25">
      <c r="A1972" s="12"/>
      <c r="B1972" s="18"/>
    </row>
    <row r="1973" spans="1:2" x14ac:dyDescent="0.25">
      <c r="A1973" s="12"/>
      <c r="B1973" s="18"/>
    </row>
    <row r="1974" spans="1:2" x14ac:dyDescent="0.25">
      <c r="A1974" s="12"/>
      <c r="B1974" s="18"/>
    </row>
    <row r="1975" spans="1:2" x14ac:dyDescent="0.25">
      <c r="A1975" s="12"/>
      <c r="B1975" s="18"/>
    </row>
    <row r="1976" spans="1:2" x14ac:dyDescent="0.25">
      <c r="A1976" s="12"/>
      <c r="B1976" s="18"/>
    </row>
    <row r="1977" spans="1:2" x14ac:dyDescent="0.25">
      <c r="A1977" s="12"/>
      <c r="B1977" s="18"/>
    </row>
    <row r="1978" spans="1:2" x14ac:dyDescent="0.25">
      <c r="A1978" s="12"/>
      <c r="B1978" s="18"/>
    </row>
    <row r="1979" spans="1:2" x14ac:dyDescent="0.25">
      <c r="A1979" s="12"/>
      <c r="B1979" s="18"/>
    </row>
    <row r="1980" spans="1:2" x14ac:dyDescent="0.25">
      <c r="A1980" s="12"/>
      <c r="B1980" s="18"/>
    </row>
    <row r="1981" spans="1:2" x14ac:dyDescent="0.25">
      <c r="A1981" s="12"/>
      <c r="B1981" s="18"/>
    </row>
    <row r="1982" spans="1:2" x14ac:dyDescent="0.25">
      <c r="A1982" s="12"/>
      <c r="B1982" s="18"/>
    </row>
    <row r="1983" spans="1:2" x14ac:dyDescent="0.25">
      <c r="A1983" s="12"/>
      <c r="B1983" s="18"/>
    </row>
    <row r="1984" spans="1:2" x14ac:dyDescent="0.25">
      <c r="A1984" s="12"/>
      <c r="B1984" s="18"/>
    </row>
    <row r="1985" spans="1:2" x14ac:dyDescent="0.25">
      <c r="A1985" s="12"/>
      <c r="B1985" s="18"/>
    </row>
    <row r="1986" spans="1:2" x14ac:dyDescent="0.25">
      <c r="A1986" s="12"/>
      <c r="B1986" s="18"/>
    </row>
    <row r="1987" spans="1:2" x14ac:dyDescent="0.25">
      <c r="A1987" s="12"/>
      <c r="B1987" s="18"/>
    </row>
    <row r="1988" spans="1:2" x14ac:dyDescent="0.25">
      <c r="A1988" s="12"/>
      <c r="B1988" s="18"/>
    </row>
    <row r="1989" spans="1:2" x14ac:dyDescent="0.25">
      <c r="A1989" s="12"/>
      <c r="B1989" s="18"/>
    </row>
    <row r="1990" spans="1:2" x14ac:dyDescent="0.25">
      <c r="A1990" s="12"/>
      <c r="B1990" s="18"/>
    </row>
    <row r="1991" spans="1:2" x14ac:dyDescent="0.25">
      <c r="A1991" s="12"/>
      <c r="B1991" s="18"/>
    </row>
    <row r="1992" spans="1:2" x14ac:dyDescent="0.25">
      <c r="A1992" s="12"/>
      <c r="B1992" s="18"/>
    </row>
    <row r="1993" spans="1:2" x14ac:dyDescent="0.25">
      <c r="A1993" s="12"/>
      <c r="B1993" s="18"/>
    </row>
    <row r="1994" spans="1:2" x14ac:dyDescent="0.25">
      <c r="A1994" s="12"/>
      <c r="B1994" s="18"/>
    </row>
    <row r="1995" spans="1:2" x14ac:dyDescent="0.25">
      <c r="A1995" s="12"/>
      <c r="B1995" s="18"/>
    </row>
    <row r="1996" spans="1:2" x14ac:dyDescent="0.25">
      <c r="A1996" s="12"/>
      <c r="B1996" s="18"/>
    </row>
    <row r="1997" spans="1:2" x14ac:dyDescent="0.25">
      <c r="A1997" s="12"/>
      <c r="B1997" s="18"/>
    </row>
    <row r="1998" spans="1:2" x14ac:dyDescent="0.25">
      <c r="A1998" s="12"/>
      <c r="B1998" s="18"/>
    </row>
    <row r="1999" spans="1:2" x14ac:dyDescent="0.25">
      <c r="A1999" s="12"/>
      <c r="B1999" s="18"/>
    </row>
    <row r="2000" spans="1:2" x14ac:dyDescent="0.25">
      <c r="A2000" s="12"/>
      <c r="B2000" s="18"/>
    </row>
    <row r="2001" spans="1:2" x14ac:dyDescent="0.25">
      <c r="A2001" s="12"/>
      <c r="B2001" s="18"/>
    </row>
    <row r="2002" spans="1:2" x14ac:dyDescent="0.25">
      <c r="A2002" s="12"/>
      <c r="B2002" s="18"/>
    </row>
    <row r="2003" spans="1:2" x14ac:dyDescent="0.25">
      <c r="A2003" s="12"/>
      <c r="B2003" s="18"/>
    </row>
    <row r="2004" spans="1:2" x14ac:dyDescent="0.25">
      <c r="A2004" s="12"/>
      <c r="B2004" s="18"/>
    </row>
    <row r="2005" spans="1:2" x14ac:dyDescent="0.25">
      <c r="A2005" s="12"/>
      <c r="B2005" s="18"/>
    </row>
    <row r="2006" spans="1:2" x14ac:dyDescent="0.25">
      <c r="A2006" s="12"/>
      <c r="B2006" s="18"/>
    </row>
    <row r="2007" spans="1:2" x14ac:dyDescent="0.25">
      <c r="A2007" s="12"/>
      <c r="B2007" s="18"/>
    </row>
    <row r="2008" spans="1:2" x14ac:dyDescent="0.25">
      <c r="A2008" s="12"/>
      <c r="B2008" s="18"/>
    </row>
    <row r="2009" spans="1:2" x14ac:dyDescent="0.25">
      <c r="A2009" s="12"/>
      <c r="B2009" s="18"/>
    </row>
    <row r="2010" spans="1:2" x14ac:dyDescent="0.25">
      <c r="A2010" s="12"/>
      <c r="B2010" s="18"/>
    </row>
    <row r="2011" spans="1:2" x14ac:dyDescent="0.25">
      <c r="A2011" s="12"/>
      <c r="B2011" s="18"/>
    </row>
    <row r="2012" spans="1:2" x14ac:dyDescent="0.25">
      <c r="A2012" s="12"/>
      <c r="B2012" s="18"/>
    </row>
    <row r="2013" spans="1:2" x14ac:dyDescent="0.25">
      <c r="A2013" s="12"/>
      <c r="B2013" s="18"/>
    </row>
    <row r="2014" spans="1:2" x14ac:dyDescent="0.25">
      <c r="A2014" s="12"/>
      <c r="B2014" s="18"/>
    </row>
    <row r="2015" spans="1:2" x14ac:dyDescent="0.25">
      <c r="A2015" s="12"/>
      <c r="B2015" s="18"/>
    </row>
    <row r="2016" spans="1:2" x14ac:dyDescent="0.25">
      <c r="A2016" s="12"/>
      <c r="B2016" s="18"/>
    </row>
    <row r="2017" spans="1:2" x14ac:dyDescent="0.25">
      <c r="A2017" s="12"/>
      <c r="B2017" s="18"/>
    </row>
    <row r="2018" spans="1:2" x14ac:dyDescent="0.25">
      <c r="A2018" s="12"/>
      <c r="B2018" s="18"/>
    </row>
    <row r="2019" spans="1:2" x14ac:dyDescent="0.25">
      <c r="A2019" s="12"/>
      <c r="B2019" s="18"/>
    </row>
    <row r="2020" spans="1:2" x14ac:dyDescent="0.25">
      <c r="A2020" s="12"/>
      <c r="B2020" s="18"/>
    </row>
    <row r="2021" spans="1:2" x14ac:dyDescent="0.25">
      <c r="A2021" s="12"/>
      <c r="B2021" s="18"/>
    </row>
    <row r="2022" spans="1:2" x14ac:dyDescent="0.25">
      <c r="A2022" s="12"/>
      <c r="B2022" s="18"/>
    </row>
    <row r="2023" spans="1:2" x14ac:dyDescent="0.25">
      <c r="A2023" s="12"/>
      <c r="B2023" s="18"/>
    </row>
    <row r="2024" spans="1:2" x14ac:dyDescent="0.25">
      <c r="A2024" s="12"/>
      <c r="B2024" s="18"/>
    </row>
    <row r="2025" spans="1:2" x14ac:dyDescent="0.25">
      <c r="A2025" s="12"/>
      <c r="B2025" s="18"/>
    </row>
    <row r="2026" spans="1:2" x14ac:dyDescent="0.25">
      <c r="A2026" s="12"/>
      <c r="B2026" s="18"/>
    </row>
    <row r="2027" spans="1:2" x14ac:dyDescent="0.25">
      <c r="A2027" s="12"/>
      <c r="B2027" s="18"/>
    </row>
    <row r="2028" spans="1:2" x14ac:dyDescent="0.25">
      <c r="A2028" s="12"/>
      <c r="B2028" s="18"/>
    </row>
    <row r="2029" spans="1:2" x14ac:dyDescent="0.25">
      <c r="A2029" s="12"/>
      <c r="B2029" s="18"/>
    </row>
    <row r="2030" spans="1:2" x14ac:dyDescent="0.25">
      <c r="A2030" s="12"/>
      <c r="B2030" s="18"/>
    </row>
    <row r="2031" spans="1:2" x14ac:dyDescent="0.25">
      <c r="A2031" s="12"/>
      <c r="B2031" s="18"/>
    </row>
    <row r="2032" spans="1:2" x14ac:dyDescent="0.25">
      <c r="A2032" s="12"/>
      <c r="B2032" s="18"/>
    </row>
    <row r="2033" spans="1:2" x14ac:dyDescent="0.25">
      <c r="A2033" s="12"/>
      <c r="B2033" s="18"/>
    </row>
    <row r="2034" spans="1:2" x14ac:dyDescent="0.25">
      <c r="A2034" s="12"/>
      <c r="B2034" s="18"/>
    </row>
    <row r="2035" spans="1:2" x14ac:dyDescent="0.25">
      <c r="A2035" s="12"/>
      <c r="B2035" s="18"/>
    </row>
    <row r="2036" spans="1:2" x14ac:dyDescent="0.25">
      <c r="A2036" s="12"/>
      <c r="B2036" s="18"/>
    </row>
    <row r="2037" spans="1:2" x14ac:dyDescent="0.25">
      <c r="A2037" s="12"/>
      <c r="B2037" s="18"/>
    </row>
    <row r="2038" spans="1:2" x14ac:dyDescent="0.25">
      <c r="A2038" s="12"/>
      <c r="B2038" s="18"/>
    </row>
    <row r="2039" spans="1:2" x14ac:dyDescent="0.25">
      <c r="A2039" s="12"/>
      <c r="B2039" s="18"/>
    </row>
    <row r="2040" spans="1:2" x14ac:dyDescent="0.25">
      <c r="A2040" s="12"/>
      <c r="B2040" s="18"/>
    </row>
    <row r="2041" spans="1:2" x14ac:dyDescent="0.25">
      <c r="A2041" s="12"/>
      <c r="B2041" s="18"/>
    </row>
    <row r="2042" spans="1:2" x14ac:dyDescent="0.25">
      <c r="A2042" s="12"/>
      <c r="B2042" s="18"/>
    </row>
    <row r="2043" spans="1:2" x14ac:dyDescent="0.25">
      <c r="A2043" s="12"/>
      <c r="B2043" s="18"/>
    </row>
    <row r="2044" spans="1:2" x14ac:dyDescent="0.25">
      <c r="A2044" s="12"/>
      <c r="B2044" s="18"/>
    </row>
    <row r="2045" spans="1:2" x14ac:dyDescent="0.25">
      <c r="A2045" s="12"/>
      <c r="B2045" s="18"/>
    </row>
    <row r="2046" spans="1:2" x14ac:dyDescent="0.25">
      <c r="A2046" s="12"/>
      <c r="B2046" s="18"/>
    </row>
    <row r="2047" spans="1:2" x14ac:dyDescent="0.25">
      <c r="A2047" s="12"/>
      <c r="B2047" s="18"/>
    </row>
    <row r="2048" spans="1:2" x14ac:dyDescent="0.25">
      <c r="A2048" s="12"/>
      <c r="B2048" s="18"/>
    </row>
    <row r="2049" spans="1:2" x14ac:dyDescent="0.25">
      <c r="A2049" s="12"/>
      <c r="B2049" s="18"/>
    </row>
    <row r="2050" spans="1:2" x14ac:dyDescent="0.25">
      <c r="A2050" s="12"/>
      <c r="B2050" s="18"/>
    </row>
    <row r="2051" spans="1:2" x14ac:dyDescent="0.25">
      <c r="A2051" s="12"/>
      <c r="B2051" s="18"/>
    </row>
    <row r="2052" spans="1:2" x14ac:dyDescent="0.25">
      <c r="A2052" s="12"/>
      <c r="B2052" s="18"/>
    </row>
    <row r="2053" spans="1:2" x14ac:dyDescent="0.25">
      <c r="A2053" s="12"/>
      <c r="B2053" s="18"/>
    </row>
    <row r="2054" spans="1:2" x14ac:dyDescent="0.25">
      <c r="A2054" s="12"/>
      <c r="B2054" s="18"/>
    </row>
    <row r="2055" spans="1:2" x14ac:dyDescent="0.25">
      <c r="A2055" s="12"/>
      <c r="B2055" s="18"/>
    </row>
    <row r="2056" spans="1:2" x14ac:dyDescent="0.25">
      <c r="A2056" s="12"/>
      <c r="B2056" s="18"/>
    </row>
    <row r="2057" spans="1:2" x14ac:dyDescent="0.25">
      <c r="A2057" s="12"/>
      <c r="B2057" s="18"/>
    </row>
    <row r="2058" spans="1:2" x14ac:dyDescent="0.25">
      <c r="A2058" s="12"/>
      <c r="B2058" s="18"/>
    </row>
    <row r="2059" spans="1:2" x14ac:dyDescent="0.25">
      <c r="A2059" s="12"/>
      <c r="B2059" s="18"/>
    </row>
    <row r="2060" spans="1:2" x14ac:dyDescent="0.25">
      <c r="A2060" s="12"/>
      <c r="B2060" s="18"/>
    </row>
    <row r="2061" spans="1:2" x14ac:dyDescent="0.25">
      <c r="A2061" s="12"/>
      <c r="B2061" s="18"/>
    </row>
    <row r="2062" spans="1:2" x14ac:dyDescent="0.25">
      <c r="A2062" s="12"/>
      <c r="B2062" s="18"/>
    </row>
    <row r="2063" spans="1:2" x14ac:dyDescent="0.25">
      <c r="A2063" s="12"/>
      <c r="B2063" s="18"/>
    </row>
    <row r="2064" spans="1:2" x14ac:dyDescent="0.25">
      <c r="A2064" s="12"/>
      <c r="B2064" s="18"/>
    </row>
    <row r="2065" spans="1:2" x14ac:dyDescent="0.25">
      <c r="A2065" s="12"/>
      <c r="B2065" s="18"/>
    </row>
    <row r="2066" spans="1:2" x14ac:dyDescent="0.25">
      <c r="A2066" s="12"/>
      <c r="B2066" s="18"/>
    </row>
    <row r="2067" spans="1:2" x14ac:dyDescent="0.25">
      <c r="A2067" s="12"/>
      <c r="B2067"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8"/>
  <sheetViews>
    <sheetView workbookViewId="0">
      <selection activeCell="I150" sqref="I150"/>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39</v>
      </c>
      <c r="B1" s="1" t="s">
        <v>52</v>
      </c>
      <c r="C1" s="1" t="s">
        <v>0</v>
      </c>
      <c r="D1" s="1" t="s">
        <v>159</v>
      </c>
      <c r="H1" s="138" t="s">
        <v>160</v>
      </c>
      <c r="I1" s="139"/>
      <c r="J1" s="139"/>
      <c r="K1" s="139"/>
      <c r="L1" s="139"/>
      <c r="M1" s="140"/>
    </row>
    <row r="2" spans="1:13" ht="15.75" thickBot="1" x14ac:dyDescent="0.3">
      <c r="B2" s="12">
        <v>45390</v>
      </c>
      <c r="C2" s="18">
        <v>20.780000999999999</v>
      </c>
      <c r="D2" s="128">
        <f>C2/C3-1</f>
        <v>-2.2117600000000071E-2</v>
      </c>
      <c r="H2" s="67"/>
      <c r="I2" s="68"/>
      <c r="J2" s="68"/>
      <c r="K2" s="68"/>
      <c r="L2" s="68"/>
      <c r="M2" s="69"/>
    </row>
    <row r="3" spans="1:13" ht="15.75" thickBot="1" x14ac:dyDescent="0.3">
      <c r="B3" s="12">
        <v>45383</v>
      </c>
      <c r="C3" s="18">
        <v>21.25</v>
      </c>
      <c r="D3" s="128">
        <f t="shared" ref="D3:D66" si="0">C3/C4-1</f>
        <v>-5.0502159247454381E-2</v>
      </c>
      <c r="H3" s="70" t="s">
        <v>161</v>
      </c>
      <c r="I3" s="71" t="s">
        <v>162</v>
      </c>
      <c r="J3" s="72" t="s">
        <v>163</v>
      </c>
      <c r="K3" s="73" t="s">
        <v>164</v>
      </c>
      <c r="L3" s="73" t="s">
        <v>165</v>
      </c>
      <c r="M3" s="74" t="s">
        <v>166</v>
      </c>
    </row>
    <row r="4" spans="1:13" x14ac:dyDescent="0.25">
      <c r="B4" s="12">
        <v>45376</v>
      </c>
      <c r="C4" s="18">
        <v>22.380251000000001</v>
      </c>
      <c r="D4" s="128">
        <f t="shared" si="0"/>
        <v>4.8746434044383058E-2</v>
      </c>
      <c r="H4" s="75">
        <f>$I$19-3*$I$23</f>
        <v>-0.1775854919029542</v>
      </c>
      <c r="I4" s="76">
        <f>H4</f>
        <v>-0.1775854919029542</v>
      </c>
      <c r="J4" s="77">
        <f>COUNTIF(D:D,"&lt;="&amp;H4)</f>
        <v>13</v>
      </c>
      <c r="K4" s="77" t="str">
        <f>"Less than "&amp;TEXT(H4,"0,00%")</f>
        <v>Less than -17,76%</v>
      </c>
      <c r="L4" s="78">
        <f>J4/$I$31</f>
        <v>7.3198198198198196E-3</v>
      </c>
      <c r="M4" s="79">
        <f>L4</f>
        <v>7.3198198198198196E-3</v>
      </c>
    </row>
    <row r="5" spans="1:13" x14ac:dyDescent="0.25">
      <c r="B5" s="12">
        <v>45369</v>
      </c>
      <c r="C5" s="18">
        <v>21.340001999999998</v>
      </c>
      <c r="D5" s="128">
        <f t="shared" si="0"/>
        <v>4.8685489570224227E-2</v>
      </c>
      <c r="H5" s="80">
        <f>$I$19-2.4*$I$23</f>
        <v>-0.14121387699052862</v>
      </c>
      <c r="I5" s="81">
        <f>H5</f>
        <v>-0.14121387699052862</v>
      </c>
      <c r="J5" s="82">
        <f>COUNTIFS(D:D,"&lt;="&amp;H5,D:D,"&gt;"&amp;H4)</f>
        <v>11</v>
      </c>
      <c r="K5" s="83" t="str">
        <f t="shared" ref="K5:K14" si="1">TEXT(H4,"0,00%")&amp;" to "&amp;TEXT(H5,"0,00%")</f>
        <v>-17,76% to -14,12%</v>
      </c>
      <c r="L5" s="84">
        <f>J5/$I$31</f>
        <v>6.1936936936936937E-3</v>
      </c>
      <c r="M5" s="85">
        <f>M4+L5</f>
        <v>1.3513513513513514E-2</v>
      </c>
    </row>
    <row r="6" spans="1:13" x14ac:dyDescent="0.25">
      <c r="B6" s="12">
        <v>45362</v>
      </c>
      <c r="C6" s="18">
        <v>20.349287</v>
      </c>
      <c r="D6" s="128">
        <f t="shared" si="0"/>
        <v>-0.18102069083868511</v>
      </c>
      <c r="H6" s="80">
        <f>$I$19-1.8*$I$23</f>
        <v>-0.10484226207810306</v>
      </c>
      <c r="I6" s="81">
        <f t="shared" ref="I6:I14" si="2">H6</f>
        <v>-0.10484226207810306</v>
      </c>
      <c r="J6" s="82">
        <f t="shared" ref="J6:J14" si="3">COUNTIFS(D:D,"&lt;="&amp;H6,D:D,"&gt;"&amp;H5)</f>
        <v>29</v>
      </c>
      <c r="K6" s="83" t="str">
        <f t="shared" si="1"/>
        <v>-14,12% to -10,48%</v>
      </c>
      <c r="L6" s="84">
        <f t="shared" ref="L6:L15" si="4">J6/$I$31</f>
        <v>1.6328828828828829E-2</v>
      </c>
      <c r="M6" s="85">
        <f t="shared" ref="M6:M15" si="5">M5+L6</f>
        <v>2.9842342342342343E-2</v>
      </c>
    </row>
    <row r="7" spans="1:13" x14ac:dyDescent="0.25">
      <c r="B7" s="12">
        <v>45355</v>
      </c>
      <c r="C7" s="18">
        <v>24.847131999999998</v>
      </c>
      <c r="D7" s="128">
        <f t="shared" si="0"/>
        <v>-5.8558544734069407E-2</v>
      </c>
      <c r="H7" s="80">
        <f>$I$19-1.2*$I$23</f>
        <v>-6.8470647165677481E-2</v>
      </c>
      <c r="I7" s="81">
        <f t="shared" si="2"/>
        <v>-6.8470647165677481E-2</v>
      </c>
      <c r="J7" s="82">
        <f t="shared" si="3"/>
        <v>82</v>
      </c>
      <c r="K7" s="83" t="str">
        <f t="shared" si="1"/>
        <v>-10,48% to -6,85%</v>
      </c>
      <c r="L7" s="84">
        <f t="shared" si="4"/>
        <v>4.6171171171171171E-2</v>
      </c>
      <c r="M7" s="85">
        <f t="shared" si="5"/>
        <v>7.6013513513513514E-2</v>
      </c>
    </row>
    <row r="8" spans="1:13" x14ac:dyDescent="0.25">
      <c r="B8" s="12">
        <v>45348</v>
      </c>
      <c r="C8" s="18">
        <v>26.392647</v>
      </c>
      <c r="D8" s="128">
        <f t="shared" si="0"/>
        <v>2.1472377323079606E-2</v>
      </c>
      <c r="H8" s="80">
        <f>$I$19-0.6*$I$23</f>
        <v>-3.2099032253251905E-2</v>
      </c>
      <c r="I8" s="81">
        <f t="shared" si="2"/>
        <v>-3.2099032253251905E-2</v>
      </c>
      <c r="J8" s="82">
        <f t="shared" si="3"/>
        <v>256</v>
      </c>
      <c r="K8" s="83" t="str">
        <f t="shared" si="1"/>
        <v>-6,85% to -3,21%</v>
      </c>
      <c r="L8" s="84">
        <f t="shared" si="4"/>
        <v>0.14414414414414414</v>
      </c>
      <c r="M8" s="85">
        <f t="shared" si="5"/>
        <v>0.22015765765765766</v>
      </c>
    </row>
    <row r="9" spans="1:13" x14ac:dyDescent="0.25">
      <c r="B9" s="12">
        <v>45341</v>
      </c>
      <c r="C9" s="18">
        <v>25.837847</v>
      </c>
      <c r="D9" s="128">
        <f t="shared" si="0"/>
        <v>1.1516528225121725E-3</v>
      </c>
      <c r="H9" s="80">
        <f>$I$19</f>
        <v>4.2725826591736727E-3</v>
      </c>
      <c r="I9" s="81">
        <f t="shared" si="2"/>
        <v>4.2725826591736727E-3</v>
      </c>
      <c r="J9" s="82">
        <f t="shared" si="3"/>
        <v>547</v>
      </c>
      <c r="K9" s="83" t="str">
        <f t="shared" si="1"/>
        <v>-3,21% to 0,43%</v>
      </c>
      <c r="L9" s="84">
        <f t="shared" si="4"/>
        <v>0.30799549549549549</v>
      </c>
      <c r="M9" s="85">
        <f t="shared" si="5"/>
        <v>0.52815315315315314</v>
      </c>
    </row>
    <row r="10" spans="1:13" x14ac:dyDescent="0.25">
      <c r="B10" s="12">
        <v>45334</v>
      </c>
      <c r="C10" s="18">
        <v>25.808125</v>
      </c>
      <c r="D10" s="128">
        <f t="shared" si="0"/>
        <v>-2.5074812339709762E-2</v>
      </c>
      <c r="H10" s="80">
        <f>$I$19+0.6*$I$23</f>
        <v>4.0644197571599247E-2</v>
      </c>
      <c r="I10" s="81">
        <f t="shared" si="2"/>
        <v>4.0644197571599247E-2</v>
      </c>
      <c r="J10" s="82">
        <f t="shared" si="3"/>
        <v>459</v>
      </c>
      <c r="K10" s="83" t="str">
        <f t="shared" si="1"/>
        <v>0,43% to 4,06%</v>
      </c>
      <c r="L10" s="84">
        <f t="shared" si="4"/>
        <v>0.25844594594594594</v>
      </c>
      <c r="M10" s="85">
        <f t="shared" si="5"/>
        <v>0.78659909909909909</v>
      </c>
    </row>
    <row r="11" spans="1:13" x14ac:dyDescent="0.25">
      <c r="B11" s="12">
        <v>45327</v>
      </c>
      <c r="C11" s="18">
        <v>26.471903000000001</v>
      </c>
      <c r="D11" s="128">
        <f t="shared" si="0"/>
        <v>2.4147127057925433E-2</v>
      </c>
      <c r="H11" s="80">
        <f>$I$19+1.2*$I$23</f>
        <v>7.7015812484024823E-2</v>
      </c>
      <c r="I11" s="81">
        <f t="shared" si="2"/>
        <v>7.7015812484024823E-2</v>
      </c>
      <c r="J11" s="82">
        <f t="shared" si="3"/>
        <v>219</v>
      </c>
      <c r="K11" s="83" t="str">
        <f t="shared" si="1"/>
        <v>4,06% to 7,70%</v>
      </c>
      <c r="L11" s="84">
        <f t="shared" si="4"/>
        <v>0.12331081081081081</v>
      </c>
      <c r="M11" s="85">
        <f t="shared" si="5"/>
        <v>0.90990990990990994</v>
      </c>
    </row>
    <row r="12" spans="1:13" x14ac:dyDescent="0.25">
      <c r="B12" s="12">
        <v>45320</v>
      </c>
      <c r="C12" s="18">
        <v>25.847753999999998</v>
      </c>
      <c r="D12" s="128">
        <f t="shared" si="0"/>
        <v>-2.1013118655111906E-2</v>
      </c>
      <c r="H12" s="80">
        <f>$I$19+1.8*$I$23</f>
        <v>0.1133874273964504</v>
      </c>
      <c r="I12" s="81">
        <f t="shared" si="2"/>
        <v>0.1133874273964504</v>
      </c>
      <c r="J12" s="82">
        <f t="shared" si="3"/>
        <v>95</v>
      </c>
      <c r="K12" s="83" t="str">
        <f t="shared" si="1"/>
        <v>7,70% to 11,34%</v>
      </c>
      <c r="L12" s="84">
        <f t="shared" si="4"/>
        <v>5.3490990990990993E-2</v>
      </c>
      <c r="M12" s="85">
        <f t="shared" si="5"/>
        <v>0.96340090090090091</v>
      </c>
    </row>
    <row r="13" spans="1:13" x14ac:dyDescent="0.25">
      <c r="B13" s="12">
        <v>45313</v>
      </c>
      <c r="C13" s="18">
        <v>26.402553999999999</v>
      </c>
      <c r="D13" s="128">
        <f t="shared" si="0"/>
        <v>2.5000010676050621E-2</v>
      </c>
      <c r="H13" s="80">
        <f>$I$19+2.4*$I$23</f>
        <v>0.14975904230887599</v>
      </c>
      <c r="I13" s="81">
        <f t="shared" si="2"/>
        <v>0.14975904230887599</v>
      </c>
      <c r="J13" s="82">
        <f t="shared" si="3"/>
        <v>34</v>
      </c>
      <c r="K13" s="83" t="str">
        <f t="shared" si="1"/>
        <v>11,34% to 14,98%</v>
      </c>
      <c r="L13" s="84">
        <f t="shared" si="4"/>
        <v>1.9144144144144143E-2</v>
      </c>
      <c r="M13" s="85">
        <f t="shared" si="5"/>
        <v>0.98254504504504503</v>
      </c>
    </row>
    <row r="14" spans="1:13" x14ac:dyDescent="0.25">
      <c r="B14" s="12">
        <v>45306</v>
      </c>
      <c r="C14" s="18">
        <v>25.758589000000001</v>
      </c>
      <c r="D14" s="128">
        <f t="shared" si="0"/>
        <v>9.7087481395214947E-3</v>
      </c>
      <c r="H14" s="80">
        <f>$I$19+3*$I$23</f>
        <v>0.18613065722130157</v>
      </c>
      <c r="I14" s="81">
        <f t="shared" si="2"/>
        <v>0.18613065722130157</v>
      </c>
      <c r="J14" s="82">
        <f t="shared" si="3"/>
        <v>14</v>
      </c>
      <c r="K14" s="83" t="str">
        <f t="shared" si="1"/>
        <v>14,98% to 18,61%</v>
      </c>
      <c r="L14" s="84">
        <f t="shared" si="4"/>
        <v>7.8828828828828822E-3</v>
      </c>
      <c r="M14" s="85">
        <f t="shared" si="5"/>
        <v>0.99042792792792789</v>
      </c>
    </row>
    <row r="15" spans="1:13" ht="15.75" thickBot="1" x14ac:dyDescent="0.3">
      <c r="B15" s="12">
        <v>45299</v>
      </c>
      <c r="C15" s="18">
        <v>25.510909999999999</v>
      </c>
      <c r="D15" s="128">
        <f t="shared" si="0"/>
        <v>3.5074303514568417E-3</v>
      </c>
      <c r="H15" s="86"/>
      <c r="I15" s="87" t="s">
        <v>167</v>
      </c>
      <c r="J15" s="87">
        <f>COUNTIF(D:D,"&gt;"&amp;H14)</f>
        <v>17</v>
      </c>
      <c r="K15" s="87" t="str">
        <f>"Greater than "&amp;TEXT(H14,"0,00%")</f>
        <v>Greater than 18,61%</v>
      </c>
      <c r="L15" s="88">
        <f t="shared" si="4"/>
        <v>9.5720720720720714E-3</v>
      </c>
      <c r="M15" s="88">
        <f t="shared" si="5"/>
        <v>1</v>
      </c>
    </row>
    <row r="16" spans="1:13" ht="15.75" thickBot="1" x14ac:dyDescent="0.3">
      <c r="B16" s="12">
        <v>45292</v>
      </c>
      <c r="C16" s="18">
        <v>25.421745000000001</v>
      </c>
      <c r="D16" s="128">
        <f t="shared" si="0"/>
        <v>-6.3845342252435988E-2</v>
      </c>
      <c r="H16" s="89"/>
      <c r="M16" s="90"/>
    </row>
    <row r="17" spans="2:13" x14ac:dyDescent="0.25">
      <c r="B17" s="12">
        <v>45285</v>
      </c>
      <c r="C17" s="18">
        <v>27.155497</v>
      </c>
      <c r="D17" s="128">
        <f t="shared" si="0"/>
        <v>-5.4426616599467792E-3</v>
      </c>
      <c r="H17" s="141" t="s">
        <v>168</v>
      </c>
      <c r="I17" s="142"/>
      <c r="M17" s="90"/>
    </row>
    <row r="18" spans="2:13" x14ac:dyDescent="0.25">
      <c r="B18" s="12">
        <v>45278</v>
      </c>
      <c r="C18" s="18">
        <v>27.304103999999999</v>
      </c>
      <c r="D18" s="128">
        <f t="shared" si="0"/>
        <v>5.1057217810668298E-3</v>
      </c>
      <c r="H18" s="143"/>
      <c r="I18" s="144"/>
      <c r="M18" s="90"/>
    </row>
    <row r="19" spans="2:13" x14ac:dyDescent="0.25">
      <c r="B19" s="12">
        <v>45271</v>
      </c>
      <c r="C19" s="18">
        <v>27.165405</v>
      </c>
      <c r="D19" s="128">
        <f t="shared" si="0"/>
        <v>1.5555582305992077E-2</v>
      </c>
      <c r="H19" s="91" t="s">
        <v>169</v>
      </c>
      <c r="I19" s="92">
        <f>AVERAGE(D:D)</f>
        <v>4.2725826591736727E-3</v>
      </c>
      <c r="M19" s="90"/>
    </row>
    <row r="20" spans="2:13" x14ac:dyDescent="0.25">
      <c r="B20" s="12">
        <v>45264</v>
      </c>
      <c r="C20" s="18">
        <v>26.749303999999999</v>
      </c>
      <c r="D20" s="128">
        <f t="shared" si="0"/>
        <v>-1.4245717679850722E-2</v>
      </c>
      <c r="H20" s="91" t="s">
        <v>170</v>
      </c>
      <c r="I20" s="92">
        <f>_xlfn.STDEV.S(D:D)/SQRT(COUNT(D:D))</f>
        <v>1.4384337130233153E-3</v>
      </c>
      <c r="M20" s="90"/>
    </row>
    <row r="21" spans="2:13" x14ac:dyDescent="0.25">
      <c r="B21" s="12">
        <v>45257</v>
      </c>
      <c r="C21" s="18">
        <v>27.135874000000001</v>
      </c>
      <c r="D21" s="128">
        <f t="shared" si="0"/>
        <v>1.582623900043667E-2</v>
      </c>
      <c r="H21" s="91" t="s">
        <v>171</v>
      </c>
      <c r="I21" s="92">
        <f>MEDIAN(D:D)</f>
        <v>1.5007931271603381E-3</v>
      </c>
      <c r="M21" s="90"/>
    </row>
    <row r="22" spans="2:13" x14ac:dyDescent="0.25">
      <c r="B22" s="12">
        <v>45250</v>
      </c>
      <c r="C22" s="18">
        <v>26.713106</v>
      </c>
      <c r="D22" s="128">
        <f t="shared" si="0"/>
        <v>1.2672361739856086E-2</v>
      </c>
      <c r="H22" s="91" t="s">
        <v>172</v>
      </c>
      <c r="I22" s="92">
        <f>MODE(D:D)</f>
        <v>0</v>
      </c>
      <c r="M22" s="90"/>
    </row>
    <row r="23" spans="2:13" x14ac:dyDescent="0.25">
      <c r="B23" s="12">
        <v>45243</v>
      </c>
      <c r="C23" s="18">
        <v>26.378824000000002</v>
      </c>
      <c r="D23" s="128">
        <f t="shared" si="0"/>
        <v>-5.9281056512642261E-3</v>
      </c>
      <c r="H23" s="91" t="s">
        <v>173</v>
      </c>
      <c r="I23" s="92">
        <f>_xlfn.STDEV.S(D:D)</f>
        <v>6.061935818737596E-2</v>
      </c>
      <c r="M23" s="90"/>
    </row>
    <row r="24" spans="2:13" x14ac:dyDescent="0.25">
      <c r="B24" s="12">
        <v>45236</v>
      </c>
      <c r="C24" s="18">
        <v>26.536133</v>
      </c>
      <c r="D24" s="128">
        <f t="shared" si="0"/>
        <v>-4.2907818735959391E-2</v>
      </c>
      <c r="H24" s="91" t="s">
        <v>174</v>
      </c>
      <c r="I24" s="92">
        <f>_xlfn.VAR.S(D:D)</f>
        <v>3.6747065870493846E-3</v>
      </c>
      <c r="M24" s="90"/>
    </row>
    <row r="25" spans="2:13" x14ac:dyDescent="0.25">
      <c r="B25" s="12">
        <v>45229</v>
      </c>
      <c r="C25" s="18">
        <v>27.725785999999999</v>
      </c>
      <c r="D25" s="128">
        <f t="shared" si="0"/>
        <v>4.5606300205593087E-2</v>
      </c>
      <c r="H25" s="91" t="s">
        <v>175</v>
      </c>
      <c r="I25" s="93">
        <f>KURT(D:D)</f>
        <v>5.0954560867451733</v>
      </c>
      <c r="M25" s="90"/>
    </row>
    <row r="26" spans="2:13" x14ac:dyDescent="0.25">
      <c r="B26" s="12">
        <v>45222</v>
      </c>
      <c r="C26" s="18">
        <v>26.516468</v>
      </c>
      <c r="D26" s="128">
        <f t="shared" si="0"/>
        <v>-9.2224849293361055E-2</v>
      </c>
      <c r="H26" s="91" t="s">
        <v>176</v>
      </c>
      <c r="I26" s="93">
        <f>SKEW(D:D)</f>
        <v>0.44399495731887689</v>
      </c>
      <c r="M26" s="90"/>
    </row>
    <row r="27" spans="2:13" x14ac:dyDescent="0.25">
      <c r="B27" s="12">
        <v>45215</v>
      </c>
      <c r="C27" s="18">
        <v>29.210391999999999</v>
      </c>
      <c r="D27" s="128">
        <f t="shared" si="0"/>
        <v>-2.8450001418557136E-2</v>
      </c>
      <c r="H27" s="91" t="s">
        <v>164</v>
      </c>
      <c r="I27" s="92">
        <f>I29-I28</f>
        <v>0.71271999469695524</v>
      </c>
      <c r="M27" s="90"/>
    </row>
    <row r="28" spans="2:13" x14ac:dyDescent="0.25">
      <c r="B28" s="12">
        <v>45208</v>
      </c>
      <c r="C28" s="18">
        <v>30.065763</v>
      </c>
      <c r="D28" s="128">
        <f t="shared" si="0"/>
        <v>-7.1428422825750015E-3</v>
      </c>
      <c r="H28" s="91" t="s">
        <v>177</v>
      </c>
      <c r="I28" s="92">
        <f>MIN(D:D)</f>
        <v>-0.29173155684659624</v>
      </c>
      <c r="M28" s="90"/>
    </row>
    <row r="29" spans="2:13" x14ac:dyDescent="0.25">
      <c r="B29" s="12">
        <v>45201</v>
      </c>
      <c r="C29" s="18">
        <v>30.282063000000001</v>
      </c>
      <c r="D29" s="128">
        <f t="shared" si="0"/>
        <v>1.5831125890573894E-2</v>
      </c>
      <c r="H29" s="91" t="s">
        <v>178</v>
      </c>
      <c r="I29" s="92">
        <f>MAX(D:D)</f>
        <v>0.420988437850359</v>
      </c>
      <c r="M29" s="90"/>
    </row>
    <row r="30" spans="2:13" x14ac:dyDescent="0.25">
      <c r="B30" s="12">
        <v>45194</v>
      </c>
      <c r="C30" s="18">
        <v>29.810134999999999</v>
      </c>
      <c r="D30" s="128">
        <f t="shared" si="0"/>
        <v>-1.972197981195456E-2</v>
      </c>
      <c r="H30" s="91" t="s">
        <v>179</v>
      </c>
      <c r="I30" s="93">
        <f>SUM(D:D)</f>
        <v>7.5881068026924421</v>
      </c>
      <c r="M30" s="90"/>
    </row>
    <row r="31" spans="2:13" ht="15.75" thickBot="1" x14ac:dyDescent="0.3">
      <c r="B31" s="12">
        <v>45187</v>
      </c>
      <c r="C31" s="18">
        <v>30.409877999999999</v>
      </c>
      <c r="D31" s="128">
        <f t="shared" si="0"/>
        <v>-5.0353008717644587E-2</v>
      </c>
      <c r="H31" s="94" t="s">
        <v>180</v>
      </c>
      <c r="I31" s="69">
        <f>COUNT(D:D)</f>
        <v>1776</v>
      </c>
      <c r="M31" s="90"/>
    </row>
    <row r="32" spans="2:13" ht="15.75" thickBot="1" x14ac:dyDescent="0.3">
      <c r="B32" s="12">
        <v>45180</v>
      </c>
      <c r="C32" s="18">
        <v>32.022297000000002</v>
      </c>
      <c r="D32" s="128">
        <f t="shared" si="0"/>
        <v>6.333654126681787E-2</v>
      </c>
      <c r="H32" s="95"/>
      <c r="M32" s="90"/>
    </row>
    <row r="33" spans="2:13" x14ac:dyDescent="0.25">
      <c r="B33" s="12">
        <v>45173</v>
      </c>
      <c r="C33" s="18">
        <v>30.114922</v>
      </c>
      <c r="D33" s="128">
        <f t="shared" si="0"/>
        <v>-4.7574586978693212E-2</v>
      </c>
      <c r="H33" s="96"/>
      <c r="I33" s="97" t="s">
        <v>181</v>
      </c>
      <c r="J33" s="97" t="s">
        <v>180</v>
      </c>
      <c r="K33" s="97" t="s">
        <v>182</v>
      </c>
      <c r="L33" s="98" t="s">
        <v>183</v>
      </c>
      <c r="M33" s="90"/>
    </row>
    <row r="34" spans="2:13" x14ac:dyDescent="0.25">
      <c r="B34" s="12">
        <v>45166</v>
      </c>
      <c r="C34" s="18">
        <v>31.619192000000002</v>
      </c>
      <c r="D34" s="128">
        <f t="shared" si="0"/>
        <v>3.2423733461737658E-2</v>
      </c>
      <c r="H34" s="99" t="s">
        <v>184</v>
      </c>
      <c r="I34" s="84">
        <f>AVERAGEIF(D:D,"&gt;0")</f>
        <v>4.5166669703490925E-2</v>
      </c>
      <c r="J34" s="82">
        <f>COUNTIF(D:D,"&gt;0")</f>
        <v>917</v>
      </c>
      <c r="K34" s="84">
        <f>J34/$I$31</f>
        <v>0.5163288288288288</v>
      </c>
      <c r="L34" s="85">
        <f>K34*I34</f>
        <v>2.3320853670102015E-2</v>
      </c>
      <c r="M34" s="90"/>
    </row>
    <row r="35" spans="2:13" x14ac:dyDescent="0.25">
      <c r="B35" s="12">
        <v>45159</v>
      </c>
      <c r="C35" s="18">
        <v>30.626176999999998</v>
      </c>
      <c r="D35" s="128">
        <f t="shared" si="0"/>
        <v>1.212600985225909E-2</v>
      </c>
      <c r="H35" s="99" t="s">
        <v>185</v>
      </c>
      <c r="I35" s="84">
        <f>AVERAGEIF(D:D,"&lt;0")</f>
        <v>-4.0758710018564785E-2</v>
      </c>
      <c r="J35" s="82">
        <f>COUNTIF(D:D,"&lt;0")</f>
        <v>830</v>
      </c>
      <c r="K35" s="84">
        <f>J35/$I$31</f>
        <v>0.46734234234234234</v>
      </c>
      <c r="L35" s="85">
        <f t="shared" ref="L35:L36" si="6">K35*I35</f>
        <v>-1.9048271010928361E-2</v>
      </c>
      <c r="M35" s="90"/>
    </row>
    <row r="36" spans="2:13" ht="15.75" thickBot="1" x14ac:dyDescent="0.3">
      <c r="B36" s="12">
        <v>45152</v>
      </c>
      <c r="C36" s="18">
        <v>30.259253000000001</v>
      </c>
      <c r="D36" s="128">
        <f t="shared" si="0"/>
        <v>-3.3998813698273289E-2</v>
      </c>
      <c r="H36" s="100" t="s">
        <v>186</v>
      </c>
      <c r="I36" s="87">
        <v>0</v>
      </c>
      <c r="J36" s="87">
        <f>COUNTIF(D:D,"0")</f>
        <v>29</v>
      </c>
      <c r="K36" s="101">
        <f>J36/$I$31</f>
        <v>1.6328828828828829E-2</v>
      </c>
      <c r="L36" s="88">
        <f t="shared" si="6"/>
        <v>0</v>
      </c>
      <c r="M36" s="90"/>
    </row>
    <row r="37" spans="2:13" ht="15.75" thickBot="1" x14ac:dyDescent="0.3">
      <c r="B37" s="12">
        <v>45145</v>
      </c>
      <c r="C37" s="18">
        <v>31.32424</v>
      </c>
      <c r="D37" s="128">
        <f t="shared" si="0"/>
        <v>-1.3538361093651363E-2</v>
      </c>
      <c r="H37" s="95"/>
      <c r="I37" s="102"/>
      <c r="J37" s="102"/>
      <c r="K37" s="102"/>
      <c r="L37" s="102"/>
      <c r="M37" s="90"/>
    </row>
    <row r="38" spans="2:13" x14ac:dyDescent="0.25">
      <c r="B38" s="12">
        <v>45138</v>
      </c>
      <c r="C38" s="18">
        <v>31.754138999999999</v>
      </c>
      <c r="D38" s="128">
        <f t="shared" si="0"/>
        <v>-2.8981268692158779E-2</v>
      </c>
      <c r="H38" s="75" t="s">
        <v>187</v>
      </c>
      <c r="I38" s="97" t="s">
        <v>188</v>
      </c>
      <c r="J38" s="97" t="s">
        <v>189</v>
      </c>
      <c r="K38" s="97" t="s">
        <v>190</v>
      </c>
      <c r="L38" s="97" t="s">
        <v>191</v>
      </c>
      <c r="M38" s="98" t="s">
        <v>192</v>
      </c>
    </row>
    <row r="39" spans="2:13" x14ac:dyDescent="0.25">
      <c r="B39" s="12">
        <v>45131</v>
      </c>
      <c r="C39" s="18">
        <v>32.701881</v>
      </c>
      <c r="D39" s="128">
        <f t="shared" si="0"/>
        <v>1.4242526610084072E-2</v>
      </c>
      <c r="H39" s="103">
        <v>1</v>
      </c>
      <c r="I39" s="84">
        <f>$I$19+($H39*$I$23)</f>
        <v>6.4891940846549631E-2</v>
      </c>
      <c r="J39" s="84">
        <f>$I$19-($H39*$I$23)</f>
        <v>-5.6346775528202289E-2</v>
      </c>
      <c r="K39" s="82">
        <f>COUNTIFS(D:D,"&lt;"&amp;I39,D:D,"&gt;"&amp;J39)</f>
        <v>1385</v>
      </c>
      <c r="L39" s="84">
        <f>K39/$I$31</f>
        <v>0.77984234234234229</v>
      </c>
      <c r="M39" s="85">
        <v>0.68269999999999997</v>
      </c>
    </row>
    <row r="40" spans="2:13" x14ac:dyDescent="0.25">
      <c r="B40" s="12">
        <v>45124</v>
      </c>
      <c r="C40" s="18">
        <v>32.242663999999998</v>
      </c>
      <c r="D40" s="128">
        <f t="shared" si="0"/>
        <v>2.0723695988383861E-2</v>
      </c>
      <c r="H40" s="103">
        <v>2</v>
      </c>
      <c r="I40" s="84">
        <f>$I$19+($H40*$I$23)</f>
        <v>0.12551129903392561</v>
      </c>
      <c r="J40" s="84">
        <f>$I$19-($H40*$I$23)</f>
        <v>-0.11696613371557825</v>
      </c>
      <c r="K40" s="82">
        <f>COUNTIFS(D:D,"&lt;"&amp;I40,D:D,"&gt;"&amp;J40)</f>
        <v>1688</v>
      </c>
      <c r="L40" s="84">
        <f>K40/$I$31</f>
        <v>0.9504504504504504</v>
      </c>
      <c r="M40" s="85">
        <v>0.95450000000000002</v>
      </c>
    </row>
    <row r="41" spans="2:13" x14ac:dyDescent="0.25">
      <c r="B41" s="12">
        <v>45117</v>
      </c>
      <c r="C41" s="18">
        <v>31.588042999999999</v>
      </c>
      <c r="D41" s="128">
        <f t="shared" si="0"/>
        <v>3.5554197606406879E-2</v>
      </c>
      <c r="H41" s="103">
        <v>3</v>
      </c>
      <c r="I41" s="84">
        <f>$I$19+($H41*$I$23)</f>
        <v>0.18613065722130157</v>
      </c>
      <c r="J41" s="84">
        <f>$I$19-($H41*$I$23)</f>
        <v>-0.1775854919029542</v>
      </c>
      <c r="K41" s="82">
        <f>COUNTIFS(D:D,"&lt;"&amp;I41,D:D,"&gt;"&amp;J41)</f>
        <v>1746</v>
      </c>
      <c r="L41" s="84">
        <f>K41/$I$31</f>
        <v>0.98310810810810811</v>
      </c>
      <c r="M41" s="104">
        <v>0.99729999999999996</v>
      </c>
    </row>
    <row r="42" spans="2:13" ht="15.75" thickBot="1" x14ac:dyDescent="0.3">
      <c r="B42" s="12">
        <v>45110</v>
      </c>
      <c r="C42" s="18">
        <v>30.503515</v>
      </c>
      <c r="D42" s="128">
        <f t="shared" si="0"/>
        <v>-2.1009695765517256E-2</v>
      </c>
      <c r="H42" s="80"/>
      <c r="M42" s="104"/>
    </row>
    <row r="43" spans="2:13" ht="15.75" thickBot="1" x14ac:dyDescent="0.3">
      <c r="B43" s="12">
        <v>45103</v>
      </c>
      <c r="C43" s="18">
        <v>31.158138000000001</v>
      </c>
      <c r="D43" s="128">
        <f t="shared" si="0"/>
        <v>4.9358213096166947E-2</v>
      </c>
      <c r="H43" s="145" t="s">
        <v>193</v>
      </c>
      <c r="I43" s="146"/>
      <c r="J43" s="146"/>
      <c r="K43" s="146"/>
      <c r="L43" s="146"/>
      <c r="M43" s="147"/>
    </row>
    <row r="44" spans="2:13" x14ac:dyDescent="0.25">
      <c r="B44" s="12">
        <v>45096</v>
      </c>
      <c r="C44" s="18">
        <v>29.692565999999999</v>
      </c>
      <c r="D44" s="128">
        <f t="shared" si="0"/>
        <v>-1.1064034781159582E-2</v>
      </c>
      <c r="H44" s="105">
        <v>0.01</v>
      </c>
      <c r="I44" s="106">
        <f t="shared" ref="I44:I58" si="7">_xlfn.PERCENTILE.INC(D:D,H44)</f>
        <v>-0.15089282521789477</v>
      </c>
      <c r="J44" s="107">
        <v>0.2</v>
      </c>
      <c r="K44" s="106">
        <f t="shared" ref="K44:K56" si="8">_xlfn.PERCENTILE.INC(D:D,J44)</f>
        <v>-3.5775109451419818E-2</v>
      </c>
      <c r="L44" s="107">
        <v>0.85</v>
      </c>
      <c r="M44" s="108">
        <f t="shared" ref="M44:M58" si="9">_xlfn.PERCENTILE.INC(D:D,L44)</f>
        <v>5.2569591975677676E-2</v>
      </c>
    </row>
    <row r="45" spans="2:13" x14ac:dyDescent="0.25">
      <c r="B45" s="12">
        <v>45089</v>
      </c>
      <c r="C45" s="18">
        <v>30.024761000000002</v>
      </c>
      <c r="D45" s="128">
        <f t="shared" si="0"/>
        <v>1.3032553336622676E-3</v>
      </c>
      <c r="H45" s="109">
        <v>0.02</v>
      </c>
      <c r="I45" s="110">
        <f t="shared" si="7"/>
        <v>-0.12041381145817176</v>
      </c>
      <c r="J45" s="111">
        <v>0.25</v>
      </c>
      <c r="K45" s="110">
        <f t="shared" si="8"/>
        <v>-2.6740913536579425E-2</v>
      </c>
      <c r="L45" s="111">
        <v>0.86</v>
      </c>
      <c r="M45" s="112">
        <f t="shared" si="9"/>
        <v>5.5592494330808373E-2</v>
      </c>
    </row>
    <row r="46" spans="2:13" x14ac:dyDescent="0.25">
      <c r="B46" s="12">
        <v>45082</v>
      </c>
      <c r="C46" s="18">
        <v>29.985682000000001</v>
      </c>
      <c r="D46" s="128">
        <f t="shared" si="0"/>
        <v>0.17676393628061415</v>
      </c>
      <c r="H46" s="109">
        <v>0.03</v>
      </c>
      <c r="I46" s="110">
        <f t="shared" si="7"/>
        <v>-0.10343928833751651</v>
      </c>
      <c r="J46" s="111">
        <v>0.3</v>
      </c>
      <c r="K46" s="110">
        <f t="shared" si="8"/>
        <v>-2.0340875960876637E-2</v>
      </c>
      <c r="L46" s="111">
        <v>0.87</v>
      </c>
      <c r="M46" s="112">
        <f t="shared" si="9"/>
        <v>5.7409520347765586E-2</v>
      </c>
    </row>
    <row r="47" spans="2:13" x14ac:dyDescent="0.25">
      <c r="B47" s="12">
        <v>45075</v>
      </c>
      <c r="C47" s="18">
        <v>25.481476000000001</v>
      </c>
      <c r="D47" s="128">
        <f t="shared" si="0"/>
        <v>5.6274182945874163E-2</v>
      </c>
      <c r="H47" s="109">
        <v>0.04</v>
      </c>
      <c r="I47" s="110">
        <f t="shared" si="7"/>
        <v>-9.3954158249389907E-2</v>
      </c>
      <c r="J47" s="111">
        <v>0.35</v>
      </c>
      <c r="K47" s="110">
        <f t="shared" si="8"/>
        <v>-1.462719576744842E-2</v>
      </c>
      <c r="L47" s="111">
        <v>0.88</v>
      </c>
      <c r="M47" s="112">
        <f t="shared" si="9"/>
        <v>6.228409624080733E-2</v>
      </c>
    </row>
    <row r="48" spans="2:13" x14ac:dyDescent="0.25">
      <c r="B48" s="12">
        <v>45068</v>
      </c>
      <c r="C48" s="18">
        <v>24.123922</v>
      </c>
      <c r="D48" s="128">
        <f t="shared" si="0"/>
        <v>-4.2692390721181472E-2</v>
      </c>
      <c r="H48" s="109">
        <v>0.05</v>
      </c>
      <c r="I48" s="110">
        <f t="shared" si="7"/>
        <v>-8.7192855834791083E-2</v>
      </c>
      <c r="J48" s="111">
        <v>0.4</v>
      </c>
      <c r="K48" s="110">
        <f t="shared" si="8"/>
        <v>-7.9873138808271849E-3</v>
      </c>
      <c r="L48" s="111">
        <v>0.89</v>
      </c>
      <c r="M48" s="112">
        <f t="shared" si="9"/>
        <v>6.6550100788827227E-2</v>
      </c>
    </row>
    <row r="49" spans="2:13" x14ac:dyDescent="0.25">
      <c r="B49" s="12">
        <v>45061</v>
      </c>
      <c r="C49" s="18">
        <v>25.199760000000001</v>
      </c>
      <c r="D49" s="128">
        <f t="shared" si="0"/>
        <v>-5.355775983620692E-3</v>
      </c>
      <c r="H49" s="109">
        <v>0.06</v>
      </c>
      <c r="I49" s="110">
        <f t="shared" si="7"/>
        <v>-7.5861957680870118E-2</v>
      </c>
      <c r="J49" s="111">
        <v>0.45</v>
      </c>
      <c r="K49" s="110">
        <f t="shared" si="8"/>
        <v>-2.2946468231267447E-3</v>
      </c>
      <c r="L49" s="111">
        <v>0.9</v>
      </c>
      <c r="M49" s="112">
        <f t="shared" si="9"/>
        <v>7.068598673072124E-2</v>
      </c>
    </row>
    <row r="50" spans="2:13" x14ac:dyDescent="0.25">
      <c r="B50" s="12">
        <v>45054</v>
      </c>
      <c r="C50" s="18">
        <v>25.335450999999999</v>
      </c>
      <c r="D50" s="128">
        <f t="shared" si="0"/>
        <v>-4.9108764107356651E-2</v>
      </c>
      <c r="H50" s="109">
        <v>7.0000000000000007E-2</v>
      </c>
      <c r="I50" s="110">
        <f t="shared" si="7"/>
        <v>-7.219841197013295E-2</v>
      </c>
      <c r="J50" s="111">
        <v>0.5</v>
      </c>
      <c r="K50" s="110">
        <f t="shared" si="8"/>
        <v>1.5007931271603381E-3</v>
      </c>
      <c r="L50" s="111">
        <v>0.91</v>
      </c>
      <c r="M50" s="112">
        <f t="shared" si="9"/>
        <v>7.6939026613268957E-2</v>
      </c>
    </row>
    <row r="51" spans="2:13" x14ac:dyDescent="0.25">
      <c r="B51" s="12">
        <v>45047</v>
      </c>
      <c r="C51" s="18">
        <v>26.643899999999999</v>
      </c>
      <c r="D51" s="128">
        <f t="shared" si="0"/>
        <v>-2.3098756015505484E-2</v>
      </c>
      <c r="H51" s="109">
        <v>0.08</v>
      </c>
      <c r="I51" s="110">
        <f t="shared" si="7"/>
        <v>-6.5574209587884513E-2</v>
      </c>
      <c r="J51" s="111">
        <v>0.55000000000000004</v>
      </c>
      <c r="K51" s="110">
        <f t="shared" si="8"/>
        <v>7.2341020204921315E-3</v>
      </c>
      <c r="L51" s="111">
        <v>0.92</v>
      </c>
      <c r="M51" s="112">
        <f t="shared" si="9"/>
        <v>8.1271893302108378E-2</v>
      </c>
    </row>
    <row r="52" spans="2:13" x14ac:dyDescent="0.25">
      <c r="B52" s="12">
        <v>45040</v>
      </c>
      <c r="C52" s="18">
        <v>27.273893000000001</v>
      </c>
      <c r="D52" s="128">
        <f t="shared" si="0"/>
        <v>-1.7801119107548891E-2</v>
      </c>
      <c r="H52" s="109">
        <v>0.09</v>
      </c>
      <c r="I52" s="110">
        <f t="shared" si="7"/>
        <v>-6.0990094835351366E-2</v>
      </c>
      <c r="J52" s="111">
        <v>0.6</v>
      </c>
      <c r="K52" s="110">
        <f t="shared" si="8"/>
        <v>1.3709008892271557E-2</v>
      </c>
      <c r="L52" s="111">
        <v>0.93</v>
      </c>
      <c r="M52" s="112">
        <f t="shared" si="9"/>
        <v>8.5435794747706906E-2</v>
      </c>
    </row>
    <row r="53" spans="2:13" x14ac:dyDescent="0.25">
      <c r="B53" s="12">
        <v>45033</v>
      </c>
      <c r="C53" s="18">
        <v>27.768198000000002</v>
      </c>
      <c r="D53" s="128">
        <f t="shared" si="0"/>
        <v>4.7149129670967183E-2</v>
      </c>
      <c r="H53" s="109">
        <v>0.1</v>
      </c>
      <c r="I53" s="110">
        <f t="shared" si="7"/>
        <v>-5.849618501018522E-2</v>
      </c>
      <c r="J53" s="111">
        <v>0.65</v>
      </c>
      <c r="K53" s="110">
        <f t="shared" si="8"/>
        <v>1.9224366203434928E-2</v>
      </c>
      <c r="L53" s="111">
        <v>0.94</v>
      </c>
      <c r="M53" s="112">
        <f t="shared" si="9"/>
        <v>9.5360096431106434E-2</v>
      </c>
    </row>
    <row r="54" spans="2:13" x14ac:dyDescent="0.25">
      <c r="B54" s="12">
        <v>45026</v>
      </c>
      <c r="C54" s="18">
        <v>26.517901999999999</v>
      </c>
      <c r="D54" s="128">
        <f t="shared" si="0"/>
        <v>5.1903067793534818E-2</v>
      </c>
      <c r="H54" s="109">
        <v>0.11</v>
      </c>
      <c r="I54" s="110">
        <f t="shared" si="7"/>
        <v>-5.5686569885640386E-2</v>
      </c>
      <c r="J54" s="111">
        <v>0.7</v>
      </c>
      <c r="K54" s="110">
        <f t="shared" si="8"/>
        <v>2.5828607470964715E-2</v>
      </c>
      <c r="L54" s="111">
        <v>0.95</v>
      </c>
      <c r="M54" s="112">
        <f t="shared" si="9"/>
        <v>0.10191980560403668</v>
      </c>
    </row>
    <row r="55" spans="2:13" x14ac:dyDescent="0.25">
      <c r="B55" s="12">
        <v>45019</v>
      </c>
      <c r="C55" s="18">
        <v>25.209454000000001</v>
      </c>
      <c r="D55" s="128">
        <f t="shared" si="0"/>
        <v>-2.947757197671097E-2</v>
      </c>
      <c r="H55" s="109">
        <v>0.12</v>
      </c>
      <c r="I55" s="110">
        <f t="shared" si="7"/>
        <v>-5.3030536589261823E-2</v>
      </c>
      <c r="J55" s="111">
        <v>0.75</v>
      </c>
      <c r="K55" s="110">
        <f t="shared" si="8"/>
        <v>3.333042238142675E-2</v>
      </c>
      <c r="L55" s="111">
        <v>0.96</v>
      </c>
      <c r="M55" s="112">
        <f t="shared" si="9"/>
        <v>0.10932685236890305</v>
      </c>
    </row>
    <row r="56" spans="2:13" x14ac:dyDescent="0.25">
      <c r="B56" s="12">
        <v>45012</v>
      </c>
      <c r="C56" s="18">
        <v>25.975138000000001</v>
      </c>
      <c r="D56" s="128">
        <f t="shared" si="0"/>
        <v>7.2429014246653489E-2</v>
      </c>
      <c r="H56" s="109">
        <v>0.13</v>
      </c>
      <c r="I56" s="110">
        <f t="shared" si="7"/>
        <v>-5.0958634940396264E-2</v>
      </c>
      <c r="J56" s="111">
        <v>0.8</v>
      </c>
      <c r="K56" s="110">
        <f t="shared" si="8"/>
        <v>4.2892623285826437E-2</v>
      </c>
      <c r="L56" s="111">
        <v>0.97</v>
      </c>
      <c r="M56" s="112">
        <f t="shared" si="9"/>
        <v>0.1192199913665602</v>
      </c>
    </row>
    <row r="57" spans="2:13" x14ac:dyDescent="0.25">
      <c r="B57" s="12">
        <v>45005</v>
      </c>
      <c r="C57" s="18">
        <v>24.220846000000002</v>
      </c>
      <c r="D57" s="128">
        <f t="shared" si="0"/>
        <v>7.2545578548142142E-3</v>
      </c>
      <c r="H57" s="109">
        <v>0.14000000000000001</v>
      </c>
      <c r="I57" s="110">
        <f t="shared" si="7"/>
        <v>-4.8783658134016084E-2</v>
      </c>
      <c r="J57" s="111"/>
      <c r="K57" s="110"/>
      <c r="L57" s="111">
        <v>0.98</v>
      </c>
      <c r="M57" s="112">
        <f t="shared" si="9"/>
        <v>0.13901112781977965</v>
      </c>
    </row>
    <row r="58" spans="2:13" ht="15.75" thickBot="1" x14ac:dyDescent="0.3">
      <c r="B58" s="12">
        <v>44998</v>
      </c>
      <c r="C58" s="18">
        <v>24.046399999999998</v>
      </c>
      <c r="D58" s="128">
        <f t="shared" si="0"/>
        <v>4.9937068571722421E-2</v>
      </c>
      <c r="H58" s="113">
        <v>0.15</v>
      </c>
      <c r="I58" s="114">
        <f t="shared" si="7"/>
        <v>-4.4927995139600024E-2</v>
      </c>
      <c r="J58" s="115"/>
      <c r="K58" s="116"/>
      <c r="L58" s="117">
        <v>0.99</v>
      </c>
      <c r="M58" s="118">
        <f t="shared" si="9"/>
        <v>0.1840802004326948</v>
      </c>
    </row>
    <row r="59" spans="2:13" ht="15.75" thickBot="1" x14ac:dyDescent="0.3">
      <c r="B59" s="12">
        <v>44991</v>
      </c>
      <c r="C59" s="18">
        <v>22.902705999999998</v>
      </c>
      <c r="D59" s="128">
        <f t="shared" si="0"/>
        <v>-0.12389703923280204</v>
      </c>
    </row>
    <row r="60" spans="2:13" x14ac:dyDescent="0.25">
      <c r="B60" s="12">
        <v>44984</v>
      </c>
      <c r="C60" s="18">
        <v>26.141569</v>
      </c>
      <c r="D60" s="128">
        <f t="shared" si="0"/>
        <v>6.6666750993839896E-2</v>
      </c>
      <c r="H60" s="119" t="s">
        <v>194</v>
      </c>
      <c r="I60" s="120"/>
    </row>
    <row r="61" spans="2:13" ht="15.75" thickBot="1" x14ac:dyDescent="0.3">
      <c r="B61" s="12">
        <v>44977</v>
      </c>
      <c r="C61" s="18">
        <v>24.507719000000002</v>
      </c>
      <c r="D61" s="128">
        <f t="shared" si="0"/>
        <v>-4.1353393899412394E-2</v>
      </c>
      <c r="H61" s="121" t="s">
        <v>195</v>
      </c>
      <c r="I61" s="122"/>
    </row>
    <row r="62" spans="2:13" ht="15.75" thickBot="1" x14ac:dyDescent="0.3">
      <c r="B62" s="12">
        <v>44970</v>
      </c>
      <c r="C62" s="18">
        <v>25.564914999999999</v>
      </c>
      <c r="D62" s="128">
        <f t="shared" si="0"/>
        <v>7.1942233466624206E-3</v>
      </c>
      <c r="H62" s="123"/>
    </row>
    <row r="63" spans="2:13" x14ac:dyDescent="0.25">
      <c r="B63" s="12">
        <v>44963</v>
      </c>
      <c r="C63" s="18">
        <v>25.382308999999999</v>
      </c>
      <c r="D63" s="128">
        <f t="shared" si="0"/>
        <v>-2.7255969711705852E-2</v>
      </c>
      <c r="H63" s="119" t="s">
        <v>196</v>
      </c>
      <c r="I63" s="124"/>
    </row>
    <row r="64" spans="2:13" x14ac:dyDescent="0.25">
      <c r="B64" s="12">
        <v>44956</v>
      </c>
      <c r="C64" s="18">
        <v>26.093513000000002</v>
      </c>
      <c r="D64" s="128">
        <f t="shared" si="0"/>
        <v>1.8379569177671806E-2</v>
      </c>
      <c r="H64" s="125" t="s">
        <v>197</v>
      </c>
      <c r="I64" s="126">
        <f>I63*(1-I60)</f>
        <v>0</v>
      </c>
    </row>
    <row r="65" spans="2:9" ht="15.75" thickBot="1" x14ac:dyDescent="0.3">
      <c r="B65" s="12">
        <v>44949</v>
      </c>
      <c r="C65" s="18">
        <v>25.622581</v>
      </c>
      <c r="D65" s="128">
        <f t="shared" si="0"/>
        <v>6.6826668996072813E-2</v>
      </c>
      <c r="H65" s="121" t="s">
        <v>198</v>
      </c>
      <c r="I65" s="127">
        <f>I63*(1+I61)</f>
        <v>0</v>
      </c>
    </row>
    <row r="66" spans="2:9" x14ac:dyDescent="0.25">
      <c r="B66" s="12">
        <v>44942</v>
      </c>
      <c r="C66" s="18">
        <v>24.017567</v>
      </c>
      <c r="D66" s="128">
        <f t="shared" si="0"/>
        <v>1.6680196966396332E-2</v>
      </c>
    </row>
    <row r="67" spans="2:9" x14ac:dyDescent="0.25">
      <c r="B67" s="12">
        <v>44935</v>
      </c>
      <c r="C67" s="18">
        <v>23.623522000000001</v>
      </c>
      <c r="D67" s="128">
        <f t="shared" ref="D67:D130" si="10">C67/C68-1</f>
        <v>3.3641819060891365E-2</v>
      </c>
    </row>
    <row r="68" spans="2:9" x14ac:dyDescent="0.25">
      <c r="B68" s="12">
        <v>44928</v>
      </c>
      <c r="C68" s="18">
        <v>22.854649999999999</v>
      </c>
      <c r="D68" s="128">
        <f t="shared" si="10"/>
        <v>4.8500941830222022E-2</v>
      </c>
    </row>
    <row r="69" spans="2:9" x14ac:dyDescent="0.25">
      <c r="B69" s="12">
        <v>44921</v>
      </c>
      <c r="C69" s="18">
        <v>21.797453000000001</v>
      </c>
      <c r="D69" s="128">
        <f>C69/C70-1</f>
        <v>8.8967785401650179E-3</v>
      </c>
    </row>
    <row r="70" spans="2:9" x14ac:dyDescent="0.25">
      <c r="B70" s="12">
        <v>44914</v>
      </c>
      <c r="C70" s="18">
        <v>21.605236000000001</v>
      </c>
      <c r="D70" s="128">
        <f t="shared" si="10"/>
        <v>-4.462391138947075E-2</v>
      </c>
    </row>
    <row r="71" spans="2:9" x14ac:dyDescent="0.25">
      <c r="B71" s="12">
        <v>44907</v>
      </c>
      <c r="C71" s="18">
        <v>22.614377999999999</v>
      </c>
      <c r="D71" s="128">
        <f t="shared" si="10"/>
        <v>-2.284066368465365E-2</v>
      </c>
    </row>
    <row r="72" spans="2:9" x14ac:dyDescent="0.25">
      <c r="B72" s="12">
        <v>44900</v>
      </c>
      <c r="C72" s="18">
        <v>23.142979</v>
      </c>
      <c r="D72" s="128">
        <f t="shared" si="10"/>
        <v>-5.1594992213752966E-2</v>
      </c>
    </row>
    <row r="73" spans="2:9" x14ac:dyDescent="0.25">
      <c r="B73" s="12">
        <v>44893</v>
      </c>
      <c r="C73" s="18">
        <v>24.402000000000001</v>
      </c>
      <c r="D73" s="128">
        <f t="shared" si="10"/>
        <v>7.3040025465902048E-2</v>
      </c>
    </row>
    <row r="74" spans="2:9" x14ac:dyDescent="0.25">
      <c r="B74" s="12">
        <v>44886</v>
      </c>
      <c r="C74" s="18">
        <v>22.740997</v>
      </c>
      <c r="D74" s="128">
        <f t="shared" si="10"/>
        <v>-2.4928450722970563E-2</v>
      </c>
    </row>
    <row r="75" spans="2:9" x14ac:dyDescent="0.25">
      <c r="B75" s="12">
        <v>44879</v>
      </c>
      <c r="C75" s="18">
        <v>23.322388</v>
      </c>
      <c r="D75" s="128">
        <f t="shared" si="10"/>
        <v>4.6173561173063815E-2</v>
      </c>
    </row>
    <row r="76" spans="2:9" x14ac:dyDescent="0.25">
      <c r="B76" s="12">
        <v>44872</v>
      </c>
      <c r="C76" s="18">
        <v>22.293039</v>
      </c>
      <c r="D76" s="128">
        <f t="shared" si="10"/>
        <v>0.17243111394171895</v>
      </c>
    </row>
    <row r="77" spans="2:9" x14ac:dyDescent="0.25">
      <c r="B77" s="12">
        <v>44865</v>
      </c>
      <c r="C77" s="18">
        <v>19.01437</v>
      </c>
      <c r="D77" s="128">
        <f t="shared" si="10"/>
        <v>-1.5786907673922768E-2</v>
      </c>
    </row>
    <row r="78" spans="2:9" x14ac:dyDescent="0.25">
      <c r="B78" s="12">
        <v>44858</v>
      </c>
      <c r="C78" s="18">
        <v>19.319362999999999</v>
      </c>
      <c r="D78" s="128">
        <f t="shared" si="10"/>
        <v>8.511801440670852E-2</v>
      </c>
    </row>
    <row r="79" spans="2:9" x14ac:dyDescent="0.25">
      <c r="B79" s="12">
        <v>44851</v>
      </c>
      <c r="C79" s="18">
        <v>17.803927999999999</v>
      </c>
      <c r="D79" s="128">
        <f t="shared" si="10"/>
        <v>7.2946300519950658E-2</v>
      </c>
    </row>
    <row r="80" spans="2:9" x14ac:dyDescent="0.25">
      <c r="B80" s="12">
        <v>44844</v>
      </c>
      <c r="C80" s="18">
        <v>16.593494</v>
      </c>
      <c r="D80" s="128">
        <f t="shared" si="10"/>
        <v>0</v>
      </c>
    </row>
    <row r="81" spans="2:4" x14ac:dyDescent="0.25">
      <c r="B81" s="12">
        <v>44837</v>
      </c>
      <c r="C81" s="18">
        <v>16.593494</v>
      </c>
      <c r="D81" s="128">
        <f t="shared" si="10"/>
        <v>0.10189887123307462</v>
      </c>
    </row>
    <row r="82" spans="2:4" x14ac:dyDescent="0.25">
      <c r="B82" s="12">
        <v>44830</v>
      </c>
      <c r="C82" s="18">
        <v>15.058999</v>
      </c>
      <c r="D82" s="128">
        <f t="shared" si="10"/>
        <v>2.3979090942595427E-2</v>
      </c>
    </row>
    <row r="83" spans="2:4" x14ac:dyDescent="0.25">
      <c r="B83" s="12">
        <v>44823</v>
      </c>
      <c r="C83" s="18">
        <v>14.706353999999999</v>
      </c>
      <c r="D83" s="128">
        <f t="shared" si="10"/>
        <v>-0.12029636673079958</v>
      </c>
    </row>
    <row r="84" spans="2:4" x14ac:dyDescent="0.25">
      <c r="B84" s="12">
        <v>44816</v>
      </c>
      <c r="C84" s="18">
        <v>16.717396000000001</v>
      </c>
      <c r="D84" s="128">
        <f t="shared" si="10"/>
        <v>-6.1530154078424104E-2</v>
      </c>
    </row>
    <row r="85" spans="2:4" x14ac:dyDescent="0.25">
      <c r="B85" s="12">
        <v>44809</v>
      </c>
      <c r="C85" s="18">
        <v>17.813461</v>
      </c>
      <c r="D85" s="128">
        <f t="shared" si="10"/>
        <v>5.7126747718272419E-2</v>
      </c>
    </row>
    <row r="86" spans="2:4" x14ac:dyDescent="0.25">
      <c r="B86" s="12">
        <v>44802</v>
      </c>
      <c r="C86" s="18">
        <v>16.850828</v>
      </c>
      <c r="D86" s="128">
        <f t="shared" si="10"/>
        <v>-6.9473864406639274E-2</v>
      </c>
    </row>
    <row r="87" spans="2:4" x14ac:dyDescent="0.25">
      <c r="B87" s="12">
        <v>44795</v>
      </c>
      <c r="C87" s="18">
        <v>18.108924999999999</v>
      </c>
      <c r="D87" s="128">
        <f t="shared" si="10"/>
        <v>-6.2623956706081452E-2</v>
      </c>
    </row>
    <row r="88" spans="2:4" x14ac:dyDescent="0.25">
      <c r="B88" s="12">
        <v>44788</v>
      </c>
      <c r="C88" s="18">
        <v>19.318740999999999</v>
      </c>
      <c r="D88" s="128">
        <f t="shared" si="10"/>
        <v>-9.6731282019152265E-2</v>
      </c>
    </row>
    <row r="89" spans="2:4" x14ac:dyDescent="0.25">
      <c r="B89" s="12">
        <v>44781</v>
      </c>
      <c r="C89" s="18">
        <v>21.387589999999999</v>
      </c>
      <c r="D89" s="128">
        <f t="shared" si="10"/>
        <v>9.8495733591496215E-2</v>
      </c>
    </row>
    <row r="90" spans="2:4" x14ac:dyDescent="0.25">
      <c r="B90" s="12">
        <v>44774</v>
      </c>
      <c r="C90" s="18">
        <v>19.469888999999998</v>
      </c>
      <c r="D90" s="128">
        <f t="shared" si="10"/>
        <v>8.7598910897825455E-2</v>
      </c>
    </row>
    <row r="91" spans="2:4" x14ac:dyDescent="0.25">
      <c r="B91" s="12">
        <v>44767</v>
      </c>
      <c r="C91" s="18">
        <v>17.901717999999999</v>
      </c>
      <c r="D91" s="128">
        <f t="shared" si="10"/>
        <v>4.8699693240841668E-2</v>
      </c>
    </row>
    <row r="92" spans="2:4" x14ac:dyDescent="0.25">
      <c r="B92" s="12">
        <v>44760</v>
      </c>
      <c r="C92" s="18">
        <v>17.070395000000001</v>
      </c>
      <c r="D92" s="128">
        <f t="shared" si="10"/>
        <v>3.8886700876503699E-3</v>
      </c>
    </row>
    <row r="93" spans="2:4" x14ac:dyDescent="0.25">
      <c r="B93" s="12">
        <v>44753</v>
      </c>
      <c r="C93" s="18">
        <v>17.004270999999999</v>
      </c>
      <c r="D93" s="128">
        <f t="shared" si="10"/>
        <v>5.5599287830143673E-4</v>
      </c>
    </row>
    <row r="94" spans="2:4" x14ac:dyDescent="0.25">
      <c r="B94" s="12">
        <v>44746</v>
      </c>
      <c r="C94" s="18">
        <v>16.994821999999999</v>
      </c>
      <c r="D94" s="128">
        <f t="shared" si="10"/>
        <v>-6.7875550676317009E-2</v>
      </c>
    </row>
    <row r="95" spans="2:4" x14ac:dyDescent="0.25">
      <c r="B95" s="12">
        <v>44739</v>
      </c>
      <c r="C95" s="18">
        <v>18.232353</v>
      </c>
      <c r="D95" s="128">
        <f t="shared" si="10"/>
        <v>-9.1337275746137259E-2</v>
      </c>
    </row>
    <row r="96" spans="2:4" x14ac:dyDescent="0.25">
      <c r="B96" s="12">
        <v>44732</v>
      </c>
      <c r="C96" s="18">
        <v>20.065038999999999</v>
      </c>
      <c r="D96" s="128">
        <f t="shared" si="10"/>
        <v>0.13765412376847674</v>
      </c>
    </row>
    <row r="97" spans="2:4" x14ac:dyDescent="0.25">
      <c r="B97" s="12">
        <v>44725</v>
      </c>
      <c r="C97" s="18">
        <v>17.637205000000002</v>
      </c>
      <c r="D97" s="128">
        <f t="shared" si="10"/>
        <v>-4.9872622891032004E-2</v>
      </c>
    </row>
    <row r="98" spans="2:4" x14ac:dyDescent="0.25">
      <c r="B98" s="12">
        <v>44718</v>
      </c>
      <c r="C98" s="18">
        <v>18.562989999999999</v>
      </c>
      <c r="D98" s="128">
        <f t="shared" si="10"/>
        <v>-7.5729340463344452E-2</v>
      </c>
    </row>
    <row r="99" spans="2:4" x14ac:dyDescent="0.25">
      <c r="B99" s="12">
        <v>44711</v>
      </c>
      <c r="C99" s="18">
        <v>20.083932999999998</v>
      </c>
      <c r="D99" s="128">
        <f t="shared" si="10"/>
        <v>-2.1047309348035004E-2</v>
      </c>
    </row>
    <row r="100" spans="2:4" x14ac:dyDescent="0.25">
      <c r="B100" s="12">
        <v>44704</v>
      </c>
      <c r="C100" s="18">
        <v>20.515733999999998</v>
      </c>
      <c r="D100" s="128">
        <f t="shared" si="10"/>
        <v>6.4563035988830508E-2</v>
      </c>
    </row>
    <row r="101" spans="2:4" x14ac:dyDescent="0.25">
      <c r="B101" s="12">
        <v>44697</v>
      </c>
      <c r="C101" s="18">
        <v>19.271507</v>
      </c>
      <c r="D101" s="128">
        <f t="shared" si="10"/>
        <v>-4.9376842983196112E-2</v>
      </c>
    </row>
    <row r="102" spans="2:4" x14ac:dyDescent="0.25">
      <c r="B102" s="12">
        <v>44690</v>
      </c>
      <c r="C102" s="18">
        <v>20.272499</v>
      </c>
      <c r="D102" s="128">
        <f t="shared" si="10"/>
        <v>4.8379246201192716E-2</v>
      </c>
    </row>
    <row r="103" spans="2:4" x14ac:dyDescent="0.25">
      <c r="B103" s="12">
        <v>44683</v>
      </c>
      <c r="C103" s="18">
        <v>19.33699</v>
      </c>
      <c r="D103" s="128">
        <f t="shared" si="10"/>
        <v>-5.3137813886666385E-2</v>
      </c>
    </row>
    <row r="104" spans="2:4" x14ac:dyDescent="0.25">
      <c r="B104" s="12">
        <v>44676</v>
      </c>
      <c r="C104" s="18">
        <v>20.422180000000001</v>
      </c>
      <c r="D104" s="128">
        <f t="shared" si="10"/>
        <v>-4.5791956121166155E-4</v>
      </c>
    </row>
    <row r="105" spans="2:4" x14ac:dyDescent="0.25">
      <c r="B105" s="12">
        <v>44669</v>
      </c>
      <c r="C105" s="18">
        <v>20.431536000000001</v>
      </c>
      <c r="D105" s="128">
        <f t="shared" si="10"/>
        <v>-0.1121951490826445</v>
      </c>
    </row>
    <row r="106" spans="2:4" x14ac:dyDescent="0.25">
      <c r="B106" s="12">
        <v>44662</v>
      </c>
      <c r="C106" s="18">
        <v>23.013544</v>
      </c>
      <c r="D106" s="128">
        <f t="shared" si="10"/>
        <v>6.7245150289356959E-2</v>
      </c>
    </row>
    <row r="107" spans="2:4" x14ac:dyDescent="0.25">
      <c r="B107" s="12">
        <v>44655</v>
      </c>
      <c r="C107" s="18">
        <v>21.563503000000001</v>
      </c>
      <c r="D107" s="128">
        <f t="shared" si="10"/>
        <v>-5.8799499987713166E-2</v>
      </c>
    </row>
    <row r="108" spans="2:4" x14ac:dyDescent="0.25">
      <c r="B108" s="12">
        <v>44648</v>
      </c>
      <c r="C108" s="18">
        <v>22.910637000000001</v>
      </c>
      <c r="D108" s="128">
        <f t="shared" si="10"/>
        <v>1.6358431388323602E-3</v>
      </c>
    </row>
    <row r="109" spans="2:4" x14ac:dyDescent="0.25">
      <c r="B109" s="12">
        <v>44641</v>
      </c>
      <c r="C109" s="18">
        <v>22.87322</v>
      </c>
      <c r="D109" s="128">
        <f t="shared" si="10"/>
        <v>-4.2178136235522801E-2</v>
      </c>
    </row>
    <row r="110" spans="2:4" x14ac:dyDescent="0.25">
      <c r="B110" s="12">
        <v>44634</v>
      </c>
      <c r="C110" s="18">
        <v>23.880452999999999</v>
      </c>
      <c r="D110" s="128">
        <f t="shared" si="10"/>
        <v>0.11665227079182983</v>
      </c>
    </row>
    <row r="111" spans="2:4" x14ac:dyDescent="0.25">
      <c r="B111" s="12">
        <v>44627</v>
      </c>
      <c r="C111" s="18">
        <v>21.385756000000001</v>
      </c>
      <c r="D111" s="128">
        <f t="shared" si="10"/>
        <v>-0.10758519923222909</v>
      </c>
    </row>
    <row r="112" spans="2:4" x14ac:dyDescent="0.25">
      <c r="B112" s="12">
        <v>44620</v>
      </c>
      <c r="C112" s="18">
        <v>23.963919000000001</v>
      </c>
      <c r="D112" s="128">
        <f t="shared" si="10"/>
        <v>-0.14775712916516259</v>
      </c>
    </row>
    <row r="113" spans="2:4" x14ac:dyDescent="0.25">
      <c r="B113" s="12">
        <v>44613</v>
      </c>
      <c r="C113" s="18">
        <v>28.118649999999999</v>
      </c>
      <c r="D113" s="128">
        <f t="shared" si="10"/>
        <v>3.4812171285534932E-2</v>
      </c>
    </row>
    <row r="114" spans="2:4" x14ac:dyDescent="0.25">
      <c r="B114" s="12">
        <v>44606</v>
      </c>
      <c r="C114" s="18">
        <v>27.172709000000001</v>
      </c>
      <c r="D114" s="128">
        <f t="shared" si="10"/>
        <v>3.0811492222209136E-3</v>
      </c>
    </row>
    <row r="115" spans="2:4" x14ac:dyDescent="0.25">
      <c r="B115" s="12">
        <v>44599</v>
      </c>
      <c r="C115" s="18">
        <v>27.089243</v>
      </c>
      <c r="D115" s="128">
        <f t="shared" si="10"/>
        <v>6.2181922225015285E-2</v>
      </c>
    </row>
    <row r="116" spans="2:4" x14ac:dyDescent="0.25">
      <c r="B116" s="12">
        <v>44592</v>
      </c>
      <c r="C116" s="18">
        <v>25.503392999999999</v>
      </c>
      <c r="D116" s="128">
        <f t="shared" si="10"/>
        <v>4.8817609303509979E-2</v>
      </c>
    </row>
    <row r="117" spans="2:4" x14ac:dyDescent="0.25">
      <c r="B117" s="12">
        <v>44585</v>
      </c>
      <c r="C117" s="18">
        <v>24.316327999999999</v>
      </c>
      <c r="D117" s="128">
        <f t="shared" si="10"/>
        <v>3.4727630859301195E-2</v>
      </c>
    </row>
    <row r="118" spans="2:4" x14ac:dyDescent="0.25">
      <c r="B118" s="12">
        <v>44578</v>
      </c>
      <c r="C118" s="18">
        <v>23.500221</v>
      </c>
      <c r="D118" s="128">
        <f t="shared" si="10"/>
        <v>-9.3705252117643911E-2</v>
      </c>
    </row>
    <row r="119" spans="2:4" x14ac:dyDescent="0.25">
      <c r="B119" s="12">
        <v>44571</v>
      </c>
      <c r="C119" s="18">
        <v>25.929998000000001</v>
      </c>
      <c r="D119" s="128">
        <f t="shared" si="10"/>
        <v>-3.5862174460771556E-2</v>
      </c>
    </row>
    <row r="120" spans="2:4" x14ac:dyDescent="0.25">
      <c r="B120" s="12">
        <v>44564</v>
      </c>
      <c r="C120" s="18">
        <v>26.894493000000001</v>
      </c>
      <c r="D120" s="128">
        <f t="shared" si="10"/>
        <v>3.1131594889357572E-3</v>
      </c>
    </row>
    <row r="121" spans="2:4" x14ac:dyDescent="0.25">
      <c r="B121" s="12">
        <v>44557</v>
      </c>
      <c r="C121" s="18">
        <v>26.811025999999998</v>
      </c>
      <c r="D121" s="128">
        <f t="shared" si="10"/>
        <v>-1.3816237412527244E-3</v>
      </c>
    </row>
    <row r="122" spans="2:4" x14ac:dyDescent="0.25">
      <c r="B122" s="12">
        <v>44550</v>
      </c>
      <c r="C122" s="18">
        <v>26.848120000000002</v>
      </c>
      <c r="D122" s="128">
        <f t="shared" si="10"/>
        <v>0.12427180506165447</v>
      </c>
    </row>
    <row r="123" spans="2:4" x14ac:dyDescent="0.25">
      <c r="B123" s="12">
        <v>44543</v>
      </c>
      <c r="C123" s="18">
        <v>23.880452999999999</v>
      </c>
      <c r="D123" s="128">
        <f t="shared" si="10"/>
        <v>3.1650729088473328E-2</v>
      </c>
    </row>
    <row r="124" spans="2:4" x14ac:dyDescent="0.25">
      <c r="B124" s="12">
        <v>44536</v>
      </c>
      <c r="C124" s="18">
        <v>23.147808000000001</v>
      </c>
      <c r="D124" s="128">
        <f t="shared" si="10"/>
        <v>3.1404863229224977E-2</v>
      </c>
    </row>
    <row r="125" spans="2:4" x14ac:dyDescent="0.25">
      <c r="B125" s="12">
        <v>44529</v>
      </c>
      <c r="C125" s="18">
        <v>22.442989000000001</v>
      </c>
      <c r="D125" s="128">
        <f t="shared" si="10"/>
        <v>-0.10346315141065898</v>
      </c>
    </row>
    <row r="126" spans="2:4" x14ac:dyDescent="0.25">
      <c r="B126" s="12">
        <v>44522</v>
      </c>
      <c r="C126" s="18">
        <v>25.032979999999998</v>
      </c>
      <c r="D126" s="128">
        <f t="shared" si="10"/>
        <v>-1.3783133365520506E-2</v>
      </c>
    </row>
    <row r="127" spans="2:4" x14ac:dyDescent="0.25">
      <c r="B127" s="12">
        <v>44515</v>
      </c>
      <c r="C127" s="18">
        <v>25.382835</v>
      </c>
      <c r="D127" s="128">
        <f t="shared" si="10"/>
        <v>-9.189727979555451E-2</v>
      </c>
    </row>
    <row r="128" spans="2:4" x14ac:dyDescent="0.25">
      <c r="B128" s="12">
        <v>44508</v>
      </c>
      <c r="C128" s="18">
        <v>27.951502000000001</v>
      </c>
      <c r="D128" s="128">
        <f t="shared" si="10"/>
        <v>-4.4982723316226769E-2</v>
      </c>
    </row>
    <row r="129" spans="2:4" x14ac:dyDescent="0.25">
      <c r="B129" s="12">
        <v>44501</v>
      </c>
      <c r="C129" s="18">
        <v>29.268059000000001</v>
      </c>
      <c r="D129" s="128">
        <f t="shared" si="10"/>
        <v>7.7992655609738337E-2</v>
      </c>
    </row>
    <row r="130" spans="2:4" x14ac:dyDescent="0.25">
      <c r="B130" s="12">
        <v>44494</v>
      </c>
      <c r="C130" s="18">
        <v>27.150518000000002</v>
      </c>
      <c r="D130" s="128">
        <f t="shared" si="10"/>
        <v>4.0857559414022582E-3</v>
      </c>
    </row>
    <row r="131" spans="2:4" x14ac:dyDescent="0.25">
      <c r="B131" s="12">
        <v>44487</v>
      </c>
      <c r="C131" s="18">
        <v>27.040039</v>
      </c>
      <c r="D131" s="128">
        <f t="shared" ref="D131:D194" si="11">C131/C132-1</f>
        <v>-1.6996187155208231E-3</v>
      </c>
    </row>
    <row r="132" spans="2:4" x14ac:dyDescent="0.25">
      <c r="B132" s="12">
        <v>44480</v>
      </c>
      <c r="C132" s="18">
        <v>27.086075000000001</v>
      </c>
      <c r="D132" s="128">
        <f t="shared" si="11"/>
        <v>4.2892623285826437E-2</v>
      </c>
    </row>
    <row r="133" spans="2:4" x14ac:dyDescent="0.25">
      <c r="B133" s="12">
        <v>44473</v>
      </c>
      <c r="C133" s="18">
        <v>25.972065000000001</v>
      </c>
      <c r="D133" s="128">
        <f t="shared" si="11"/>
        <v>9.3024090875228893E-3</v>
      </c>
    </row>
    <row r="134" spans="2:4" x14ac:dyDescent="0.25">
      <c r="B134" s="12">
        <v>44466</v>
      </c>
      <c r="C134" s="18">
        <v>25.732689000000001</v>
      </c>
      <c r="D134" s="128">
        <f t="shared" si="11"/>
        <v>0.12113931926637145</v>
      </c>
    </row>
    <row r="135" spans="2:4" x14ac:dyDescent="0.25">
      <c r="B135" s="12">
        <v>44459</v>
      </c>
      <c r="C135" s="18">
        <v>22.952266999999999</v>
      </c>
      <c r="D135" s="128">
        <f t="shared" si="11"/>
        <v>0.11843854502154949</v>
      </c>
    </row>
    <row r="136" spans="2:4" x14ac:dyDescent="0.25">
      <c r="B136" s="12">
        <v>44452</v>
      </c>
      <c r="C136" s="18">
        <v>20.521705999999998</v>
      </c>
      <c r="D136" s="128">
        <f t="shared" si="11"/>
        <v>4.6479031032816032E-2</v>
      </c>
    </row>
    <row r="137" spans="2:4" x14ac:dyDescent="0.25">
      <c r="B137" s="12">
        <v>44445</v>
      </c>
      <c r="C137" s="18">
        <v>19.610240999999998</v>
      </c>
      <c r="D137" s="128">
        <f t="shared" si="11"/>
        <v>1.8813782939062218E-3</v>
      </c>
    </row>
    <row r="138" spans="2:4" x14ac:dyDescent="0.25">
      <c r="B138" s="12">
        <v>44438</v>
      </c>
      <c r="C138" s="18">
        <v>19.573416000000002</v>
      </c>
      <c r="D138" s="128">
        <f t="shared" si="11"/>
        <v>1.413194061085532E-3</v>
      </c>
    </row>
    <row r="139" spans="2:4" x14ac:dyDescent="0.25">
      <c r="B139" s="12">
        <v>44431</v>
      </c>
      <c r="C139" s="18">
        <v>19.545794000000001</v>
      </c>
      <c r="D139" s="128">
        <f t="shared" si="11"/>
        <v>0.21871402305317966</v>
      </c>
    </row>
    <row r="140" spans="2:4" x14ac:dyDescent="0.25">
      <c r="B140" s="12">
        <v>44424</v>
      </c>
      <c r="C140" s="18">
        <v>16.038048</v>
      </c>
      <c r="D140" s="128">
        <f t="shared" si="11"/>
        <v>-0.11931248372190884</v>
      </c>
    </row>
    <row r="141" spans="2:4" x14ac:dyDescent="0.25">
      <c r="B141" s="12">
        <v>44417</v>
      </c>
      <c r="C141" s="18">
        <v>18.210826999999998</v>
      </c>
      <c r="D141" s="128">
        <f t="shared" si="11"/>
        <v>1.6966429178652875E-2</v>
      </c>
    </row>
    <row r="142" spans="2:4" x14ac:dyDescent="0.25">
      <c r="B142" s="12">
        <v>44410</v>
      </c>
      <c r="C142" s="18">
        <v>17.907008999999999</v>
      </c>
      <c r="D142" s="128">
        <f t="shared" si="11"/>
        <v>3.733344208519962E-2</v>
      </c>
    </row>
    <row r="143" spans="2:4" x14ac:dyDescent="0.25">
      <c r="B143" s="12">
        <v>44403</v>
      </c>
      <c r="C143" s="18">
        <v>17.262539</v>
      </c>
      <c r="D143" s="128">
        <f t="shared" si="11"/>
        <v>-6.5769767982923888E-2</v>
      </c>
    </row>
    <row r="144" spans="2:4" x14ac:dyDescent="0.25">
      <c r="B144" s="12">
        <v>44396</v>
      </c>
      <c r="C144" s="18">
        <v>18.477820999999999</v>
      </c>
      <c r="D144" s="128">
        <f t="shared" si="11"/>
        <v>8.0359981117825718E-3</v>
      </c>
    </row>
    <row r="145" spans="2:4" x14ac:dyDescent="0.25">
      <c r="B145" s="12">
        <v>44389</v>
      </c>
      <c r="C145" s="18">
        <v>18.330517</v>
      </c>
      <c r="D145" s="128">
        <f t="shared" si="11"/>
        <v>-0.1480529701832991</v>
      </c>
    </row>
    <row r="146" spans="2:4" x14ac:dyDescent="0.25">
      <c r="B146" s="12">
        <v>44382</v>
      </c>
      <c r="C146" s="18">
        <v>21.516029</v>
      </c>
      <c r="D146" s="128">
        <f t="shared" si="11"/>
        <v>-1.930323676442891E-2</v>
      </c>
    </row>
    <row r="147" spans="2:4" x14ac:dyDescent="0.25">
      <c r="B147" s="12">
        <v>44375</v>
      </c>
      <c r="C147" s="18">
        <v>21.939533000000001</v>
      </c>
      <c r="D147" s="128">
        <f t="shared" si="11"/>
        <v>4.2140354302857563E-3</v>
      </c>
    </row>
    <row r="148" spans="2:4" x14ac:dyDescent="0.25">
      <c r="B148" s="12">
        <v>44368</v>
      </c>
      <c r="C148" s="18">
        <v>21.847467000000002</v>
      </c>
      <c r="D148" s="128">
        <f t="shared" si="11"/>
        <v>3.7150480116303397E-2</v>
      </c>
    </row>
    <row r="149" spans="2:4" x14ac:dyDescent="0.25">
      <c r="B149" s="12">
        <v>44361</v>
      </c>
      <c r="C149" s="18">
        <v>21.064896000000001</v>
      </c>
      <c r="D149" s="128">
        <f t="shared" si="11"/>
        <v>-9.3502582594414796E-2</v>
      </c>
    </row>
    <row r="150" spans="2:4" x14ac:dyDescent="0.25">
      <c r="B150" s="12">
        <v>44354</v>
      </c>
      <c r="C150" s="18">
        <v>23.237679</v>
      </c>
      <c r="D150" s="128">
        <f t="shared" si="11"/>
        <v>-9.8077599452459641E-3</v>
      </c>
    </row>
    <row r="151" spans="2:4" x14ac:dyDescent="0.25">
      <c r="B151" s="12">
        <v>44347</v>
      </c>
      <c r="C151" s="18">
        <v>23.467846000000002</v>
      </c>
      <c r="D151" s="128">
        <f t="shared" si="11"/>
        <v>5.0700716494121778E-2</v>
      </c>
    </row>
    <row r="152" spans="2:4" x14ac:dyDescent="0.25">
      <c r="B152" s="12">
        <v>44340</v>
      </c>
      <c r="C152" s="18">
        <v>22.335424</v>
      </c>
      <c r="D152" s="128">
        <f t="shared" si="11"/>
        <v>1.3790327811401548E-2</v>
      </c>
    </row>
    <row r="153" spans="2:4" x14ac:dyDescent="0.25">
      <c r="B153" s="12">
        <v>44333</v>
      </c>
      <c r="C153" s="18">
        <v>22.031600999999998</v>
      </c>
      <c r="D153" s="128">
        <f t="shared" si="11"/>
        <v>8.7727137876502992E-2</v>
      </c>
    </row>
    <row r="154" spans="2:4" x14ac:dyDescent="0.25">
      <c r="B154" s="12">
        <v>44326</v>
      </c>
      <c r="C154" s="18">
        <v>20.254712999999999</v>
      </c>
      <c r="D154" s="128">
        <f t="shared" si="11"/>
        <v>0.21748774771012269</v>
      </c>
    </row>
    <row r="155" spans="2:4" x14ac:dyDescent="0.25">
      <c r="B155" s="12">
        <v>44319</v>
      </c>
      <c r="C155" s="18">
        <v>16.636482000000001</v>
      </c>
      <c r="D155" s="128">
        <f t="shared" si="11"/>
        <v>4.9361252329314542E-2</v>
      </c>
    </row>
    <row r="156" spans="2:4" x14ac:dyDescent="0.25">
      <c r="B156" s="12">
        <v>44312</v>
      </c>
      <c r="C156" s="18">
        <v>15.853913</v>
      </c>
      <c r="D156" s="128">
        <f t="shared" si="11"/>
        <v>3.9227343929699732E-2</v>
      </c>
    </row>
    <row r="157" spans="2:4" x14ac:dyDescent="0.25">
      <c r="B157" s="12">
        <v>44305</v>
      </c>
      <c r="C157" s="18">
        <v>15.255481</v>
      </c>
      <c r="D157" s="128">
        <f t="shared" si="11"/>
        <v>-2.5294082919780525E-2</v>
      </c>
    </row>
    <row r="158" spans="2:4" x14ac:dyDescent="0.25">
      <c r="B158" s="12">
        <v>44298</v>
      </c>
      <c r="C158" s="18">
        <v>15.651368</v>
      </c>
      <c r="D158" s="128">
        <f t="shared" si="11"/>
        <v>2.2864012018680047E-2</v>
      </c>
    </row>
    <row r="159" spans="2:4" x14ac:dyDescent="0.25">
      <c r="B159" s="12">
        <v>44291</v>
      </c>
      <c r="C159" s="18">
        <v>15.301513999999999</v>
      </c>
      <c r="D159" s="128">
        <f t="shared" si="11"/>
        <v>-1.3649864103424281E-2</v>
      </c>
    </row>
    <row r="160" spans="2:4" x14ac:dyDescent="0.25">
      <c r="B160" s="12">
        <v>44284</v>
      </c>
      <c r="C160" s="18">
        <v>15.513268</v>
      </c>
      <c r="D160" s="128">
        <f t="shared" si="11"/>
        <v>-3.2720939605617838E-2</v>
      </c>
    </row>
    <row r="161" spans="2:4" x14ac:dyDescent="0.25">
      <c r="B161" s="12">
        <v>44277</v>
      </c>
      <c r="C161" s="18">
        <v>16.038048</v>
      </c>
      <c r="D161" s="128">
        <f t="shared" si="11"/>
        <v>-6.0916520014603237E-2</v>
      </c>
    </row>
    <row r="162" spans="2:4" x14ac:dyDescent="0.25">
      <c r="B162" s="12">
        <v>44270</v>
      </c>
      <c r="C162" s="18">
        <v>17.078405</v>
      </c>
      <c r="D162" s="128">
        <f t="shared" si="11"/>
        <v>-5.3088285031520521E-2</v>
      </c>
    </row>
    <row r="163" spans="2:4" x14ac:dyDescent="0.25">
      <c r="B163" s="12">
        <v>44263</v>
      </c>
      <c r="C163" s="18">
        <v>18.035900000000002</v>
      </c>
      <c r="D163" s="128">
        <f t="shared" si="11"/>
        <v>0.16676605408737188</v>
      </c>
    </row>
    <row r="164" spans="2:4" x14ac:dyDescent="0.25">
      <c r="B164" s="12">
        <v>44256</v>
      </c>
      <c r="C164" s="18">
        <v>15.458026</v>
      </c>
      <c r="D164" s="128">
        <f t="shared" si="11"/>
        <v>-8.2012141910065894E-2</v>
      </c>
    </row>
    <row r="165" spans="2:4" x14ac:dyDescent="0.25">
      <c r="B165" s="12">
        <v>44249</v>
      </c>
      <c r="C165" s="18">
        <v>16.839030999999999</v>
      </c>
      <c r="D165" s="128">
        <f t="shared" si="11"/>
        <v>3.508768047537103E-2</v>
      </c>
    </row>
    <row r="166" spans="2:4" x14ac:dyDescent="0.25">
      <c r="B166" s="12">
        <v>44242</v>
      </c>
      <c r="C166" s="18">
        <v>16.268217</v>
      </c>
      <c r="D166" s="128">
        <f t="shared" si="11"/>
        <v>1.2607441830935207E-2</v>
      </c>
    </row>
    <row r="167" spans="2:4" x14ac:dyDescent="0.25">
      <c r="B167" s="12">
        <v>44235</v>
      </c>
      <c r="C167" s="18">
        <v>16.065670000000001</v>
      </c>
      <c r="D167" s="128">
        <f t="shared" si="11"/>
        <v>-2.1312446601616353E-2</v>
      </c>
    </row>
    <row r="168" spans="2:4" x14ac:dyDescent="0.25">
      <c r="B168" s="12">
        <v>44228</v>
      </c>
      <c r="C168" s="18">
        <v>16.415524999999999</v>
      </c>
      <c r="D168" s="128">
        <f t="shared" si="11"/>
        <v>0.10676610589838575</v>
      </c>
    </row>
    <row r="169" spans="2:4" x14ac:dyDescent="0.25">
      <c r="B169" s="12">
        <v>44221</v>
      </c>
      <c r="C169" s="18">
        <v>14.831973</v>
      </c>
      <c r="D169" s="128">
        <f t="shared" si="11"/>
        <v>-9.6466728904497367E-2</v>
      </c>
    </row>
    <row r="170" spans="2:4" x14ac:dyDescent="0.25">
      <c r="B170" s="12">
        <v>44214</v>
      </c>
      <c r="C170" s="18">
        <v>16.415524999999999</v>
      </c>
      <c r="D170" s="128">
        <f t="shared" si="11"/>
        <v>-6.6851010495400098E-3</v>
      </c>
    </row>
    <row r="171" spans="2:4" x14ac:dyDescent="0.25">
      <c r="B171" s="12">
        <v>44207</v>
      </c>
      <c r="C171" s="18">
        <v>16.526002999999999</v>
      </c>
      <c r="D171" s="128">
        <f t="shared" si="11"/>
        <v>-3.5982812893841309E-2</v>
      </c>
    </row>
    <row r="172" spans="2:4" x14ac:dyDescent="0.25">
      <c r="B172" s="12">
        <v>44200</v>
      </c>
      <c r="C172" s="18">
        <v>17.142851</v>
      </c>
      <c r="D172" s="128">
        <f t="shared" si="11"/>
        <v>9.9173525634054904E-2</v>
      </c>
    </row>
    <row r="173" spans="2:4" x14ac:dyDescent="0.25">
      <c r="B173" s="12">
        <v>44193</v>
      </c>
      <c r="C173" s="18">
        <v>15.596128</v>
      </c>
      <c r="D173" s="128">
        <f t="shared" si="11"/>
        <v>3.7990223564727144E-2</v>
      </c>
    </row>
    <row r="174" spans="2:4" x14ac:dyDescent="0.25">
      <c r="B174" s="12">
        <v>44186</v>
      </c>
      <c r="C174" s="18">
        <v>15.025313000000001</v>
      </c>
      <c r="D174" s="128">
        <f t="shared" si="11"/>
        <v>-4.2709095439555922E-3</v>
      </c>
    </row>
    <row r="175" spans="2:4" x14ac:dyDescent="0.25">
      <c r="B175" s="12">
        <v>44179</v>
      </c>
      <c r="C175" s="18">
        <v>15.08976</v>
      </c>
      <c r="D175" s="128">
        <f t="shared" si="11"/>
        <v>0.11194035129915614</v>
      </c>
    </row>
    <row r="176" spans="2:4" x14ac:dyDescent="0.25">
      <c r="B176" s="12">
        <v>44172</v>
      </c>
      <c r="C176" s="18">
        <v>13.570656</v>
      </c>
      <c r="D176" s="128">
        <f t="shared" si="11"/>
        <v>0.17637672332592857</v>
      </c>
    </row>
    <row r="177" spans="2:4" x14ac:dyDescent="0.25">
      <c r="B177" s="12">
        <v>44165</v>
      </c>
      <c r="C177" s="18">
        <v>11.535978</v>
      </c>
      <c r="D177" s="128">
        <f t="shared" si="11"/>
        <v>-5.2910049434971462E-2</v>
      </c>
    </row>
    <row r="178" spans="2:4" x14ac:dyDescent="0.25">
      <c r="B178" s="12">
        <v>44158</v>
      </c>
      <c r="C178" s="18">
        <v>12.180446</v>
      </c>
      <c r="D178" s="128">
        <f t="shared" si="11"/>
        <v>2.7173911210222945E-2</v>
      </c>
    </row>
    <row r="179" spans="2:4" x14ac:dyDescent="0.25">
      <c r="B179" s="12">
        <v>44151</v>
      </c>
      <c r="C179" s="18">
        <v>11.858212</v>
      </c>
      <c r="D179" s="128">
        <f t="shared" si="11"/>
        <v>0.20712281343964389</v>
      </c>
    </row>
    <row r="180" spans="2:4" x14ac:dyDescent="0.25">
      <c r="B180" s="12">
        <v>44144</v>
      </c>
      <c r="C180" s="18">
        <v>9.8235340000000004</v>
      </c>
      <c r="D180" s="128">
        <f t="shared" si="11"/>
        <v>0.17510983982268202</v>
      </c>
    </row>
    <row r="181" spans="2:4" x14ac:dyDescent="0.25">
      <c r="B181" s="12">
        <v>44137</v>
      </c>
      <c r="C181" s="18">
        <v>8.3596730000000008</v>
      </c>
      <c r="D181" s="128">
        <f t="shared" si="11"/>
        <v>0.10596849454072066</v>
      </c>
    </row>
    <row r="182" spans="2:4" x14ac:dyDescent="0.25">
      <c r="B182" s="12">
        <v>44130</v>
      </c>
      <c r="C182" s="18">
        <v>7.5586900000000004</v>
      </c>
      <c r="D182" s="128">
        <f t="shared" si="11"/>
        <v>-0.1998050827747142</v>
      </c>
    </row>
    <row r="183" spans="2:4" x14ac:dyDescent="0.25">
      <c r="B183" s="12">
        <v>44123</v>
      </c>
      <c r="C183" s="18">
        <v>9.4460610000000003</v>
      </c>
      <c r="D183" s="128">
        <f t="shared" si="11"/>
        <v>-5.1756056936832495E-2</v>
      </c>
    </row>
    <row r="184" spans="2:4" x14ac:dyDescent="0.25">
      <c r="B184" s="12">
        <v>44116</v>
      </c>
      <c r="C184" s="18">
        <v>9.9616360000000004</v>
      </c>
      <c r="D184" s="128">
        <f t="shared" si="11"/>
        <v>-5.9947743188193847E-2</v>
      </c>
    </row>
    <row r="185" spans="2:4" x14ac:dyDescent="0.25">
      <c r="B185" s="12">
        <v>44109</v>
      </c>
      <c r="C185" s="18">
        <v>10.596895999999999</v>
      </c>
      <c r="D185" s="128">
        <f t="shared" si="11"/>
        <v>-1.1168299743332444E-2</v>
      </c>
    </row>
    <row r="186" spans="2:4" x14ac:dyDescent="0.25">
      <c r="B186" s="12">
        <v>44102</v>
      </c>
      <c r="C186" s="18">
        <v>10.716582000000001</v>
      </c>
      <c r="D186" s="128">
        <f t="shared" si="11"/>
        <v>4.9593950843552115E-2</v>
      </c>
    </row>
    <row r="187" spans="2:4" x14ac:dyDescent="0.25">
      <c r="B187" s="12">
        <v>44095</v>
      </c>
      <c r="C187" s="18">
        <v>10.210217</v>
      </c>
      <c r="D187" s="128">
        <f t="shared" si="11"/>
        <v>-9.3954158249389907E-2</v>
      </c>
    </row>
    <row r="188" spans="2:4" x14ac:dyDescent="0.25">
      <c r="B188" s="12">
        <v>44088</v>
      </c>
      <c r="C188" s="18">
        <v>11.268985000000001</v>
      </c>
      <c r="D188" s="128">
        <f t="shared" si="11"/>
        <v>6.6202068504780609E-2</v>
      </c>
    </row>
    <row r="189" spans="2:4" x14ac:dyDescent="0.25">
      <c r="B189" s="12">
        <v>44081</v>
      </c>
      <c r="C189" s="18">
        <v>10.569277</v>
      </c>
      <c r="D189" s="128">
        <f t="shared" si="11"/>
        <v>9.674624663366993E-3</v>
      </c>
    </row>
    <row r="190" spans="2:4" x14ac:dyDescent="0.25">
      <c r="B190" s="12">
        <v>44074</v>
      </c>
      <c r="C190" s="18">
        <v>10.468003</v>
      </c>
      <c r="D190" s="128">
        <f t="shared" si="11"/>
        <v>-3.8884228276498956E-2</v>
      </c>
    </row>
    <row r="191" spans="2:4" x14ac:dyDescent="0.25">
      <c r="B191" s="12">
        <v>44067</v>
      </c>
      <c r="C191" s="18">
        <v>10.891510999999999</v>
      </c>
      <c r="D191" s="128">
        <f t="shared" si="11"/>
        <v>0.14079094130266534</v>
      </c>
    </row>
    <row r="192" spans="2:4" x14ac:dyDescent="0.25">
      <c r="B192" s="12">
        <v>44060</v>
      </c>
      <c r="C192" s="18">
        <v>9.5473330000000001</v>
      </c>
      <c r="D192" s="128">
        <f t="shared" si="11"/>
        <v>-1.7061779223941476E-2</v>
      </c>
    </row>
    <row r="193" spans="2:4" x14ac:dyDescent="0.25">
      <c r="B193" s="12">
        <v>44053</v>
      </c>
      <c r="C193" s="18">
        <v>9.7130550000000007</v>
      </c>
      <c r="D193" s="128">
        <f t="shared" si="11"/>
        <v>1.7357936504362126E-2</v>
      </c>
    </row>
    <row r="194" spans="2:4" x14ac:dyDescent="0.25">
      <c r="B194" s="12">
        <v>44046</v>
      </c>
      <c r="C194" s="18">
        <v>9.5473330000000001</v>
      </c>
      <c r="D194" s="128">
        <f t="shared" si="11"/>
        <v>5.1724025872808443E-2</v>
      </c>
    </row>
    <row r="195" spans="2:4" x14ac:dyDescent="0.25">
      <c r="B195" s="12">
        <v>44039</v>
      </c>
      <c r="C195" s="18">
        <v>9.0777929999999998</v>
      </c>
      <c r="D195" s="128">
        <f t="shared" ref="D195:D258" si="12">C195/C196-1</f>
        <v>-1.9880744039550313E-2</v>
      </c>
    </row>
    <row r="196" spans="2:4" x14ac:dyDescent="0.25">
      <c r="B196" s="12">
        <v>44032</v>
      </c>
      <c r="C196" s="18">
        <v>9.261927</v>
      </c>
      <c r="D196" s="128">
        <f t="shared" si="12"/>
        <v>-5.9288408160977912E-3</v>
      </c>
    </row>
    <row r="197" spans="2:4" x14ac:dyDescent="0.25">
      <c r="B197" s="12">
        <v>44025</v>
      </c>
      <c r="C197" s="18">
        <v>9.3171669999999995</v>
      </c>
      <c r="D197" s="128">
        <f t="shared" si="12"/>
        <v>2.8455258527625427E-2</v>
      </c>
    </row>
    <row r="198" spans="2:4" x14ac:dyDescent="0.25">
      <c r="B198" s="12">
        <v>44018</v>
      </c>
      <c r="C198" s="18">
        <v>9.0593800000000009</v>
      </c>
      <c r="D198" s="128">
        <f t="shared" si="12"/>
        <v>-2.6706069504603525E-2</v>
      </c>
    </row>
    <row r="199" spans="2:4" x14ac:dyDescent="0.25">
      <c r="B199" s="12">
        <v>44011</v>
      </c>
      <c r="C199" s="18">
        <v>9.3079590000000003</v>
      </c>
      <c r="D199" s="128">
        <f t="shared" si="12"/>
        <v>0.23443213484493142</v>
      </c>
    </row>
    <row r="200" spans="2:4" x14ac:dyDescent="0.25">
      <c r="B200" s="12">
        <v>44004</v>
      </c>
      <c r="C200" s="18">
        <v>7.5402760000000004</v>
      </c>
      <c r="D200" s="128">
        <f t="shared" si="12"/>
        <v>-9.8017829166284431E-2</v>
      </c>
    </row>
    <row r="201" spans="2:4" x14ac:dyDescent="0.25">
      <c r="B201" s="12">
        <v>43997</v>
      </c>
      <c r="C201" s="18">
        <v>8.3596730000000008</v>
      </c>
      <c r="D201" s="128">
        <f t="shared" si="12"/>
        <v>-9.0180068678854863E-2</v>
      </c>
    </row>
    <row r="202" spans="2:4" x14ac:dyDescent="0.25">
      <c r="B202" s="12">
        <v>43990</v>
      </c>
      <c r="C202" s="18">
        <v>9.1882719999999996</v>
      </c>
      <c r="D202" s="128">
        <f t="shared" si="12"/>
        <v>-7.5926000236744229E-2</v>
      </c>
    </row>
    <row r="203" spans="2:4" x14ac:dyDescent="0.25">
      <c r="B203" s="12">
        <v>43983</v>
      </c>
      <c r="C203" s="18">
        <v>9.9432209999999994</v>
      </c>
      <c r="D203" s="128">
        <f t="shared" si="12"/>
        <v>0.28113868961867783</v>
      </c>
    </row>
    <row r="204" spans="2:4" x14ac:dyDescent="0.25">
      <c r="B204" s="12">
        <v>43976</v>
      </c>
      <c r="C204" s="18">
        <v>7.7612370000000004</v>
      </c>
      <c r="D204" s="128">
        <f t="shared" si="12"/>
        <v>5.3750066697450416E-2</v>
      </c>
    </row>
    <row r="205" spans="2:4" x14ac:dyDescent="0.25">
      <c r="B205" s="12">
        <v>43969</v>
      </c>
      <c r="C205" s="18">
        <v>7.3653490000000001</v>
      </c>
      <c r="D205" s="128">
        <f t="shared" si="12"/>
        <v>0.15440107682570892</v>
      </c>
    </row>
    <row r="206" spans="2:4" x14ac:dyDescent="0.25">
      <c r="B206" s="12">
        <v>43962</v>
      </c>
      <c r="C206" s="18">
        <v>6.3802339999999997</v>
      </c>
      <c r="D206" s="128">
        <f t="shared" si="12"/>
        <v>-8.6956478185428399E-2</v>
      </c>
    </row>
    <row r="207" spans="2:4" x14ac:dyDescent="0.25">
      <c r="B207" s="12">
        <v>43955</v>
      </c>
      <c r="C207" s="18">
        <v>6.9878749999999998</v>
      </c>
      <c r="D207" s="128">
        <f t="shared" si="12"/>
        <v>6.9014144191292592E-2</v>
      </c>
    </row>
    <row r="208" spans="2:4" x14ac:dyDescent="0.25">
      <c r="B208" s="12">
        <v>43948</v>
      </c>
      <c r="C208" s="18">
        <v>6.5367470000000001</v>
      </c>
      <c r="D208" s="128">
        <f t="shared" si="12"/>
        <v>3.8011558468657114E-2</v>
      </c>
    </row>
    <row r="209" spans="2:4" x14ac:dyDescent="0.25">
      <c r="B209" s="12">
        <v>43941</v>
      </c>
      <c r="C209" s="18">
        <v>6.2973739999999996</v>
      </c>
      <c r="D209" s="128">
        <f t="shared" si="12"/>
        <v>2.0895585298160935E-2</v>
      </c>
    </row>
    <row r="210" spans="2:4" x14ac:dyDescent="0.25">
      <c r="B210" s="12">
        <v>43934</v>
      </c>
      <c r="C210" s="18">
        <v>6.1684799999999997</v>
      </c>
      <c r="D210" s="128">
        <f t="shared" si="12"/>
        <v>2.4464834343739916E-2</v>
      </c>
    </row>
    <row r="211" spans="2:4" x14ac:dyDescent="0.25">
      <c r="B211" s="12">
        <v>43927</v>
      </c>
      <c r="C211" s="18">
        <v>6.0211730000000001</v>
      </c>
      <c r="D211" s="128">
        <f t="shared" si="12"/>
        <v>0.32121236457742941</v>
      </c>
    </row>
    <row r="212" spans="2:4" x14ac:dyDescent="0.25">
      <c r="B212" s="12">
        <v>43920</v>
      </c>
      <c r="C212" s="18">
        <v>4.5573090000000001</v>
      </c>
      <c r="D212" s="128">
        <f t="shared" si="12"/>
        <v>-0.208000133468215</v>
      </c>
    </row>
    <row r="213" spans="2:4" x14ac:dyDescent="0.25">
      <c r="B213" s="12">
        <v>43913</v>
      </c>
      <c r="C213" s="18">
        <v>5.7541789999999997</v>
      </c>
      <c r="D213" s="128">
        <f t="shared" si="12"/>
        <v>0.420988437850359</v>
      </c>
    </row>
    <row r="214" spans="2:4" x14ac:dyDescent="0.25">
      <c r="B214" s="12">
        <v>43906</v>
      </c>
      <c r="C214" s="18">
        <v>4.0494199999999996</v>
      </c>
      <c r="D214" s="128">
        <f t="shared" si="12"/>
        <v>-0.29173155684659624</v>
      </c>
    </row>
    <row r="215" spans="2:4" x14ac:dyDescent="0.25">
      <c r="B215" s="12">
        <v>43899</v>
      </c>
      <c r="C215" s="18">
        <v>5.717352</v>
      </c>
      <c r="D215" s="128">
        <f t="shared" si="12"/>
        <v>-0.2369047870098413</v>
      </c>
    </row>
    <row r="216" spans="2:4" x14ac:dyDescent="0.25">
      <c r="B216" s="12">
        <v>43892</v>
      </c>
      <c r="C216" s="18">
        <v>7.492318</v>
      </c>
      <c r="D216" s="128">
        <f t="shared" si="12"/>
        <v>-0.21052644334392556</v>
      </c>
    </row>
    <row r="217" spans="2:4" x14ac:dyDescent="0.25">
      <c r="B217" s="12">
        <v>43885</v>
      </c>
      <c r="C217" s="18">
        <v>9.4902709999999999</v>
      </c>
      <c r="D217" s="128">
        <f t="shared" si="12"/>
        <v>-0.24645881486998411</v>
      </c>
    </row>
    <row r="218" spans="2:4" x14ac:dyDescent="0.25">
      <c r="B218" s="12">
        <v>43878</v>
      </c>
      <c r="C218" s="18">
        <v>12.59423</v>
      </c>
      <c r="D218" s="128">
        <f t="shared" si="12"/>
        <v>-2.2160691919315911E-2</v>
      </c>
    </row>
    <row r="219" spans="2:4" x14ac:dyDescent="0.25">
      <c r="B219" s="12">
        <v>43871</v>
      </c>
      <c r="C219" s="18">
        <v>12.879652</v>
      </c>
      <c r="D219" s="128">
        <f t="shared" si="12"/>
        <v>2.4113434123236521E-2</v>
      </c>
    </row>
    <row r="220" spans="2:4" x14ac:dyDescent="0.25">
      <c r="B220" s="12">
        <v>43864</v>
      </c>
      <c r="C220" s="18">
        <v>12.576392</v>
      </c>
      <c r="D220" s="128">
        <f t="shared" si="12"/>
        <v>4.521867668436319E-2</v>
      </c>
    </row>
    <row r="221" spans="2:4" x14ac:dyDescent="0.25">
      <c r="B221" s="12">
        <v>43857</v>
      </c>
      <c r="C221" s="18">
        <v>12.032306999999999</v>
      </c>
      <c r="D221" s="128">
        <f t="shared" si="12"/>
        <v>-4.3940507791940364E-2</v>
      </c>
    </row>
    <row r="222" spans="2:4" x14ac:dyDescent="0.25">
      <c r="B222" s="12">
        <v>43850</v>
      </c>
      <c r="C222" s="18">
        <v>12.585312</v>
      </c>
      <c r="D222" s="128">
        <f t="shared" si="12"/>
        <v>-6.1210819297595753E-2</v>
      </c>
    </row>
    <row r="223" spans="2:4" x14ac:dyDescent="0.25">
      <c r="B223" s="12">
        <v>43843</v>
      </c>
      <c r="C223" s="18">
        <v>13.405898000000001</v>
      </c>
      <c r="D223" s="128">
        <f t="shared" si="12"/>
        <v>1.9674249401167021E-2</v>
      </c>
    </row>
    <row r="224" spans="2:4" x14ac:dyDescent="0.25">
      <c r="B224" s="12">
        <v>43836</v>
      </c>
      <c r="C224" s="18">
        <v>13.147235999999999</v>
      </c>
      <c r="D224" s="128">
        <f t="shared" si="12"/>
        <v>-1.9294641806166246E-2</v>
      </c>
    </row>
    <row r="225" spans="2:4" x14ac:dyDescent="0.25">
      <c r="B225" s="12">
        <v>43829</v>
      </c>
      <c r="C225" s="18">
        <v>13.405898000000001</v>
      </c>
      <c r="D225" s="128">
        <f t="shared" si="12"/>
        <v>4.6791454871306648E-3</v>
      </c>
    </row>
    <row r="226" spans="2:4" x14ac:dyDescent="0.25">
      <c r="B226" s="12">
        <v>43822</v>
      </c>
      <c r="C226" s="18">
        <v>13.343462000000001</v>
      </c>
      <c r="D226" s="128">
        <f t="shared" si="12"/>
        <v>4.7010671689773353E-3</v>
      </c>
    </row>
    <row r="227" spans="2:4" x14ac:dyDescent="0.25">
      <c r="B227" s="12">
        <v>43815</v>
      </c>
      <c r="C227" s="18">
        <v>13.281027</v>
      </c>
      <c r="D227" s="128">
        <f t="shared" si="12"/>
        <v>1.7076449899609658E-2</v>
      </c>
    </row>
    <row r="228" spans="2:4" x14ac:dyDescent="0.25">
      <c r="B228" s="12">
        <v>43808</v>
      </c>
      <c r="C228" s="18">
        <v>13.058042</v>
      </c>
      <c r="D228" s="128">
        <f t="shared" si="12"/>
        <v>2.3776421371158207E-2</v>
      </c>
    </row>
    <row r="229" spans="2:4" x14ac:dyDescent="0.25">
      <c r="B229" s="12">
        <v>43801</v>
      </c>
      <c r="C229" s="18">
        <v>12.754778999999999</v>
      </c>
      <c r="D229" s="128">
        <f t="shared" si="12"/>
        <v>-2.3836780538787239E-2</v>
      </c>
    </row>
    <row r="230" spans="2:4" x14ac:dyDescent="0.25">
      <c r="B230" s="12">
        <v>43794</v>
      </c>
      <c r="C230" s="18">
        <v>13.066236</v>
      </c>
      <c r="D230" s="128">
        <f t="shared" si="12"/>
        <v>-2.1739218324905774E-2</v>
      </c>
    </row>
    <row r="231" spans="2:4" x14ac:dyDescent="0.25">
      <c r="B231" s="12">
        <v>43787</v>
      </c>
      <c r="C231" s="18">
        <v>13.356598</v>
      </c>
      <c r="D231" s="128">
        <f t="shared" si="12"/>
        <v>-2.6298815193724012E-2</v>
      </c>
    </row>
    <row r="232" spans="2:4" x14ac:dyDescent="0.25">
      <c r="B232" s="12">
        <v>43780</v>
      </c>
      <c r="C232" s="18">
        <v>13.717347999999999</v>
      </c>
      <c r="D232" s="128">
        <f t="shared" si="12"/>
        <v>0.1505535383425638</v>
      </c>
    </row>
    <row r="233" spans="2:4" x14ac:dyDescent="0.25">
      <c r="B233" s="12">
        <v>43773</v>
      </c>
      <c r="C233" s="18">
        <v>11.92239</v>
      </c>
      <c r="D233" s="128">
        <f t="shared" si="12"/>
        <v>-4.4085338821125974E-3</v>
      </c>
    </row>
    <row r="234" spans="2:4" x14ac:dyDescent="0.25">
      <c r="B234" s="12">
        <v>43766</v>
      </c>
      <c r="C234" s="18">
        <v>11.975182999999999</v>
      </c>
      <c r="D234" s="128">
        <f t="shared" si="12"/>
        <v>2.2539412848483042E-2</v>
      </c>
    </row>
    <row r="235" spans="2:4" x14ac:dyDescent="0.25">
      <c r="B235" s="12">
        <v>43759</v>
      </c>
      <c r="C235" s="18">
        <v>11.711219</v>
      </c>
      <c r="D235" s="128">
        <f t="shared" si="12"/>
        <v>1.3709008892271557E-2</v>
      </c>
    </row>
    <row r="236" spans="2:4" x14ac:dyDescent="0.25">
      <c r="B236" s="12">
        <v>43752</v>
      </c>
      <c r="C236" s="18">
        <v>11.552841000000001</v>
      </c>
      <c r="D236" s="128">
        <f t="shared" si="12"/>
        <v>-7.1428565687426726E-2</v>
      </c>
    </row>
    <row r="237" spans="2:4" x14ac:dyDescent="0.25">
      <c r="B237" s="12">
        <v>43745</v>
      </c>
      <c r="C237" s="18">
        <v>12.441521</v>
      </c>
      <c r="D237" s="128">
        <f t="shared" si="12"/>
        <v>1.7266228461673361E-2</v>
      </c>
    </row>
    <row r="238" spans="2:4" x14ac:dyDescent="0.25">
      <c r="B238" s="12">
        <v>43738</v>
      </c>
      <c r="C238" s="18">
        <v>12.230349</v>
      </c>
      <c r="D238" s="128">
        <f t="shared" si="12"/>
        <v>-1.4883136496813276E-2</v>
      </c>
    </row>
    <row r="239" spans="2:4" x14ac:dyDescent="0.25">
      <c r="B239" s="12">
        <v>43731</v>
      </c>
      <c r="C239" s="18">
        <v>12.415125</v>
      </c>
      <c r="D239" s="128">
        <f t="shared" si="12"/>
        <v>-1.6039075258819091E-2</v>
      </c>
    </row>
    <row r="240" spans="2:4" x14ac:dyDescent="0.25">
      <c r="B240" s="12">
        <v>43724</v>
      </c>
      <c r="C240" s="18">
        <v>12.617497999999999</v>
      </c>
      <c r="D240" s="128">
        <f t="shared" si="12"/>
        <v>-3.0425845028099086E-2</v>
      </c>
    </row>
    <row r="241" spans="2:4" x14ac:dyDescent="0.25">
      <c r="B241" s="12">
        <v>43717</v>
      </c>
      <c r="C241" s="18">
        <v>13.013443000000001</v>
      </c>
      <c r="D241" s="128">
        <f t="shared" si="12"/>
        <v>0.14473665575686701</v>
      </c>
    </row>
    <row r="242" spans="2:4" x14ac:dyDescent="0.25">
      <c r="B242" s="12">
        <v>43710</v>
      </c>
      <c r="C242" s="18">
        <v>11.368067</v>
      </c>
      <c r="D242" s="128">
        <f t="shared" si="12"/>
        <v>7.8464263796420353E-2</v>
      </c>
    </row>
    <row r="243" spans="2:4" x14ac:dyDescent="0.25">
      <c r="B243" s="12">
        <v>43703</v>
      </c>
      <c r="C243" s="18">
        <v>10.540977</v>
      </c>
      <c r="D243" s="128">
        <f t="shared" si="12"/>
        <v>-8.3404614467641469E-4</v>
      </c>
    </row>
    <row r="244" spans="2:4" x14ac:dyDescent="0.25">
      <c r="B244" s="12">
        <v>43696</v>
      </c>
      <c r="C244" s="18">
        <v>10.549776</v>
      </c>
      <c r="D244" s="128">
        <f t="shared" si="12"/>
        <v>4.2505687458657126E-2</v>
      </c>
    </row>
    <row r="245" spans="2:4" x14ac:dyDescent="0.25">
      <c r="B245" s="12">
        <v>43689</v>
      </c>
      <c r="C245" s="18">
        <v>10.119634</v>
      </c>
      <c r="D245" s="128">
        <f t="shared" si="12"/>
        <v>-0.11515130847797894</v>
      </c>
    </row>
    <row r="246" spans="2:4" x14ac:dyDescent="0.25">
      <c r="B246" s="12">
        <v>43682</v>
      </c>
      <c r="C246" s="18">
        <v>11.43657</v>
      </c>
      <c r="D246" s="128">
        <f t="shared" si="12"/>
        <v>-6.5817383752502012E-2</v>
      </c>
    </row>
    <row r="247" spans="2:4" x14ac:dyDescent="0.25">
      <c r="B247" s="12">
        <v>43675</v>
      </c>
      <c r="C247" s="18">
        <v>12.242328000000001</v>
      </c>
      <c r="D247" s="128">
        <f t="shared" si="12"/>
        <v>2.1691885445052961E-2</v>
      </c>
    </row>
    <row r="248" spans="2:4" x14ac:dyDescent="0.25">
      <c r="B248" s="12">
        <v>43668</v>
      </c>
      <c r="C248" s="18">
        <v>11.982407</v>
      </c>
      <c r="D248" s="128">
        <f t="shared" si="12"/>
        <v>6.1396730102056152E-2</v>
      </c>
    </row>
    <row r="249" spans="2:4" x14ac:dyDescent="0.25">
      <c r="B249" s="12">
        <v>43661</v>
      </c>
      <c r="C249" s="18">
        <v>11.289282</v>
      </c>
      <c r="D249" s="128">
        <f t="shared" si="12"/>
        <v>-3.6242489640441855E-2</v>
      </c>
    </row>
    <row r="250" spans="2:4" x14ac:dyDescent="0.25">
      <c r="B250" s="12">
        <v>43654</v>
      </c>
      <c r="C250" s="18">
        <v>11.71382</v>
      </c>
      <c r="D250" s="128">
        <f t="shared" si="12"/>
        <v>1.4253537668356797E-2</v>
      </c>
    </row>
    <row r="251" spans="2:4" x14ac:dyDescent="0.25">
      <c r="B251" s="12">
        <v>43647</v>
      </c>
      <c r="C251" s="18">
        <v>11.549203</v>
      </c>
      <c r="D251" s="128">
        <f t="shared" si="12"/>
        <v>2.7756318979555328E-2</v>
      </c>
    </row>
    <row r="252" spans="2:4" x14ac:dyDescent="0.25">
      <c r="B252" s="12">
        <v>43640</v>
      </c>
      <c r="C252" s="18">
        <v>11.237297</v>
      </c>
      <c r="D252" s="128">
        <f t="shared" si="12"/>
        <v>-1.4437663711548754E-2</v>
      </c>
    </row>
    <row r="253" spans="2:4" x14ac:dyDescent="0.25">
      <c r="B253" s="12">
        <v>43633</v>
      </c>
      <c r="C253" s="18">
        <v>11.401914</v>
      </c>
      <c r="D253" s="128">
        <f t="shared" si="12"/>
        <v>-5.2909637478951721E-3</v>
      </c>
    </row>
    <row r="254" spans="2:4" x14ac:dyDescent="0.25">
      <c r="B254" s="12">
        <v>43626</v>
      </c>
      <c r="C254" s="18">
        <v>11.462562</v>
      </c>
      <c r="D254" s="128">
        <f t="shared" si="12"/>
        <v>2.5581372876733788E-2</v>
      </c>
    </row>
    <row r="255" spans="2:4" x14ac:dyDescent="0.25">
      <c r="B255" s="12">
        <v>43619</v>
      </c>
      <c r="C255" s="18">
        <v>11.176648</v>
      </c>
      <c r="D255" s="128">
        <f t="shared" si="12"/>
        <v>7.6923146277318999E-3</v>
      </c>
    </row>
    <row r="256" spans="2:4" x14ac:dyDescent="0.25">
      <c r="B256" s="12">
        <v>43612</v>
      </c>
      <c r="C256" s="18">
        <v>11.091329999999999</v>
      </c>
      <c r="D256" s="128">
        <f t="shared" si="12"/>
        <v>-3.0676487145384623E-3</v>
      </c>
    </row>
    <row r="257" spans="2:4" x14ac:dyDescent="0.25">
      <c r="B257" s="12">
        <v>43605</v>
      </c>
      <c r="C257" s="18">
        <v>11.125458999999999</v>
      </c>
      <c r="D257" s="128">
        <f t="shared" si="12"/>
        <v>-7.3863517172234605E-2</v>
      </c>
    </row>
    <row r="258" spans="2:4" x14ac:dyDescent="0.25">
      <c r="B258" s="12">
        <v>43598</v>
      </c>
      <c r="C258" s="18">
        <v>12.012764000000001</v>
      </c>
      <c r="D258" s="128">
        <f t="shared" si="12"/>
        <v>8.5958605532785448E-3</v>
      </c>
    </row>
    <row r="259" spans="2:4" x14ac:dyDescent="0.25">
      <c r="B259" s="12">
        <v>43591</v>
      </c>
      <c r="C259" s="18">
        <v>11.910384000000001</v>
      </c>
      <c r="D259" s="128">
        <f t="shared" ref="D259:D322" si="13">C259/C260-1</f>
        <v>-4.5796142480875601E-2</v>
      </c>
    </row>
    <row r="260" spans="2:4" x14ac:dyDescent="0.25">
      <c r="B260" s="12">
        <v>43584</v>
      </c>
      <c r="C260" s="18">
        <v>12.482011999999999</v>
      </c>
      <c r="D260" s="128">
        <f t="shared" si="13"/>
        <v>2.2361871524898325E-2</v>
      </c>
    </row>
    <row r="261" spans="2:4" x14ac:dyDescent="0.25">
      <c r="B261" s="12">
        <v>43577</v>
      </c>
      <c r="C261" s="18">
        <v>12.208996000000001</v>
      </c>
      <c r="D261" s="128">
        <f t="shared" si="13"/>
        <v>1.6335291361754933E-2</v>
      </c>
    </row>
    <row r="262" spans="2:4" x14ac:dyDescent="0.25">
      <c r="B262" s="12">
        <v>43570</v>
      </c>
      <c r="C262" s="18">
        <v>12.012764000000001</v>
      </c>
      <c r="D262" s="128">
        <f t="shared" si="13"/>
        <v>-1.054103786095395E-2</v>
      </c>
    </row>
    <row r="263" spans="2:4" x14ac:dyDescent="0.25">
      <c r="B263" s="12">
        <v>43563</v>
      </c>
      <c r="C263" s="18">
        <v>12.140739999999999</v>
      </c>
      <c r="D263" s="128">
        <f t="shared" si="13"/>
        <v>3.2656054887002073E-2</v>
      </c>
    </row>
    <row r="264" spans="2:4" x14ac:dyDescent="0.25">
      <c r="B264" s="12">
        <v>43556</v>
      </c>
      <c r="C264" s="18">
        <v>11.756809000000001</v>
      </c>
      <c r="D264" s="128">
        <f t="shared" si="13"/>
        <v>6.0815960012985837E-2</v>
      </c>
    </row>
    <row r="265" spans="2:4" x14ac:dyDescent="0.25">
      <c r="B265" s="12">
        <v>43549</v>
      </c>
      <c r="C265" s="18">
        <v>11.082798</v>
      </c>
      <c r="D265" s="128">
        <f t="shared" si="13"/>
        <v>2.3844377991425247E-2</v>
      </c>
    </row>
    <row r="266" spans="2:4" x14ac:dyDescent="0.25">
      <c r="B266" s="12">
        <v>43542</v>
      </c>
      <c r="C266" s="18">
        <v>10.82469</v>
      </c>
      <c r="D266" s="128">
        <f t="shared" si="13"/>
        <v>-4.1666607645213904E-2</v>
      </c>
    </row>
    <row r="267" spans="2:4" x14ac:dyDescent="0.25">
      <c r="B267" s="12">
        <v>43535</v>
      </c>
      <c r="C267" s="18">
        <v>11.295328</v>
      </c>
      <c r="D267" s="128">
        <f t="shared" si="13"/>
        <v>-2.8901694347538087E-2</v>
      </c>
    </row>
    <row r="268" spans="2:4" x14ac:dyDescent="0.25">
      <c r="B268" s="12">
        <v>43528</v>
      </c>
      <c r="C268" s="18">
        <v>11.631498000000001</v>
      </c>
      <c r="D268" s="128">
        <f t="shared" si="13"/>
        <v>-0.21094636659445565</v>
      </c>
    </row>
    <row r="269" spans="2:4" x14ac:dyDescent="0.25">
      <c r="B269" s="12">
        <v>43521</v>
      </c>
      <c r="C269" s="18">
        <v>14.741073999999999</v>
      </c>
      <c r="D269" s="128">
        <f t="shared" si="13"/>
        <v>1.036847660694451E-2</v>
      </c>
    </row>
    <row r="270" spans="2:4" x14ac:dyDescent="0.25">
      <c r="B270" s="12">
        <v>43514</v>
      </c>
      <c r="C270" s="18">
        <v>14.5898</v>
      </c>
      <c r="D270" s="128">
        <f t="shared" si="13"/>
        <v>4.2642743249956983E-2</v>
      </c>
    </row>
    <row r="271" spans="2:4" x14ac:dyDescent="0.25">
      <c r="B271" s="12">
        <v>43507</v>
      </c>
      <c r="C271" s="18">
        <v>13.993096</v>
      </c>
      <c r="D271" s="128">
        <f t="shared" si="13"/>
        <v>5.5802311823750284E-2</v>
      </c>
    </row>
    <row r="272" spans="2:4" x14ac:dyDescent="0.25">
      <c r="B272" s="12">
        <v>43500</v>
      </c>
      <c r="C272" s="18">
        <v>13.253519000000001</v>
      </c>
      <c r="D272" s="128">
        <f t="shared" si="13"/>
        <v>-5.5688674037321806E-2</v>
      </c>
    </row>
    <row r="273" spans="2:4" x14ac:dyDescent="0.25">
      <c r="B273" s="12">
        <v>43493</v>
      </c>
      <c r="C273" s="18">
        <v>14.035116</v>
      </c>
      <c r="D273" s="128">
        <f t="shared" si="13"/>
        <v>3.9203296398174103E-2</v>
      </c>
    </row>
    <row r="274" spans="2:4" x14ac:dyDescent="0.25">
      <c r="B274" s="12">
        <v>43486</v>
      </c>
      <c r="C274" s="18">
        <v>13.505649999999999</v>
      </c>
      <c r="D274" s="128">
        <f t="shared" si="13"/>
        <v>5.3080171684742661E-2</v>
      </c>
    </row>
    <row r="275" spans="2:4" x14ac:dyDescent="0.25">
      <c r="B275" s="12">
        <v>43479</v>
      </c>
      <c r="C275" s="18">
        <v>12.824902</v>
      </c>
      <c r="D275" s="128">
        <f t="shared" si="13"/>
        <v>-3.1725958458951986E-2</v>
      </c>
    </row>
    <row r="276" spans="2:4" x14ac:dyDescent="0.25">
      <c r="B276" s="12">
        <v>43472</v>
      </c>
      <c r="C276" s="18">
        <v>13.245115999999999</v>
      </c>
      <c r="D276" s="128">
        <f t="shared" si="13"/>
        <v>4.4400140292975232E-2</v>
      </c>
    </row>
    <row r="277" spans="2:4" x14ac:dyDescent="0.25">
      <c r="B277" s="12">
        <v>43465</v>
      </c>
      <c r="C277" s="18">
        <v>12.682032</v>
      </c>
      <c r="D277" s="128">
        <f t="shared" si="13"/>
        <v>4.2847332782006475E-2</v>
      </c>
    </row>
    <row r="278" spans="2:4" x14ac:dyDescent="0.25">
      <c r="B278" s="12">
        <v>43458</v>
      </c>
      <c r="C278" s="18">
        <v>12.160966999999999</v>
      </c>
      <c r="D278" s="128">
        <f t="shared" si="13"/>
        <v>5.6204364156906994E-2</v>
      </c>
    </row>
    <row r="279" spans="2:4" x14ac:dyDescent="0.25">
      <c r="B279" s="12">
        <v>43451</v>
      </c>
      <c r="C279" s="18">
        <v>11.513839000000001</v>
      </c>
      <c r="D279" s="128">
        <f t="shared" si="13"/>
        <v>-0.11953729255996315</v>
      </c>
    </row>
    <row r="280" spans="2:4" x14ac:dyDescent="0.25">
      <c r="B280" s="12">
        <v>43444</v>
      </c>
      <c r="C280" s="18">
        <v>13.077032000000001</v>
      </c>
      <c r="D280" s="128">
        <f t="shared" si="13"/>
        <v>-7.8198882421971594E-2</v>
      </c>
    </row>
    <row r="281" spans="2:4" x14ac:dyDescent="0.25">
      <c r="B281" s="12">
        <v>43437</v>
      </c>
      <c r="C281" s="18">
        <v>14.186392</v>
      </c>
      <c r="D281" s="128">
        <f t="shared" si="13"/>
        <v>-1.9174925311466917E-2</v>
      </c>
    </row>
    <row r="282" spans="2:4" x14ac:dyDescent="0.25">
      <c r="B282" s="12">
        <v>43430</v>
      </c>
      <c r="C282" s="18">
        <v>14.463733</v>
      </c>
      <c r="D282" s="128">
        <f t="shared" si="13"/>
        <v>9.5480574477467162E-2</v>
      </c>
    </row>
    <row r="283" spans="2:4" x14ac:dyDescent="0.25">
      <c r="B283" s="12">
        <v>43423</v>
      </c>
      <c r="C283" s="18">
        <v>13.203094</v>
      </c>
      <c r="D283" s="128">
        <f t="shared" si="13"/>
        <v>2.0052231432388545E-2</v>
      </c>
    </row>
    <row r="284" spans="2:4" x14ac:dyDescent="0.25">
      <c r="B284" s="12">
        <v>43416</v>
      </c>
      <c r="C284" s="18">
        <v>12.943547000000001</v>
      </c>
      <c r="D284" s="128">
        <f t="shared" si="13"/>
        <v>3.8584444907889814E-3</v>
      </c>
    </row>
    <row r="285" spans="2:4" x14ac:dyDescent="0.25">
      <c r="B285" s="12">
        <v>43409</v>
      </c>
      <c r="C285" s="18">
        <v>12.893796999999999</v>
      </c>
      <c r="D285" s="128">
        <f t="shared" si="13"/>
        <v>-0.14040894884772726</v>
      </c>
    </row>
    <row r="286" spans="2:4" x14ac:dyDescent="0.25">
      <c r="B286" s="12">
        <v>43402</v>
      </c>
      <c r="C286" s="18">
        <v>14.999919999999999</v>
      </c>
      <c r="D286" s="128">
        <f t="shared" si="13"/>
        <v>8.0645082274992008E-2</v>
      </c>
    </row>
    <row r="287" spans="2:4" x14ac:dyDescent="0.25">
      <c r="B287" s="12">
        <v>43395</v>
      </c>
      <c r="C287" s="18">
        <v>13.880523999999999</v>
      </c>
      <c r="D287" s="128">
        <f t="shared" si="13"/>
        <v>8.4336158971958231E-3</v>
      </c>
    </row>
    <row r="288" spans="2:4" x14ac:dyDescent="0.25">
      <c r="B288" s="12">
        <v>43388</v>
      </c>
      <c r="C288" s="18">
        <v>13.76444</v>
      </c>
      <c r="D288" s="128">
        <f t="shared" si="13"/>
        <v>-2.2379089865732005E-2</v>
      </c>
    </row>
    <row r="289" spans="2:4" x14ac:dyDescent="0.25">
      <c r="B289" s="12">
        <v>43381</v>
      </c>
      <c r="C289" s="18">
        <v>14.079527000000001</v>
      </c>
      <c r="D289" s="128">
        <f t="shared" si="13"/>
        <v>-3.5775109451419818E-2</v>
      </c>
    </row>
    <row r="290" spans="2:4" x14ac:dyDescent="0.25">
      <c r="B290" s="12">
        <v>43374</v>
      </c>
      <c r="C290" s="18">
        <v>14.601912</v>
      </c>
      <c r="D290" s="128">
        <f t="shared" si="13"/>
        <v>-0.1083543463438339</v>
      </c>
    </row>
    <row r="291" spans="2:4" x14ac:dyDescent="0.25">
      <c r="B291" s="12">
        <v>43367</v>
      </c>
      <c r="C291" s="18">
        <v>16.376362</v>
      </c>
      <c r="D291" s="128">
        <f t="shared" si="13"/>
        <v>1.2820592903795003E-2</v>
      </c>
    </row>
    <row r="292" spans="2:4" x14ac:dyDescent="0.25">
      <c r="B292" s="12">
        <v>43360</v>
      </c>
      <c r="C292" s="18">
        <v>16.169065</v>
      </c>
      <c r="D292" s="128">
        <f t="shared" si="13"/>
        <v>-3.4653870264784059E-2</v>
      </c>
    </row>
    <row r="293" spans="2:4" x14ac:dyDescent="0.25">
      <c r="B293" s="12">
        <v>43353</v>
      </c>
      <c r="C293" s="18">
        <v>16.749500000000001</v>
      </c>
      <c r="D293" s="128">
        <f t="shared" si="13"/>
        <v>5.8145872195032311E-2</v>
      </c>
    </row>
    <row r="294" spans="2:4" x14ac:dyDescent="0.25">
      <c r="B294" s="12">
        <v>43346</v>
      </c>
      <c r="C294" s="18">
        <v>15.829103</v>
      </c>
      <c r="D294" s="128">
        <f t="shared" si="13"/>
        <v>-9.268072267748062E-2</v>
      </c>
    </row>
    <row r="295" spans="2:4" x14ac:dyDescent="0.25">
      <c r="B295" s="12">
        <v>43339</v>
      </c>
      <c r="C295" s="18">
        <v>17.446012</v>
      </c>
      <c r="D295" s="128">
        <f t="shared" si="13"/>
        <v>-2.6376658147049703E-2</v>
      </c>
    </row>
    <row r="296" spans="2:4" x14ac:dyDescent="0.25">
      <c r="B296" s="12">
        <v>43332</v>
      </c>
      <c r="C296" s="18">
        <v>17.918645999999999</v>
      </c>
      <c r="D296" s="128">
        <f t="shared" si="13"/>
        <v>8.1680079929641991E-2</v>
      </c>
    </row>
    <row r="297" spans="2:4" x14ac:dyDescent="0.25">
      <c r="B297" s="12">
        <v>43325</v>
      </c>
      <c r="C297" s="18">
        <v>16.565569</v>
      </c>
      <c r="D297" s="128">
        <f t="shared" si="13"/>
        <v>-4.0893750946987217E-2</v>
      </c>
    </row>
    <row r="298" spans="2:4" x14ac:dyDescent="0.25">
      <c r="B298" s="12">
        <v>43318</v>
      </c>
      <c r="C298" s="18">
        <v>17.271881</v>
      </c>
      <c r="D298" s="128">
        <f t="shared" si="13"/>
        <v>-5.5680257430596125E-2</v>
      </c>
    </row>
    <row r="299" spans="2:4" x14ac:dyDescent="0.25">
      <c r="B299" s="12">
        <v>43311</v>
      </c>
      <c r="C299" s="18">
        <v>18.290289000000001</v>
      </c>
      <c r="D299" s="128">
        <f t="shared" si="13"/>
        <v>-0.10598176730192432</v>
      </c>
    </row>
    <row r="300" spans="2:4" x14ac:dyDescent="0.25">
      <c r="B300" s="12">
        <v>43304</v>
      </c>
      <c r="C300" s="18">
        <v>20.458518999999999</v>
      </c>
      <c r="D300" s="128">
        <f t="shared" si="13"/>
        <v>2.8181425777309421E-3</v>
      </c>
    </row>
    <row r="301" spans="2:4" x14ac:dyDescent="0.25">
      <c r="B301" s="12">
        <v>43297</v>
      </c>
      <c r="C301" s="18">
        <v>20.401026000000002</v>
      </c>
      <c r="D301" s="128">
        <f t="shared" si="13"/>
        <v>-2.0088453769234738E-3</v>
      </c>
    </row>
    <row r="302" spans="2:4" x14ac:dyDescent="0.25">
      <c r="B302" s="12">
        <v>43290</v>
      </c>
      <c r="C302" s="18">
        <v>20.442091000000001</v>
      </c>
      <c r="D302" s="128">
        <f t="shared" si="13"/>
        <v>4.8441451688487458E-2</v>
      </c>
    </row>
    <row r="303" spans="2:4" x14ac:dyDescent="0.25">
      <c r="B303" s="12">
        <v>43283</v>
      </c>
      <c r="C303" s="18">
        <v>19.497599000000001</v>
      </c>
      <c r="D303" s="128">
        <f t="shared" si="13"/>
        <v>2.1514647442362422E-2</v>
      </c>
    </row>
    <row r="304" spans="2:4" x14ac:dyDescent="0.25">
      <c r="B304" s="12">
        <v>43276</v>
      </c>
      <c r="C304" s="18">
        <v>19.086950000000002</v>
      </c>
      <c r="D304" s="128">
        <f t="shared" si="13"/>
        <v>-6.741575229653185E-2</v>
      </c>
    </row>
    <row r="305" spans="2:4" x14ac:dyDescent="0.25">
      <c r="B305" s="12">
        <v>43269</v>
      </c>
      <c r="C305" s="18">
        <v>20.466729999999998</v>
      </c>
      <c r="D305" s="128">
        <f t="shared" si="13"/>
        <v>-5.1750363028682855E-2</v>
      </c>
    </row>
    <row r="306" spans="2:4" x14ac:dyDescent="0.25">
      <c r="B306" s="12">
        <v>43262</v>
      </c>
      <c r="C306" s="18">
        <v>21.583694000000001</v>
      </c>
      <c r="D306" s="128">
        <f t="shared" si="13"/>
        <v>8.2930828468379403E-2</v>
      </c>
    </row>
    <row r="307" spans="2:4" x14ac:dyDescent="0.25">
      <c r="B307" s="12">
        <v>43255</v>
      </c>
      <c r="C307" s="18">
        <v>19.930814999999999</v>
      </c>
      <c r="D307" s="128">
        <f t="shared" si="13"/>
        <v>-3.738683962148881E-2</v>
      </c>
    </row>
    <row r="308" spans="2:4" x14ac:dyDescent="0.25">
      <c r="B308" s="12">
        <v>43248</v>
      </c>
      <c r="C308" s="18">
        <v>20.704906000000001</v>
      </c>
      <c r="D308" s="128">
        <f t="shared" si="13"/>
        <v>-3.7499926202569256E-2</v>
      </c>
    </row>
    <row r="309" spans="2:4" x14ac:dyDescent="0.25">
      <c r="B309" s="12">
        <v>43241</v>
      </c>
      <c r="C309" s="18">
        <v>21.511589000000001</v>
      </c>
      <c r="D309" s="128">
        <f t="shared" si="13"/>
        <v>-0.13186448336152101</v>
      </c>
    </row>
    <row r="310" spans="2:4" x14ac:dyDescent="0.25">
      <c r="B310" s="12">
        <v>43234</v>
      </c>
      <c r="C310" s="18">
        <v>24.779067999999999</v>
      </c>
      <c r="D310" s="128">
        <f t="shared" si="13"/>
        <v>6.8141636942503192E-2</v>
      </c>
    </row>
    <row r="311" spans="2:4" x14ac:dyDescent="0.25">
      <c r="B311" s="12">
        <v>43227</v>
      </c>
      <c r="C311" s="18">
        <v>23.198298000000001</v>
      </c>
      <c r="D311" s="128">
        <f t="shared" si="13"/>
        <v>1.860477614912992E-2</v>
      </c>
    </row>
    <row r="312" spans="2:4" x14ac:dyDescent="0.25">
      <c r="B312" s="12">
        <v>43220</v>
      </c>
      <c r="C312" s="18">
        <v>22.774581999999999</v>
      </c>
      <c r="D312" s="128">
        <f t="shared" si="13"/>
        <v>1.7921742121953521E-3</v>
      </c>
    </row>
    <row r="313" spans="2:4" x14ac:dyDescent="0.25">
      <c r="B313" s="12">
        <v>43213</v>
      </c>
      <c r="C313" s="18">
        <v>22.733839</v>
      </c>
      <c r="D313" s="128">
        <f t="shared" si="13"/>
        <v>-1.7889680697542598E-3</v>
      </c>
    </row>
    <row r="314" spans="2:4" x14ac:dyDescent="0.25">
      <c r="B314" s="12">
        <v>43206</v>
      </c>
      <c r="C314" s="18">
        <v>22.774581999999999</v>
      </c>
      <c r="D314" s="128">
        <f t="shared" si="13"/>
        <v>6.3141791734192765E-2</v>
      </c>
    </row>
    <row r="315" spans="2:4" x14ac:dyDescent="0.25">
      <c r="B315" s="12">
        <v>43199</v>
      </c>
      <c r="C315" s="18">
        <v>21.421961</v>
      </c>
      <c r="D315" s="128">
        <f t="shared" si="13"/>
        <v>1.0765173560614905E-2</v>
      </c>
    </row>
    <row r="316" spans="2:4" x14ac:dyDescent="0.25">
      <c r="B316" s="12">
        <v>43192</v>
      </c>
      <c r="C316" s="18">
        <v>21.193805999999999</v>
      </c>
      <c r="D316" s="128">
        <f t="shared" si="13"/>
        <v>-2.6935814686553705E-2</v>
      </c>
    </row>
    <row r="317" spans="2:4" x14ac:dyDescent="0.25">
      <c r="B317" s="12">
        <v>43185</v>
      </c>
      <c r="C317" s="18">
        <v>21.780481000000002</v>
      </c>
      <c r="D317" s="128">
        <f t="shared" si="13"/>
        <v>9.2411104001355326E-4</v>
      </c>
    </row>
    <row r="318" spans="2:4" x14ac:dyDescent="0.25">
      <c r="B318" s="12">
        <v>43178</v>
      </c>
      <c r="C318" s="18">
        <v>21.760372</v>
      </c>
      <c r="D318" s="128">
        <f t="shared" si="13"/>
        <v>-0.10336769911808907</v>
      </c>
    </row>
    <row r="319" spans="2:4" x14ac:dyDescent="0.25">
      <c r="B319" s="12">
        <v>43171</v>
      </c>
      <c r="C319" s="18">
        <v>24.269003000000001</v>
      </c>
      <c r="D319" s="128">
        <f t="shared" si="13"/>
        <v>2.670320644926405E-2</v>
      </c>
    </row>
    <row r="320" spans="2:4" x14ac:dyDescent="0.25">
      <c r="B320" s="12">
        <v>43164</v>
      </c>
      <c r="C320" s="18">
        <v>23.637798</v>
      </c>
      <c r="D320" s="128">
        <f t="shared" si="13"/>
        <v>8.6681246285734703E-2</v>
      </c>
    </row>
    <row r="321" spans="2:4" x14ac:dyDescent="0.25">
      <c r="B321" s="12">
        <v>43157</v>
      </c>
      <c r="C321" s="18">
        <v>21.752282999999998</v>
      </c>
      <c r="D321" s="128">
        <f t="shared" si="13"/>
        <v>-3.33679891358174E-3</v>
      </c>
    </row>
    <row r="322" spans="2:4" x14ac:dyDescent="0.25">
      <c r="B322" s="12">
        <v>43150</v>
      </c>
      <c r="C322" s="18">
        <v>21.825109000000001</v>
      </c>
      <c r="D322" s="128">
        <f t="shared" si="13"/>
        <v>-8.0913887537440443E-3</v>
      </c>
    </row>
    <row r="323" spans="2:4" x14ac:dyDescent="0.25">
      <c r="B323" s="12">
        <v>43143</v>
      </c>
      <c r="C323" s="18">
        <v>22.003145</v>
      </c>
      <c r="D323" s="128">
        <f t="shared" ref="D323:D386" si="14">C323/C324-1</f>
        <v>4.8997035195303962E-2</v>
      </c>
    </row>
    <row r="324" spans="2:4" x14ac:dyDescent="0.25">
      <c r="B324" s="12">
        <v>43136</v>
      </c>
      <c r="C324" s="18">
        <v>20.975411999999999</v>
      </c>
      <c r="D324" s="128">
        <f t="shared" si="14"/>
        <v>-0.10124819712215682</v>
      </c>
    </row>
    <row r="325" spans="2:4" x14ac:dyDescent="0.25">
      <c r="B325" s="12">
        <v>43129</v>
      </c>
      <c r="C325" s="18">
        <v>23.338380999999998</v>
      </c>
      <c r="D325" s="128">
        <f t="shared" si="14"/>
        <v>-1.3850218756352728E-3</v>
      </c>
    </row>
    <row r="326" spans="2:4" x14ac:dyDescent="0.25">
      <c r="B326" s="12">
        <v>43122</v>
      </c>
      <c r="C326" s="18">
        <v>23.370750000000001</v>
      </c>
      <c r="D326" s="128">
        <f t="shared" si="14"/>
        <v>5.6714301836751968E-2</v>
      </c>
    </row>
    <row r="327" spans="2:4" x14ac:dyDescent="0.25">
      <c r="B327" s="12">
        <v>43115</v>
      </c>
      <c r="C327" s="18">
        <v>22.116432</v>
      </c>
      <c r="D327" s="128">
        <f t="shared" si="14"/>
        <v>-1.6552945779046424E-2</v>
      </c>
    </row>
    <row r="328" spans="2:4" x14ac:dyDescent="0.25">
      <c r="B328" s="12">
        <v>43108</v>
      </c>
      <c r="C328" s="18">
        <v>22.488686000000001</v>
      </c>
      <c r="D328" s="128">
        <f t="shared" si="14"/>
        <v>7.2034715499813551E-4</v>
      </c>
    </row>
    <row r="329" spans="2:4" x14ac:dyDescent="0.25">
      <c r="B329" s="12">
        <v>43101</v>
      </c>
      <c r="C329" s="18">
        <v>22.472498000000002</v>
      </c>
      <c r="D329" s="128">
        <f t="shared" si="14"/>
        <v>4.7528940888364346E-2</v>
      </c>
    </row>
    <row r="330" spans="2:4" x14ac:dyDescent="0.25">
      <c r="B330" s="12">
        <v>43094</v>
      </c>
      <c r="C330" s="18">
        <v>21.452866</v>
      </c>
      <c r="D330" s="128">
        <f t="shared" si="14"/>
        <v>9.9050684247556919E-3</v>
      </c>
    </row>
    <row r="331" spans="2:4" x14ac:dyDescent="0.25">
      <c r="B331" s="12">
        <v>43087</v>
      </c>
      <c r="C331" s="18">
        <v>21.242457999999999</v>
      </c>
      <c r="D331" s="128">
        <f t="shared" si="14"/>
        <v>-1.574815335130475E-2</v>
      </c>
    </row>
    <row r="332" spans="2:4" x14ac:dyDescent="0.25">
      <c r="B332" s="12">
        <v>43080</v>
      </c>
      <c r="C332" s="18">
        <v>21.582339999999999</v>
      </c>
      <c r="D332" s="128">
        <f t="shared" si="14"/>
        <v>0</v>
      </c>
    </row>
    <row r="333" spans="2:4" x14ac:dyDescent="0.25">
      <c r="B333" s="12">
        <v>43073</v>
      </c>
      <c r="C333" s="18">
        <v>21.582339999999999</v>
      </c>
      <c r="D333" s="128">
        <f t="shared" si="14"/>
        <v>-3.2029270988066294E-2</v>
      </c>
    </row>
    <row r="334" spans="2:4" x14ac:dyDescent="0.25">
      <c r="B334" s="12">
        <v>43066</v>
      </c>
      <c r="C334" s="18">
        <v>22.296479999999999</v>
      </c>
      <c r="D334" s="128">
        <f t="shared" si="14"/>
        <v>-1.245574062409005E-2</v>
      </c>
    </row>
    <row r="335" spans="2:4" x14ac:dyDescent="0.25">
      <c r="B335" s="12">
        <v>43059</v>
      </c>
      <c r="C335" s="18">
        <v>22.577701999999999</v>
      </c>
      <c r="D335" s="128">
        <f t="shared" si="14"/>
        <v>-1.5417050822472134E-2</v>
      </c>
    </row>
    <row r="336" spans="2:4" x14ac:dyDescent="0.25">
      <c r="B336" s="12">
        <v>43052</v>
      </c>
      <c r="C336" s="18">
        <v>22.931234</v>
      </c>
      <c r="D336" s="128">
        <f t="shared" si="14"/>
        <v>0.19916003699677653</v>
      </c>
    </row>
    <row r="337" spans="2:4" x14ac:dyDescent="0.25">
      <c r="B337" s="12">
        <v>43045</v>
      </c>
      <c r="C337" s="18">
        <v>19.122747</v>
      </c>
      <c r="D337" s="128">
        <f t="shared" si="14"/>
        <v>-1.1217450290953446E-2</v>
      </c>
    </row>
    <row r="338" spans="2:4" x14ac:dyDescent="0.25">
      <c r="B338" s="12">
        <v>43038</v>
      </c>
      <c r="C338" s="18">
        <v>19.339689</v>
      </c>
      <c r="D338" s="128">
        <f t="shared" si="14"/>
        <v>5.2930594152591492E-2</v>
      </c>
    </row>
    <row r="339" spans="2:4" x14ac:dyDescent="0.25">
      <c r="B339" s="12">
        <v>43031</v>
      </c>
      <c r="C339" s="18">
        <v>18.367487000000001</v>
      </c>
      <c r="D339" s="128">
        <f t="shared" si="14"/>
        <v>-4.471342448648663E-2</v>
      </c>
    </row>
    <row r="340" spans="2:4" x14ac:dyDescent="0.25">
      <c r="B340" s="12">
        <v>43024</v>
      </c>
      <c r="C340" s="18">
        <v>19.227201000000001</v>
      </c>
      <c r="D340" s="128">
        <f t="shared" si="14"/>
        <v>1.3124586991515086E-2</v>
      </c>
    </row>
    <row r="341" spans="2:4" x14ac:dyDescent="0.25">
      <c r="B341" s="12">
        <v>43017</v>
      </c>
      <c r="C341" s="18">
        <v>18.978121000000002</v>
      </c>
      <c r="D341" s="128">
        <f t="shared" si="14"/>
        <v>-4.0227647366572472E-2</v>
      </c>
    </row>
    <row r="342" spans="2:4" x14ac:dyDescent="0.25">
      <c r="B342" s="12">
        <v>43010</v>
      </c>
      <c r="C342" s="18">
        <v>19.773565000000001</v>
      </c>
      <c r="D342" s="128">
        <f t="shared" si="14"/>
        <v>2.4439608368052035E-3</v>
      </c>
    </row>
    <row r="343" spans="2:4" x14ac:dyDescent="0.25">
      <c r="B343" s="12">
        <v>43003</v>
      </c>
      <c r="C343" s="18">
        <v>19.725356999999999</v>
      </c>
      <c r="D343" s="128">
        <f t="shared" si="14"/>
        <v>4.6462075229632527E-2</v>
      </c>
    </row>
    <row r="344" spans="2:4" x14ac:dyDescent="0.25">
      <c r="B344" s="12">
        <v>42996</v>
      </c>
      <c r="C344" s="18">
        <v>18.849567</v>
      </c>
      <c r="D344" s="128">
        <f t="shared" si="14"/>
        <v>5.4855952053709078E-2</v>
      </c>
    </row>
    <row r="345" spans="2:4" x14ac:dyDescent="0.25">
      <c r="B345" s="12">
        <v>42989</v>
      </c>
      <c r="C345" s="18">
        <v>17.869327999999999</v>
      </c>
      <c r="D345" s="128">
        <f t="shared" si="14"/>
        <v>0.10701872548917568</v>
      </c>
    </row>
    <row r="346" spans="2:4" x14ac:dyDescent="0.25">
      <c r="B346" s="12">
        <v>42982</v>
      </c>
      <c r="C346" s="18">
        <v>16.141848</v>
      </c>
      <c r="D346" s="128">
        <f t="shared" si="14"/>
        <v>-2.190855782930734E-2</v>
      </c>
    </row>
    <row r="347" spans="2:4" x14ac:dyDescent="0.25">
      <c r="B347" s="12">
        <v>42975</v>
      </c>
      <c r="C347" s="18">
        <v>16.503413999999999</v>
      </c>
      <c r="D347" s="128">
        <f t="shared" si="14"/>
        <v>6.862821539185715E-3</v>
      </c>
    </row>
    <row r="348" spans="2:4" x14ac:dyDescent="0.25">
      <c r="B348" s="12">
        <v>42968</v>
      </c>
      <c r="C348" s="18">
        <v>16.390926</v>
      </c>
      <c r="D348" s="128">
        <f t="shared" si="14"/>
        <v>1.9999828246462181E-2</v>
      </c>
    </row>
    <row r="349" spans="2:4" x14ac:dyDescent="0.25">
      <c r="B349" s="12">
        <v>42961</v>
      </c>
      <c r="C349" s="18">
        <v>16.069538000000001</v>
      </c>
      <c r="D349" s="128">
        <f t="shared" si="14"/>
        <v>3.7033418346274605E-2</v>
      </c>
    </row>
    <row r="350" spans="2:4" x14ac:dyDescent="0.25">
      <c r="B350" s="12">
        <v>42954</v>
      </c>
      <c r="C350" s="18">
        <v>15.49568</v>
      </c>
      <c r="D350" s="128">
        <f t="shared" si="14"/>
        <v>-4.2752107459101851E-2</v>
      </c>
    </row>
    <row r="351" spans="2:4" x14ac:dyDescent="0.25">
      <c r="B351" s="12">
        <v>42947</v>
      </c>
      <c r="C351" s="18">
        <v>16.187740000000002</v>
      </c>
      <c r="D351" s="128">
        <f t="shared" si="14"/>
        <v>5.934453345751467E-2</v>
      </c>
    </row>
    <row r="352" spans="2:4" x14ac:dyDescent="0.25">
      <c r="B352" s="12">
        <v>42940</v>
      </c>
      <c r="C352" s="18">
        <v>15.280901999999999</v>
      </c>
      <c r="D352" s="128">
        <f t="shared" si="14"/>
        <v>2.6723469969976765E-2</v>
      </c>
    </row>
    <row r="353" spans="2:4" x14ac:dyDescent="0.25">
      <c r="B353" s="12">
        <v>42933</v>
      </c>
      <c r="C353" s="18">
        <v>14.883172</v>
      </c>
      <c r="D353" s="128">
        <f t="shared" si="14"/>
        <v>3.2171602009349876E-3</v>
      </c>
    </row>
    <row r="354" spans="2:4" x14ac:dyDescent="0.25">
      <c r="B354" s="12">
        <v>42926</v>
      </c>
      <c r="C354" s="18">
        <v>14.835444000000001</v>
      </c>
      <c r="D354" s="128">
        <f t="shared" si="14"/>
        <v>3.0386712319500297E-2</v>
      </c>
    </row>
    <row r="355" spans="2:4" x14ac:dyDescent="0.25">
      <c r="B355" s="12">
        <v>42919</v>
      </c>
      <c r="C355" s="18">
        <v>14.397938</v>
      </c>
      <c r="D355" s="128">
        <f t="shared" si="14"/>
        <v>-1.0928605884196418E-2</v>
      </c>
    </row>
    <row r="356" spans="2:4" x14ac:dyDescent="0.25">
      <c r="B356" s="12">
        <v>42912</v>
      </c>
      <c r="C356" s="18">
        <v>14.557026</v>
      </c>
      <c r="D356" s="128">
        <f t="shared" si="14"/>
        <v>-1.5600110253672694E-2</v>
      </c>
    </row>
    <row r="357" spans="2:4" x14ac:dyDescent="0.25">
      <c r="B357" s="12">
        <v>42905</v>
      </c>
      <c r="C357" s="18">
        <v>14.787716</v>
      </c>
      <c r="D357" s="128">
        <f t="shared" si="14"/>
        <v>2.1990142180854599E-2</v>
      </c>
    </row>
    <row r="358" spans="2:4" x14ac:dyDescent="0.25">
      <c r="B358" s="12">
        <v>42898</v>
      </c>
      <c r="C358" s="18">
        <v>14.469529</v>
      </c>
      <c r="D358" s="128">
        <f t="shared" si="14"/>
        <v>2.1922757639915691E-2</v>
      </c>
    </row>
    <row r="359" spans="2:4" x14ac:dyDescent="0.25">
      <c r="B359" s="12">
        <v>42891</v>
      </c>
      <c r="C359" s="18">
        <v>14.159122</v>
      </c>
      <c r="D359" s="128">
        <f t="shared" si="14"/>
        <v>-4.9750117990857712E-3</v>
      </c>
    </row>
    <row r="360" spans="2:4" x14ac:dyDescent="0.25">
      <c r="B360" s="12">
        <v>42884</v>
      </c>
      <c r="C360" s="18">
        <v>14.229915999999999</v>
      </c>
      <c r="D360" s="128">
        <f t="shared" si="14"/>
        <v>-7.1350639892321377E-3</v>
      </c>
    </row>
    <row r="361" spans="2:4" x14ac:dyDescent="0.25">
      <c r="B361" s="12">
        <v>42877</v>
      </c>
      <c r="C361" s="18">
        <v>14.332177</v>
      </c>
      <c r="D361" s="128">
        <f t="shared" si="14"/>
        <v>-0.13238113156879328</v>
      </c>
    </row>
    <row r="362" spans="2:4" x14ac:dyDescent="0.25">
      <c r="B362" s="12">
        <v>42870</v>
      </c>
      <c r="C362" s="18">
        <v>16.518978000000001</v>
      </c>
      <c r="D362" s="128">
        <f t="shared" si="14"/>
        <v>-9.4337484254598536E-3</v>
      </c>
    </row>
    <row r="363" spans="2:4" x14ac:dyDescent="0.25">
      <c r="B363" s="12">
        <v>42863</v>
      </c>
      <c r="C363" s="18">
        <v>16.676297999999999</v>
      </c>
      <c r="D363" s="128">
        <f t="shared" si="14"/>
        <v>-3.8112634905378195E-2</v>
      </c>
    </row>
    <row r="364" spans="2:4" x14ac:dyDescent="0.25">
      <c r="B364" s="12">
        <v>42856</v>
      </c>
      <c r="C364" s="18">
        <v>17.337059</v>
      </c>
      <c r="D364" s="128">
        <f t="shared" si="14"/>
        <v>-7.2069873332710754E-3</v>
      </c>
    </row>
    <row r="365" spans="2:4" x14ac:dyDescent="0.25">
      <c r="B365" s="12">
        <v>42849</v>
      </c>
      <c r="C365" s="18">
        <v>17.462914000000001</v>
      </c>
      <c r="D365" s="128">
        <f t="shared" si="14"/>
        <v>-6.2667586257129093E-3</v>
      </c>
    </row>
    <row r="366" spans="2:4" x14ac:dyDescent="0.25">
      <c r="B366" s="12">
        <v>42842</v>
      </c>
      <c r="C366" s="18">
        <v>17.573039999999999</v>
      </c>
      <c r="D366" s="128">
        <f t="shared" si="14"/>
        <v>2.2893781049307282E-2</v>
      </c>
    </row>
    <row r="367" spans="2:4" x14ac:dyDescent="0.25">
      <c r="B367" s="12">
        <v>42835</v>
      </c>
      <c r="C367" s="18">
        <v>17.179731</v>
      </c>
      <c r="D367" s="128">
        <f t="shared" si="14"/>
        <v>-6.3063111704477426E-2</v>
      </c>
    </row>
    <row r="368" spans="2:4" x14ac:dyDescent="0.25">
      <c r="B368" s="12">
        <v>42828</v>
      </c>
      <c r="C368" s="18">
        <v>18.33606</v>
      </c>
      <c r="D368" s="128">
        <f t="shared" si="14"/>
        <v>-1.6456016615917113E-2</v>
      </c>
    </row>
    <row r="369" spans="2:4" x14ac:dyDescent="0.25">
      <c r="B369" s="12">
        <v>42821</v>
      </c>
      <c r="C369" s="18">
        <v>18.642847</v>
      </c>
      <c r="D369" s="128">
        <f t="shared" si="14"/>
        <v>2.5214951554442866E-2</v>
      </c>
    </row>
    <row r="370" spans="2:4" x14ac:dyDescent="0.25">
      <c r="B370" s="12">
        <v>42814</v>
      </c>
      <c r="C370" s="18">
        <v>18.184329999999999</v>
      </c>
      <c r="D370" s="128">
        <f t="shared" si="14"/>
        <v>-5.6275653017994864E-2</v>
      </c>
    </row>
    <row r="371" spans="2:4" x14ac:dyDescent="0.25">
      <c r="B371" s="12">
        <v>42807</v>
      </c>
      <c r="C371" s="18">
        <v>19.268688000000001</v>
      </c>
      <c r="D371" s="128">
        <f t="shared" si="14"/>
        <v>5.1063795897986708E-2</v>
      </c>
    </row>
    <row r="372" spans="2:4" x14ac:dyDescent="0.25">
      <c r="B372" s="12">
        <v>42800</v>
      </c>
      <c r="C372" s="18">
        <v>18.332557999999999</v>
      </c>
      <c r="D372" s="128">
        <f t="shared" si="14"/>
        <v>-0.15406748399816372</v>
      </c>
    </row>
    <row r="373" spans="2:4" x14ac:dyDescent="0.25">
      <c r="B373" s="12">
        <v>42793</v>
      </c>
      <c r="C373" s="18">
        <v>21.671419</v>
      </c>
      <c r="D373" s="128">
        <f t="shared" si="14"/>
        <v>4.0059838638586864E-2</v>
      </c>
    </row>
    <row r="374" spans="2:4" x14ac:dyDescent="0.25">
      <c r="B374" s="12">
        <v>42786</v>
      </c>
      <c r="C374" s="18">
        <v>20.836704000000001</v>
      </c>
      <c r="D374" s="128">
        <f t="shared" si="14"/>
        <v>-1.8014832018157234E-2</v>
      </c>
    </row>
    <row r="375" spans="2:4" x14ac:dyDescent="0.25">
      <c r="B375" s="12">
        <v>42779</v>
      </c>
      <c r="C375" s="18">
        <v>21.218959999999999</v>
      </c>
      <c r="D375" s="128">
        <f t="shared" si="14"/>
        <v>8.9020715077510193E-3</v>
      </c>
    </row>
    <row r="376" spans="2:4" x14ac:dyDescent="0.25">
      <c r="B376" s="12">
        <v>42772</v>
      </c>
      <c r="C376" s="18">
        <v>21.031734</v>
      </c>
      <c r="D376" s="128">
        <f t="shared" si="14"/>
        <v>-2.5898278051424972E-3</v>
      </c>
    </row>
    <row r="377" spans="2:4" x14ac:dyDescent="0.25">
      <c r="B377" s="12">
        <v>42765</v>
      </c>
      <c r="C377" s="18">
        <v>21.086344</v>
      </c>
      <c r="D377" s="128">
        <f t="shared" si="14"/>
        <v>7.8304173036201075E-3</v>
      </c>
    </row>
    <row r="378" spans="2:4" x14ac:dyDescent="0.25">
      <c r="B378" s="12">
        <v>42758</v>
      </c>
      <c r="C378" s="18">
        <v>20.922512000000001</v>
      </c>
      <c r="D378" s="128">
        <f t="shared" si="14"/>
        <v>-1.6862357425740271E-2</v>
      </c>
    </row>
    <row r="379" spans="2:4" x14ac:dyDescent="0.25">
      <c r="B379" s="12">
        <v>42751</v>
      </c>
      <c r="C379" s="18">
        <v>21.281365999999998</v>
      </c>
      <c r="D379" s="128">
        <f t="shared" si="14"/>
        <v>7.0137221418637985E-3</v>
      </c>
    </row>
    <row r="380" spans="2:4" x14ac:dyDescent="0.25">
      <c r="B380" s="12">
        <v>42744</v>
      </c>
      <c r="C380" s="18">
        <v>21.133144000000001</v>
      </c>
      <c r="D380" s="128">
        <f t="shared" si="14"/>
        <v>2.2264145102182331E-2</v>
      </c>
    </row>
    <row r="381" spans="2:4" x14ac:dyDescent="0.25">
      <c r="B381" s="12">
        <v>42737</v>
      </c>
      <c r="C381" s="18">
        <v>20.672879999999999</v>
      </c>
      <c r="D381" s="128">
        <f t="shared" si="14"/>
        <v>3.8401175384731312E-2</v>
      </c>
    </row>
    <row r="382" spans="2:4" x14ac:dyDescent="0.25">
      <c r="B382" s="12">
        <v>42730</v>
      </c>
      <c r="C382" s="18">
        <v>19.908374999999999</v>
      </c>
      <c r="D382" s="128">
        <f t="shared" si="14"/>
        <v>-1.2001758988850475E-2</v>
      </c>
    </row>
    <row r="383" spans="2:4" x14ac:dyDescent="0.25">
      <c r="B383" s="12">
        <v>42723</v>
      </c>
      <c r="C383" s="18">
        <v>20.150213000000001</v>
      </c>
      <c r="D383" s="128">
        <f t="shared" si="14"/>
        <v>-3.0873292205224612E-3</v>
      </c>
    </row>
    <row r="384" spans="2:4" x14ac:dyDescent="0.25">
      <c r="B384" s="12">
        <v>42716</v>
      </c>
      <c r="C384" s="18">
        <v>20.212616000000001</v>
      </c>
      <c r="D384" s="128">
        <f t="shared" si="14"/>
        <v>4.0562368414983396E-2</v>
      </c>
    </row>
    <row r="385" spans="2:4" x14ac:dyDescent="0.25">
      <c r="B385" s="12">
        <v>42709</v>
      </c>
      <c r="C385" s="18">
        <v>19.424703999999998</v>
      </c>
      <c r="D385" s="128">
        <f t="shared" si="14"/>
        <v>1.6801959659802357E-2</v>
      </c>
    </row>
    <row r="386" spans="2:4" x14ac:dyDescent="0.25">
      <c r="B386" s="12">
        <v>42702</v>
      </c>
      <c r="C386" s="18">
        <v>19.103724</v>
      </c>
      <c r="D386" s="128">
        <f t="shared" si="14"/>
        <v>-9.4311746155581355E-2</v>
      </c>
    </row>
    <row r="387" spans="2:4" x14ac:dyDescent="0.25">
      <c r="B387" s="12">
        <v>42695</v>
      </c>
      <c r="C387" s="18">
        <v>21.093046000000001</v>
      </c>
      <c r="D387" s="128">
        <f t="shared" ref="D387:D450" si="15">C387/C388-1</f>
        <v>-9.6185678784156625E-2</v>
      </c>
    </row>
    <row r="388" spans="2:4" x14ac:dyDescent="0.25">
      <c r="B388" s="12">
        <v>42688</v>
      </c>
      <c r="C388" s="18">
        <v>23.337809</v>
      </c>
      <c r="D388" s="128">
        <f t="shared" si="15"/>
        <v>4.0372655993985207E-2</v>
      </c>
    </row>
    <row r="389" spans="2:4" x14ac:dyDescent="0.25">
      <c r="B389" s="12">
        <v>42681</v>
      </c>
      <c r="C389" s="18">
        <v>22.432162999999999</v>
      </c>
      <c r="D389" s="128">
        <f t="shared" si="15"/>
        <v>4.6587404296407842E-2</v>
      </c>
    </row>
    <row r="390" spans="2:4" x14ac:dyDescent="0.25">
      <c r="B390" s="12">
        <v>42674</v>
      </c>
      <c r="C390" s="18">
        <v>21.433626</v>
      </c>
      <c r="D390" s="128">
        <f t="shared" si="15"/>
        <v>-3.1479674003220826E-2</v>
      </c>
    </row>
    <row r="391" spans="2:4" x14ac:dyDescent="0.25">
      <c r="B391" s="12">
        <v>42667</v>
      </c>
      <c r="C391" s="18">
        <v>22.130279999999999</v>
      </c>
      <c r="D391" s="128">
        <f t="shared" si="15"/>
        <v>5.6277634817054611E-3</v>
      </c>
    </row>
    <row r="392" spans="2:4" x14ac:dyDescent="0.25">
      <c r="B392" s="12">
        <v>42660</v>
      </c>
      <c r="C392" s="18">
        <v>22.006433000000001</v>
      </c>
      <c r="D392" s="128">
        <f t="shared" si="15"/>
        <v>6.51930221403898E-2</v>
      </c>
    </row>
    <row r="393" spans="2:4" x14ac:dyDescent="0.25">
      <c r="B393" s="12">
        <v>42653</v>
      </c>
      <c r="C393" s="18">
        <v>20.659573000000002</v>
      </c>
      <c r="D393" s="128">
        <f t="shared" si="15"/>
        <v>1.5214677378893482E-2</v>
      </c>
    </row>
    <row r="394" spans="2:4" x14ac:dyDescent="0.25">
      <c r="B394" s="12">
        <v>42646</v>
      </c>
      <c r="C394" s="18">
        <v>20.349955000000001</v>
      </c>
      <c r="D394" s="128">
        <f t="shared" si="15"/>
        <v>7.8343383233276054E-2</v>
      </c>
    </row>
    <row r="395" spans="2:4" x14ac:dyDescent="0.25">
      <c r="B395" s="12">
        <v>42639</v>
      </c>
      <c r="C395" s="18">
        <v>18.871497999999999</v>
      </c>
      <c r="D395" s="128">
        <f t="shared" si="15"/>
        <v>-1.4949859342665239E-2</v>
      </c>
    </row>
    <row r="396" spans="2:4" x14ac:dyDescent="0.25">
      <c r="B396" s="12">
        <v>42632</v>
      </c>
      <c r="C396" s="18">
        <v>19.157906000000001</v>
      </c>
      <c r="D396" s="128">
        <f t="shared" si="15"/>
        <v>1.4760445865405591E-2</v>
      </c>
    </row>
    <row r="397" spans="2:4" x14ac:dyDescent="0.25">
      <c r="B397" s="12">
        <v>42625</v>
      </c>
      <c r="C397" s="18">
        <v>18.879239999999999</v>
      </c>
      <c r="D397" s="128">
        <f t="shared" si="15"/>
        <v>5.7675969379720415E-2</v>
      </c>
    </row>
    <row r="398" spans="2:4" x14ac:dyDescent="0.25">
      <c r="B398" s="12">
        <v>42618</v>
      </c>
      <c r="C398" s="18">
        <v>17.849739</v>
      </c>
      <c r="D398" s="128">
        <f t="shared" si="15"/>
        <v>-1.8723793426298929E-2</v>
      </c>
    </row>
    <row r="399" spans="2:4" x14ac:dyDescent="0.25">
      <c r="B399" s="12">
        <v>42611</v>
      </c>
      <c r="C399" s="18">
        <v>18.190331</v>
      </c>
      <c r="D399" s="128">
        <f t="shared" si="15"/>
        <v>3.2513186156809981E-2</v>
      </c>
    </row>
    <row r="400" spans="2:4" x14ac:dyDescent="0.25">
      <c r="B400" s="12">
        <v>42604</v>
      </c>
      <c r="C400" s="18">
        <v>17.617529000000001</v>
      </c>
      <c r="D400" s="128">
        <f t="shared" si="15"/>
        <v>-1.1294597246669591E-2</v>
      </c>
    </row>
    <row r="401" spans="2:4" x14ac:dyDescent="0.25">
      <c r="B401" s="12">
        <v>42597</v>
      </c>
      <c r="C401" s="18">
        <v>17.818784999999998</v>
      </c>
      <c r="D401" s="128">
        <f t="shared" si="15"/>
        <v>4.6637026375465407E-2</v>
      </c>
    </row>
    <row r="402" spans="2:4" x14ac:dyDescent="0.25">
      <c r="B402" s="12">
        <v>42590</v>
      </c>
      <c r="C402" s="18">
        <v>17.024799000000002</v>
      </c>
      <c r="D402" s="128">
        <f t="shared" si="15"/>
        <v>2.873053214003618E-2</v>
      </c>
    </row>
    <row r="403" spans="2:4" x14ac:dyDescent="0.25">
      <c r="B403" s="12">
        <v>42583</v>
      </c>
      <c r="C403" s="18">
        <v>16.549327999999999</v>
      </c>
      <c r="D403" s="128">
        <f t="shared" si="15"/>
        <v>3.2535806894611996E-2</v>
      </c>
    </row>
    <row r="404" spans="2:4" x14ac:dyDescent="0.25">
      <c r="B404" s="12">
        <v>42576</v>
      </c>
      <c r="C404" s="18">
        <v>16.027849</v>
      </c>
      <c r="D404" s="128">
        <f t="shared" si="15"/>
        <v>1.5055875147204523E-2</v>
      </c>
    </row>
    <row r="405" spans="2:4" x14ac:dyDescent="0.25">
      <c r="B405" s="12">
        <v>42569</v>
      </c>
      <c r="C405" s="18">
        <v>15.790115</v>
      </c>
      <c r="D405" s="128">
        <f t="shared" si="15"/>
        <v>6.9610184457302049E-2</v>
      </c>
    </row>
    <row r="406" spans="2:4" x14ac:dyDescent="0.25">
      <c r="B406" s="12">
        <v>42562</v>
      </c>
      <c r="C406" s="18">
        <v>14.762494999999999</v>
      </c>
      <c r="D406" s="128">
        <f t="shared" si="15"/>
        <v>3.3279701928189853E-2</v>
      </c>
    </row>
    <row r="407" spans="2:4" x14ac:dyDescent="0.25">
      <c r="B407" s="12">
        <v>42555</v>
      </c>
      <c r="C407" s="18">
        <v>14.287027</v>
      </c>
      <c r="D407" s="128">
        <f t="shared" si="15"/>
        <v>-1.4807035424333037E-2</v>
      </c>
    </row>
    <row r="408" spans="2:4" x14ac:dyDescent="0.25">
      <c r="B408" s="12">
        <v>42548</v>
      </c>
      <c r="C408" s="18">
        <v>14.501754999999999</v>
      </c>
      <c r="D408" s="128">
        <f t="shared" si="15"/>
        <v>1.0585776195912722E-3</v>
      </c>
    </row>
    <row r="409" spans="2:4" x14ac:dyDescent="0.25">
      <c r="B409" s="12">
        <v>42541</v>
      </c>
      <c r="C409" s="18">
        <v>14.486420000000001</v>
      </c>
      <c r="D409" s="128">
        <f t="shared" si="15"/>
        <v>-5.2656356776685787E-3</v>
      </c>
    </row>
    <row r="410" spans="2:4" x14ac:dyDescent="0.25">
      <c r="B410" s="12">
        <v>42534</v>
      </c>
      <c r="C410" s="18">
        <v>14.563103999999999</v>
      </c>
      <c r="D410" s="128">
        <f t="shared" si="15"/>
        <v>-2.1616820900092204E-3</v>
      </c>
    </row>
    <row r="411" spans="2:4" x14ac:dyDescent="0.25">
      <c r="B411" s="12">
        <v>42527</v>
      </c>
      <c r="C411" s="18">
        <v>14.594652999999999</v>
      </c>
      <c r="D411" s="128">
        <f t="shared" si="15"/>
        <v>-1.0387527465243185E-3</v>
      </c>
    </row>
    <row r="412" spans="2:4" x14ac:dyDescent="0.25">
      <c r="B412" s="12">
        <v>42520</v>
      </c>
      <c r="C412" s="18">
        <v>14.609829</v>
      </c>
      <c r="D412" s="128">
        <f t="shared" si="15"/>
        <v>3.9416693298621963E-2</v>
      </c>
    </row>
    <row r="413" spans="2:4" x14ac:dyDescent="0.25">
      <c r="B413" s="12">
        <v>42513</v>
      </c>
      <c r="C413" s="18">
        <v>14.055796000000001</v>
      </c>
      <c r="D413" s="128">
        <f t="shared" si="15"/>
        <v>8.5580362573347779E-2</v>
      </c>
    </row>
    <row r="414" spans="2:4" x14ac:dyDescent="0.25">
      <c r="B414" s="12">
        <v>42506</v>
      </c>
      <c r="C414" s="18">
        <v>12.947725</v>
      </c>
      <c r="D414" s="128">
        <f t="shared" si="15"/>
        <v>7.6784581351605485E-3</v>
      </c>
    </row>
    <row r="415" spans="2:4" x14ac:dyDescent="0.25">
      <c r="B415" s="12">
        <v>42499</v>
      </c>
      <c r="C415" s="18">
        <v>12.849064</v>
      </c>
      <c r="D415" s="128">
        <f t="shared" si="15"/>
        <v>-2.8128391398256736E-2</v>
      </c>
    </row>
    <row r="416" spans="2:4" x14ac:dyDescent="0.25">
      <c r="B416" s="12">
        <v>42492</v>
      </c>
      <c r="C416" s="18">
        <v>13.220948</v>
      </c>
      <c r="D416" s="128">
        <f t="shared" si="15"/>
        <v>4.6134438035068115E-3</v>
      </c>
    </row>
    <row r="417" spans="2:4" x14ac:dyDescent="0.25">
      <c r="B417" s="12">
        <v>42485</v>
      </c>
      <c r="C417" s="18">
        <v>13.160234000000001</v>
      </c>
      <c r="D417" s="128">
        <f t="shared" si="15"/>
        <v>-3.3444715342778708E-2</v>
      </c>
    </row>
    <row r="418" spans="2:4" x14ac:dyDescent="0.25">
      <c r="B418" s="12">
        <v>42478</v>
      </c>
      <c r="C418" s="18">
        <v>13.615603999999999</v>
      </c>
      <c r="D418" s="128">
        <f t="shared" si="15"/>
        <v>3.9172047996836046E-3</v>
      </c>
    </row>
    <row r="419" spans="2:4" x14ac:dyDescent="0.25">
      <c r="B419" s="12">
        <v>42471</v>
      </c>
      <c r="C419" s="18">
        <v>13.562476999999999</v>
      </c>
      <c r="D419" s="128">
        <f t="shared" si="15"/>
        <v>1.017505907253069E-2</v>
      </c>
    </row>
    <row r="420" spans="2:4" x14ac:dyDescent="0.25">
      <c r="B420" s="12">
        <v>42464</v>
      </c>
      <c r="C420" s="18">
        <v>13.425867999999999</v>
      </c>
      <c r="D420" s="128">
        <f t="shared" si="15"/>
        <v>-3.248018856516699E-2</v>
      </c>
    </row>
    <row r="421" spans="2:4" x14ac:dyDescent="0.25">
      <c r="B421" s="12">
        <v>42457</v>
      </c>
      <c r="C421" s="18">
        <v>13.876582000000001</v>
      </c>
      <c r="D421" s="128">
        <f t="shared" si="15"/>
        <v>5.1165509279161636E-2</v>
      </c>
    </row>
    <row r="422" spans="2:4" x14ac:dyDescent="0.25">
      <c r="B422" s="12">
        <v>42450</v>
      </c>
      <c r="C422" s="18">
        <v>13.201139</v>
      </c>
      <c r="D422" s="128">
        <f t="shared" si="15"/>
        <v>-2.0601720060782758E-2</v>
      </c>
    </row>
    <row r="423" spans="2:4" x14ac:dyDescent="0.25">
      <c r="B423" s="12">
        <v>42443</v>
      </c>
      <c r="C423" s="18">
        <v>13.478826</v>
      </c>
      <c r="D423" s="128">
        <f t="shared" si="15"/>
        <v>0.10932685236890305</v>
      </c>
    </row>
    <row r="424" spans="2:4" x14ac:dyDescent="0.25">
      <c r="B424" s="12">
        <v>42436</v>
      </c>
      <c r="C424" s="18">
        <v>12.150454999999999</v>
      </c>
      <c r="D424" s="128">
        <f t="shared" si="15"/>
        <v>2.5332701673280278E-2</v>
      </c>
    </row>
    <row r="425" spans="2:4" x14ac:dyDescent="0.25">
      <c r="B425" s="12">
        <v>42429</v>
      </c>
      <c r="C425" s="18">
        <v>11.850256</v>
      </c>
      <c r="D425" s="128">
        <f t="shared" si="15"/>
        <v>5.6894100607009834E-2</v>
      </c>
    </row>
    <row r="426" spans="2:4" x14ac:dyDescent="0.25">
      <c r="B426" s="12">
        <v>42422</v>
      </c>
      <c r="C426" s="18">
        <v>11.212339999999999</v>
      </c>
      <c r="D426" s="128">
        <f t="shared" si="15"/>
        <v>4.6951630191145011E-2</v>
      </c>
    </row>
    <row r="427" spans="2:4" x14ac:dyDescent="0.25">
      <c r="B427" s="12">
        <v>42415</v>
      </c>
      <c r="C427" s="18">
        <v>10.709510999999999</v>
      </c>
      <c r="D427" s="128">
        <f t="shared" si="15"/>
        <v>7.9425235755824719E-2</v>
      </c>
    </row>
    <row r="428" spans="2:4" x14ac:dyDescent="0.25">
      <c r="B428" s="12">
        <v>42408</v>
      </c>
      <c r="C428" s="18">
        <v>9.9214939999999991</v>
      </c>
      <c r="D428" s="128">
        <f t="shared" si="15"/>
        <v>-3.9244068661239195E-2</v>
      </c>
    </row>
    <row r="429" spans="2:4" x14ac:dyDescent="0.25">
      <c r="B429" s="12">
        <v>42401</v>
      </c>
      <c r="C429" s="18">
        <v>10.326758</v>
      </c>
      <c r="D429" s="128">
        <f t="shared" si="15"/>
        <v>-4.9066973516350365E-2</v>
      </c>
    </row>
    <row r="430" spans="2:4" x14ac:dyDescent="0.25">
      <c r="B430" s="12">
        <v>42394</v>
      </c>
      <c r="C430" s="18">
        <v>10.859605999999999</v>
      </c>
      <c r="D430" s="128">
        <f t="shared" si="15"/>
        <v>-9.5825904933261041E-3</v>
      </c>
    </row>
    <row r="431" spans="2:4" x14ac:dyDescent="0.25">
      <c r="B431" s="12">
        <v>42387</v>
      </c>
      <c r="C431" s="18">
        <v>10.964676000000001</v>
      </c>
      <c r="D431" s="128">
        <f t="shared" si="15"/>
        <v>1.6701378331742678E-2</v>
      </c>
    </row>
    <row r="432" spans="2:4" x14ac:dyDescent="0.25">
      <c r="B432" s="12">
        <v>42380</v>
      </c>
      <c r="C432" s="18">
        <v>10.784559</v>
      </c>
      <c r="D432" s="128">
        <f t="shared" si="15"/>
        <v>-4.2000044593012875E-2</v>
      </c>
    </row>
    <row r="433" spans="2:4" x14ac:dyDescent="0.25">
      <c r="B433" s="12">
        <v>42373</v>
      </c>
      <c r="C433" s="18">
        <v>11.257369000000001</v>
      </c>
      <c r="D433" s="128">
        <f t="shared" si="15"/>
        <v>-7.2929642302735354E-2</v>
      </c>
    </row>
    <row r="434" spans="2:4" x14ac:dyDescent="0.25">
      <c r="B434" s="12">
        <v>42366</v>
      </c>
      <c r="C434" s="18">
        <v>12.142950000000001</v>
      </c>
      <c r="D434" s="128">
        <f t="shared" si="15"/>
        <v>-1.2812354960741956E-2</v>
      </c>
    </row>
    <row r="435" spans="2:4" x14ac:dyDescent="0.25">
      <c r="B435" s="12">
        <v>42359</v>
      </c>
      <c r="C435" s="18">
        <v>12.300549</v>
      </c>
      <c r="D435" s="128">
        <f t="shared" si="15"/>
        <v>8.1134085405780709E-2</v>
      </c>
    </row>
    <row r="436" spans="2:4" x14ac:dyDescent="0.25">
      <c r="B436" s="12">
        <v>42352</v>
      </c>
      <c r="C436" s="18">
        <v>11.37745</v>
      </c>
      <c r="D436" s="128">
        <f t="shared" si="15"/>
        <v>1.4046985497571551E-2</v>
      </c>
    </row>
    <row r="437" spans="2:4" x14ac:dyDescent="0.25">
      <c r="B437" s="12">
        <v>42345</v>
      </c>
      <c r="C437" s="18">
        <v>11.219844999999999</v>
      </c>
      <c r="D437" s="128">
        <f t="shared" si="15"/>
        <v>-5.3797499578967845E-2</v>
      </c>
    </row>
    <row r="438" spans="2:4" x14ac:dyDescent="0.25">
      <c r="B438" s="12">
        <v>42338</v>
      </c>
      <c r="C438" s="18">
        <v>11.857763</v>
      </c>
      <c r="D438" s="128">
        <f t="shared" si="15"/>
        <v>2.7282439703345318E-2</v>
      </c>
    </row>
    <row r="439" spans="2:4" x14ac:dyDescent="0.25">
      <c r="B439" s="12">
        <v>42331</v>
      </c>
      <c r="C439" s="18">
        <v>11.542846000000001</v>
      </c>
      <c r="D439" s="128">
        <f t="shared" si="15"/>
        <v>-3.6486939269736895E-2</v>
      </c>
    </row>
    <row r="440" spans="2:4" x14ac:dyDescent="0.25">
      <c r="B440" s="12">
        <v>42324</v>
      </c>
      <c r="C440" s="18">
        <v>11.979958</v>
      </c>
      <c r="D440" s="128">
        <f t="shared" si="15"/>
        <v>3.7239293734470102E-3</v>
      </c>
    </row>
    <row r="441" spans="2:4" x14ac:dyDescent="0.25">
      <c r="B441" s="12">
        <v>42317</v>
      </c>
      <c r="C441" s="18">
        <v>11.935511</v>
      </c>
      <c r="D441" s="128">
        <f t="shared" si="15"/>
        <v>-1.5280931581084234E-2</v>
      </c>
    </row>
    <row r="442" spans="2:4" x14ac:dyDescent="0.25">
      <c r="B442" s="12">
        <v>42310</v>
      </c>
      <c r="C442" s="18">
        <v>12.120727</v>
      </c>
      <c r="D442" s="128">
        <f t="shared" si="15"/>
        <v>8.6312687728764548E-3</v>
      </c>
    </row>
    <row r="443" spans="2:4" x14ac:dyDescent="0.25">
      <c r="B443" s="12">
        <v>42303</v>
      </c>
      <c r="C443" s="18">
        <v>12.017004999999999</v>
      </c>
      <c r="D443" s="128">
        <f t="shared" si="15"/>
        <v>-1.4580625385563595E-2</v>
      </c>
    </row>
    <row r="444" spans="2:4" x14ac:dyDescent="0.25">
      <c r="B444" s="12">
        <v>42296</v>
      </c>
      <c r="C444" s="18">
        <v>12.194813</v>
      </c>
      <c r="D444" s="128">
        <f t="shared" si="15"/>
        <v>-6.6386392459428789E-3</v>
      </c>
    </row>
    <row r="445" spans="2:4" x14ac:dyDescent="0.25">
      <c r="B445" s="12">
        <v>42289</v>
      </c>
      <c r="C445" s="18">
        <v>12.276311</v>
      </c>
      <c r="D445" s="128">
        <f t="shared" si="15"/>
        <v>-6.5948583604099609E-3</v>
      </c>
    </row>
    <row r="446" spans="2:4" x14ac:dyDescent="0.25">
      <c r="B446" s="12">
        <v>42282</v>
      </c>
      <c r="C446" s="18">
        <v>12.357809</v>
      </c>
      <c r="D446" s="128">
        <f t="shared" si="15"/>
        <v>0.10026411910957189</v>
      </c>
    </row>
    <row r="447" spans="2:4" x14ac:dyDescent="0.25">
      <c r="B447" s="12">
        <v>42275</v>
      </c>
      <c r="C447" s="18">
        <v>11.231674999999999</v>
      </c>
      <c r="D447" s="128">
        <f t="shared" si="15"/>
        <v>-8.8394451576939925E-2</v>
      </c>
    </row>
    <row r="448" spans="2:4" x14ac:dyDescent="0.25">
      <c r="B448" s="12">
        <v>42268</v>
      </c>
      <c r="C448" s="18">
        <v>12.320762</v>
      </c>
      <c r="D448" s="128">
        <f t="shared" si="15"/>
        <v>-2.975506768063596E-2</v>
      </c>
    </row>
    <row r="449" spans="2:4" x14ac:dyDescent="0.25">
      <c r="B449" s="12">
        <v>42261</v>
      </c>
      <c r="C449" s="18">
        <v>12.69861</v>
      </c>
      <c r="D449" s="128">
        <f t="shared" si="15"/>
        <v>3.6275742846221704E-2</v>
      </c>
    </row>
    <row r="450" spans="2:4" x14ac:dyDescent="0.25">
      <c r="B450" s="12">
        <v>42254</v>
      </c>
      <c r="C450" s="18">
        <v>12.254084000000001</v>
      </c>
      <c r="D450" s="128">
        <f t="shared" si="15"/>
        <v>-1.6646833626916879E-2</v>
      </c>
    </row>
    <row r="451" spans="2:4" x14ac:dyDescent="0.25">
      <c r="B451" s="12">
        <v>42247</v>
      </c>
      <c r="C451" s="18">
        <v>12.461529000000001</v>
      </c>
      <c r="D451" s="128">
        <f t="shared" ref="D451:D514" si="16">C451/C452-1</f>
        <v>1.6272436189062045E-3</v>
      </c>
    </row>
    <row r="452" spans="2:4" x14ac:dyDescent="0.25">
      <c r="B452" s="12">
        <v>42240</v>
      </c>
      <c r="C452" s="18">
        <v>12.441284</v>
      </c>
      <c r="D452" s="128">
        <f t="shared" si="16"/>
        <v>-1.3356458378685376E-2</v>
      </c>
    </row>
    <row r="453" spans="2:4" x14ac:dyDescent="0.25">
      <c r="B453" s="12">
        <v>42233</v>
      </c>
      <c r="C453" s="18">
        <v>12.609705</v>
      </c>
      <c r="D453" s="128">
        <f t="shared" si="16"/>
        <v>-0.12053125618554394</v>
      </c>
    </row>
    <row r="454" spans="2:4" x14ac:dyDescent="0.25">
      <c r="B454" s="12">
        <v>42226</v>
      </c>
      <c r="C454" s="18">
        <v>14.337866</v>
      </c>
      <c r="D454" s="128">
        <f t="shared" si="16"/>
        <v>4.4266824684694006E-2</v>
      </c>
    </row>
    <row r="455" spans="2:4" x14ac:dyDescent="0.25">
      <c r="B455" s="12">
        <v>42219</v>
      </c>
      <c r="C455" s="18">
        <v>13.730079</v>
      </c>
      <c r="D455" s="128">
        <f t="shared" si="16"/>
        <v>-5.3030536589261823E-2</v>
      </c>
    </row>
    <row r="456" spans="2:4" x14ac:dyDescent="0.25">
      <c r="B456" s="12">
        <v>42212</v>
      </c>
      <c r="C456" s="18">
        <v>14.498967</v>
      </c>
      <c r="D456" s="128">
        <f t="shared" si="16"/>
        <v>6.8537723542963391E-2</v>
      </c>
    </row>
    <row r="457" spans="2:4" x14ac:dyDescent="0.25">
      <c r="B457" s="12">
        <v>42205</v>
      </c>
      <c r="C457" s="18">
        <v>13.56898</v>
      </c>
      <c r="D457" s="128">
        <f t="shared" si="16"/>
        <v>3.0589387260577805E-2</v>
      </c>
    </row>
    <row r="458" spans="2:4" x14ac:dyDescent="0.25">
      <c r="B458" s="12">
        <v>42198</v>
      </c>
      <c r="C458" s="18">
        <v>13.166233</v>
      </c>
      <c r="D458" s="128">
        <f t="shared" si="16"/>
        <v>7.8474608602943086E-3</v>
      </c>
    </row>
    <row r="459" spans="2:4" x14ac:dyDescent="0.25">
      <c r="B459" s="12">
        <v>42191</v>
      </c>
      <c r="C459" s="18">
        <v>13.063715999999999</v>
      </c>
      <c r="D459" s="128">
        <f t="shared" si="16"/>
        <v>2.7649598481084503E-2</v>
      </c>
    </row>
    <row r="460" spans="2:4" x14ac:dyDescent="0.25">
      <c r="B460" s="12">
        <v>42184</v>
      </c>
      <c r="C460" s="18">
        <v>12.712228</v>
      </c>
      <c r="D460" s="128">
        <f t="shared" si="16"/>
        <v>-5.0327766261108464E-2</v>
      </c>
    </row>
    <row r="461" spans="2:4" x14ac:dyDescent="0.25">
      <c r="B461" s="12">
        <v>42177</v>
      </c>
      <c r="C461" s="18">
        <v>13.385911</v>
      </c>
      <c r="D461" s="128">
        <f t="shared" si="16"/>
        <v>2.2943398971746465E-2</v>
      </c>
    </row>
    <row r="462" spans="2:4" x14ac:dyDescent="0.25">
      <c r="B462" s="12">
        <v>42170</v>
      </c>
      <c r="C462" s="18">
        <v>13.085680999999999</v>
      </c>
      <c r="D462" s="128">
        <f t="shared" si="16"/>
        <v>-3.3531570299108915E-2</v>
      </c>
    </row>
    <row r="463" spans="2:4" x14ac:dyDescent="0.25">
      <c r="B463" s="12">
        <v>42163</v>
      </c>
      <c r="C463" s="18">
        <v>13.539688</v>
      </c>
      <c r="D463" s="128">
        <f t="shared" si="16"/>
        <v>3.8764054038150197E-2</v>
      </c>
    </row>
    <row r="464" spans="2:4" x14ac:dyDescent="0.25">
      <c r="B464" s="12">
        <v>42156</v>
      </c>
      <c r="C464" s="18">
        <v>13.034421</v>
      </c>
      <c r="D464" s="128">
        <f t="shared" si="16"/>
        <v>-1.603106445256397E-2</v>
      </c>
    </row>
    <row r="465" spans="2:4" x14ac:dyDescent="0.25">
      <c r="B465" s="12">
        <v>42149</v>
      </c>
      <c r="C465" s="18">
        <v>13.246781</v>
      </c>
      <c r="D465" s="128">
        <f t="shared" si="16"/>
        <v>5.5311931953716531E-4</v>
      </c>
    </row>
    <row r="466" spans="2:4" x14ac:dyDescent="0.25">
      <c r="B466" s="12">
        <v>42142</v>
      </c>
      <c r="C466" s="18">
        <v>13.239458000000001</v>
      </c>
      <c r="D466" s="128">
        <f t="shared" si="16"/>
        <v>-1.6322215511376248E-2</v>
      </c>
    </row>
    <row r="467" spans="2:4" x14ac:dyDescent="0.25">
      <c r="B467" s="12">
        <v>42135</v>
      </c>
      <c r="C467" s="18">
        <v>13.459141000000001</v>
      </c>
      <c r="D467" s="128">
        <f t="shared" si="16"/>
        <v>-0.11293417920611371</v>
      </c>
    </row>
    <row r="468" spans="2:4" x14ac:dyDescent="0.25">
      <c r="B468" s="12">
        <v>42128</v>
      </c>
      <c r="C468" s="18">
        <v>15.172651999999999</v>
      </c>
      <c r="D468" s="128">
        <f t="shared" si="16"/>
        <v>-1.4461691916602959E-3</v>
      </c>
    </row>
    <row r="469" spans="2:4" x14ac:dyDescent="0.25">
      <c r="B469" s="12">
        <v>42121</v>
      </c>
      <c r="C469" s="18">
        <v>15.194626</v>
      </c>
      <c r="D469" s="128">
        <f t="shared" si="16"/>
        <v>2.6720041656330906E-2</v>
      </c>
    </row>
    <row r="470" spans="2:4" x14ac:dyDescent="0.25">
      <c r="B470" s="12">
        <v>42114</v>
      </c>
      <c r="C470" s="18">
        <v>14.799191</v>
      </c>
      <c r="D470" s="128">
        <f t="shared" si="16"/>
        <v>3.2702666416571491E-2</v>
      </c>
    </row>
    <row r="471" spans="2:4" x14ac:dyDescent="0.25">
      <c r="B471" s="12">
        <v>42107</v>
      </c>
      <c r="C471" s="18">
        <v>14.330544</v>
      </c>
      <c r="D471" s="128">
        <f t="shared" si="16"/>
        <v>-3.3580097118478536E-2</v>
      </c>
    </row>
    <row r="472" spans="2:4" x14ac:dyDescent="0.25">
      <c r="B472" s="12">
        <v>42100</v>
      </c>
      <c r="C472" s="18">
        <v>14.828486</v>
      </c>
      <c r="D472" s="128">
        <f t="shared" si="16"/>
        <v>0.13956098215133128</v>
      </c>
    </row>
    <row r="473" spans="2:4" x14ac:dyDescent="0.25">
      <c r="B473" s="12">
        <v>42093</v>
      </c>
      <c r="C473" s="18">
        <v>13.012454999999999</v>
      </c>
      <c r="D473" s="128">
        <f t="shared" si="16"/>
        <v>-5.625287495280018E-4</v>
      </c>
    </row>
    <row r="474" spans="2:4" x14ac:dyDescent="0.25">
      <c r="B474" s="12">
        <v>42086</v>
      </c>
      <c r="C474" s="18">
        <v>13.019779</v>
      </c>
      <c r="D474" s="128">
        <f t="shared" si="16"/>
        <v>-4.4793074606214178E-3</v>
      </c>
    </row>
    <row r="475" spans="2:4" x14ac:dyDescent="0.25">
      <c r="B475" s="12">
        <v>42079</v>
      </c>
      <c r="C475" s="18">
        <v>13.078360999999999</v>
      </c>
      <c r="D475" s="128">
        <f t="shared" si="16"/>
        <v>1.1898101470662503E-2</v>
      </c>
    </row>
    <row r="476" spans="2:4" x14ac:dyDescent="0.25">
      <c r="B476" s="12">
        <v>42072</v>
      </c>
      <c r="C476" s="18">
        <v>12.924583</v>
      </c>
      <c r="D476" s="128">
        <f t="shared" si="16"/>
        <v>-5.6783942445808311E-3</v>
      </c>
    </row>
    <row r="477" spans="2:4" x14ac:dyDescent="0.25">
      <c r="B477" s="12">
        <v>42065</v>
      </c>
      <c r="C477" s="18">
        <v>12.998393</v>
      </c>
      <c r="D477" s="128">
        <f t="shared" si="16"/>
        <v>1.1210090575684006E-3</v>
      </c>
    </row>
    <row r="478" spans="2:4" x14ac:dyDescent="0.25">
      <c r="B478" s="12">
        <v>42058</v>
      </c>
      <c r="C478" s="18">
        <v>12.983838</v>
      </c>
      <c r="D478" s="128">
        <f t="shared" si="16"/>
        <v>1.7103915569921524E-2</v>
      </c>
    </row>
    <row r="479" spans="2:4" x14ac:dyDescent="0.25">
      <c r="B479" s="12">
        <v>42051</v>
      </c>
      <c r="C479" s="18">
        <v>12.765497999999999</v>
      </c>
      <c r="D479" s="128">
        <f t="shared" si="16"/>
        <v>1.9767377488297155E-2</v>
      </c>
    </row>
    <row r="480" spans="2:4" x14ac:dyDescent="0.25">
      <c r="B480" s="12">
        <v>42044</v>
      </c>
      <c r="C480" s="18">
        <v>12.518049</v>
      </c>
      <c r="D480" s="128">
        <f t="shared" si="16"/>
        <v>2.3309427911324399E-3</v>
      </c>
    </row>
    <row r="481" spans="2:4" x14ac:dyDescent="0.25">
      <c r="B481" s="12">
        <v>42037</v>
      </c>
      <c r="C481" s="18">
        <v>12.488937999999999</v>
      </c>
      <c r="D481" s="128">
        <f t="shared" si="16"/>
        <v>1.4184523868495225E-2</v>
      </c>
    </row>
    <row r="482" spans="2:4" x14ac:dyDescent="0.25">
      <c r="B482" s="12">
        <v>42030</v>
      </c>
      <c r="C482" s="18">
        <v>12.314266</v>
      </c>
      <c r="D482" s="128">
        <f t="shared" si="16"/>
        <v>-2.3585115841060489E-3</v>
      </c>
    </row>
    <row r="483" spans="2:4" x14ac:dyDescent="0.25">
      <c r="B483" s="12">
        <v>42023</v>
      </c>
      <c r="C483" s="18">
        <v>12.343378</v>
      </c>
      <c r="D483" s="128">
        <f t="shared" si="16"/>
        <v>-5.8903768084161978E-4</v>
      </c>
    </row>
    <row r="484" spans="2:4" x14ac:dyDescent="0.25">
      <c r="B484" s="12">
        <v>42016</v>
      </c>
      <c r="C484" s="18">
        <v>12.350652999999999</v>
      </c>
      <c r="D484" s="128">
        <f t="shared" si="16"/>
        <v>1.7707287849559883E-3</v>
      </c>
    </row>
    <row r="485" spans="2:4" x14ac:dyDescent="0.25">
      <c r="B485" s="12">
        <v>42009</v>
      </c>
      <c r="C485" s="18">
        <v>12.328822000000001</v>
      </c>
      <c r="D485" s="128">
        <f t="shared" si="16"/>
        <v>-2.0242780494022838E-2</v>
      </c>
    </row>
    <row r="486" spans="2:4" x14ac:dyDescent="0.25">
      <c r="B486" s="12">
        <v>42002</v>
      </c>
      <c r="C486" s="18">
        <v>12.583548</v>
      </c>
      <c r="D486" s="128">
        <f t="shared" si="16"/>
        <v>9.9298352849928051E-3</v>
      </c>
    </row>
    <row r="487" spans="2:4" x14ac:dyDescent="0.25">
      <c r="B487" s="12">
        <v>41995</v>
      </c>
      <c r="C487" s="18">
        <v>12.459823999999999</v>
      </c>
      <c r="D487" s="128">
        <f t="shared" si="16"/>
        <v>1.4269078967986903E-2</v>
      </c>
    </row>
    <row r="488" spans="2:4" x14ac:dyDescent="0.25">
      <c r="B488" s="12">
        <v>41988</v>
      </c>
      <c r="C488" s="18">
        <v>12.284535</v>
      </c>
      <c r="D488" s="128">
        <f t="shared" si="16"/>
        <v>7.1131028775668348E-3</v>
      </c>
    </row>
    <row r="489" spans="2:4" x14ac:dyDescent="0.25">
      <c r="B489" s="12">
        <v>41981</v>
      </c>
      <c r="C489" s="18">
        <v>12.197770999999999</v>
      </c>
      <c r="D489" s="128">
        <f t="shared" si="16"/>
        <v>-1.975600804493427E-2</v>
      </c>
    </row>
    <row r="490" spans="2:4" x14ac:dyDescent="0.25">
      <c r="B490" s="12">
        <v>41974</v>
      </c>
      <c r="C490" s="18">
        <v>12.443607</v>
      </c>
      <c r="D490" s="128">
        <f t="shared" si="16"/>
        <v>1.0569736833449861E-2</v>
      </c>
    </row>
    <row r="491" spans="2:4" x14ac:dyDescent="0.25">
      <c r="B491" s="12">
        <v>41967</v>
      </c>
      <c r="C491" s="18">
        <v>12.313457</v>
      </c>
      <c r="D491" s="128">
        <f t="shared" si="16"/>
        <v>-4.6758211321797916E-3</v>
      </c>
    </row>
    <row r="492" spans="2:4" x14ac:dyDescent="0.25">
      <c r="B492" s="12">
        <v>41960</v>
      </c>
      <c r="C492" s="18">
        <v>12.371302999999999</v>
      </c>
      <c r="D492" s="128">
        <f t="shared" si="16"/>
        <v>8.24999032198237E-3</v>
      </c>
    </row>
    <row r="493" spans="2:4" x14ac:dyDescent="0.25">
      <c r="B493" s="12">
        <v>41953</v>
      </c>
      <c r="C493" s="18">
        <v>12.270075</v>
      </c>
      <c r="D493" s="128">
        <f t="shared" si="16"/>
        <v>3.6652496352940211E-2</v>
      </c>
    </row>
    <row r="494" spans="2:4" x14ac:dyDescent="0.25">
      <c r="B494" s="12">
        <v>41946</v>
      </c>
      <c r="C494" s="18">
        <v>11.836247</v>
      </c>
      <c r="D494" s="128">
        <f t="shared" si="16"/>
        <v>-1.2201803656102239E-3</v>
      </c>
    </row>
    <row r="495" spans="2:4" x14ac:dyDescent="0.25">
      <c r="B495" s="12">
        <v>41939</v>
      </c>
      <c r="C495" s="18">
        <v>11.850707</v>
      </c>
      <c r="D495" s="128">
        <f t="shared" si="16"/>
        <v>3.6738198791614884E-3</v>
      </c>
    </row>
    <row r="496" spans="2:4" x14ac:dyDescent="0.25">
      <c r="B496" s="12">
        <v>41932</v>
      </c>
      <c r="C496" s="18">
        <v>11.807328999999999</v>
      </c>
      <c r="D496" s="128">
        <f t="shared" si="16"/>
        <v>2.0625005834697063E-2</v>
      </c>
    </row>
    <row r="497" spans="2:4" x14ac:dyDescent="0.25">
      <c r="B497" s="12">
        <v>41925</v>
      </c>
      <c r="C497" s="18">
        <v>11.568724</v>
      </c>
      <c r="D497" s="128">
        <f t="shared" si="16"/>
        <v>-3.8461221983782656E-2</v>
      </c>
    </row>
    <row r="498" spans="2:4" x14ac:dyDescent="0.25">
      <c r="B498" s="12">
        <v>41918</v>
      </c>
      <c r="C498" s="18">
        <v>12.031469</v>
      </c>
      <c r="D498" s="128">
        <f t="shared" si="16"/>
        <v>-2.4047043138424318E-2</v>
      </c>
    </row>
    <row r="499" spans="2:4" x14ac:dyDescent="0.25">
      <c r="B499" s="12">
        <v>41911</v>
      </c>
      <c r="C499" s="18">
        <v>12.327919</v>
      </c>
      <c r="D499" s="128">
        <f t="shared" si="16"/>
        <v>6.4934275008499132E-3</v>
      </c>
    </row>
    <row r="500" spans="2:4" x14ac:dyDescent="0.25">
      <c r="B500" s="12">
        <v>41904</v>
      </c>
      <c r="C500" s="18">
        <v>12.248385000000001</v>
      </c>
      <c r="D500" s="128">
        <f t="shared" si="16"/>
        <v>1.010218881307412E-2</v>
      </c>
    </row>
    <row r="501" spans="2:4" x14ac:dyDescent="0.25">
      <c r="B501" s="12">
        <v>41897</v>
      </c>
      <c r="C501" s="18">
        <v>12.125887000000001</v>
      </c>
      <c r="D501" s="128">
        <f t="shared" si="16"/>
        <v>-5.9210071382576057E-4</v>
      </c>
    </row>
    <row r="502" spans="2:4" x14ac:dyDescent="0.25">
      <c r="B502" s="12">
        <v>41890</v>
      </c>
      <c r="C502" s="18">
        <v>12.133070999999999</v>
      </c>
      <c r="D502" s="128">
        <f t="shared" si="16"/>
        <v>1.6245340107257533E-2</v>
      </c>
    </row>
    <row r="503" spans="2:4" x14ac:dyDescent="0.25">
      <c r="B503" s="12">
        <v>41883</v>
      </c>
      <c r="C503" s="18">
        <v>11.939116</v>
      </c>
      <c r="D503" s="128">
        <f t="shared" si="16"/>
        <v>-1.4234956247864083E-2</v>
      </c>
    </row>
    <row r="504" spans="2:4" x14ac:dyDescent="0.25">
      <c r="B504" s="12">
        <v>41876</v>
      </c>
      <c r="C504" s="18">
        <v>12.111523</v>
      </c>
      <c r="D504" s="128">
        <f t="shared" si="16"/>
        <v>4.1692241019721799E-3</v>
      </c>
    </row>
    <row r="505" spans="2:4" x14ac:dyDescent="0.25">
      <c r="B505" s="12">
        <v>41869</v>
      </c>
      <c r="C505" s="18">
        <v>12.061237</v>
      </c>
      <c r="D505" s="128">
        <f t="shared" si="16"/>
        <v>-1.1895060129927248E-3</v>
      </c>
    </row>
    <row r="506" spans="2:4" x14ac:dyDescent="0.25">
      <c r="B506" s="12">
        <v>41862</v>
      </c>
      <c r="C506" s="18">
        <v>12.075601000000001</v>
      </c>
      <c r="D506" s="128">
        <f t="shared" si="16"/>
        <v>2.8763564413793796E-2</v>
      </c>
    </row>
    <row r="507" spans="2:4" x14ac:dyDescent="0.25">
      <c r="B507" s="12">
        <v>41855</v>
      </c>
      <c r="C507" s="18">
        <v>11.737975</v>
      </c>
      <c r="D507" s="128">
        <f t="shared" si="16"/>
        <v>-2.622155821308525E-2</v>
      </c>
    </row>
    <row r="508" spans="2:4" x14ac:dyDescent="0.25">
      <c r="B508" s="12">
        <v>41848</v>
      </c>
      <c r="C508" s="18">
        <v>12.054050999999999</v>
      </c>
      <c r="D508" s="128">
        <f t="shared" si="16"/>
        <v>-3.0057937981423533E-2</v>
      </c>
    </row>
    <row r="509" spans="2:4" x14ac:dyDescent="0.25">
      <c r="B509" s="12">
        <v>41841</v>
      </c>
      <c r="C509" s="18">
        <v>12.427599000000001</v>
      </c>
      <c r="D509" s="128">
        <f t="shared" si="16"/>
        <v>8.746621912846031E-3</v>
      </c>
    </row>
    <row r="510" spans="2:4" x14ac:dyDescent="0.25">
      <c r="B510" s="12">
        <v>41834</v>
      </c>
      <c r="C510" s="18">
        <v>12.319842</v>
      </c>
      <c r="D510" s="128">
        <f t="shared" si="16"/>
        <v>0.12385250633269806</v>
      </c>
    </row>
    <row r="511" spans="2:4" x14ac:dyDescent="0.25">
      <c r="B511" s="12">
        <v>41827</v>
      </c>
      <c r="C511" s="18">
        <v>10.962152</v>
      </c>
      <c r="D511" s="128">
        <f t="shared" si="16"/>
        <v>-5.8024361960419824E-2</v>
      </c>
    </row>
    <row r="512" spans="2:4" x14ac:dyDescent="0.25">
      <c r="B512" s="12">
        <v>41820</v>
      </c>
      <c r="C512" s="18">
        <v>11.637404999999999</v>
      </c>
      <c r="D512" s="128">
        <f t="shared" si="16"/>
        <v>1.1363341079867695E-2</v>
      </c>
    </row>
    <row r="513" spans="2:4" x14ac:dyDescent="0.25">
      <c r="B513" s="12">
        <v>41813</v>
      </c>
      <c r="C513" s="18">
        <v>11.506651</v>
      </c>
      <c r="D513" s="128">
        <f t="shared" si="16"/>
        <v>7.4949319462804809E-3</v>
      </c>
    </row>
    <row r="514" spans="2:4" x14ac:dyDescent="0.25">
      <c r="B514" s="12">
        <v>41806</v>
      </c>
      <c r="C514" s="18">
        <v>11.421051</v>
      </c>
      <c r="D514" s="128">
        <f t="shared" si="16"/>
        <v>9.4579806705701319E-3</v>
      </c>
    </row>
    <row r="515" spans="2:4" x14ac:dyDescent="0.25">
      <c r="B515" s="12">
        <v>41799</v>
      </c>
      <c r="C515" s="18">
        <v>11.314043</v>
      </c>
      <c r="D515" s="128">
        <f t="shared" ref="D515:D578" si="17">C515/C516-1</f>
        <v>0.26778585638642749</v>
      </c>
    </row>
    <row r="516" spans="2:4" x14ac:dyDescent="0.25">
      <c r="B516" s="12">
        <v>41792</v>
      </c>
      <c r="C516" s="18">
        <v>8.9242539999999995</v>
      </c>
      <c r="D516" s="128">
        <f t="shared" si="17"/>
        <v>-3.1872749374524112E-3</v>
      </c>
    </row>
    <row r="517" spans="2:4" x14ac:dyDescent="0.25">
      <c r="B517" s="12">
        <v>41785</v>
      </c>
      <c r="C517" s="18">
        <v>8.9527889999999992</v>
      </c>
      <c r="D517" s="128">
        <f t="shared" si="17"/>
        <v>-8.6888208289873647E-3</v>
      </c>
    </row>
    <row r="518" spans="2:4" x14ac:dyDescent="0.25">
      <c r="B518" s="12">
        <v>41778</v>
      </c>
      <c r="C518" s="18">
        <v>9.0312599999999996</v>
      </c>
      <c r="D518" s="128">
        <f t="shared" si="17"/>
        <v>2.0145111492630097E-2</v>
      </c>
    </row>
    <row r="519" spans="2:4" x14ac:dyDescent="0.25">
      <c r="B519" s="12">
        <v>41771</v>
      </c>
      <c r="C519" s="18">
        <v>8.8529169999999997</v>
      </c>
      <c r="D519" s="128">
        <f t="shared" si="17"/>
        <v>1.5547788951750574E-2</v>
      </c>
    </row>
    <row r="520" spans="2:4" x14ac:dyDescent="0.25">
      <c r="B520" s="12">
        <v>41764</v>
      </c>
      <c r="C520" s="18">
        <v>8.7173809999999996</v>
      </c>
      <c r="D520" s="128">
        <f t="shared" si="17"/>
        <v>-3.7794788711531413E-2</v>
      </c>
    </row>
    <row r="521" spans="2:4" x14ac:dyDescent="0.25">
      <c r="B521" s="12">
        <v>41757</v>
      </c>
      <c r="C521" s="18">
        <v>9.0597940000000001</v>
      </c>
      <c r="D521" s="128">
        <f t="shared" si="17"/>
        <v>1.9261326995918759E-2</v>
      </c>
    </row>
    <row r="522" spans="2:4" x14ac:dyDescent="0.25">
      <c r="B522" s="12">
        <v>41750</v>
      </c>
      <c r="C522" s="18">
        <v>8.8885880000000004</v>
      </c>
      <c r="D522" s="128">
        <f t="shared" si="17"/>
        <v>-0.10295168713250746</v>
      </c>
    </row>
    <row r="523" spans="2:4" x14ac:dyDescent="0.25">
      <c r="B523" s="12">
        <v>41743</v>
      </c>
      <c r="C523" s="18">
        <v>9.9087060000000005</v>
      </c>
      <c r="D523" s="128">
        <f t="shared" si="17"/>
        <v>2.2827832808261395E-2</v>
      </c>
    </row>
    <row r="524" spans="2:4" x14ac:dyDescent="0.25">
      <c r="B524" s="12">
        <v>41736</v>
      </c>
      <c r="C524" s="18">
        <v>9.6875599999999995</v>
      </c>
      <c r="D524" s="128">
        <f t="shared" si="17"/>
        <v>-5.8565589457989509E-3</v>
      </c>
    </row>
    <row r="525" spans="2:4" x14ac:dyDescent="0.25">
      <c r="B525" s="12">
        <v>41729</v>
      </c>
      <c r="C525" s="18">
        <v>9.7446300000000008</v>
      </c>
      <c r="D525" s="128">
        <f t="shared" si="17"/>
        <v>-4.3735662741497539E-3</v>
      </c>
    </row>
    <row r="526" spans="2:4" x14ac:dyDescent="0.25">
      <c r="B526" s="12">
        <v>41722</v>
      </c>
      <c r="C526" s="18">
        <v>9.7874359999999996</v>
      </c>
      <c r="D526" s="128">
        <f t="shared" si="17"/>
        <v>-7.245502739770171E-2</v>
      </c>
    </row>
    <row r="527" spans="2:4" x14ac:dyDescent="0.25">
      <c r="B527" s="12">
        <v>41715</v>
      </c>
      <c r="C527" s="18">
        <v>10.55198</v>
      </c>
      <c r="D527" s="128">
        <f t="shared" si="17"/>
        <v>-4.6764824566352114E-3</v>
      </c>
    </row>
    <row r="528" spans="2:4" x14ac:dyDescent="0.25">
      <c r="B528" s="12">
        <v>41708</v>
      </c>
      <c r="C528" s="18">
        <v>10.601558000000001</v>
      </c>
      <c r="D528" s="128">
        <f t="shared" si="17"/>
        <v>-4.7709737156210741E-2</v>
      </c>
    </row>
    <row r="529" spans="2:4" x14ac:dyDescent="0.25">
      <c r="B529" s="12">
        <v>41701</v>
      </c>
      <c r="C529" s="18">
        <v>11.132695999999999</v>
      </c>
      <c r="D529" s="128">
        <f t="shared" si="17"/>
        <v>4.1749340759497322E-2</v>
      </c>
    </row>
    <row r="530" spans="2:4" x14ac:dyDescent="0.25">
      <c r="B530" s="12">
        <v>41694</v>
      </c>
      <c r="C530" s="18">
        <v>10.686540000000001</v>
      </c>
      <c r="D530" s="128">
        <f t="shared" si="17"/>
        <v>2.6531116845152747E-2</v>
      </c>
    </row>
    <row r="531" spans="2:4" x14ac:dyDescent="0.25">
      <c r="B531" s="12">
        <v>41687</v>
      </c>
      <c r="C531" s="18">
        <v>10.410342</v>
      </c>
      <c r="D531" s="128">
        <f t="shared" si="17"/>
        <v>-1.8036594243978188E-2</v>
      </c>
    </row>
    <row r="532" spans="2:4" x14ac:dyDescent="0.25">
      <c r="B532" s="12">
        <v>41680</v>
      </c>
      <c r="C532" s="18">
        <v>10.601558000000001</v>
      </c>
      <c r="D532" s="128">
        <f t="shared" si="17"/>
        <v>1.5604092168046035E-2</v>
      </c>
    </row>
    <row r="533" spans="2:4" x14ac:dyDescent="0.25">
      <c r="B533" s="12">
        <v>41673</v>
      </c>
      <c r="C533" s="18">
        <v>10.438672</v>
      </c>
      <c r="D533" s="128">
        <f t="shared" si="17"/>
        <v>2.1482933731671094E-2</v>
      </c>
    </row>
    <row r="534" spans="2:4" x14ac:dyDescent="0.25">
      <c r="B534" s="12">
        <v>41666</v>
      </c>
      <c r="C534" s="18">
        <v>10.219135</v>
      </c>
      <c r="D534" s="128">
        <f t="shared" si="17"/>
        <v>-4.0558427238880257E-2</v>
      </c>
    </row>
    <row r="535" spans="2:4" x14ac:dyDescent="0.25">
      <c r="B535" s="12">
        <v>41659</v>
      </c>
      <c r="C535" s="18">
        <v>10.651128</v>
      </c>
      <c r="D535" s="128">
        <f t="shared" si="17"/>
        <v>-0.15362973339061026</v>
      </c>
    </row>
    <row r="536" spans="2:4" x14ac:dyDescent="0.25">
      <c r="B536" s="12">
        <v>41652</v>
      </c>
      <c r="C536" s="18">
        <v>12.584478000000001</v>
      </c>
      <c r="D536" s="128">
        <f t="shared" si="17"/>
        <v>1.5428373625362868E-2</v>
      </c>
    </row>
    <row r="537" spans="2:4" x14ac:dyDescent="0.25">
      <c r="B537" s="12">
        <v>41645</v>
      </c>
      <c r="C537" s="18">
        <v>12.393269999999999</v>
      </c>
      <c r="D537" s="128">
        <f t="shared" si="17"/>
        <v>1.1441860179564056E-3</v>
      </c>
    </row>
    <row r="538" spans="2:4" x14ac:dyDescent="0.25">
      <c r="B538" s="12">
        <v>41638</v>
      </c>
      <c r="C538" s="18">
        <v>12.379106</v>
      </c>
      <c r="D538" s="128">
        <f t="shared" si="17"/>
        <v>-1.0192396353342903E-2</v>
      </c>
    </row>
    <row r="539" spans="2:4" x14ac:dyDescent="0.25">
      <c r="B539" s="12">
        <v>41631</v>
      </c>
      <c r="C539" s="18">
        <v>12.506577999999999</v>
      </c>
      <c r="D539" s="128">
        <f t="shared" si="17"/>
        <v>1.9205836896300621E-2</v>
      </c>
    </row>
    <row r="540" spans="2:4" x14ac:dyDescent="0.25">
      <c r="B540" s="12">
        <v>41624</v>
      </c>
      <c r="C540" s="18">
        <v>12.270905000000001</v>
      </c>
      <c r="D540" s="128">
        <f t="shared" si="17"/>
        <v>1.1480942915678138E-3</v>
      </c>
    </row>
    <row r="541" spans="2:4" x14ac:dyDescent="0.25">
      <c r="B541" s="12">
        <v>41617</v>
      </c>
      <c r="C541" s="18">
        <v>12.256833</v>
      </c>
      <c r="D541" s="128">
        <f t="shared" si="17"/>
        <v>-2.5181936837259555E-2</v>
      </c>
    </row>
    <row r="542" spans="2:4" x14ac:dyDescent="0.25">
      <c r="B542" s="12">
        <v>41610</v>
      </c>
      <c r="C542" s="18">
        <v>12.573456999999999</v>
      </c>
      <c r="D542" s="128">
        <f t="shared" si="17"/>
        <v>2.1726812385905125E-2</v>
      </c>
    </row>
    <row r="543" spans="2:4" x14ac:dyDescent="0.25">
      <c r="B543" s="12">
        <v>41603</v>
      </c>
      <c r="C543" s="18">
        <v>12.306084999999999</v>
      </c>
      <c r="D543" s="128">
        <f t="shared" si="17"/>
        <v>3.1249855968759288E-2</v>
      </c>
    </row>
    <row r="544" spans="2:4" x14ac:dyDescent="0.25">
      <c r="B544" s="12">
        <v>41596</v>
      </c>
      <c r="C544" s="18">
        <v>11.933175</v>
      </c>
      <c r="D544" s="128">
        <f t="shared" si="17"/>
        <v>-4.932749251514712E-2</v>
      </c>
    </row>
    <row r="545" spans="2:4" x14ac:dyDescent="0.25">
      <c r="B545" s="12">
        <v>41589</v>
      </c>
      <c r="C545" s="18">
        <v>12.552351</v>
      </c>
      <c r="D545" s="128">
        <f t="shared" si="17"/>
        <v>2.117944392021065E-2</v>
      </c>
    </row>
    <row r="546" spans="2:4" x14ac:dyDescent="0.25">
      <c r="B546" s="12">
        <v>41582</v>
      </c>
      <c r="C546" s="18">
        <v>12.292013000000001</v>
      </c>
      <c r="D546" s="128">
        <f t="shared" si="17"/>
        <v>-6.3270979293829632E-2</v>
      </c>
    </row>
    <row r="547" spans="2:4" x14ac:dyDescent="0.25">
      <c r="B547" s="12">
        <v>41575</v>
      </c>
      <c r="C547" s="18">
        <v>13.122272000000001</v>
      </c>
      <c r="D547" s="128">
        <f t="shared" si="17"/>
        <v>-1.6058276646992997E-3</v>
      </c>
    </row>
    <row r="548" spans="2:4" x14ac:dyDescent="0.25">
      <c r="B548" s="12">
        <v>41568</v>
      </c>
      <c r="C548" s="18">
        <v>13.143378</v>
      </c>
      <c r="D548" s="128">
        <f t="shared" si="17"/>
        <v>3.2220032934473508E-3</v>
      </c>
    </row>
    <row r="549" spans="2:4" x14ac:dyDescent="0.25">
      <c r="B549" s="12">
        <v>41561</v>
      </c>
      <c r="C549" s="18">
        <v>13.101165999999999</v>
      </c>
      <c r="D549" s="128">
        <f t="shared" si="17"/>
        <v>3.773699975911482E-3</v>
      </c>
    </row>
    <row r="550" spans="2:4" x14ac:dyDescent="0.25">
      <c r="B550" s="12">
        <v>41554</v>
      </c>
      <c r="C550" s="18">
        <v>13.051912</v>
      </c>
      <c r="D550" s="128">
        <f t="shared" si="17"/>
        <v>-2.4710586967977344E-2</v>
      </c>
    </row>
    <row r="551" spans="2:4" x14ac:dyDescent="0.25">
      <c r="B551" s="12">
        <v>41547</v>
      </c>
      <c r="C551" s="18">
        <v>13.382604000000001</v>
      </c>
      <c r="D551" s="128">
        <f t="shared" si="17"/>
        <v>-1.0920549581707406E-2</v>
      </c>
    </row>
    <row r="552" spans="2:4" x14ac:dyDescent="0.25">
      <c r="B552" s="12">
        <v>41540</v>
      </c>
      <c r="C552" s="18">
        <v>13.530362999999999</v>
      </c>
      <c r="D552" s="128">
        <f t="shared" si="17"/>
        <v>-8.0333969152387663E-2</v>
      </c>
    </row>
    <row r="553" spans="2:4" x14ac:dyDescent="0.25">
      <c r="B553" s="12">
        <v>41533</v>
      </c>
      <c r="C553" s="18">
        <v>14.712256999999999</v>
      </c>
      <c r="D553" s="128">
        <f t="shared" si="17"/>
        <v>3.3957081832211244E-2</v>
      </c>
    </row>
    <row r="554" spans="2:4" x14ac:dyDescent="0.25">
      <c r="B554" s="12">
        <v>41526</v>
      </c>
      <c r="C554" s="18">
        <v>14.229079</v>
      </c>
      <c r="D554" s="128">
        <f t="shared" si="17"/>
        <v>4.9586625674816087E-2</v>
      </c>
    </row>
    <row r="555" spans="2:4" x14ac:dyDescent="0.25">
      <c r="B555" s="12">
        <v>41519</v>
      </c>
      <c r="C555" s="18">
        <v>13.556841</v>
      </c>
      <c r="D555" s="128">
        <f t="shared" si="17"/>
        <v>2.4880848738603856E-2</v>
      </c>
    </row>
    <row r="556" spans="2:4" x14ac:dyDescent="0.25">
      <c r="B556" s="12">
        <v>41512</v>
      </c>
      <c r="C556" s="18">
        <v>13.227724</v>
      </c>
      <c r="D556" s="128">
        <f t="shared" si="17"/>
        <v>-2.3268016403355296E-2</v>
      </c>
    </row>
    <row r="557" spans="2:4" x14ac:dyDescent="0.25">
      <c r="B557" s="12">
        <v>41505</v>
      </c>
      <c r="C557" s="18">
        <v>13.542839000000001</v>
      </c>
      <c r="D557" s="128">
        <f t="shared" si="17"/>
        <v>3.5886715189646923E-2</v>
      </c>
    </row>
    <row r="558" spans="2:4" x14ac:dyDescent="0.25">
      <c r="B558" s="12">
        <v>41498</v>
      </c>
      <c r="C558" s="18">
        <v>13.073668</v>
      </c>
      <c r="D558" s="128">
        <f t="shared" si="17"/>
        <v>-3.3143519267992527E-2</v>
      </c>
    </row>
    <row r="559" spans="2:4" x14ac:dyDescent="0.25">
      <c r="B559" s="12">
        <v>41491</v>
      </c>
      <c r="C559" s="18">
        <v>13.521829</v>
      </c>
      <c r="D559" s="128">
        <f t="shared" si="17"/>
        <v>1.0368806283589382E-3</v>
      </c>
    </row>
    <row r="560" spans="2:4" x14ac:dyDescent="0.25">
      <c r="B560" s="12">
        <v>41484</v>
      </c>
      <c r="C560" s="18">
        <v>13.507823</v>
      </c>
      <c r="D560" s="128">
        <f t="shared" si="17"/>
        <v>4.723098436428308E-2</v>
      </c>
    </row>
    <row r="561" spans="2:4" x14ac:dyDescent="0.25">
      <c r="B561" s="12">
        <v>41477</v>
      </c>
      <c r="C561" s="18">
        <v>12.898609</v>
      </c>
      <c r="D561" s="128">
        <f t="shared" si="17"/>
        <v>-1.4446110558216096E-2</v>
      </c>
    </row>
    <row r="562" spans="2:4" x14ac:dyDescent="0.25">
      <c r="B562" s="12">
        <v>41470</v>
      </c>
      <c r="C562" s="18">
        <v>13.087675000000001</v>
      </c>
      <c r="D562" s="128">
        <f t="shared" si="17"/>
        <v>5.832392680919618E-2</v>
      </c>
    </row>
    <row r="563" spans="2:4" x14ac:dyDescent="0.25">
      <c r="B563" s="12">
        <v>41463</v>
      </c>
      <c r="C563" s="18">
        <v>12.366417</v>
      </c>
      <c r="D563" s="128">
        <f t="shared" si="17"/>
        <v>5.4328304000532013E-2</v>
      </c>
    </row>
    <row r="564" spans="2:4" x14ac:dyDescent="0.25">
      <c r="B564" s="12">
        <v>41456</v>
      </c>
      <c r="C564" s="18">
        <v>11.729189999999999</v>
      </c>
      <c r="D564" s="128">
        <f t="shared" si="17"/>
        <v>2.3939470026008713E-3</v>
      </c>
    </row>
    <row r="565" spans="2:4" x14ac:dyDescent="0.25">
      <c r="B565" s="12">
        <v>41449</v>
      </c>
      <c r="C565" s="18">
        <v>11.701178000000001</v>
      </c>
      <c r="D565" s="128">
        <f t="shared" si="17"/>
        <v>3.4296927006583822E-2</v>
      </c>
    </row>
    <row r="566" spans="2:4" x14ac:dyDescent="0.25">
      <c r="B566" s="12">
        <v>41442</v>
      </c>
      <c r="C566" s="18">
        <v>11.313171000000001</v>
      </c>
      <c r="D566" s="128">
        <f t="shared" si="17"/>
        <v>-5.8550954316819337E-2</v>
      </c>
    </row>
    <row r="567" spans="2:4" x14ac:dyDescent="0.25">
      <c r="B567" s="12">
        <v>41435</v>
      </c>
      <c r="C567" s="18">
        <v>12.016764</v>
      </c>
      <c r="D567" s="128">
        <f t="shared" si="17"/>
        <v>-1.1461252995207061E-2</v>
      </c>
    </row>
    <row r="568" spans="2:4" x14ac:dyDescent="0.25">
      <c r="B568" s="12">
        <v>41428</v>
      </c>
      <c r="C568" s="18">
        <v>12.156088</v>
      </c>
      <c r="D568" s="128">
        <f t="shared" si="17"/>
        <v>-2.4049271827687235E-2</v>
      </c>
    </row>
    <row r="569" spans="2:4" x14ac:dyDescent="0.25">
      <c r="B569" s="12">
        <v>41421</v>
      </c>
      <c r="C569" s="18">
        <v>12.455636999999999</v>
      </c>
      <c r="D569" s="128">
        <f t="shared" si="17"/>
        <v>-2.0274059104146036E-2</v>
      </c>
    </row>
    <row r="570" spans="2:4" x14ac:dyDescent="0.25">
      <c r="B570" s="12">
        <v>41414</v>
      </c>
      <c r="C570" s="18">
        <v>12.713388999999999</v>
      </c>
      <c r="D570" s="128">
        <f t="shared" si="17"/>
        <v>5.4830541595429771E-4</v>
      </c>
    </row>
    <row r="571" spans="2:4" x14ac:dyDescent="0.25">
      <c r="B571" s="12">
        <v>41407</v>
      </c>
      <c r="C571" s="18">
        <v>12.706422</v>
      </c>
      <c r="D571" s="128">
        <f t="shared" si="17"/>
        <v>5.5127267996486484E-3</v>
      </c>
    </row>
    <row r="572" spans="2:4" x14ac:dyDescent="0.25">
      <c r="B572" s="12">
        <v>41400</v>
      </c>
      <c r="C572" s="18">
        <v>12.636759</v>
      </c>
      <c r="D572" s="128">
        <f t="shared" si="17"/>
        <v>3.9541586076046853E-2</v>
      </c>
    </row>
    <row r="573" spans="2:4" x14ac:dyDescent="0.25">
      <c r="B573" s="12">
        <v>41393</v>
      </c>
      <c r="C573" s="18">
        <v>12.156088</v>
      </c>
      <c r="D573" s="128">
        <f t="shared" si="17"/>
        <v>2.8891619376167466E-2</v>
      </c>
    </row>
    <row r="574" spans="2:4" x14ac:dyDescent="0.25">
      <c r="B574" s="12">
        <v>41386</v>
      </c>
      <c r="C574" s="18">
        <v>11.814741</v>
      </c>
      <c r="D574" s="128">
        <f t="shared" si="17"/>
        <v>5.5382676837866462E-2</v>
      </c>
    </row>
    <row r="575" spans="2:4" x14ac:dyDescent="0.25">
      <c r="B575" s="12">
        <v>41379</v>
      </c>
      <c r="C575" s="18">
        <v>11.194746</v>
      </c>
      <c r="D575" s="128">
        <f t="shared" si="17"/>
        <v>-5.1357830521803205E-2</v>
      </c>
    </row>
    <row r="576" spans="2:4" x14ac:dyDescent="0.25">
      <c r="B576" s="12">
        <v>41372</v>
      </c>
      <c r="C576" s="18">
        <v>11.80081</v>
      </c>
      <c r="D576" s="128">
        <f t="shared" si="17"/>
        <v>5.1520617210927933E-2</v>
      </c>
    </row>
    <row r="577" spans="2:4" x14ac:dyDescent="0.25">
      <c r="B577" s="12">
        <v>41365</v>
      </c>
      <c r="C577" s="18">
        <v>11.222614</v>
      </c>
      <c r="D577" s="128">
        <f t="shared" si="17"/>
        <v>-2.3635990486757241E-2</v>
      </c>
    </row>
    <row r="578" spans="2:4" x14ac:dyDescent="0.25">
      <c r="B578" s="12">
        <v>41358</v>
      </c>
      <c r="C578" s="18">
        <v>11.494293000000001</v>
      </c>
      <c r="D578" s="128">
        <f t="shared" si="17"/>
        <v>-5.5890285715867183E-3</v>
      </c>
    </row>
    <row r="579" spans="2:4" x14ac:dyDescent="0.25">
      <c r="B579" s="12">
        <v>41351</v>
      </c>
      <c r="C579" s="18">
        <v>11.558896000000001</v>
      </c>
      <c r="D579" s="128">
        <f t="shared" ref="D579:D642" si="18">C579/C580-1</f>
        <v>-2.0564434162213208E-2</v>
      </c>
    </row>
    <row r="580" spans="2:4" x14ac:dyDescent="0.25">
      <c r="B580" s="12">
        <v>41344</v>
      </c>
      <c r="C580" s="18">
        <v>11.801589</v>
      </c>
      <c r="D580" s="128">
        <f t="shared" si="18"/>
        <v>1.1767332744132553E-3</v>
      </c>
    </row>
    <row r="581" spans="2:4" x14ac:dyDescent="0.25">
      <c r="B581" s="12">
        <v>41337</v>
      </c>
      <c r="C581" s="18">
        <v>11.787718</v>
      </c>
      <c r="D581" s="128">
        <f t="shared" si="18"/>
        <v>4.6798184417075506E-2</v>
      </c>
    </row>
    <row r="582" spans="2:4" x14ac:dyDescent="0.25">
      <c r="B582" s="12">
        <v>41330</v>
      </c>
      <c r="C582" s="18">
        <v>11.260736</v>
      </c>
      <c r="D582" s="128">
        <f t="shared" si="18"/>
        <v>2.2026313369998718E-2</v>
      </c>
    </row>
    <row r="583" spans="2:4" x14ac:dyDescent="0.25">
      <c r="B583" s="12">
        <v>41323</v>
      </c>
      <c r="C583" s="18">
        <v>11.018049</v>
      </c>
      <c r="D583" s="128">
        <f t="shared" si="18"/>
        <v>-2.3356029109853127E-2</v>
      </c>
    </row>
    <row r="584" spans="2:4" x14ac:dyDescent="0.25">
      <c r="B584" s="12">
        <v>41316</v>
      </c>
      <c r="C584" s="18">
        <v>11.281541000000001</v>
      </c>
      <c r="D584" s="128">
        <f t="shared" si="18"/>
        <v>-3.09706878610011E-2</v>
      </c>
    </row>
    <row r="585" spans="2:4" x14ac:dyDescent="0.25">
      <c r="B585" s="12">
        <v>41309</v>
      </c>
      <c r="C585" s="18">
        <v>11.642105000000001</v>
      </c>
      <c r="D585" s="128">
        <f t="shared" si="18"/>
        <v>7.9742863624382654E-2</v>
      </c>
    </row>
    <row r="586" spans="2:4" x14ac:dyDescent="0.25">
      <c r="B586" s="12">
        <v>41302</v>
      </c>
      <c r="C586" s="18">
        <v>10.782294</v>
      </c>
      <c r="D586" s="128">
        <f t="shared" si="18"/>
        <v>2.8439261501165713E-2</v>
      </c>
    </row>
    <row r="587" spans="2:4" x14ac:dyDescent="0.25">
      <c r="B587" s="12">
        <v>41295</v>
      </c>
      <c r="C587" s="18">
        <v>10.484133</v>
      </c>
      <c r="D587" s="128">
        <f t="shared" si="18"/>
        <v>7.3284037256458046E-3</v>
      </c>
    </row>
    <row r="588" spans="2:4" x14ac:dyDescent="0.25">
      <c r="B588" s="12">
        <v>41288</v>
      </c>
      <c r="C588" s="18">
        <v>10.407859999999999</v>
      </c>
      <c r="D588" s="128">
        <f t="shared" si="18"/>
        <v>2.0025880280452046E-3</v>
      </c>
    </row>
    <row r="589" spans="2:4" x14ac:dyDescent="0.25">
      <c r="B589" s="12">
        <v>41281</v>
      </c>
      <c r="C589" s="18">
        <v>10.387059000000001</v>
      </c>
      <c r="D589" s="128">
        <f t="shared" si="18"/>
        <v>3.3490823566506567E-3</v>
      </c>
    </row>
    <row r="590" spans="2:4" x14ac:dyDescent="0.25">
      <c r="B590" s="12">
        <v>41274</v>
      </c>
      <c r="C590" s="18">
        <v>10.352387999999999</v>
      </c>
      <c r="D590" s="128">
        <f t="shared" si="18"/>
        <v>9.3772586872790775E-2</v>
      </c>
    </row>
    <row r="591" spans="2:4" x14ac:dyDescent="0.25">
      <c r="B591" s="12">
        <v>41267</v>
      </c>
      <c r="C591" s="18">
        <v>9.4648450000000004</v>
      </c>
      <c r="D591" s="128">
        <f t="shared" si="18"/>
        <v>-3.2001243640532584E-2</v>
      </c>
    </row>
    <row r="592" spans="2:4" x14ac:dyDescent="0.25">
      <c r="B592" s="12">
        <v>41260</v>
      </c>
      <c r="C592" s="18">
        <v>9.7777449999999995</v>
      </c>
      <c r="D592" s="128">
        <f t="shared" si="18"/>
        <v>-1.8018297594212696E-2</v>
      </c>
    </row>
    <row r="593" spans="2:4" x14ac:dyDescent="0.25">
      <c r="B593" s="12">
        <v>41253</v>
      </c>
      <c r="C593" s="18">
        <v>9.9571559999999995</v>
      </c>
      <c r="D593" s="128">
        <f t="shared" si="18"/>
        <v>2.0834394241648901E-3</v>
      </c>
    </row>
    <row r="594" spans="2:4" x14ac:dyDescent="0.25">
      <c r="B594" s="12">
        <v>41246</v>
      </c>
      <c r="C594" s="18">
        <v>9.9364539999999995</v>
      </c>
      <c r="D594" s="128">
        <f t="shared" si="18"/>
        <v>3.8212108243294907E-2</v>
      </c>
    </row>
    <row r="595" spans="2:4" x14ac:dyDescent="0.25">
      <c r="B595" s="12">
        <v>41239</v>
      </c>
      <c r="C595" s="18">
        <v>9.5707360000000001</v>
      </c>
      <c r="D595" s="128">
        <f t="shared" si="18"/>
        <v>5.6359451587413956E-2</v>
      </c>
    </row>
    <row r="596" spans="2:4" x14ac:dyDescent="0.25">
      <c r="B596" s="12">
        <v>41232</v>
      </c>
      <c r="C596" s="18">
        <v>9.0601129999999994</v>
      </c>
      <c r="D596" s="128">
        <f t="shared" si="18"/>
        <v>3.1421769854422132E-2</v>
      </c>
    </row>
    <row r="597" spans="2:4" x14ac:dyDescent="0.25">
      <c r="B597" s="12">
        <v>41225</v>
      </c>
      <c r="C597" s="18">
        <v>8.7841009999999997</v>
      </c>
      <c r="D597" s="128">
        <f t="shared" si="18"/>
        <v>-5.7036909967812521E-2</v>
      </c>
    </row>
    <row r="598" spans="2:4" x14ac:dyDescent="0.25">
      <c r="B598" s="12">
        <v>41218</v>
      </c>
      <c r="C598" s="18">
        <v>9.3154240000000001</v>
      </c>
      <c r="D598" s="128">
        <f t="shared" si="18"/>
        <v>4.4083304080156926E-2</v>
      </c>
    </row>
    <row r="599" spans="2:4" x14ac:dyDescent="0.25">
      <c r="B599" s="12">
        <v>41211</v>
      </c>
      <c r="C599" s="18">
        <v>8.9221079999999997</v>
      </c>
      <c r="D599" s="128">
        <f t="shared" si="18"/>
        <v>2.052065825873961E-2</v>
      </c>
    </row>
    <row r="600" spans="2:4" x14ac:dyDescent="0.25">
      <c r="B600" s="12">
        <v>41204</v>
      </c>
      <c r="C600" s="18">
        <v>8.7427019999999995</v>
      </c>
      <c r="D600" s="128">
        <f t="shared" si="18"/>
        <v>-2.5384455628621794E-2</v>
      </c>
    </row>
    <row r="601" spans="2:4" x14ac:dyDescent="0.25">
      <c r="B601" s="12">
        <v>41197</v>
      </c>
      <c r="C601" s="18">
        <v>8.9704110000000004</v>
      </c>
      <c r="D601" s="128">
        <f t="shared" si="18"/>
        <v>1.8809287980338985E-2</v>
      </c>
    </row>
    <row r="602" spans="2:4" x14ac:dyDescent="0.25">
      <c r="B602" s="12">
        <v>41190</v>
      </c>
      <c r="C602" s="18">
        <v>8.8047989999999992</v>
      </c>
      <c r="D602" s="128">
        <f t="shared" si="18"/>
        <v>-1.1619378225360077E-2</v>
      </c>
    </row>
    <row r="603" spans="2:4" x14ac:dyDescent="0.25">
      <c r="B603" s="12">
        <v>41183</v>
      </c>
      <c r="C603" s="18">
        <v>8.9083079999999999</v>
      </c>
      <c r="D603" s="128">
        <f t="shared" si="18"/>
        <v>-1.3750879738562261E-2</v>
      </c>
    </row>
    <row r="604" spans="2:4" x14ac:dyDescent="0.25">
      <c r="B604" s="12">
        <v>41176</v>
      </c>
      <c r="C604" s="18">
        <v>9.0325129999999998</v>
      </c>
      <c r="D604" s="128">
        <f t="shared" si="18"/>
        <v>2.5766373853800761E-2</v>
      </c>
    </row>
    <row r="605" spans="2:4" x14ac:dyDescent="0.25">
      <c r="B605" s="12">
        <v>41169</v>
      </c>
      <c r="C605" s="18">
        <v>8.8056239999999999</v>
      </c>
      <c r="D605" s="128">
        <f t="shared" si="18"/>
        <v>-3.025724389455009E-2</v>
      </c>
    </row>
    <row r="606" spans="2:4" x14ac:dyDescent="0.25">
      <c r="B606" s="12">
        <v>41162</v>
      </c>
      <c r="C606" s="18">
        <v>9.0803709999999995</v>
      </c>
      <c r="D606" s="128">
        <f t="shared" si="18"/>
        <v>5.6754597160192821E-2</v>
      </c>
    </row>
    <row r="607" spans="2:4" x14ac:dyDescent="0.25">
      <c r="B607" s="12">
        <v>41155</v>
      </c>
      <c r="C607" s="18">
        <v>8.5926960000000001</v>
      </c>
      <c r="D607" s="128">
        <f t="shared" si="18"/>
        <v>1.7900664638138108E-2</v>
      </c>
    </row>
    <row r="608" spans="2:4" x14ac:dyDescent="0.25">
      <c r="B608" s="12">
        <v>41148</v>
      </c>
      <c r="C608" s="18">
        <v>8.4415859999999991</v>
      </c>
      <c r="D608" s="128">
        <f t="shared" si="18"/>
        <v>2.2462948435035379E-2</v>
      </c>
    </row>
    <row r="609" spans="2:4" x14ac:dyDescent="0.25">
      <c r="B609" s="12">
        <v>41141</v>
      </c>
      <c r="C609" s="18">
        <v>8.2561289999999996</v>
      </c>
      <c r="D609" s="128">
        <f t="shared" si="18"/>
        <v>2.2108571093250262E-2</v>
      </c>
    </row>
    <row r="610" spans="2:4" x14ac:dyDescent="0.25">
      <c r="B610" s="12">
        <v>41134</v>
      </c>
      <c r="C610" s="18">
        <v>8.0775459999999999</v>
      </c>
      <c r="D610" s="128">
        <f t="shared" si="18"/>
        <v>3.4300817909288739E-2</v>
      </c>
    </row>
    <row r="611" spans="2:4" x14ac:dyDescent="0.25">
      <c r="B611" s="12">
        <v>41127</v>
      </c>
      <c r="C611" s="18">
        <v>7.8096680000000003</v>
      </c>
      <c r="D611" s="128">
        <f t="shared" si="18"/>
        <v>1.5178143390324417E-2</v>
      </c>
    </row>
    <row r="612" spans="2:4" x14ac:dyDescent="0.25">
      <c r="B612" s="12">
        <v>41120</v>
      </c>
      <c r="C612" s="18">
        <v>7.6929040000000004</v>
      </c>
      <c r="D612" s="128">
        <f t="shared" si="18"/>
        <v>-1.3215736974650727E-2</v>
      </c>
    </row>
    <row r="613" spans="2:4" x14ac:dyDescent="0.25">
      <c r="B613" s="12">
        <v>41113</v>
      </c>
      <c r="C613" s="18">
        <v>7.7959329999999998</v>
      </c>
      <c r="D613" s="128">
        <f t="shared" si="18"/>
        <v>-0.25719875963703809</v>
      </c>
    </row>
    <row r="614" spans="2:4" x14ac:dyDescent="0.25">
      <c r="B614" s="12">
        <v>41106</v>
      </c>
      <c r="C614" s="18">
        <v>10.495315</v>
      </c>
      <c r="D614" s="128">
        <f t="shared" si="18"/>
        <v>-1.9595050210058362E-3</v>
      </c>
    </row>
    <row r="615" spans="2:4" x14ac:dyDescent="0.25">
      <c r="B615" s="12">
        <v>41099</v>
      </c>
      <c r="C615" s="18">
        <v>10.515921000000001</v>
      </c>
      <c r="D615" s="128">
        <f t="shared" si="18"/>
        <v>-3.5894143388811695E-2</v>
      </c>
    </row>
    <row r="616" spans="2:4" x14ac:dyDescent="0.25">
      <c r="B616" s="12">
        <v>41092</v>
      </c>
      <c r="C616" s="18">
        <v>10.907434</v>
      </c>
      <c r="D616" s="128">
        <f t="shared" si="18"/>
        <v>8.2538195326129493E-3</v>
      </c>
    </row>
    <row r="617" spans="2:4" x14ac:dyDescent="0.25">
      <c r="B617" s="12">
        <v>41085</v>
      </c>
      <c r="C617" s="18">
        <v>10.818142999999999</v>
      </c>
      <c r="D617" s="128">
        <f t="shared" si="18"/>
        <v>4.860182939731561E-2</v>
      </c>
    </row>
    <row r="618" spans="2:4" x14ac:dyDescent="0.25">
      <c r="B618" s="12">
        <v>41078</v>
      </c>
      <c r="C618" s="18">
        <v>10.316731000000001</v>
      </c>
      <c r="D618" s="128">
        <f t="shared" si="18"/>
        <v>1.3440693853165264E-2</v>
      </c>
    </row>
    <row r="619" spans="2:4" x14ac:dyDescent="0.25">
      <c r="B619" s="12">
        <v>41071</v>
      </c>
      <c r="C619" s="18">
        <v>10.179906000000001</v>
      </c>
      <c r="D619" s="128">
        <f t="shared" si="18"/>
        <v>7.5144757749589397E-2</v>
      </c>
    </row>
    <row r="620" spans="2:4" x14ac:dyDescent="0.25">
      <c r="B620" s="12">
        <v>41064</v>
      </c>
      <c r="C620" s="18">
        <v>9.4684050000000006</v>
      </c>
      <c r="D620" s="128">
        <f t="shared" si="18"/>
        <v>3.2065698832174139E-2</v>
      </c>
    </row>
    <row r="621" spans="2:4" x14ac:dyDescent="0.25">
      <c r="B621" s="12">
        <v>41057</v>
      </c>
      <c r="C621" s="18">
        <v>9.1742270000000001</v>
      </c>
      <c r="D621" s="128">
        <f t="shared" si="18"/>
        <v>-5.0955222932591582E-2</v>
      </c>
    </row>
    <row r="622" spans="2:4" x14ac:dyDescent="0.25">
      <c r="B622" s="12">
        <v>41050</v>
      </c>
      <c r="C622" s="18">
        <v>9.6668009999999995</v>
      </c>
      <c r="D622" s="128">
        <f t="shared" si="18"/>
        <v>9.2854713148000645E-3</v>
      </c>
    </row>
    <row r="623" spans="2:4" x14ac:dyDescent="0.25">
      <c r="B623" s="12">
        <v>41043</v>
      </c>
      <c r="C623" s="18">
        <v>9.5778660000000002</v>
      </c>
      <c r="D623" s="128">
        <f t="shared" si="18"/>
        <v>-7.4685999411067794E-2</v>
      </c>
    </row>
    <row r="624" spans="2:4" x14ac:dyDescent="0.25">
      <c r="B624" s="12">
        <v>41036</v>
      </c>
      <c r="C624" s="18">
        <v>10.350936000000001</v>
      </c>
      <c r="D624" s="128">
        <f t="shared" si="18"/>
        <v>-1.2402153169348895E-2</v>
      </c>
    </row>
    <row r="625" spans="2:4" x14ac:dyDescent="0.25">
      <c r="B625" s="12">
        <v>41029</v>
      </c>
      <c r="C625" s="18">
        <v>10.480922</v>
      </c>
      <c r="D625" s="128">
        <f t="shared" si="18"/>
        <v>-2.976570625315611E-2</v>
      </c>
    </row>
    <row r="626" spans="2:4" x14ac:dyDescent="0.25">
      <c r="B626" s="12">
        <v>41022</v>
      </c>
      <c r="C626" s="18">
        <v>10.802465</v>
      </c>
      <c r="D626" s="128">
        <f t="shared" si="18"/>
        <v>-4.7072856797940932E-2</v>
      </c>
    </row>
    <row r="627" spans="2:4" x14ac:dyDescent="0.25">
      <c r="B627" s="12">
        <v>41015</v>
      </c>
      <c r="C627" s="18">
        <v>11.336086999999999</v>
      </c>
      <c r="D627" s="128">
        <f t="shared" si="18"/>
        <v>1.2836098002040552E-2</v>
      </c>
    </row>
    <row r="628" spans="2:4" x14ac:dyDescent="0.25">
      <c r="B628" s="12">
        <v>41008</v>
      </c>
      <c r="C628" s="18">
        <v>11.19242</v>
      </c>
      <c r="D628" s="128">
        <f t="shared" si="18"/>
        <v>-2.4448450982161085E-2</v>
      </c>
    </row>
    <row r="629" spans="2:4" x14ac:dyDescent="0.25">
      <c r="B629" s="12">
        <v>41001</v>
      </c>
      <c r="C629" s="18">
        <v>11.472915</v>
      </c>
      <c r="D629" s="128">
        <f t="shared" si="18"/>
        <v>-1.1913012720300431E-3</v>
      </c>
    </row>
    <row r="630" spans="2:4" x14ac:dyDescent="0.25">
      <c r="B630" s="12">
        <v>40994</v>
      </c>
      <c r="C630" s="18">
        <v>11.486599</v>
      </c>
      <c r="D630" s="128">
        <f t="shared" si="18"/>
        <v>9.0014823273638633E-3</v>
      </c>
    </row>
    <row r="631" spans="2:4" x14ac:dyDescent="0.25">
      <c r="B631" s="12">
        <v>40987</v>
      </c>
      <c r="C631" s="18">
        <v>11.384124999999999</v>
      </c>
      <c r="D631" s="128">
        <f t="shared" si="18"/>
        <v>1.4581146305468806E-2</v>
      </c>
    </row>
    <row r="632" spans="2:4" x14ac:dyDescent="0.25">
      <c r="B632" s="12">
        <v>40980</v>
      </c>
      <c r="C632" s="18">
        <v>11.220516999999999</v>
      </c>
      <c r="D632" s="128">
        <f t="shared" si="18"/>
        <v>5.1756995338081646E-2</v>
      </c>
    </row>
    <row r="633" spans="2:4" x14ac:dyDescent="0.25">
      <c r="B633" s="12">
        <v>40973</v>
      </c>
      <c r="C633" s="18">
        <v>10.668355</v>
      </c>
      <c r="D633" s="128">
        <f t="shared" si="18"/>
        <v>6.4309248913179129E-3</v>
      </c>
    </row>
    <row r="634" spans="2:4" x14ac:dyDescent="0.25">
      <c r="B634" s="12">
        <v>40966</v>
      </c>
      <c r="C634" s="18">
        <v>10.600186000000001</v>
      </c>
      <c r="D634" s="128">
        <f t="shared" si="18"/>
        <v>1.9671817650478873E-2</v>
      </c>
    </row>
    <row r="635" spans="2:4" x14ac:dyDescent="0.25">
      <c r="B635" s="12">
        <v>40959</v>
      </c>
      <c r="C635" s="18">
        <v>10.395683999999999</v>
      </c>
      <c r="D635" s="128">
        <f t="shared" si="18"/>
        <v>3.179987555694419E-2</v>
      </c>
    </row>
    <row r="636" spans="2:4" x14ac:dyDescent="0.25">
      <c r="B636" s="12">
        <v>40952</v>
      </c>
      <c r="C636" s="18">
        <v>10.075291</v>
      </c>
      <c r="D636" s="128">
        <f t="shared" si="18"/>
        <v>-4.706673385716198E-2</v>
      </c>
    </row>
    <row r="637" spans="2:4" x14ac:dyDescent="0.25">
      <c r="B637" s="12">
        <v>40945</v>
      </c>
      <c r="C637" s="18">
        <v>10.572924</v>
      </c>
      <c r="D637" s="128">
        <f t="shared" si="18"/>
        <v>-5.1311438157112255E-3</v>
      </c>
    </row>
    <row r="638" spans="2:4" x14ac:dyDescent="0.25">
      <c r="B638" s="12">
        <v>40938</v>
      </c>
      <c r="C638" s="18">
        <v>10.627454999999999</v>
      </c>
      <c r="D638" s="128">
        <f t="shared" si="18"/>
        <v>-3.1075109570347204E-2</v>
      </c>
    </row>
    <row r="639" spans="2:4" x14ac:dyDescent="0.25">
      <c r="B639" s="12">
        <v>40931</v>
      </c>
      <c r="C639" s="18">
        <v>10.968296</v>
      </c>
      <c r="D639" s="128">
        <f t="shared" si="18"/>
        <v>-3.7679431137196517E-2</v>
      </c>
    </row>
    <row r="640" spans="2:4" x14ac:dyDescent="0.25">
      <c r="B640" s="12">
        <v>40924</v>
      </c>
      <c r="C640" s="18">
        <v>11.397757</v>
      </c>
      <c r="D640" s="128">
        <f t="shared" si="18"/>
        <v>-4.3478432362169306E-2</v>
      </c>
    </row>
    <row r="641" spans="2:4" x14ac:dyDescent="0.25">
      <c r="B641" s="12">
        <v>40917</v>
      </c>
      <c r="C641" s="18">
        <v>11.915839</v>
      </c>
      <c r="D641" s="128">
        <f t="shared" si="18"/>
        <v>8.6557136259410861E-3</v>
      </c>
    </row>
    <row r="642" spans="2:4" x14ac:dyDescent="0.25">
      <c r="B642" s="12">
        <v>40910</v>
      </c>
      <c r="C642" s="18">
        <v>11.813584000000001</v>
      </c>
      <c r="D642" s="128">
        <f t="shared" si="18"/>
        <v>7.5579743635953989E-3</v>
      </c>
    </row>
    <row r="643" spans="2:4" x14ac:dyDescent="0.25">
      <c r="B643" s="12">
        <v>40903</v>
      </c>
      <c r="C643" s="18">
        <v>11.724966999999999</v>
      </c>
      <c r="D643" s="128">
        <f t="shared" ref="D643:D706" si="19">C643/C644-1</f>
        <v>4.3324099555378082E-2</v>
      </c>
    </row>
    <row r="644" spans="2:4" x14ac:dyDescent="0.25">
      <c r="B644" s="12">
        <v>40896</v>
      </c>
      <c r="C644" s="18">
        <v>11.238087</v>
      </c>
      <c r="D644" s="128">
        <f t="shared" si="19"/>
        <v>5.4140254348060468E-2</v>
      </c>
    </row>
    <row r="645" spans="2:4" x14ac:dyDescent="0.25">
      <c r="B645" s="12">
        <v>40889</v>
      </c>
      <c r="C645" s="18">
        <v>10.660902999999999</v>
      </c>
      <c r="D645" s="128">
        <f t="shared" si="19"/>
        <v>-6.3246176329585735E-2</v>
      </c>
    </row>
    <row r="646" spans="2:4" x14ac:dyDescent="0.25">
      <c r="B646" s="12">
        <v>40882</v>
      </c>
      <c r="C646" s="18">
        <v>11.380687999999999</v>
      </c>
      <c r="D646" s="128">
        <f t="shared" si="19"/>
        <v>-1.3537298604317738E-2</v>
      </c>
    </row>
    <row r="647" spans="2:4" x14ac:dyDescent="0.25">
      <c r="B647" s="12">
        <v>40875</v>
      </c>
      <c r="C647" s="18">
        <v>11.536866</v>
      </c>
      <c r="D647" s="128">
        <f t="shared" si="19"/>
        <v>4.169228339668396E-2</v>
      </c>
    </row>
    <row r="648" spans="2:4" x14ac:dyDescent="0.25">
      <c r="B648" s="12">
        <v>40868</v>
      </c>
      <c r="C648" s="18">
        <v>11.075119000000001</v>
      </c>
      <c r="D648" s="128">
        <f t="shared" si="19"/>
        <v>-2.393755312102186E-2</v>
      </c>
    </row>
    <row r="649" spans="2:4" x14ac:dyDescent="0.25">
      <c r="B649" s="12">
        <v>40861</v>
      </c>
      <c r="C649" s="18">
        <v>11.346731999999999</v>
      </c>
      <c r="D649" s="128">
        <f t="shared" si="19"/>
        <v>-3.7442806787041039E-2</v>
      </c>
    </row>
    <row r="650" spans="2:4" x14ac:dyDescent="0.25">
      <c r="B650" s="12">
        <v>40854</v>
      </c>
      <c r="C650" s="18">
        <v>11.788112</v>
      </c>
      <c r="D650" s="128">
        <f t="shared" si="19"/>
        <v>-1.8099352274917546E-2</v>
      </c>
    </row>
    <row r="651" spans="2:4" x14ac:dyDescent="0.25">
      <c r="B651" s="12">
        <v>40847</v>
      </c>
      <c r="C651" s="18">
        <v>12.005402</v>
      </c>
      <c r="D651" s="128">
        <f t="shared" si="19"/>
        <v>-2.2572913185661125E-3</v>
      </c>
    </row>
    <row r="652" spans="2:4" x14ac:dyDescent="0.25">
      <c r="B652" s="12">
        <v>40840</v>
      </c>
      <c r="C652" s="18">
        <v>12.032563</v>
      </c>
      <c r="D652" s="128">
        <f t="shared" si="19"/>
        <v>9.0461670914754988E-2</v>
      </c>
    </row>
    <row r="653" spans="2:4" x14ac:dyDescent="0.25">
      <c r="B653" s="12">
        <v>40833</v>
      </c>
      <c r="C653" s="18">
        <v>11.034375000000001</v>
      </c>
      <c r="D653" s="128">
        <f t="shared" si="19"/>
        <v>-3.067761803271063E-3</v>
      </c>
    </row>
    <row r="654" spans="2:4" x14ac:dyDescent="0.25">
      <c r="B654" s="12">
        <v>40826</v>
      </c>
      <c r="C654" s="18">
        <v>11.06833</v>
      </c>
      <c r="D654" s="128">
        <f t="shared" si="19"/>
        <v>5.6384210027505377E-2</v>
      </c>
    </row>
    <row r="655" spans="2:4" x14ac:dyDescent="0.25">
      <c r="B655" s="12">
        <v>40819</v>
      </c>
      <c r="C655" s="18">
        <v>10.477561</v>
      </c>
      <c r="D655" s="128">
        <f t="shared" si="19"/>
        <v>6.1940438436192347E-2</v>
      </c>
    </row>
    <row r="656" spans="2:4" x14ac:dyDescent="0.25">
      <c r="B656" s="12">
        <v>40812</v>
      </c>
      <c r="C656" s="18">
        <v>9.8664299999999994</v>
      </c>
      <c r="D656" s="128">
        <f t="shared" si="19"/>
        <v>7.736393877397707E-2</v>
      </c>
    </row>
    <row r="657" spans="2:4" x14ac:dyDescent="0.25">
      <c r="B657" s="12">
        <v>40805</v>
      </c>
      <c r="C657" s="18">
        <v>9.1579359999999994</v>
      </c>
      <c r="D657" s="128">
        <f t="shared" si="19"/>
        <v>-0.11676474780747237</v>
      </c>
    </row>
    <row r="658" spans="2:4" x14ac:dyDescent="0.25">
      <c r="B658" s="12">
        <v>40798</v>
      </c>
      <c r="C658" s="18">
        <v>10.368626000000001</v>
      </c>
      <c r="D658" s="128">
        <f t="shared" si="19"/>
        <v>9.8138043970741107E-2</v>
      </c>
    </row>
    <row r="659" spans="2:4" x14ac:dyDescent="0.25">
      <c r="B659" s="12">
        <v>40791</v>
      </c>
      <c r="C659" s="18">
        <v>9.4420059999999992</v>
      </c>
      <c r="D659" s="128">
        <f t="shared" si="19"/>
        <v>-4.0550192596064183E-2</v>
      </c>
    </row>
    <row r="660" spans="2:4" x14ac:dyDescent="0.25">
      <c r="B660" s="12">
        <v>40784</v>
      </c>
      <c r="C660" s="18">
        <v>9.8410630000000001</v>
      </c>
      <c r="D660" s="128">
        <f t="shared" si="19"/>
        <v>-8.8552840284713552E-3</v>
      </c>
    </row>
    <row r="661" spans="2:4" x14ac:dyDescent="0.25">
      <c r="B661" s="12">
        <v>40777</v>
      </c>
      <c r="C661" s="18">
        <v>9.9289869999999993</v>
      </c>
      <c r="D661" s="128">
        <f t="shared" si="19"/>
        <v>4.9320783458649986E-2</v>
      </c>
    </row>
    <row r="662" spans="2:4" x14ac:dyDescent="0.25">
      <c r="B662" s="12">
        <v>40770</v>
      </c>
      <c r="C662" s="18">
        <v>9.4622989999999998</v>
      </c>
      <c r="D662" s="128">
        <f t="shared" si="19"/>
        <v>-9.8001233131192356E-2</v>
      </c>
    </row>
    <row r="663" spans="2:4" x14ac:dyDescent="0.25">
      <c r="B663" s="12">
        <v>40763</v>
      </c>
      <c r="C663" s="18">
        <v>10.490368</v>
      </c>
      <c r="D663" s="128">
        <f t="shared" si="19"/>
        <v>-4.2001421696728491E-2</v>
      </c>
    </row>
    <row r="664" spans="2:4" x14ac:dyDescent="0.25">
      <c r="B664" s="12">
        <v>40756</v>
      </c>
      <c r="C664" s="18">
        <v>10.950296</v>
      </c>
      <c r="D664" s="128">
        <f t="shared" si="19"/>
        <v>-0.12910173049568685</v>
      </c>
    </row>
    <row r="665" spans="2:4" x14ac:dyDescent="0.25">
      <c r="B665" s="12">
        <v>40749</v>
      </c>
      <c r="C665" s="18">
        <v>12.573565</v>
      </c>
      <c r="D665" s="128">
        <f t="shared" si="19"/>
        <v>1.8630219819969929E-2</v>
      </c>
    </row>
    <row r="666" spans="2:4" x14ac:dyDescent="0.25">
      <c r="B666" s="12">
        <v>40742</v>
      </c>
      <c r="C666" s="18">
        <v>12.343601</v>
      </c>
      <c r="D666" s="128">
        <f t="shared" si="19"/>
        <v>1.3326112412562541E-2</v>
      </c>
    </row>
    <row r="667" spans="2:4" x14ac:dyDescent="0.25">
      <c r="B667" s="12">
        <v>40735</v>
      </c>
      <c r="C667" s="18">
        <v>12.181272</v>
      </c>
      <c r="D667" s="128">
        <f t="shared" si="19"/>
        <v>-1.4230978950930728E-2</v>
      </c>
    </row>
    <row r="668" spans="2:4" x14ac:dyDescent="0.25">
      <c r="B668" s="12">
        <v>40728</v>
      </c>
      <c r="C668" s="18">
        <v>12.357125999999999</v>
      </c>
      <c r="D668" s="128">
        <f t="shared" si="19"/>
        <v>1.5564182188236186E-2</v>
      </c>
    </row>
    <row r="669" spans="2:4" x14ac:dyDescent="0.25">
      <c r="B669" s="12">
        <v>40721</v>
      </c>
      <c r="C669" s="18">
        <v>12.167745</v>
      </c>
      <c r="D669" s="128">
        <f t="shared" si="19"/>
        <v>7.5314035307414429E-2</v>
      </c>
    </row>
    <row r="670" spans="2:4" x14ac:dyDescent="0.25">
      <c r="B670" s="12">
        <v>40714</v>
      </c>
      <c r="C670" s="18">
        <v>11.315526999999999</v>
      </c>
      <c r="D670" s="128">
        <f t="shared" si="19"/>
        <v>2.7622551790808858E-2</v>
      </c>
    </row>
    <row r="671" spans="2:4" x14ac:dyDescent="0.25">
      <c r="B671" s="12">
        <v>40707</v>
      </c>
      <c r="C671" s="18">
        <v>11.011365</v>
      </c>
      <c r="D671" s="128">
        <f t="shared" si="19"/>
        <v>2.9615783988887756E-2</v>
      </c>
    </row>
    <row r="672" spans="2:4" x14ac:dyDescent="0.25">
      <c r="B672" s="12">
        <v>40700</v>
      </c>
      <c r="C672" s="18">
        <v>10.694635</v>
      </c>
      <c r="D672" s="128">
        <f t="shared" si="19"/>
        <v>-4.2245104245708043E-2</v>
      </c>
    </row>
    <row r="673" spans="2:4" x14ac:dyDescent="0.25">
      <c r="B673" s="12">
        <v>40693</v>
      </c>
      <c r="C673" s="18">
        <v>11.166359</v>
      </c>
      <c r="D673" s="128">
        <f t="shared" si="19"/>
        <v>-3.6628258996658891E-2</v>
      </c>
    </row>
    <row r="674" spans="2:4" x14ac:dyDescent="0.25">
      <c r="B674" s="12">
        <v>40686</v>
      </c>
      <c r="C674" s="18">
        <v>11.590914</v>
      </c>
      <c r="D674" s="128">
        <f t="shared" si="19"/>
        <v>-3.4792125690633391E-2</v>
      </c>
    </row>
    <row r="675" spans="2:4" x14ac:dyDescent="0.25">
      <c r="B675" s="12">
        <v>40679</v>
      </c>
      <c r="C675" s="18">
        <v>12.008723</v>
      </c>
      <c r="D675" s="128">
        <f t="shared" si="19"/>
        <v>-2.8353177210331149E-2</v>
      </c>
    </row>
    <row r="676" spans="2:4" x14ac:dyDescent="0.25">
      <c r="B676" s="12">
        <v>40672</v>
      </c>
      <c r="C676" s="18">
        <v>12.359144000000001</v>
      </c>
      <c r="D676" s="128">
        <f t="shared" si="19"/>
        <v>3.6158396331544163E-2</v>
      </c>
    </row>
    <row r="677" spans="2:4" x14ac:dyDescent="0.25">
      <c r="B677" s="12">
        <v>40665</v>
      </c>
      <c r="C677" s="18">
        <v>11.927852</v>
      </c>
      <c r="D677" s="128">
        <f t="shared" si="19"/>
        <v>5.6487990472042782E-4</v>
      </c>
    </row>
    <row r="678" spans="2:4" x14ac:dyDescent="0.25">
      <c r="B678" s="12">
        <v>40658</v>
      </c>
      <c r="C678" s="18">
        <v>11.921118</v>
      </c>
      <c r="D678" s="128">
        <f t="shared" si="19"/>
        <v>8.3282332059051223E-2</v>
      </c>
    </row>
    <row r="679" spans="2:4" x14ac:dyDescent="0.25">
      <c r="B679" s="12">
        <v>40651</v>
      </c>
      <c r="C679" s="18">
        <v>11.004626999999999</v>
      </c>
      <c r="D679" s="128">
        <f t="shared" si="19"/>
        <v>3.5510510340964974E-2</v>
      </c>
    </row>
    <row r="680" spans="2:4" x14ac:dyDescent="0.25">
      <c r="B680" s="12">
        <v>40644</v>
      </c>
      <c r="C680" s="18">
        <v>10.627248</v>
      </c>
      <c r="D680" s="128">
        <f t="shared" si="19"/>
        <v>-1.7445460342455754E-2</v>
      </c>
    </row>
    <row r="681" spans="2:4" x14ac:dyDescent="0.25">
      <c r="B681" s="12">
        <v>40637</v>
      </c>
      <c r="C681" s="18">
        <v>10.815937</v>
      </c>
      <c r="D681" s="128">
        <f t="shared" si="19"/>
        <v>-1.5941280029842186E-2</v>
      </c>
    </row>
    <row r="682" spans="2:4" x14ac:dyDescent="0.25">
      <c r="B682" s="12">
        <v>40630</v>
      </c>
      <c r="C682" s="18">
        <v>10.991149999999999</v>
      </c>
      <c r="D682" s="128">
        <f t="shared" si="19"/>
        <v>-1.1515138379247003E-2</v>
      </c>
    </row>
    <row r="683" spans="2:4" x14ac:dyDescent="0.25">
      <c r="B683" s="12">
        <v>40623</v>
      </c>
      <c r="C683" s="18">
        <v>11.119189</v>
      </c>
      <c r="D683" s="128">
        <f t="shared" si="19"/>
        <v>4.0520369250717447E-2</v>
      </c>
    </row>
    <row r="684" spans="2:4" x14ac:dyDescent="0.25">
      <c r="B684" s="12">
        <v>40616</v>
      </c>
      <c r="C684" s="18">
        <v>10.686180999999999</v>
      </c>
      <c r="D684" s="128">
        <f t="shared" si="19"/>
        <v>-5.621039905875258E-3</v>
      </c>
    </row>
    <row r="685" spans="2:4" x14ac:dyDescent="0.25">
      <c r="B685" s="12">
        <v>40609</v>
      </c>
      <c r="C685" s="18">
        <v>10.746587999999999</v>
      </c>
      <c r="D685" s="128">
        <f t="shared" si="19"/>
        <v>-4.0743155760916583E-2</v>
      </c>
    </row>
    <row r="686" spans="2:4" x14ac:dyDescent="0.25">
      <c r="B686" s="12">
        <v>40602</v>
      </c>
      <c r="C686" s="18">
        <v>11.203035</v>
      </c>
      <c r="D686" s="128">
        <f t="shared" si="19"/>
        <v>2.644552635885189E-2</v>
      </c>
    </row>
    <row r="687" spans="2:4" x14ac:dyDescent="0.25">
      <c r="B687" s="12">
        <v>40595</v>
      </c>
      <c r="C687" s="18">
        <v>10.914398</v>
      </c>
      <c r="D687" s="128">
        <f t="shared" si="19"/>
        <v>-3.957495041636705E-2</v>
      </c>
    </row>
    <row r="688" spans="2:4" x14ac:dyDescent="0.25">
      <c r="B688" s="12">
        <v>40588</v>
      </c>
      <c r="C688" s="18">
        <v>11.364133000000001</v>
      </c>
      <c r="D688" s="128">
        <f t="shared" si="19"/>
        <v>-3.3675635815963001E-2</v>
      </c>
    </row>
    <row r="689" spans="2:4" x14ac:dyDescent="0.25">
      <c r="B689" s="12">
        <v>40581</v>
      </c>
      <c r="C689" s="18">
        <v>11.760164</v>
      </c>
      <c r="D689" s="128">
        <f t="shared" si="19"/>
        <v>5.7081088071542219E-4</v>
      </c>
    </row>
    <row r="690" spans="2:4" x14ac:dyDescent="0.25">
      <c r="B690" s="12">
        <v>40574</v>
      </c>
      <c r="C690" s="18">
        <v>11.753455000000001</v>
      </c>
      <c r="D690" s="128">
        <f t="shared" si="19"/>
        <v>8.0601378552282998E-3</v>
      </c>
    </row>
    <row r="691" spans="2:4" x14ac:dyDescent="0.25">
      <c r="B691" s="12">
        <v>40567</v>
      </c>
      <c r="C691" s="18">
        <v>11.659478</v>
      </c>
      <c r="D691" s="128">
        <f t="shared" si="19"/>
        <v>-4.9781069047416748E-2</v>
      </c>
    </row>
    <row r="692" spans="2:4" x14ac:dyDescent="0.25">
      <c r="B692" s="12">
        <v>40560</v>
      </c>
      <c r="C692" s="18">
        <v>12.270307000000001</v>
      </c>
      <c r="D692" s="128">
        <f t="shared" si="19"/>
        <v>-2.765981084930158E-2</v>
      </c>
    </row>
    <row r="693" spans="2:4" x14ac:dyDescent="0.25">
      <c r="B693" s="12">
        <v>40553</v>
      </c>
      <c r="C693" s="18">
        <v>12.619356</v>
      </c>
      <c r="D693" s="128">
        <f t="shared" si="19"/>
        <v>2.0629825441556005E-2</v>
      </c>
    </row>
    <row r="694" spans="2:4" x14ac:dyDescent="0.25">
      <c r="B694" s="12">
        <v>40546</v>
      </c>
      <c r="C694" s="18">
        <v>12.364283</v>
      </c>
      <c r="D694" s="128">
        <f t="shared" si="19"/>
        <v>4.1266087925514228E-2</v>
      </c>
    </row>
    <row r="695" spans="2:4" x14ac:dyDescent="0.25">
      <c r="B695" s="12">
        <v>40539</v>
      </c>
      <c r="C695" s="18">
        <v>11.874278</v>
      </c>
      <c r="D695" s="128">
        <f t="shared" si="19"/>
        <v>1.6695367046347442E-2</v>
      </c>
    </row>
    <row r="696" spans="2:4" x14ac:dyDescent="0.25">
      <c r="B696" s="12">
        <v>40532</v>
      </c>
      <c r="C696" s="18">
        <v>11.679288</v>
      </c>
      <c r="D696" s="128">
        <f t="shared" si="19"/>
        <v>3.3135964027692477E-2</v>
      </c>
    </row>
    <row r="697" spans="2:4" x14ac:dyDescent="0.25">
      <c r="B697" s="12">
        <v>40525</v>
      </c>
      <c r="C697" s="18">
        <v>11.304696</v>
      </c>
      <c r="D697" s="128">
        <f t="shared" si="19"/>
        <v>1.7783483868498706E-3</v>
      </c>
    </row>
    <row r="698" spans="2:4" x14ac:dyDescent="0.25">
      <c r="B698" s="12">
        <v>40518</v>
      </c>
      <c r="C698" s="18">
        <v>11.284628</v>
      </c>
      <c r="D698" s="128">
        <f t="shared" si="19"/>
        <v>3.3068056024985415E-2</v>
      </c>
    </row>
    <row r="699" spans="2:4" x14ac:dyDescent="0.25">
      <c r="B699" s="12">
        <v>40511</v>
      </c>
      <c r="C699" s="18">
        <v>10.923412000000001</v>
      </c>
      <c r="D699" s="128">
        <f t="shared" si="19"/>
        <v>5.6274189657064877E-2</v>
      </c>
    </row>
    <row r="700" spans="2:4" x14ac:dyDescent="0.25">
      <c r="B700" s="12">
        <v>40504</v>
      </c>
      <c r="C700" s="18">
        <v>10.341455</v>
      </c>
      <c r="D700" s="128">
        <f t="shared" si="19"/>
        <v>-3.0720978395429643E-2</v>
      </c>
    </row>
    <row r="701" spans="2:4" x14ac:dyDescent="0.25">
      <c r="B701" s="12">
        <v>40497</v>
      </c>
      <c r="C701" s="18">
        <v>10.669224</v>
      </c>
      <c r="D701" s="128">
        <f t="shared" si="19"/>
        <v>-2.1472580850632417E-2</v>
      </c>
    </row>
    <row r="702" spans="2:4" x14ac:dyDescent="0.25">
      <c r="B702" s="12">
        <v>40490</v>
      </c>
      <c r="C702" s="18">
        <v>10.903347</v>
      </c>
      <c r="D702" s="128">
        <f t="shared" si="19"/>
        <v>-1.5105807041493891E-2</v>
      </c>
    </row>
    <row r="703" spans="2:4" x14ac:dyDescent="0.25">
      <c r="B703" s="12">
        <v>40483</v>
      </c>
      <c r="C703" s="18">
        <v>11.070577</v>
      </c>
      <c r="D703" s="128">
        <f t="shared" si="19"/>
        <v>6.1577898160382505E-2</v>
      </c>
    </row>
    <row r="704" spans="2:4" x14ac:dyDescent="0.25">
      <c r="B704" s="12">
        <v>40476</v>
      </c>
      <c r="C704" s="18">
        <v>10.428417</v>
      </c>
      <c r="D704" s="128">
        <f t="shared" si="19"/>
        <v>5.2667296545959807E-2</v>
      </c>
    </row>
    <row r="705" spans="2:4" x14ac:dyDescent="0.25">
      <c r="B705" s="12">
        <v>40469</v>
      </c>
      <c r="C705" s="18">
        <v>9.9066600000000005</v>
      </c>
      <c r="D705" s="128">
        <f t="shared" si="19"/>
        <v>1.8569717408403186E-2</v>
      </c>
    </row>
    <row r="706" spans="2:4" x14ac:dyDescent="0.25">
      <c r="B706" s="12">
        <v>40462</v>
      </c>
      <c r="C706" s="18">
        <v>9.7260500000000008</v>
      </c>
      <c r="D706" s="128">
        <f t="shared" si="19"/>
        <v>-1.0211177269696892E-2</v>
      </c>
    </row>
    <row r="707" spans="2:4" x14ac:dyDescent="0.25">
      <c r="B707" s="12">
        <v>40455</v>
      </c>
      <c r="C707" s="18">
        <v>9.8263890000000007</v>
      </c>
      <c r="D707" s="128">
        <f t="shared" ref="D707:D770" si="20">C707/C708-1</f>
        <v>2.6554597724264717E-2</v>
      </c>
    </row>
    <row r="708" spans="2:4" x14ac:dyDescent="0.25">
      <c r="B708" s="12">
        <v>40448</v>
      </c>
      <c r="C708" s="18">
        <v>9.572203</v>
      </c>
      <c r="D708" s="128">
        <f t="shared" si="20"/>
        <v>3.5455933316840493E-2</v>
      </c>
    </row>
    <row r="709" spans="2:4" x14ac:dyDescent="0.25">
      <c r="B709" s="12">
        <v>40441</v>
      </c>
      <c r="C709" s="18">
        <v>9.2444330000000008</v>
      </c>
      <c r="D709" s="128">
        <f t="shared" si="20"/>
        <v>-8.1727308830123246E-2</v>
      </c>
    </row>
    <row r="710" spans="2:4" x14ac:dyDescent="0.25">
      <c r="B710" s="12">
        <v>40434</v>
      </c>
      <c r="C710" s="18">
        <v>10.067197999999999</v>
      </c>
      <c r="D710" s="128">
        <f t="shared" si="20"/>
        <v>-3.0907913708123735E-2</v>
      </c>
    </row>
    <row r="711" spans="2:4" x14ac:dyDescent="0.25">
      <c r="B711" s="12">
        <v>40427</v>
      </c>
      <c r="C711" s="18">
        <v>10.388278</v>
      </c>
      <c r="D711" s="128">
        <f t="shared" si="20"/>
        <v>-5.1598857416768062E-4</v>
      </c>
    </row>
    <row r="712" spans="2:4" x14ac:dyDescent="0.25">
      <c r="B712" s="12">
        <v>40420</v>
      </c>
      <c r="C712" s="18">
        <v>10.393641000000001</v>
      </c>
      <c r="D712" s="128">
        <f t="shared" si="20"/>
        <v>2.5641326740608816E-2</v>
      </c>
    </row>
    <row r="713" spans="2:4" x14ac:dyDescent="0.25">
      <c r="B713" s="12">
        <v>40413</v>
      </c>
      <c r="C713" s="18">
        <v>10.133796999999999</v>
      </c>
      <c r="D713" s="128">
        <f t="shared" si="20"/>
        <v>-7.8280741326081094E-3</v>
      </c>
    </row>
    <row r="714" spans="2:4" x14ac:dyDescent="0.25">
      <c r="B714" s="12">
        <v>40406</v>
      </c>
      <c r="C714" s="18">
        <v>10.213751</v>
      </c>
      <c r="D714" s="128">
        <f t="shared" si="20"/>
        <v>7.2272834090514326E-3</v>
      </c>
    </row>
    <row r="715" spans="2:4" x14ac:dyDescent="0.25">
      <c r="B715" s="12">
        <v>40399</v>
      </c>
      <c r="C715" s="18">
        <v>10.140463</v>
      </c>
      <c r="D715" s="128">
        <f t="shared" si="20"/>
        <v>-1.8064559985188411E-2</v>
      </c>
    </row>
    <row r="716" spans="2:4" x14ac:dyDescent="0.25">
      <c r="B716" s="12">
        <v>40392</v>
      </c>
      <c r="C716" s="18">
        <v>10.327016</v>
      </c>
      <c r="D716" s="128">
        <f t="shared" si="20"/>
        <v>1.7060130546315166E-2</v>
      </c>
    </row>
    <row r="717" spans="2:4" x14ac:dyDescent="0.25">
      <c r="B717" s="12">
        <v>40385</v>
      </c>
      <c r="C717" s="18">
        <v>10.153791</v>
      </c>
      <c r="D717" s="128">
        <f t="shared" si="20"/>
        <v>-4.5112273559805183E-2</v>
      </c>
    </row>
    <row r="718" spans="2:4" x14ac:dyDescent="0.25">
      <c r="B718" s="12">
        <v>40378</v>
      </c>
      <c r="C718" s="18">
        <v>10.633492</v>
      </c>
      <c r="D718" s="128">
        <f t="shared" si="20"/>
        <v>6.6132017792842834E-2</v>
      </c>
    </row>
    <row r="719" spans="2:4" x14ac:dyDescent="0.25">
      <c r="B719" s="12">
        <v>40371</v>
      </c>
      <c r="C719" s="18">
        <v>9.9738980000000002</v>
      </c>
      <c r="D719" s="128">
        <f t="shared" si="20"/>
        <v>-5.6115965487597563E-2</v>
      </c>
    </row>
    <row r="720" spans="2:4" x14ac:dyDescent="0.25">
      <c r="B720" s="12">
        <v>40364</v>
      </c>
      <c r="C720" s="18">
        <v>10.566867999999999</v>
      </c>
      <c r="D720" s="128">
        <f t="shared" si="20"/>
        <v>2.6537197210488417E-2</v>
      </c>
    </row>
    <row r="721" spans="2:4" x14ac:dyDescent="0.25">
      <c r="B721" s="12">
        <v>40357</v>
      </c>
      <c r="C721" s="18">
        <v>10.293702</v>
      </c>
      <c r="D721" s="128">
        <f t="shared" si="20"/>
        <v>-9.5962407669172745E-2</v>
      </c>
    </row>
    <row r="722" spans="2:4" x14ac:dyDescent="0.25">
      <c r="B722" s="12">
        <v>40350</v>
      </c>
      <c r="C722" s="18">
        <v>11.386365</v>
      </c>
      <c r="D722" s="128">
        <f t="shared" si="20"/>
        <v>-6.5638245205723256E-2</v>
      </c>
    </row>
    <row r="723" spans="2:4" x14ac:dyDescent="0.25">
      <c r="B723" s="12">
        <v>40343</v>
      </c>
      <c r="C723" s="18">
        <v>12.186249</v>
      </c>
      <c r="D723" s="128">
        <f t="shared" si="20"/>
        <v>-4.5264850152890834E-2</v>
      </c>
    </row>
    <row r="724" spans="2:4" x14ac:dyDescent="0.25">
      <c r="B724" s="12">
        <v>40336</v>
      </c>
      <c r="C724" s="18">
        <v>12.764010000000001</v>
      </c>
      <c r="D724" s="128">
        <f t="shared" si="20"/>
        <v>1.0515160446865401E-2</v>
      </c>
    </row>
    <row r="725" spans="2:4" x14ac:dyDescent="0.25">
      <c r="B725" s="12">
        <v>40329</v>
      </c>
      <c r="C725" s="18">
        <v>12.631190999999999</v>
      </c>
      <c r="D725" s="128">
        <f t="shared" si="20"/>
        <v>-2.8104296505037096E-2</v>
      </c>
    </row>
    <row r="726" spans="2:4" x14ac:dyDescent="0.25">
      <c r="B726" s="12">
        <v>40322</v>
      </c>
      <c r="C726" s="18">
        <v>12.996447</v>
      </c>
      <c r="D726" s="128">
        <f t="shared" si="20"/>
        <v>1.3464515652598763E-2</v>
      </c>
    </row>
    <row r="727" spans="2:4" x14ac:dyDescent="0.25">
      <c r="B727" s="12">
        <v>40315</v>
      </c>
      <c r="C727" s="18">
        <v>12.823781</v>
      </c>
      <c r="D727" s="128">
        <f t="shared" si="20"/>
        <v>-7.9599759732964515E-2</v>
      </c>
    </row>
    <row r="728" spans="2:4" x14ac:dyDescent="0.25">
      <c r="B728" s="12">
        <v>40308</v>
      </c>
      <c r="C728" s="18">
        <v>13.932831</v>
      </c>
      <c r="D728" s="128">
        <f t="shared" si="20"/>
        <v>5.0575814219327331E-2</v>
      </c>
    </row>
    <row r="729" spans="2:4" x14ac:dyDescent="0.25">
      <c r="B729" s="12">
        <v>40301</v>
      </c>
      <c r="C729" s="18">
        <v>13.262090000000001</v>
      </c>
      <c r="D729" s="128">
        <f t="shared" si="20"/>
        <v>-5.2656362249405064E-2</v>
      </c>
    </row>
    <row r="730" spans="2:4" x14ac:dyDescent="0.25">
      <c r="B730" s="12">
        <v>40294</v>
      </c>
      <c r="C730" s="18">
        <v>13.999238999999999</v>
      </c>
      <c r="D730" s="128">
        <f t="shared" si="20"/>
        <v>-4.7214316239514442E-3</v>
      </c>
    </row>
    <row r="731" spans="2:4" x14ac:dyDescent="0.25">
      <c r="B731" s="12">
        <v>40287</v>
      </c>
      <c r="C731" s="18">
        <v>14.065649000000001</v>
      </c>
      <c r="D731" s="128">
        <f t="shared" si="20"/>
        <v>0.10774101587883123</v>
      </c>
    </row>
    <row r="732" spans="2:4" x14ac:dyDescent="0.25">
      <c r="B732" s="12">
        <v>40280</v>
      </c>
      <c r="C732" s="18">
        <v>12.697597</v>
      </c>
      <c r="D732" s="128">
        <f t="shared" si="20"/>
        <v>-3.871341583944421E-2</v>
      </c>
    </row>
    <row r="733" spans="2:4" x14ac:dyDescent="0.25">
      <c r="B733" s="12">
        <v>40273</v>
      </c>
      <c r="C733" s="18">
        <v>13.208961</v>
      </c>
      <c r="D733" s="128">
        <f t="shared" si="20"/>
        <v>7.0506025291539265E-2</v>
      </c>
    </row>
    <row r="734" spans="2:4" x14ac:dyDescent="0.25">
      <c r="B734" s="12">
        <v>40266</v>
      </c>
      <c r="C734" s="18">
        <v>12.338988000000001</v>
      </c>
      <c r="D734" s="128">
        <f t="shared" si="20"/>
        <v>4.6171132024568351E-2</v>
      </c>
    </row>
    <row r="735" spans="2:4" x14ac:dyDescent="0.25">
      <c r="B735" s="12">
        <v>40259</v>
      </c>
      <c r="C735" s="18">
        <v>11.794426</v>
      </c>
      <c r="D735" s="128">
        <f t="shared" si="20"/>
        <v>4.4705750218052343E-2</v>
      </c>
    </row>
    <row r="736" spans="2:4" x14ac:dyDescent="0.25">
      <c r="B736" s="12">
        <v>40252</v>
      </c>
      <c r="C736" s="18">
        <v>11.289711</v>
      </c>
      <c r="D736" s="128">
        <f t="shared" si="20"/>
        <v>3.5480643382332921E-3</v>
      </c>
    </row>
    <row r="737" spans="2:4" x14ac:dyDescent="0.25">
      <c r="B737" s="12">
        <v>40245</v>
      </c>
      <c r="C737" s="18">
        <v>11.249796</v>
      </c>
      <c r="D737" s="128">
        <f t="shared" si="20"/>
        <v>-5.8474901745020347E-3</v>
      </c>
    </row>
    <row r="738" spans="2:4" x14ac:dyDescent="0.25">
      <c r="B738" s="12">
        <v>40238</v>
      </c>
      <c r="C738" s="18">
        <v>11.315966</v>
      </c>
      <c r="D738" s="128">
        <f t="shared" si="20"/>
        <v>-2.5641144863040033E-2</v>
      </c>
    </row>
    <row r="739" spans="2:4" x14ac:dyDescent="0.25">
      <c r="B739" s="12">
        <v>40231</v>
      </c>
      <c r="C739" s="18">
        <v>11.613756</v>
      </c>
      <c r="D739" s="128">
        <f t="shared" si="20"/>
        <v>-2.6082158329126415E-2</v>
      </c>
    </row>
    <row r="740" spans="2:4" x14ac:dyDescent="0.25">
      <c r="B740" s="12">
        <v>40224</v>
      </c>
      <c r="C740" s="18">
        <v>11.92478</v>
      </c>
      <c r="D740" s="128">
        <f t="shared" si="20"/>
        <v>-3.3188214990895748E-3</v>
      </c>
    </row>
    <row r="741" spans="2:4" x14ac:dyDescent="0.25">
      <c r="B741" s="12">
        <v>40217</v>
      </c>
      <c r="C741" s="18">
        <v>11.964487999999999</v>
      </c>
      <c r="D741" s="128">
        <f t="shared" si="20"/>
        <v>3.3734181310996814E-2</v>
      </c>
    </row>
    <row r="742" spans="2:4" x14ac:dyDescent="0.25">
      <c r="B742" s="12">
        <v>40210</v>
      </c>
      <c r="C742" s="18">
        <v>11.574047</v>
      </c>
      <c r="D742" s="128">
        <f t="shared" si="20"/>
        <v>-4.6347064319814391E-2</v>
      </c>
    </row>
    <row r="743" spans="2:4" x14ac:dyDescent="0.25">
      <c r="B743" s="12">
        <v>40203</v>
      </c>
      <c r="C743" s="18">
        <v>12.13654</v>
      </c>
      <c r="D743" s="128">
        <f t="shared" si="20"/>
        <v>-0.1114341967813326</v>
      </c>
    </row>
    <row r="744" spans="2:4" x14ac:dyDescent="0.25">
      <c r="B744" s="12">
        <v>40196</v>
      </c>
      <c r="C744" s="18">
        <v>13.658571999999999</v>
      </c>
      <c r="D744" s="128">
        <f t="shared" si="20"/>
        <v>1.7249847862051304E-2</v>
      </c>
    </row>
    <row r="745" spans="2:4" x14ac:dyDescent="0.25">
      <c r="B745" s="12">
        <v>40189</v>
      </c>
      <c r="C745" s="18">
        <v>13.426959</v>
      </c>
      <c r="D745" s="128">
        <f t="shared" si="20"/>
        <v>5.4573625242801294E-2</v>
      </c>
    </row>
    <row r="746" spans="2:4" x14ac:dyDescent="0.25">
      <c r="B746" s="12">
        <v>40182</v>
      </c>
      <c r="C746" s="18">
        <v>12.732120999999999</v>
      </c>
      <c r="D746" s="128">
        <f t="shared" si="20"/>
        <v>2.5040225925349269E-2</v>
      </c>
    </row>
    <row r="747" spans="2:4" x14ac:dyDescent="0.25">
      <c r="B747" s="12">
        <v>40175</v>
      </c>
      <c r="C747" s="18">
        <v>12.421094</v>
      </c>
      <c r="D747" s="128">
        <f t="shared" si="20"/>
        <v>-1.2647570154472043E-2</v>
      </c>
    </row>
    <row r="748" spans="2:4" x14ac:dyDescent="0.25">
      <c r="B748" s="12">
        <v>40168</v>
      </c>
      <c r="C748" s="18">
        <v>12.580202999999999</v>
      </c>
      <c r="D748" s="128">
        <f t="shared" si="20"/>
        <v>-1.5488125319296109E-2</v>
      </c>
    </row>
    <row r="749" spans="2:4" x14ac:dyDescent="0.25">
      <c r="B749" s="12">
        <v>40161</v>
      </c>
      <c r="C749" s="18">
        <v>12.778112</v>
      </c>
      <c r="D749" s="128">
        <f t="shared" si="20"/>
        <v>4.5896255989418266E-2</v>
      </c>
    </row>
    <row r="750" spans="2:4" x14ac:dyDescent="0.25">
      <c r="B750" s="12">
        <v>40154</v>
      </c>
      <c r="C750" s="18">
        <v>12.21738</v>
      </c>
      <c r="D750" s="128">
        <f t="shared" si="20"/>
        <v>4.3389843215535517E-3</v>
      </c>
    </row>
    <row r="751" spans="2:4" x14ac:dyDescent="0.25">
      <c r="B751" s="12">
        <v>40147</v>
      </c>
      <c r="C751" s="18">
        <v>12.164598</v>
      </c>
      <c r="D751" s="128">
        <f t="shared" si="20"/>
        <v>-4.9974477714702759E-2</v>
      </c>
    </row>
    <row r="752" spans="2:4" x14ac:dyDescent="0.25">
      <c r="B752" s="12">
        <v>40140</v>
      </c>
      <c r="C752" s="18">
        <v>12.804496</v>
      </c>
      <c r="D752" s="128">
        <f t="shared" si="20"/>
        <v>-1.5432436906628322E-3</v>
      </c>
    </row>
    <row r="753" spans="2:4" x14ac:dyDescent="0.25">
      <c r="B753" s="12">
        <v>40133</v>
      </c>
      <c r="C753" s="18">
        <v>12.824287</v>
      </c>
      <c r="D753" s="128">
        <f t="shared" si="20"/>
        <v>-5.7225998102143683E-2</v>
      </c>
    </row>
    <row r="754" spans="2:4" x14ac:dyDescent="0.25">
      <c r="B754" s="12">
        <v>40126</v>
      </c>
      <c r="C754" s="18">
        <v>13.602715999999999</v>
      </c>
      <c r="D754" s="128">
        <f t="shared" si="20"/>
        <v>2.1803640139730796E-2</v>
      </c>
    </row>
    <row r="755" spans="2:4" x14ac:dyDescent="0.25">
      <c r="B755" s="12">
        <v>40119</v>
      </c>
      <c r="C755" s="18">
        <v>13.312455999999999</v>
      </c>
      <c r="D755" s="128">
        <f t="shared" si="20"/>
        <v>0.13116597958108001</v>
      </c>
    </row>
    <row r="756" spans="2:4" x14ac:dyDescent="0.25">
      <c r="B756" s="12">
        <v>40112</v>
      </c>
      <c r="C756" s="18">
        <v>11.768791</v>
      </c>
      <c r="D756" s="128">
        <f t="shared" si="20"/>
        <v>-0.14313153743308982</v>
      </c>
    </row>
    <row r="757" spans="2:4" x14ac:dyDescent="0.25">
      <c r="B757" s="12">
        <v>40105</v>
      </c>
      <c r="C757" s="18">
        <v>13.734653</v>
      </c>
      <c r="D757" s="128">
        <f t="shared" si="20"/>
        <v>-4.0994857340278856E-2</v>
      </c>
    </row>
    <row r="758" spans="2:4" x14ac:dyDescent="0.25">
      <c r="B758" s="12">
        <v>40098</v>
      </c>
      <c r="C758" s="18">
        <v>14.321771999999999</v>
      </c>
      <c r="D758" s="128">
        <f t="shared" si="20"/>
        <v>8.8286947512741243E-3</v>
      </c>
    </row>
    <row r="759" spans="2:4" x14ac:dyDescent="0.25">
      <c r="B759" s="12">
        <v>40091</v>
      </c>
      <c r="C759" s="18">
        <v>14.196436</v>
      </c>
      <c r="D759" s="128">
        <f t="shared" si="20"/>
        <v>7.9237845510281124E-2</v>
      </c>
    </row>
    <row r="760" spans="2:4" x14ac:dyDescent="0.25">
      <c r="B760" s="12">
        <v>40084</v>
      </c>
      <c r="C760" s="18">
        <v>13.154131</v>
      </c>
      <c r="D760" s="128">
        <f t="shared" si="20"/>
        <v>-4.4103772642266614E-2</v>
      </c>
    </row>
    <row r="761" spans="2:4" x14ac:dyDescent="0.25">
      <c r="B761" s="12">
        <v>40077</v>
      </c>
      <c r="C761" s="18">
        <v>13.761044999999999</v>
      </c>
      <c r="D761" s="128">
        <f t="shared" si="20"/>
        <v>-4.4433721373033364E-2</v>
      </c>
    </row>
    <row r="762" spans="2:4" x14ac:dyDescent="0.25">
      <c r="B762" s="12">
        <v>40070</v>
      </c>
      <c r="C762" s="18">
        <v>14.400931999999999</v>
      </c>
      <c r="D762" s="128">
        <f t="shared" si="20"/>
        <v>-3.535141280388987E-2</v>
      </c>
    </row>
    <row r="763" spans="2:4" x14ac:dyDescent="0.25">
      <c r="B763" s="12">
        <v>40063</v>
      </c>
      <c r="C763" s="18">
        <v>14.928682</v>
      </c>
      <c r="D763" s="128">
        <f t="shared" si="20"/>
        <v>8.1365486068168069E-2</v>
      </c>
    </row>
    <row r="764" spans="2:4" x14ac:dyDescent="0.25">
      <c r="B764" s="12">
        <v>40056</v>
      </c>
      <c r="C764" s="18">
        <v>13.805399</v>
      </c>
      <c r="D764" s="128">
        <f t="shared" si="20"/>
        <v>-4.269651997072299E-3</v>
      </c>
    </row>
    <row r="765" spans="2:4" x14ac:dyDescent="0.25">
      <c r="B765" s="12">
        <v>40049</v>
      </c>
      <c r="C765" s="18">
        <v>13.864596000000001</v>
      </c>
      <c r="D765" s="128">
        <f t="shared" si="20"/>
        <v>1.3949099076500771E-2</v>
      </c>
    </row>
    <row r="766" spans="2:4" x14ac:dyDescent="0.25">
      <c r="B766" s="12">
        <v>40042</v>
      </c>
      <c r="C766" s="18">
        <v>13.673857999999999</v>
      </c>
      <c r="D766" s="128">
        <f t="shared" si="20"/>
        <v>9.0765577174061418E-2</v>
      </c>
    </row>
    <row r="767" spans="2:4" x14ac:dyDescent="0.25">
      <c r="B767" s="12">
        <v>40035</v>
      </c>
      <c r="C767" s="18">
        <v>12.536019</v>
      </c>
      <c r="D767" s="128">
        <f t="shared" si="20"/>
        <v>-4.3172282080260582E-2</v>
      </c>
    </row>
    <row r="768" spans="2:4" x14ac:dyDescent="0.25">
      <c r="B768" s="12">
        <v>40028</v>
      </c>
      <c r="C768" s="18">
        <v>13.101647</v>
      </c>
      <c r="D768" s="128">
        <f t="shared" si="20"/>
        <v>8.6071877246225448E-3</v>
      </c>
    </row>
    <row r="769" spans="2:4" x14ac:dyDescent="0.25">
      <c r="B769" s="12">
        <v>40021</v>
      </c>
      <c r="C769" s="18">
        <v>12.989841</v>
      </c>
      <c r="D769" s="128">
        <f t="shared" si="20"/>
        <v>5.0726878583229329E-4</v>
      </c>
    </row>
    <row r="770" spans="2:4" x14ac:dyDescent="0.25">
      <c r="B770" s="12">
        <v>40014</v>
      </c>
      <c r="C770" s="18">
        <v>12.983255</v>
      </c>
      <c r="D770" s="128">
        <f t="shared" si="20"/>
        <v>0.11651547035397036</v>
      </c>
    </row>
    <row r="771" spans="2:4" x14ac:dyDescent="0.25">
      <c r="B771" s="12">
        <v>40007</v>
      </c>
      <c r="C771" s="18">
        <v>11.62837</v>
      </c>
      <c r="D771" s="128">
        <f t="shared" ref="D771:D834" si="21">C771/C772-1</f>
        <v>0.2051802862491936</v>
      </c>
    </row>
    <row r="772" spans="2:4" x14ac:dyDescent="0.25">
      <c r="B772" s="12">
        <v>40000</v>
      </c>
      <c r="C772" s="18">
        <v>9.6486560000000008</v>
      </c>
      <c r="D772" s="128">
        <f t="shared" si="21"/>
        <v>-2.3302194434476342E-2</v>
      </c>
    </row>
    <row r="773" spans="2:4" x14ac:dyDescent="0.25">
      <c r="B773" s="12">
        <v>39993</v>
      </c>
      <c r="C773" s="18">
        <v>9.8788549999999997</v>
      </c>
      <c r="D773" s="128">
        <f t="shared" si="21"/>
        <v>-9.0798774313597841E-2</v>
      </c>
    </row>
    <row r="774" spans="2:4" x14ac:dyDescent="0.25">
      <c r="B774" s="12">
        <v>39986</v>
      </c>
      <c r="C774" s="18">
        <v>10.865422000000001</v>
      </c>
      <c r="D774" s="128">
        <f t="shared" si="21"/>
        <v>1.5990023954552735E-2</v>
      </c>
    </row>
    <row r="775" spans="2:4" x14ac:dyDescent="0.25">
      <c r="B775" s="12">
        <v>39979</v>
      </c>
      <c r="C775" s="18">
        <v>10.694418000000001</v>
      </c>
      <c r="D775" s="128">
        <f t="shared" si="21"/>
        <v>1.1956021388837001E-3</v>
      </c>
    </row>
    <row r="776" spans="2:4" x14ac:dyDescent="0.25">
      <c r="B776" s="12">
        <v>39972</v>
      </c>
      <c r="C776" s="18">
        <v>10.681647</v>
      </c>
      <c r="D776" s="128">
        <f t="shared" si="21"/>
        <v>-4.2303829422955186E-2</v>
      </c>
    </row>
    <row r="777" spans="2:4" x14ac:dyDescent="0.25">
      <c r="B777" s="12">
        <v>39965</v>
      </c>
      <c r="C777" s="18">
        <v>11.153482</v>
      </c>
      <c r="D777" s="128">
        <f t="shared" si="21"/>
        <v>-1.9585036840227277E-2</v>
      </c>
    </row>
    <row r="778" spans="2:4" x14ac:dyDescent="0.25">
      <c r="B778" s="12">
        <v>39958</v>
      </c>
      <c r="C778" s="18">
        <v>11.376287</v>
      </c>
      <c r="D778" s="128">
        <f t="shared" si="21"/>
        <v>0.12581094987803509</v>
      </c>
    </row>
    <row r="779" spans="2:4" x14ac:dyDescent="0.25">
      <c r="B779" s="12">
        <v>39951</v>
      </c>
      <c r="C779" s="18">
        <v>10.104971000000001</v>
      </c>
      <c r="D779" s="128">
        <f t="shared" si="21"/>
        <v>0.13382341275206611</v>
      </c>
    </row>
    <row r="780" spans="2:4" x14ac:dyDescent="0.25">
      <c r="B780" s="12">
        <v>39944</v>
      </c>
      <c r="C780" s="18">
        <v>8.9122970000000006</v>
      </c>
      <c r="D780" s="128">
        <f t="shared" si="21"/>
        <v>-9.333348660966756E-2</v>
      </c>
    </row>
    <row r="781" spans="2:4" x14ac:dyDescent="0.25">
      <c r="B781" s="12">
        <v>39937</v>
      </c>
      <c r="C781" s="18">
        <v>9.8297410000000003</v>
      </c>
      <c r="D781" s="128">
        <f t="shared" si="21"/>
        <v>0.1792454765506919</v>
      </c>
    </row>
    <row r="782" spans="2:4" x14ac:dyDescent="0.25">
      <c r="B782" s="12">
        <v>39930</v>
      </c>
      <c r="C782" s="18">
        <v>8.3356189999999994</v>
      </c>
      <c r="D782" s="128">
        <f t="shared" si="21"/>
        <v>0.11188834508743906</v>
      </c>
    </row>
    <row r="783" spans="2:4" x14ac:dyDescent="0.25">
      <c r="B783" s="12">
        <v>39923</v>
      </c>
      <c r="C783" s="18">
        <v>7.4968130000000004</v>
      </c>
      <c r="D783" s="128">
        <f t="shared" si="21"/>
        <v>-1.4642719228076695E-2</v>
      </c>
    </row>
    <row r="784" spans="2:4" x14ac:dyDescent="0.25">
      <c r="B784" s="12">
        <v>39916</v>
      </c>
      <c r="C784" s="18">
        <v>7.6082179999999999</v>
      </c>
      <c r="D784" s="128">
        <f t="shared" si="21"/>
        <v>5.1950766406254623E-3</v>
      </c>
    </row>
    <row r="785" spans="2:4" x14ac:dyDescent="0.25">
      <c r="B785" s="12">
        <v>39909</v>
      </c>
      <c r="C785" s="18">
        <v>7.5688969999999998</v>
      </c>
      <c r="D785" s="128">
        <f t="shared" si="21"/>
        <v>-9.4343857500047701E-3</v>
      </c>
    </row>
    <row r="786" spans="2:4" x14ac:dyDescent="0.25">
      <c r="B786" s="12">
        <v>39902</v>
      </c>
      <c r="C786" s="18">
        <v>7.6409849999999997</v>
      </c>
      <c r="D786" s="128">
        <f t="shared" si="21"/>
        <v>0.18135788550592702</v>
      </c>
    </row>
    <row r="787" spans="2:4" x14ac:dyDescent="0.25">
      <c r="B787" s="12">
        <v>39895</v>
      </c>
      <c r="C787" s="18">
        <v>6.4679679999999999</v>
      </c>
      <c r="D787" s="128">
        <f t="shared" si="21"/>
        <v>8.8993684377830062E-2</v>
      </c>
    </row>
    <row r="788" spans="2:4" x14ac:dyDescent="0.25">
      <c r="B788" s="12">
        <v>39888</v>
      </c>
      <c r="C788" s="18">
        <v>5.9393989999999999</v>
      </c>
      <c r="D788" s="128">
        <f t="shared" si="21"/>
        <v>-1.4054138221020973E-2</v>
      </c>
    </row>
    <row r="789" spans="2:4" x14ac:dyDescent="0.25">
      <c r="B789" s="12">
        <v>39881</v>
      </c>
      <c r="C789" s="18">
        <v>6.0240619999999998</v>
      </c>
      <c r="D789" s="128">
        <f t="shared" si="21"/>
        <v>0.23828726735588512</v>
      </c>
    </row>
    <row r="790" spans="2:4" x14ac:dyDescent="0.25">
      <c r="B790" s="12">
        <v>39874</v>
      </c>
      <c r="C790" s="18">
        <v>4.8648340000000001</v>
      </c>
      <c r="D790" s="128">
        <f t="shared" si="21"/>
        <v>-0.15306139147795739</v>
      </c>
    </row>
    <row r="791" spans="2:4" x14ac:dyDescent="0.25">
      <c r="B791" s="12">
        <v>39867</v>
      </c>
      <c r="C791" s="18">
        <v>5.7440220000000002</v>
      </c>
      <c r="D791" s="128">
        <f t="shared" si="21"/>
        <v>-5.9701829711081955E-2</v>
      </c>
    </row>
    <row r="792" spans="2:4" x14ac:dyDescent="0.25">
      <c r="B792" s="12">
        <v>39860</v>
      </c>
      <c r="C792" s="18">
        <v>6.1087239999999996</v>
      </c>
      <c r="D792" s="128">
        <f t="shared" si="21"/>
        <v>-1.0648812245350747E-3</v>
      </c>
    </row>
    <row r="793" spans="2:4" x14ac:dyDescent="0.25">
      <c r="B793" s="12">
        <v>39853</v>
      </c>
      <c r="C793" s="18">
        <v>6.1152360000000003</v>
      </c>
      <c r="D793" s="128">
        <f t="shared" si="21"/>
        <v>-0.14868555300658315</v>
      </c>
    </row>
    <row r="794" spans="2:4" x14ac:dyDescent="0.25">
      <c r="B794" s="12">
        <v>39846</v>
      </c>
      <c r="C794" s="18">
        <v>7.183287</v>
      </c>
      <c r="D794" s="128">
        <f t="shared" si="21"/>
        <v>4.0566266777609661E-2</v>
      </c>
    </row>
    <row r="795" spans="2:4" x14ac:dyDescent="0.25">
      <c r="B795" s="12">
        <v>39839</v>
      </c>
      <c r="C795" s="18">
        <v>6.9032479999999996</v>
      </c>
      <c r="D795" s="128">
        <f t="shared" si="21"/>
        <v>-0.10093307889989322</v>
      </c>
    </row>
    <row r="796" spans="2:4" x14ac:dyDescent="0.25">
      <c r="B796" s="12">
        <v>39832</v>
      </c>
      <c r="C796" s="18">
        <v>7.6782360000000001</v>
      </c>
      <c r="D796" s="128">
        <f t="shared" si="21"/>
        <v>-1.338937746757507E-2</v>
      </c>
    </row>
    <row r="797" spans="2:4" x14ac:dyDescent="0.25">
      <c r="B797" s="12">
        <v>39825</v>
      </c>
      <c r="C797" s="18">
        <v>7.782438</v>
      </c>
      <c r="D797" s="128">
        <f t="shared" si="21"/>
        <v>-0.12454192057403068</v>
      </c>
    </row>
    <row r="798" spans="2:4" x14ac:dyDescent="0.25">
      <c r="B798" s="12">
        <v>39818</v>
      </c>
      <c r="C798" s="18">
        <v>8.8895610000000005</v>
      </c>
      <c r="D798" s="128">
        <f t="shared" si="21"/>
        <v>8.0318015636096973E-2</v>
      </c>
    </row>
    <row r="799" spans="2:4" x14ac:dyDescent="0.25">
      <c r="B799" s="12">
        <v>39811</v>
      </c>
      <c r="C799" s="18">
        <v>8.2286520000000003</v>
      </c>
      <c r="D799" s="128">
        <f t="shared" si="21"/>
        <v>0.1918067317261245</v>
      </c>
    </row>
    <row r="800" spans="2:4" x14ac:dyDescent="0.25">
      <c r="B800" s="12">
        <v>39804</v>
      </c>
      <c r="C800" s="18">
        <v>6.9043510000000001</v>
      </c>
      <c r="D800" s="128">
        <f t="shared" si="21"/>
        <v>-8.2835631352674244E-2</v>
      </c>
    </row>
    <row r="801" spans="2:4" x14ac:dyDescent="0.25">
      <c r="B801" s="12">
        <v>39797</v>
      </c>
      <c r="C801" s="18">
        <v>7.5279319999999998</v>
      </c>
      <c r="D801" s="128">
        <f t="shared" si="21"/>
        <v>0.15029483447553993</v>
      </c>
    </row>
    <row r="802" spans="2:4" x14ac:dyDescent="0.25">
      <c r="B802" s="12">
        <v>39790</v>
      </c>
      <c r="C802" s="18">
        <v>6.5443499999999997</v>
      </c>
      <c r="D802" s="128">
        <f t="shared" si="21"/>
        <v>-6.2615349511616403E-2</v>
      </c>
    </row>
    <row r="803" spans="2:4" x14ac:dyDescent="0.25">
      <c r="B803" s="12">
        <v>39783</v>
      </c>
      <c r="C803" s="18">
        <v>6.9814990000000003</v>
      </c>
      <c r="D803" s="128">
        <f t="shared" si="21"/>
        <v>1.4005963921629228E-2</v>
      </c>
    </row>
    <row r="804" spans="2:4" x14ac:dyDescent="0.25">
      <c r="B804" s="12">
        <v>39776</v>
      </c>
      <c r="C804" s="18">
        <v>6.8850670000000003</v>
      </c>
      <c r="D804" s="128">
        <f t="shared" si="21"/>
        <v>0.39271740289152413</v>
      </c>
    </row>
    <row r="805" spans="2:4" x14ac:dyDescent="0.25">
      <c r="B805" s="12">
        <v>39769</v>
      </c>
      <c r="C805" s="18">
        <v>4.9436210000000003</v>
      </c>
      <c r="D805" s="128">
        <f t="shared" si="21"/>
        <v>-0.28398469313046215</v>
      </c>
    </row>
    <row r="806" spans="2:4" x14ac:dyDescent="0.25">
      <c r="B806" s="12">
        <v>39762</v>
      </c>
      <c r="C806" s="18">
        <v>6.9043510000000001</v>
      </c>
      <c r="D806" s="128">
        <f t="shared" si="21"/>
        <v>-0.13177051587739219</v>
      </c>
    </row>
    <row r="807" spans="2:4" x14ac:dyDescent="0.25">
      <c r="B807" s="12">
        <v>39755</v>
      </c>
      <c r="C807" s="18">
        <v>7.9522190000000004</v>
      </c>
      <c r="D807" s="128">
        <f t="shared" si="21"/>
        <v>-0.11642894682164284</v>
      </c>
    </row>
    <row r="808" spans="2:4" x14ac:dyDescent="0.25">
      <c r="B808" s="12">
        <v>39748</v>
      </c>
      <c r="C808" s="18">
        <v>9.0000900000000001</v>
      </c>
      <c r="D808" s="128">
        <f t="shared" si="21"/>
        <v>0.29032290437885333</v>
      </c>
    </row>
    <row r="809" spans="2:4" x14ac:dyDescent="0.25">
      <c r="B809" s="12">
        <v>39741</v>
      </c>
      <c r="C809" s="18">
        <v>6.9750680000000003</v>
      </c>
      <c r="D809" s="128">
        <f t="shared" si="21"/>
        <v>-0.15234378607820576</v>
      </c>
    </row>
    <row r="810" spans="2:4" x14ac:dyDescent="0.25">
      <c r="B810" s="12">
        <v>39734</v>
      </c>
      <c r="C810" s="18">
        <v>8.2286520000000003</v>
      </c>
      <c r="D810" s="128">
        <f t="shared" si="21"/>
        <v>-5.8823233374585726E-2</v>
      </c>
    </row>
    <row r="811" spans="2:4" x14ac:dyDescent="0.25">
      <c r="B811" s="12">
        <v>39727</v>
      </c>
      <c r="C811" s="18">
        <v>8.7429400000000008</v>
      </c>
      <c r="D811" s="128">
        <f t="shared" si="21"/>
        <v>-0.12371174318514067</v>
      </c>
    </row>
    <row r="812" spans="2:4" x14ac:dyDescent="0.25">
      <c r="B812" s="12">
        <v>39720</v>
      </c>
      <c r="C812" s="18">
        <v>9.9772420000000004</v>
      </c>
      <c r="D812" s="128">
        <f t="shared" si="21"/>
        <v>-0.15835101875270252</v>
      </c>
    </row>
    <row r="813" spans="2:4" x14ac:dyDescent="0.25">
      <c r="B813" s="12">
        <v>39713</v>
      </c>
      <c r="C813" s="18">
        <v>11.854398</v>
      </c>
      <c r="D813" s="128">
        <f t="shared" si="21"/>
        <v>2.7184311629078195E-3</v>
      </c>
    </row>
    <row r="814" spans="2:4" x14ac:dyDescent="0.25">
      <c r="B814" s="12">
        <v>39706</v>
      </c>
      <c r="C814" s="18">
        <v>11.82226</v>
      </c>
      <c r="D814" s="128">
        <f t="shared" si="21"/>
        <v>-5.0899474144684209E-2</v>
      </c>
    </row>
    <row r="815" spans="2:4" x14ac:dyDescent="0.25">
      <c r="B815" s="12">
        <v>39699</v>
      </c>
      <c r="C815" s="18">
        <v>12.456277999999999</v>
      </c>
      <c r="D815" s="128">
        <f t="shared" si="21"/>
        <v>-3.6543620140584543E-2</v>
      </c>
    </row>
    <row r="816" spans="2:4" x14ac:dyDescent="0.25">
      <c r="B816" s="12">
        <v>39692</v>
      </c>
      <c r="C816" s="18">
        <v>12.928741</v>
      </c>
      <c r="D816" s="128">
        <f t="shared" si="21"/>
        <v>-5.50627549130559E-2</v>
      </c>
    </row>
    <row r="817" spans="2:4" x14ac:dyDescent="0.25">
      <c r="B817" s="12">
        <v>39685</v>
      </c>
      <c r="C817" s="18">
        <v>13.682116000000001</v>
      </c>
      <c r="D817" s="128">
        <f t="shared" si="21"/>
        <v>-3.5553597198801024E-2</v>
      </c>
    </row>
    <row r="818" spans="2:4" x14ac:dyDescent="0.25">
      <c r="B818" s="12">
        <v>39678</v>
      </c>
      <c r="C818" s="18">
        <v>14.186496999999999</v>
      </c>
      <c r="D818" s="128">
        <f t="shared" si="21"/>
        <v>-7.3780772647130788E-2</v>
      </c>
    </row>
    <row r="819" spans="2:4" x14ac:dyDescent="0.25">
      <c r="B819" s="12">
        <v>39671</v>
      </c>
      <c r="C819" s="18">
        <v>15.316565000000001</v>
      </c>
      <c r="D819" s="128">
        <f t="shared" si="21"/>
        <v>7.1372200802972685E-3</v>
      </c>
    </row>
    <row r="820" spans="2:4" x14ac:dyDescent="0.25">
      <c r="B820" s="12">
        <v>39664</v>
      </c>
      <c r="C820" s="18">
        <v>15.208022</v>
      </c>
      <c r="D820" s="128">
        <f t="shared" si="21"/>
        <v>0.14080445651225637</v>
      </c>
    </row>
    <row r="821" spans="2:4" x14ac:dyDescent="0.25">
      <c r="B821" s="12">
        <v>39657</v>
      </c>
      <c r="C821" s="18">
        <v>13.330963000000001</v>
      </c>
      <c r="D821" s="128">
        <f t="shared" si="21"/>
        <v>-5.5631004376865967E-2</v>
      </c>
    </row>
    <row r="822" spans="2:4" x14ac:dyDescent="0.25">
      <c r="B822" s="12">
        <v>39650</v>
      </c>
      <c r="C822" s="18">
        <v>14.116265</v>
      </c>
      <c r="D822" s="128">
        <f t="shared" si="21"/>
        <v>-1.6458610971046284E-2</v>
      </c>
    </row>
    <row r="823" spans="2:4" x14ac:dyDescent="0.25">
      <c r="B823" s="12">
        <v>39643</v>
      </c>
      <c r="C823" s="18">
        <v>14.352487</v>
      </c>
      <c r="D823" s="128">
        <f t="shared" si="21"/>
        <v>-5.9020713233114641E-2</v>
      </c>
    </row>
    <row r="824" spans="2:4" x14ac:dyDescent="0.25">
      <c r="B824" s="12">
        <v>39636</v>
      </c>
      <c r="C824" s="18">
        <v>15.252713</v>
      </c>
      <c r="D824" s="128">
        <f t="shared" si="21"/>
        <v>3.0629871773933726E-2</v>
      </c>
    </row>
    <row r="825" spans="2:4" x14ac:dyDescent="0.25">
      <c r="B825" s="12">
        <v>39629</v>
      </c>
      <c r="C825" s="18">
        <v>14.799409000000001</v>
      </c>
      <c r="D825" s="128">
        <f t="shared" si="21"/>
        <v>-6.9450207341689607E-2</v>
      </c>
    </row>
    <row r="826" spans="2:4" x14ac:dyDescent="0.25">
      <c r="B826" s="12">
        <v>39622</v>
      </c>
      <c r="C826" s="18">
        <v>15.903941</v>
      </c>
      <c r="D826" s="128">
        <f t="shared" si="21"/>
        <v>-0.1504091715977911</v>
      </c>
    </row>
    <row r="827" spans="2:4" x14ac:dyDescent="0.25">
      <c r="B827" s="12">
        <v>39615</v>
      </c>
      <c r="C827" s="18">
        <v>18.719529999999999</v>
      </c>
      <c r="D827" s="128">
        <f t="shared" si="21"/>
        <v>-5.8153583486039273E-2</v>
      </c>
    </row>
    <row r="828" spans="2:4" x14ac:dyDescent="0.25">
      <c r="B828" s="12">
        <v>39608</v>
      </c>
      <c r="C828" s="18">
        <v>19.875353</v>
      </c>
      <c r="D828" s="128">
        <f t="shared" si="21"/>
        <v>-7.3777410226042783E-2</v>
      </c>
    </row>
    <row r="829" spans="2:4" x14ac:dyDescent="0.25">
      <c r="B829" s="12">
        <v>39601</v>
      </c>
      <c r="C829" s="18">
        <v>21.458506</v>
      </c>
      <c r="D829" s="128">
        <f t="shared" si="21"/>
        <v>-5.3561434733158775E-2</v>
      </c>
    </row>
    <row r="830" spans="2:4" x14ac:dyDescent="0.25">
      <c r="B830" s="12">
        <v>39594</v>
      </c>
      <c r="C830" s="18">
        <v>22.672899000000001</v>
      </c>
      <c r="D830" s="128">
        <f t="shared" si="21"/>
        <v>3.1530074424455323E-2</v>
      </c>
    </row>
    <row r="831" spans="2:4" x14ac:dyDescent="0.25">
      <c r="B831" s="12">
        <v>39587</v>
      </c>
      <c r="C831" s="18">
        <v>21.979872</v>
      </c>
      <c r="D831" s="128">
        <f t="shared" si="21"/>
        <v>-4.476381060971979E-2</v>
      </c>
    </row>
    <row r="832" spans="2:4" x14ac:dyDescent="0.25">
      <c r="B832" s="12">
        <v>39580</v>
      </c>
      <c r="C832" s="18">
        <v>23.009882000000001</v>
      </c>
      <c r="D832" s="128">
        <f t="shared" si="21"/>
        <v>2.6375670498622661E-2</v>
      </c>
    </row>
    <row r="833" spans="2:4" x14ac:dyDescent="0.25">
      <c r="B833" s="12">
        <v>39573</v>
      </c>
      <c r="C833" s="18">
        <v>22.418576999999999</v>
      </c>
      <c r="D833" s="128">
        <f t="shared" si="21"/>
        <v>-1.2878265105770503E-2</v>
      </c>
    </row>
    <row r="834" spans="2:4" x14ac:dyDescent="0.25">
      <c r="B834" s="12">
        <v>39566</v>
      </c>
      <c r="C834" s="18">
        <v>22.711055999999999</v>
      </c>
      <c r="D834" s="128">
        <f t="shared" si="21"/>
        <v>5.0650533622242921E-3</v>
      </c>
    </row>
    <row r="835" spans="2:4" x14ac:dyDescent="0.25">
      <c r="B835" s="12">
        <v>39559</v>
      </c>
      <c r="C835" s="18">
        <v>22.596603000000002</v>
      </c>
      <c r="D835" s="128">
        <f t="shared" ref="D835:D898" si="22">C835/C836-1</f>
        <v>8.4495528872396974E-4</v>
      </c>
    </row>
    <row r="836" spans="2:4" x14ac:dyDescent="0.25">
      <c r="B836" s="12">
        <v>39552</v>
      </c>
      <c r="C836" s="18">
        <v>22.577525999999999</v>
      </c>
      <c r="D836" s="128">
        <f t="shared" si="22"/>
        <v>-7.066226891098748E-2</v>
      </c>
    </row>
    <row r="837" spans="2:4" x14ac:dyDescent="0.25">
      <c r="B837" s="12">
        <v>39545</v>
      </c>
      <c r="C837" s="18">
        <v>24.29421</v>
      </c>
      <c r="D837" s="128">
        <f t="shared" si="22"/>
        <v>-7.994216266636478E-2</v>
      </c>
    </row>
    <row r="838" spans="2:4" x14ac:dyDescent="0.25">
      <c r="B838" s="12">
        <v>39538</v>
      </c>
      <c r="C838" s="18">
        <v>26.405090000000001</v>
      </c>
      <c r="D838" s="128">
        <f t="shared" si="22"/>
        <v>3.7730992118537587E-2</v>
      </c>
    </row>
    <row r="839" spans="2:4" x14ac:dyDescent="0.25">
      <c r="B839" s="12">
        <v>39531</v>
      </c>
      <c r="C839" s="18">
        <v>25.445024</v>
      </c>
      <c r="D839" s="128">
        <f t="shared" si="22"/>
        <v>-0.11117923437201671</v>
      </c>
    </row>
    <row r="840" spans="2:4" x14ac:dyDescent="0.25">
      <c r="B840" s="12">
        <v>39524</v>
      </c>
      <c r="C840" s="18">
        <v>28.627846000000002</v>
      </c>
      <c r="D840" s="128">
        <f t="shared" si="22"/>
        <v>2.8929137353937096E-2</v>
      </c>
    </row>
    <row r="841" spans="2:4" x14ac:dyDescent="0.25">
      <c r="B841" s="12">
        <v>39517</v>
      </c>
      <c r="C841" s="18">
        <v>27.822952000000001</v>
      </c>
      <c r="D841" s="128">
        <f t="shared" si="22"/>
        <v>6.6501690518885326E-3</v>
      </c>
    </row>
    <row r="842" spans="2:4" x14ac:dyDescent="0.25">
      <c r="B842" s="12">
        <v>39510</v>
      </c>
      <c r="C842" s="18">
        <v>27.639147000000001</v>
      </c>
      <c r="D842" s="128">
        <f t="shared" si="22"/>
        <v>-3.4108248914211825E-2</v>
      </c>
    </row>
    <row r="843" spans="2:4" x14ac:dyDescent="0.25">
      <c r="B843" s="12">
        <v>39503</v>
      </c>
      <c r="C843" s="18">
        <v>28.615159999999999</v>
      </c>
      <c r="D843" s="128">
        <f t="shared" si="22"/>
        <v>-6.4443265773426184E-2</v>
      </c>
    </row>
    <row r="844" spans="2:4" x14ac:dyDescent="0.25">
      <c r="B844" s="12">
        <v>39496</v>
      </c>
      <c r="C844" s="18">
        <v>30.586237000000001</v>
      </c>
      <c r="D844" s="128">
        <f t="shared" si="22"/>
        <v>4.4137207837747994E-2</v>
      </c>
    </row>
    <row r="845" spans="2:4" x14ac:dyDescent="0.25">
      <c r="B845" s="12">
        <v>39489</v>
      </c>
      <c r="C845" s="18">
        <v>29.293312</v>
      </c>
      <c r="D845" s="128">
        <f t="shared" si="22"/>
        <v>6.3751452960502553E-2</v>
      </c>
    </row>
    <row r="846" spans="2:4" x14ac:dyDescent="0.25">
      <c r="B846" s="12">
        <v>39482</v>
      </c>
      <c r="C846" s="18">
        <v>27.537741</v>
      </c>
      <c r="D846" s="128">
        <f t="shared" si="22"/>
        <v>2.2973754782529276E-4</v>
      </c>
    </row>
    <row r="847" spans="2:4" x14ac:dyDescent="0.25">
      <c r="B847" s="12">
        <v>39475</v>
      </c>
      <c r="C847" s="18">
        <v>27.531416</v>
      </c>
      <c r="D847" s="128">
        <f t="shared" si="22"/>
        <v>9.8079325510050275E-2</v>
      </c>
    </row>
    <row r="848" spans="2:4" x14ac:dyDescent="0.25">
      <c r="B848" s="12">
        <v>39468</v>
      </c>
      <c r="C848" s="18">
        <v>25.072337999999998</v>
      </c>
      <c r="D848" s="128">
        <f t="shared" si="22"/>
        <v>3.8592864824023243E-2</v>
      </c>
    </row>
    <row r="849" spans="2:4" x14ac:dyDescent="0.25">
      <c r="B849" s="12">
        <v>39461</v>
      </c>
      <c r="C849" s="18">
        <v>24.14068</v>
      </c>
      <c r="D849" s="128">
        <f t="shared" si="22"/>
        <v>-7.5036560698115373E-2</v>
      </c>
    </row>
    <row r="850" spans="2:4" x14ac:dyDescent="0.25">
      <c r="B850" s="12">
        <v>39454</v>
      </c>
      <c r="C850" s="18">
        <v>26.099063999999998</v>
      </c>
      <c r="D850" s="128">
        <f t="shared" si="22"/>
        <v>-3.0145640931729778E-2</v>
      </c>
    </row>
    <row r="851" spans="2:4" x14ac:dyDescent="0.25">
      <c r="B851" s="12">
        <v>39447</v>
      </c>
      <c r="C851" s="18">
        <v>26.910291999999998</v>
      </c>
      <c r="D851" s="128">
        <f t="shared" si="22"/>
        <v>-3.7406527321654726E-2</v>
      </c>
    </row>
    <row r="852" spans="2:4" x14ac:dyDescent="0.25">
      <c r="B852" s="12">
        <v>39440</v>
      </c>
      <c r="C852" s="18">
        <v>27.956029999999998</v>
      </c>
      <c r="D852" s="128">
        <f t="shared" si="22"/>
        <v>-1.6415769572737049E-2</v>
      </c>
    </row>
    <row r="853" spans="2:4" x14ac:dyDescent="0.25">
      <c r="B853" s="12">
        <v>39433</v>
      </c>
      <c r="C853" s="18">
        <v>28.422609000000001</v>
      </c>
      <c r="D853" s="128">
        <f t="shared" si="22"/>
        <v>1.925739104459101E-2</v>
      </c>
    </row>
    <row r="854" spans="2:4" x14ac:dyDescent="0.25">
      <c r="B854" s="12">
        <v>39426</v>
      </c>
      <c r="C854" s="18">
        <v>27.885605000000002</v>
      </c>
      <c r="D854" s="128">
        <f t="shared" si="22"/>
        <v>1.3082485722422543E-2</v>
      </c>
    </row>
    <row r="855" spans="2:4" x14ac:dyDescent="0.25">
      <c r="B855" s="12">
        <v>39419</v>
      </c>
      <c r="C855" s="18">
        <v>27.525503</v>
      </c>
      <c r="D855" s="128">
        <f t="shared" si="22"/>
        <v>-2.0616069679589843E-3</v>
      </c>
    </row>
    <row r="856" spans="2:4" x14ac:dyDescent="0.25">
      <c r="B856" s="12">
        <v>39412</v>
      </c>
      <c r="C856" s="18">
        <v>27.582367000000001</v>
      </c>
      <c r="D856" s="128">
        <f t="shared" si="22"/>
        <v>4.5998957428006859E-2</v>
      </c>
    </row>
    <row r="857" spans="2:4" x14ac:dyDescent="0.25">
      <c r="B857" s="12">
        <v>39405</v>
      </c>
      <c r="C857" s="18">
        <v>26.369402000000001</v>
      </c>
      <c r="D857" s="128">
        <f t="shared" si="22"/>
        <v>-4.0561930508437039E-3</v>
      </c>
    </row>
    <row r="858" spans="2:4" x14ac:dyDescent="0.25">
      <c r="B858" s="12">
        <v>39398</v>
      </c>
      <c r="C858" s="18">
        <v>26.476797000000001</v>
      </c>
      <c r="D858" s="128">
        <f t="shared" si="22"/>
        <v>-5.5017180923713993E-2</v>
      </c>
    </row>
    <row r="859" spans="2:4" x14ac:dyDescent="0.25">
      <c r="B859" s="12">
        <v>39391</v>
      </c>
      <c r="C859" s="18">
        <v>28.018284000000001</v>
      </c>
      <c r="D859" s="128">
        <f t="shared" si="22"/>
        <v>1.5804191134140222E-2</v>
      </c>
    </row>
    <row r="860" spans="2:4" x14ac:dyDescent="0.25">
      <c r="B860" s="12">
        <v>39384</v>
      </c>
      <c r="C860" s="18">
        <v>27.582367000000001</v>
      </c>
      <c r="D860" s="128">
        <f t="shared" si="22"/>
        <v>2.0570387727595341E-2</v>
      </c>
    </row>
    <row r="861" spans="2:4" x14ac:dyDescent="0.25">
      <c r="B861" s="12">
        <v>39377</v>
      </c>
      <c r="C861" s="18">
        <v>27.026423000000001</v>
      </c>
      <c r="D861" s="128">
        <f t="shared" si="22"/>
        <v>8.9622866208454166E-3</v>
      </c>
    </row>
    <row r="862" spans="2:4" x14ac:dyDescent="0.25">
      <c r="B862" s="12">
        <v>39370</v>
      </c>
      <c r="C862" s="18">
        <v>26.786356000000001</v>
      </c>
      <c r="D862" s="128">
        <f t="shared" si="22"/>
        <v>-3.2625784062524699E-2</v>
      </c>
    </row>
    <row r="863" spans="2:4" x14ac:dyDescent="0.25">
      <c r="B863" s="12">
        <v>39363</v>
      </c>
      <c r="C863" s="18">
        <v>27.689755999999999</v>
      </c>
      <c r="D863" s="128">
        <f t="shared" si="22"/>
        <v>-2.8846739359139617E-3</v>
      </c>
    </row>
    <row r="864" spans="2:4" x14ac:dyDescent="0.25">
      <c r="B864" s="12">
        <v>39356</v>
      </c>
      <c r="C864" s="18">
        <v>27.769863000000001</v>
      </c>
      <c r="D864" s="128">
        <f t="shared" si="22"/>
        <v>2.3201550439866381E-2</v>
      </c>
    </row>
    <row r="865" spans="2:4" x14ac:dyDescent="0.25">
      <c r="B865" s="12">
        <v>39349</v>
      </c>
      <c r="C865" s="18">
        <v>27.140169</v>
      </c>
      <c r="D865" s="128">
        <f t="shared" si="22"/>
        <v>1.2926488754738674E-2</v>
      </c>
    </row>
    <row r="866" spans="2:4" x14ac:dyDescent="0.25">
      <c r="B866" s="12">
        <v>39342</v>
      </c>
      <c r="C866" s="18">
        <v>26.793818999999999</v>
      </c>
      <c r="D866" s="128">
        <f t="shared" si="22"/>
        <v>2.8771627857990811E-2</v>
      </c>
    </row>
    <row r="867" spans="2:4" x14ac:dyDescent="0.25">
      <c r="B867" s="12">
        <v>39335</v>
      </c>
      <c r="C867" s="18">
        <v>26.044477000000001</v>
      </c>
      <c r="D867" s="128">
        <f t="shared" si="22"/>
        <v>8.1306947502396421E-2</v>
      </c>
    </row>
    <row r="868" spans="2:4" x14ac:dyDescent="0.25">
      <c r="B868" s="12">
        <v>39328</v>
      </c>
      <c r="C868" s="18">
        <v>24.086109</v>
      </c>
      <c r="D868" s="128">
        <f t="shared" si="22"/>
        <v>2.0963798007140877E-3</v>
      </c>
    </row>
    <row r="869" spans="2:4" x14ac:dyDescent="0.25">
      <c r="B869" s="12">
        <v>39321</v>
      </c>
      <c r="C869" s="18">
        <v>24.035720999999999</v>
      </c>
      <c r="D869" s="128">
        <f t="shared" si="22"/>
        <v>4.9779592206820267E-2</v>
      </c>
    </row>
    <row r="870" spans="2:4" x14ac:dyDescent="0.25">
      <c r="B870" s="12">
        <v>39314</v>
      </c>
      <c r="C870" s="18">
        <v>22.895969000000001</v>
      </c>
      <c r="D870" s="128">
        <f t="shared" si="22"/>
        <v>4.1535468092720684E-2</v>
      </c>
    </row>
    <row r="871" spans="2:4" x14ac:dyDescent="0.25">
      <c r="B871" s="12">
        <v>39307</v>
      </c>
      <c r="C871" s="18">
        <v>21.982899</v>
      </c>
      <c r="D871" s="128">
        <f t="shared" si="22"/>
        <v>-1.5233114158269445E-2</v>
      </c>
    </row>
    <row r="872" spans="2:4" x14ac:dyDescent="0.25">
      <c r="B872" s="12">
        <v>39300</v>
      </c>
      <c r="C872" s="18">
        <v>22.322946999999999</v>
      </c>
      <c r="D872" s="128">
        <f t="shared" si="22"/>
        <v>3.624691023795612E-2</v>
      </c>
    </row>
    <row r="873" spans="2:4" x14ac:dyDescent="0.25">
      <c r="B873" s="12">
        <v>39293</v>
      </c>
      <c r="C873" s="18">
        <v>21.542111999999999</v>
      </c>
      <c r="D873" s="128">
        <f t="shared" si="22"/>
        <v>-3.6337992470126923E-2</v>
      </c>
    </row>
    <row r="874" spans="2:4" x14ac:dyDescent="0.25">
      <c r="B874" s="12">
        <v>39286</v>
      </c>
      <c r="C874" s="18">
        <v>22.354427000000001</v>
      </c>
      <c r="D874" s="128">
        <f t="shared" si="22"/>
        <v>-4.0799772515040189E-2</v>
      </c>
    </row>
    <row r="875" spans="2:4" x14ac:dyDescent="0.25">
      <c r="B875" s="12">
        <v>39279</v>
      </c>
      <c r="C875" s="18">
        <v>23.305277</v>
      </c>
      <c r="D875" s="128">
        <f t="shared" si="22"/>
        <v>-1.7781297791979234E-2</v>
      </c>
    </row>
    <row r="876" spans="2:4" x14ac:dyDescent="0.25">
      <c r="B876" s="12">
        <v>39272</v>
      </c>
      <c r="C876" s="18">
        <v>23.727177000000001</v>
      </c>
      <c r="D876" s="128">
        <f t="shared" si="22"/>
        <v>-6.1968966494549971E-2</v>
      </c>
    </row>
    <row r="877" spans="2:4" x14ac:dyDescent="0.25">
      <c r="B877" s="12">
        <v>39265</v>
      </c>
      <c r="C877" s="18">
        <v>25.294661000000001</v>
      </c>
      <c r="D877" s="128">
        <f t="shared" si="22"/>
        <v>1.5113331829203824E-2</v>
      </c>
    </row>
    <row r="878" spans="2:4" x14ac:dyDescent="0.25">
      <c r="B878" s="12">
        <v>39258</v>
      </c>
      <c r="C878" s="18">
        <v>24.918066</v>
      </c>
      <c r="D878" s="128">
        <f t="shared" si="22"/>
        <v>2.5045424102473568E-2</v>
      </c>
    </row>
    <row r="879" spans="2:4" x14ac:dyDescent="0.25">
      <c r="B879" s="12">
        <v>39251</v>
      </c>
      <c r="C879" s="18">
        <v>24.309231</v>
      </c>
      <c r="D879" s="128">
        <f t="shared" si="22"/>
        <v>-1.1486113970025857E-2</v>
      </c>
    </row>
    <row r="880" spans="2:4" x14ac:dyDescent="0.25">
      <c r="B880" s="12">
        <v>39244</v>
      </c>
      <c r="C880" s="18">
        <v>24.591694</v>
      </c>
      <c r="D880" s="128">
        <f t="shared" si="22"/>
        <v>-1.1603950980701438E-2</v>
      </c>
    </row>
    <row r="881" spans="2:4" x14ac:dyDescent="0.25">
      <c r="B881" s="12">
        <v>39237</v>
      </c>
      <c r="C881" s="18">
        <v>24.880405</v>
      </c>
      <c r="D881" s="128">
        <f t="shared" si="22"/>
        <v>-1.9297413714949752E-2</v>
      </c>
    </row>
    <row r="882" spans="2:4" x14ac:dyDescent="0.25">
      <c r="B882" s="12">
        <v>39230</v>
      </c>
      <c r="C882" s="18">
        <v>25.369980000000002</v>
      </c>
      <c r="D882" s="128">
        <f t="shared" si="22"/>
        <v>-9.5570596696860077E-3</v>
      </c>
    </row>
    <row r="883" spans="2:4" x14ac:dyDescent="0.25">
      <c r="B883" s="12">
        <v>39223</v>
      </c>
      <c r="C883" s="18">
        <v>25.614782000000002</v>
      </c>
      <c r="D883" s="128">
        <f t="shared" si="22"/>
        <v>4.6781570558895869E-3</v>
      </c>
    </row>
    <row r="884" spans="2:4" x14ac:dyDescent="0.25">
      <c r="B884" s="12">
        <v>39216</v>
      </c>
      <c r="C884" s="18">
        <v>25.495509999999999</v>
      </c>
      <c r="D884" s="128">
        <f t="shared" si="22"/>
        <v>4.394727424451994E-2</v>
      </c>
    </row>
    <row r="885" spans="2:4" x14ac:dyDescent="0.25">
      <c r="B885" s="12">
        <v>39209</v>
      </c>
      <c r="C885" s="18">
        <v>24.422219999999999</v>
      </c>
      <c r="D885" s="128">
        <f t="shared" si="22"/>
        <v>-4.5621775602698422E-2</v>
      </c>
    </row>
    <row r="886" spans="2:4" x14ac:dyDescent="0.25">
      <c r="B886" s="12">
        <v>39202</v>
      </c>
      <c r="C886" s="18">
        <v>25.589666000000001</v>
      </c>
      <c r="D886" s="128">
        <f t="shared" si="22"/>
        <v>4.6189736650696256E-2</v>
      </c>
    </row>
    <row r="887" spans="2:4" x14ac:dyDescent="0.25">
      <c r="B887" s="12">
        <v>39195</v>
      </c>
      <c r="C887" s="18">
        <v>24.459871</v>
      </c>
      <c r="D887" s="128">
        <f t="shared" si="22"/>
        <v>-2.5750280795305835E-2</v>
      </c>
    </row>
    <row r="888" spans="2:4" x14ac:dyDescent="0.25">
      <c r="B888" s="12">
        <v>39188</v>
      </c>
      <c r="C888" s="18">
        <v>25.106366999999999</v>
      </c>
      <c r="D888" s="128">
        <f t="shared" si="22"/>
        <v>4.5202349693165278E-3</v>
      </c>
    </row>
    <row r="889" spans="2:4" x14ac:dyDescent="0.25">
      <c r="B889" s="12">
        <v>39181</v>
      </c>
      <c r="C889" s="18">
        <v>24.993390999999999</v>
      </c>
      <c r="D889" s="128">
        <f t="shared" si="22"/>
        <v>-1.9453498153692017E-2</v>
      </c>
    </row>
    <row r="890" spans="2:4" x14ac:dyDescent="0.25">
      <c r="B890" s="12">
        <v>39174</v>
      </c>
      <c r="C890" s="18">
        <v>25.489246000000001</v>
      </c>
      <c r="D890" s="128">
        <f t="shared" si="22"/>
        <v>5.696180731119771E-3</v>
      </c>
    </row>
    <row r="891" spans="2:4" x14ac:dyDescent="0.25">
      <c r="B891" s="12">
        <v>39167</v>
      </c>
      <c r="C891" s="18">
        <v>25.344877</v>
      </c>
      <c r="D891" s="128">
        <f t="shared" si="22"/>
        <v>-1.391946291595525E-2</v>
      </c>
    </row>
    <row r="892" spans="2:4" x14ac:dyDescent="0.25">
      <c r="B892" s="12">
        <v>39160</v>
      </c>
      <c r="C892" s="18">
        <v>25.702643999999999</v>
      </c>
      <c r="D892" s="128">
        <f t="shared" si="22"/>
        <v>5.1398871151028258E-2</v>
      </c>
    </row>
    <row r="893" spans="2:4" x14ac:dyDescent="0.25">
      <c r="B893" s="12">
        <v>39153</v>
      </c>
      <c r="C893" s="18">
        <v>24.44614</v>
      </c>
      <c r="D893" s="128">
        <f t="shared" si="22"/>
        <v>-1.8583693423456449E-2</v>
      </c>
    </row>
    <row r="894" spans="2:4" x14ac:dyDescent="0.25">
      <c r="B894" s="12">
        <v>39146</v>
      </c>
      <c r="C894" s="18">
        <v>24.909041999999999</v>
      </c>
      <c r="D894" s="128">
        <f t="shared" si="22"/>
        <v>-1.5574635057980291E-2</v>
      </c>
    </row>
    <row r="895" spans="2:4" x14ac:dyDescent="0.25">
      <c r="B895" s="12">
        <v>39139</v>
      </c>
      <c r="C895" s="18">
        <v>25.303128999999998</v>
      </c>
      <c r="D895" s="128">
        <f t="shared" si="22"/>
        <v>-7.3522530811727216E-2</v>
      </c>
    </row>
    <row r="896" spans="2:4" x14ac:dyDescent="0.25">
      <c r="B896" s="12">
        <v>39132</v>
      </c>
      <c r="C896" s="18">
        <v>27.311111</v>
      </c>
      <c r="D896" s="128">
        <f t="shared" si="22"/>
        <v>1.6767455085445526E-2</v>
      </c>
    </row>
    <row r="897" spans="2:4" x14ac:dyDescent="0.25">
      <c r="B897" s="12">
        <v>39125</v>
      </c>
      <c r="C897" s="18">
        <v>26.860724999999999</v>
      </c>
      <c r="D897" s="128">
        <f t="shared" si="22"/>
        <v>-1.0143142483690193E-2</v>
      </c>
    </row>
    <row r="898" spans="2:4" x14ac:dyDescent="0.25">
      <c r="B898" s="12">
        <v>39118</v>
      </c>
      <c r="C898" s="18">
        <v>27.135968999999999</v>
      </c>
      <c r="D898" s="128">
        <f t="shared" si="22"/>
        <v>-1.2744617121762336E-2</v>
      </c>
    </row>
    <row r="899" spans="2:4" x14ac:dyDescent="0.25">
      <c r="B899" s="12">
        <v>39111</v>
      </c>
      <c r="C899" s="18">
        <v>27.486270999999999</v>
      </c>
      <c r="D899" s="128">
        <f t="shared" ref="D899:D962" si="23">C899/C900-1</f>
        <v>-3.1091585864581384E-2</v>
      </c>
    </row>
    <row r="900" spans="2:4" x14ac:dyDescent="0.25">
      <c r="B900" s="12">
        <v>39104</v>
      </c>
      <c r="C900" s="18">
        <v>28.368286000000001</v>
      </c>
      <c r="D900" s="128">
        <f t="shared" si="23"/>
        <v>-2.4521242066835924E-2</v>
      </c>
    </row>
    <row r="901" spans="2:4" x14ac:dyDescent="0.25">
      <c r="B901" s="12">
        <v>39097</v>
      </c>
      <c r="C901" s="18">
        <v>29.081398</v>
      </c>
      <c r="D901" s="128">
        <f t="shared" si="23"/>
        <v>-3.1458694298563294E-2</v>
      </c>
    </row>
    <row r="902" spans="2:4" x14ac:dyDescent="0.25">
      <c r="B902" s="12">
        <v>39090</v>
      </c>
      <c r="C902" s="18">
        <v>30.025976</v>
      </c>
      <c r="D902" s="128">
        <f t="shared" si="23"/>
        <v>5.0098657102994881E-2</v>
      </c>
    </row>
    <row r="903" spans="2:4" x14ac:dyDescent="0.25">
      <c r="B903" s="12">
        <v>39083</v>
      </c>
      <c r="C903" s="18">
        <v>28.593481000000001</v>
      </c>
      <c r="D903" s="128">
        <f t="shared" si="23"/>
        <v>-1.0606056831288124E-2</v>
      </c>
    </row>
    <row r="904" spans="2:4" x14ac:dyDescent="0.25">
      <c r="B904" s="12">
        <v>39076</v>
      </c>
      <c r="C904" s="18">
        <v>28.899996000000002</v>
      </c>
      <c r="D904" s="128">
        <f t="shared" si="23"/>
        <v>4.5662582971015553E-3</v>
      </c>
    </row>
    <row r="905" spans="2:4" x14ac:dyDescent="0.25">
      <c r="B905" s="12">
        <v>39069</v>
      </c>
      <c r="C905" s="18">
        <v>28.768630999999999</v>
      </c>
      <c r="D905" s="128">
        <f t="shared" si="23"/>
        <v>2.4456729884625439E-2</v>
      </c>
    </row>
    <row r="906" spans="2:4" x14ac:dyDescent="0.25">
      <c r="B906" s="12">
        <v>39062</v>
      </c>
      <c r="C906" s="18">
        <v>28.081841000000001</v>
      </c>
      <c r="D906" s="128">
        <f t="shared" si="23"/>
        <v>-6.6585880590530611E-4</v>
      </c>
    </row>
    <row r="907" spans="2:4" x14ac:dyDescent="0.25">
      <c r="B907" s="12">
        <v>39055</v>
      </c>
      <c r="C907" s="18">
        <v>28.100552</v>
      </c>
      <c r="D907" s="128">
        <f t="shared" si="23"/>
        <v>2.9713843014083974E-2</v>
      </c>
    </row>
    <row r="908" spans="2:4" x14ac:dyDescent="0.25">
      <c r="B908" s="12">
        <v>39048</v>
      </c>
      <c r="C908" s="18">
        <v>27.289670999999998</v>
      </c>
      <c r="D908" s="128">
        <f t="shared" si="23"/>
        <v>-2.0595309373769632E-2</v>
      </c>
    </row>
    <row r="909" spans="2:4" x14ac:dyDescent="0.25">
      <c r="B909" s="12">
        <v>39041</v>
      </c>
      <c r="C909" s="18">
        <v>27.863529</v>
      </c>
      <c r="D909" s="128">
        <f t="shared" si="23"/>
        <v>-8.8748885792421239E-3</v>
      </c>
    </row>
    <row r="910" spans="2:4" x14ac:dyDescent="0.25">
      <c r="B910" s="12">
        <v>39034</v>
      </c>
      <c r="C910" s="18">
        <v>28.113029000000001</v>
      </c>
      <c r="D910" s="128">
        <f t="shared" si="23"/>
        <v>5.50094565346535E-2</v>
      </c>
    </row>
    <row r="911" spans="2:4" x14ac:dyDescent="0.25">
      <c r="B911" s="12">
        <v>39027</v>
      </c>
      <c r="C911" s="18">
        <v>26.647182000000001</v>
      </c>
      <c r="D911" s="128">
        <f t="shared" si="23"/>
        <v>3.0390333027212613E-2</v>
      </c>
    </row>
    <row r="912" spans="2:4" x14ac:dyDescent="0.25">
      <c r="B912" s="12">
        <v>39020</v>
      </c>
      <c r="C912" s="18">
        <v>25.861249999999998</v>
      </c>
      <c r="D912" s="128">
        <f t="shared" si="23"/>
        <v>-2.1246181776757411E-2</v>
      </c>
    </row>
    <row r="913" spans="2:4" x14ac:dyDescent="0.25">
      <c r="B913" s="12">
        <v>39013</v>
      </c>
      <c r="C913" s="18">
        <v>26.422630000000002</v>
      </c>
      <c r="D913" s="128">
        <f t="shared" si="23"/>
        <v>1.6070739479359775E-2</v>
      </c>
    </row>
    <row r="914" spans="2:4" x14ac:dyDescent="0.25">
      <c r="B914" s="12">
        <v>39006</v>
      </c>
      <c r="C914" s="18">
        <v>26.004715000000001</v>
      </c>
      <c r="D914" s="128">
        <f t="shared" si="23"/>
        <v>-7.3810359566752748E-3</v>
      </c>
    </row>
    <row r="915" spans="2:4" x14ac:dyDescent="0.25">
      <c r="B915" s="12">
        <v>38999</v>
      </c>
      <c r="C915" s="18">
        <v>26.198084000000001</v>
      </c>
      <c r="D915" s="128">
        <f t="shared" si="23"/>
        <v>-4.6561563080711466E-3</v>
      </c>
    </row>
    <row r="916" spans="2:4" x14ac:dyDescent="0.25">
      <c r="B916" s="12">
        <v>38992</v>
      </c>
      <c r="C916" s="18">
        <v>26.320637000000001</v>
      </c>
      <c r="D916" s="128">
        <f t="shared" si="23"/>
        <v>2.0000200739862084E-2</v>
      </c>
    </row>
    <row r="917" spans="2:4" x14ac:dyDescent="0.25">
      <c r="B917" s="12">
        <v>38985</v>
      </c>
      <c r="C917" s="18">
        <v>25.804541</v>
      </c>
      <c r="D917" s="128">
        <f t="shared" si="23"/>
        <v>5.7594276749619144E-2</v>
      </c>
    </row>
    <row r="918" spans="2:4" x14ac:dyDescent="0.25">
      <c r="B918" s="12">
        <v>38978</v>
      </c>
      <c r="C918" s="18">
        <v>24.399281999999999</v>
      </c>
      <c r="D918" s="128">
        <f t="shared" si="23"/>
        <v>-2.5335316488128701E-2</v>
      </c>
    </row>
    <row r="919" spans="2:4" x14ac:dyDescent="0.25">
      <c r="B919" s="12">
        <v>38971</v>
      </c>
      <c r="C919" s="18">
        <v>25.033514</v>
      </c>
      <c r="D919" s="128">
        <f t="shared" si="23"/>
        <v>4.1117365117599114E-2</v>
      </c>
    </row>
    <row r="920" spans="2:4" x14ac:dyDescent="0.25">
      <c r="B920" s="12">
        <v>38964</v>
      </c>
      <c r="C920" s="18">
        <v>24.044853</v>
      </c>
      <c r="D920" s="128">
        <f t="shared" si="23"/>
        <v>1.2568645688631364E-2</v>
      </c>
    </row>
    <row r="921" spans="2:4" x14ac:dyDescent="0.25">
      <c r="B921" s="12">
        <v>38957</v>
      </c>
      <c r="C921" s="18">
        <v>23.746393000000001</v>
      </c>
      <c r="D921" s="128">
        <f t="shared" si="23"/>
        <v>2.4959902873427087E-2</v>
      </c>
    </row>
    <row r="922" spans="2:4" x14ac:dyDescent="0.25">
      <c r="B922" s="12">
        <v>38950</v>
      </c>
      <c r="C922" s="18">
        <v>23.168119000000001</v>
      </c>
      <c r="D922" s="128">
        <f t="shared" si="23"/>
        <v>-7.9873138808271849E-3</v>
      </c>
    </row>
    <row r="923" spans="2:4" x14ac:dyDescent="0.25">
      <c r="B923" s="12">
        <v>38943</v>
      </c>
      <c r="C923" s="18">
        <v>23.354659999999999</v>
      </c>
      <c r="D923" s="128">
        <f t="shared" si="23"/>
        <v>1.7610206872644252E-2</v>
      </c>
    </row>
    <row r="924" spans="2:4" x14ac:dyDescent="0.25">
      <c r="B924" s="12">
        <v>38936</v>
      </c>
      <c r="C924" s="18">
        <v>22.950496999999999</v>
      </c>
      <c r="D924" s="128">
        <f t="shared" si="23"/>
        <v>-2.3802580491157466E-2</v>
      </c>
    </row>
    <row r="925" spans="2:4" x14ac:dyDescent="0.25">
      <c r="B925" s="12">
        <v>38929</v>
      </c>
      <c r="C925" s="18">
        <v>23.510097999999999</v>
      </c>
      <c r="D925" s="128">
        <f t="shared" si="23"/>
        <v>2.6408393401755603E-4</v>
      </c>
    </row>
    <row r="926" spans="2:4" x14ac:dyDescent="0.25">
      <c r="B926" s="12">
        <v>38922</v>
      </c>
      <c r="C926" s="18">
        <v>23.503890999999999</v>
      </c>
      <c r="D926" s="128">
        <f t="shared" si="23"/>
        <v>1.1506281597614132E-2</v>
      </c>
    </row>
    <row r="927" spans="2:4" x14ac:dyDescent="0.25">
      <c r="B927" s="12">
        <v>38915</v>
      </c>
      <c r="C927" s="18">
        <v>23.236525</v>
      </c>
      <c r="D927" s="128">
        <f t="shared" si="23"/>
        <v>4.3855073278893375E-2</v>
      </c>
    </row>
    <row r="928" spans="2:4" x14ac:dyDescent="0.25">
      <c r="B928" s="12">
        <v>38908</v>
      </c>
      <c r="C928" s="18">
        <v>22.260297999999999</v>
      </c>
      <c r="D928" s="128">
        <f t="shared" si="23"/>
        <v>-2.7173656529946077E-2</v>
      </c>
    </row>
    <row r="929" spans="2:4" x14ac:dyDescent="0.25">
      <c r="B929" s="12">
        <v>38901</v>
      </c>
      <c r="C929" s="18">
        <v>22.882088</v>
      </c>
      <c r="D929" s="128">
        <f t="shared" si="23"/>
        <v>-3.0047595816342865E-2</v>
      </c>
    </row>
    <row r="930" spans="2:4" x14ac:dyDescent="0.25">
      <c r="B930" s="12">
        <v>38894</v>
      </c>
      <c r="C930" s="18">
        <v>23.590938999999999</v>
      </c>
      <c r="D930" s="128">
        <f t="shared" si="23"/>
        <v>7.0087826718172153E-2</v>
      </c>
    </row>
    <row r="931" spans="2:4" x14ac:dyDescent="0.25">
      <c r="B931" s="12">
        <v>38887</v>
      </c>
      <c r="C931" s="18">
        <v>22.045797</v>
      </c>
      <c r="D931" s="128">
        <f t="shared" si="23"/>
        <v>-2.3332710450790661E-2</v>
      </c>
    </row>
    <row r="932" spans="2:4" x14ac:dyDescent="0.25">
      <c r="B932" s="12">
        <v>38880</v>
      </c>
      <c r="C932" s="18">
        <v>22.572474</v>
      </c>
      <c r="D932" s="128">
        <f t="shared" si="23"/>
        <v>2.7496791782466445E-4</v>
      </c>
    </row>
    <row r="933" spans="2:4" x14ac:dyDescent="0.25">
      <c r="B933" s="12">
        <v>38873</v>
      </c>
      <c r="C933" s="18">
        <v>22.566268999999998</v>
      </c>
      <c r="D933" s="128">
        <f t="shared" si="23"/>
        <v>-3.8295116425762776E-3</v>
      </c>
    </row>
    <row r="934" spans="2:4" x14ac:dyDescent="0.25">
      <c r="B934" s="12">
        <v>38866</v>
      </c>
      <c r="C934" s="18">
        <v>22.653019</v>
      </c>
      <c r="D934" s="128">
        <f t="shared" si="23"/>
        <v>-1.4289547818491344E-2</v>
      </c>
    </row>
    <row r="935" spans="2:4" x14ac:dyDescent="0.25">
      <c r="B935" s="12">
        <v>38859</v>
      </c>
      <c r="C935" s="18">
        <v>22.981413</v>
      </c>
      <c r="D935" s="128">
        <f t="shared" si="23"/>
        <v>7.8807658265047653E-3</v>
      </c>
    </row>
    <row r="936" spans="2:4" x14ac:dyDescent="0.25">
      <c r="B936" s="12">
        <v>38852</v>
      </c>
      <c r="C936" s="18">
        <v>22.801718000000001</v>
      </c>
      <c r="D936" s="128">
        <f t="shared" si="23"/>
        <v>-5.3011377584798569E-2</v>
      </c>
    </row>
    <row r="937" spans="2:4" x14ac:dyDescent="0.25">
      <c r="B937" s="12">
        <v>38845</v>
      </c>
      <c r="C937" s="18">
        <v>24.078133000000001</v>
      </c>
      <c r="D937" s="128">
        <f t="shared" si="23"/>
        <v>-8.6731766097566387E-3</v>
      </c>
    </row>
    <row r="938" spans="2:4" x14ac:dyDescent="0.25">
      <c r="B938" s="12">
        <v>38838</v>
      </c>
      <c r="C938" s="18">
        <v>24.288793999999999</v>
      </c>
      <c r="D938" s="128">
        <f t="shared" si="23"/>
        <v>3.3482583741137439E-2</v>
      </c>
    </row>
    <row r="939" spans="2:4" x14ac:dyDescent="0.25">
      <c r="B939" s="12">
        <v>38831</v>
      </c>
      <c r="C939" s="18">
        <v>23.50189</v>
      </c>
      <c r="D939" s="128">
        <f t="shared" si="23"/>
        <v>2.7078292951352667E-2</v>
      </c>
    </row>
    <row r="940" spans="2:4" x14ac:dyDescent="0.25">
      <c r="B940" s="12">
        <v>38824</v>
      </c>
      <c r="C940" s="18">
        <v>22.882276999999998</v>
      </c>
      <c r="D940" s="128">
        <f t="shared" si="23"/>
        <v>4.7659506083191694E-2</v>
      </c>
    </row>
    <row r="941" spans="2:4" x14ac:dyDescent="0.25">
      <c r="B941" s="12">
        <v>38817</v>
      </c>
      <c r="C941" s="18">
        <v>21.841329999999999</v>
      </c>
      <c r="D941" s="128">
        <f t="shared" si="23"/>
        <v>-3.8985804563879456E-2</v>
      </c>
    </row>
    <row r="942" spans="2:4" x14ac:dyDescent="0.25">
      <c r="B942" s="12">
        <v>38810</v>
      </c>
      <c r="C942" s="18">
        <v>22.727374999999999</v>
      </c>
      <c r="D942" s="128">
        <f t="shared" si="23"/>
        <v>4.145368166841723E-2</v>
      </c>
    </row>
    <row r="943" spans="2:4" x14ac:dyDescent="0.25">
      <c r="B943" s="12">
        <v>38803</v>
      </c>
      <c r="C943" s="18">
        <v>21.822742000000002</v>
      </c>
      <c r="D943" s="128">
        <f t="shared" si="23"/>
        <v>1.6450218385907656E-2</v>
      </c>
    </row>
    <row r="944" spans="2:4" x14ac:dyDescent="0.25">
      <c r="B944" s="12">
        <v>38796</v>
      </c>
      <c r="C944" s="18">
        <v>21.469563000000001</v>
      </c>
      <c r="D944" s="128">
        <f t="shared" si="23"/>
        <v>-5.8652826967816596E-3</v>
      </c>
    </row>
    <row r="945" spans="2:4" x14ac:dyDescent="0.25">
      <c r="B945" s="12">
        <v>38789</v>
      </c>
      <c r="C945" s="18">
        <v>21.596231</v>
      </c>
      <c r="D945" s="128">
        <f t="shared" si="23"/>
        <v>-1.9968629505325852E-3</v>
      </c>
    </row>
    <row r="946" spans="2:4" x14ac:dyDescent="0.25">
      <c r="B946" s="12">
        <v>38782</v>
      </c>
      <c r="C946" s="18">
        <v>21.639441999999999</v>
      </c>
      <c r="D946" s="128">
        <f t="shared" si="23"/>
        <v>-1.0725674287384135E-2</v>
      </c>
    </row>
    <row r="947" spans="2:4" x14ac:dyDescent="0.25">
      <c r="B947" s="12">
        <v>38775</v>
      </c>
      <c r="C947" s="18">
        <v>21.874056</v>
      </c>
      <c r="D947" s="128">
        <f t="shared" si="23"/>
        <v>-2.0458588463571736E-2</v>
      </c>
    </row>
    <row r="948" spans="2:4" x14ac:dyDescent="0.25">
      <c r="B948" s="12">
        <v>38768</v>
      </c>
      <c r="C948" s="18">
        <v>22.330915000000001</v>
      </c>
      <c r="D948" s="128">
        <f t="shared" si="23"/>
        <v>-6.5915046545930167E-3</v>
      </c>
    </row>
    <row r="949" spans="2:4" x14ac:dyDescent="0.25">
      <c r="B949" s="12">
        <v>38761</v>
      </c>
      <c r="C949" s="18">
        <v>22.479085999999999</v>
      </c>
      <c r="D949" s="128">
        <f t="shared" si="23"/>
        <v>-1.1672325453708443E-2</v>
      </c>
    </row>
    <row r="950" spans="2:4" x14ac:dyDescent="0.25">
      <c r="B950" s="12">
        <v>38754</v>
      </c>
      <c r="C950" s="18">
        <v>22.744568000000001</v>
      </c>
      <c r="D950" s="128">
        <f t="shared" si="23"/>
        <v>2.8188309993384619E-2</v>
      </c>
    </row>
    <row r="951" spans="2:4" x14ac:dyDescent="0.25">
      <c r="B951" s="12">
        <v>38747</v>
      </c>
      <c r="C951" s="18">
        <v>22.121013999999999</v>
      </c>
      <c r="D951" s="128">
        <f t="shared" si="23"/>
        <v>-4.4454513546055008E-3</v>
      </c>
    </row>
    <row r="952" spans="2:4" x14ac:dyDescent="0.25">
      <c r="B952" s="12">
        <v>38740</v>
      </c>
      <c r="C952" s="18">
        <v>22.219791000000001</v>
      </c>
      <c r="D952" s="128">
        <f t="shared" si="23"/>
        <v>1.5232607421484134E-2</v>
      </c>
    </row>
    <row r="953" spans="2:4" x14ac:dyDescent="0.25">
      <c r="B953" s="12">
        <v>38733</v>
      </c>
      <c r="C953" s="18">
        <v>21.886403999999999</v>
      </c>
      <c r="D953" s="128">
        <f t="shared" si="23"/>
        <v>0.11618389858713485</v>
      </c>
    </row>
    <row r="954" spans="2:4" x14ac:dyDescent="0.25">
      <c r="B954" s="12">
        <v>38726</v>
      </c>
      <c r="C954" s="18">
        <v>19.608242000000001</v>
      </c>
      <c r="D954" s="128">
        <f t="shared" si="23"/>
        <v>2.8830833818062285E-2</v>
      </c>
    </row>
    <row r="955" spans="2:4" x14ac:dyDescent="0.25">
      <c r="B955" s="12">
        <v>38719</v>
      </c>
      <c r="C955" s="18">
        <v>19.058762000000002</v>
      </c>
      <c r="D955" s="128">
        <f t="shared" si="23"/>
        <v>2.923876132644887E-3</v>
      </c>
    </row>
    <row r="956" spans="2:4" x14ac:dyDescent="0.25">
      <c r="B956" s="12">
        <v>38712</v>
      </c>
      <c r="C956" s="18">
        <v>19.003198999999999</v>
      </c>
      <c r="D956" s="128">
        <f t="shared" si="23"/>
        <v>8.1875452182205155E-3</v>
      </c>
    </row>
    <row r="957" spans="2:4" x14ac:dyDescent="0.25">
      <c r="B957" s="12">
        <v>38705</v>
      </c>
      <c r="C957" s="18">
        <v>18.848873000000001</v>
      </c>
      <c r="D957" s="128">
        <f t="shared" si="23"/>
        <v>3.932185404931321E-2</v>
      </c>
    </row>
    <row r="958" spans="2:4" x14ac:dyDescent="0.25">
      <c r="B958" s="12">
        <v>38698</v>
      </c>
      <c r="C958" s="18">
        <v>18.135742</v>
      </c>
      <c r="D958" s="128">
        <f t="shared" si="23"/>
        <v>-1.4367043825910142E-2</v>
      </c>
    </row>
    <row r="959" spans="2:4" x14ac:dyDescent="0.25">
      <c r="B959" s="12">
        <v>38691</v>
      </c>
      <c r="C959" s="18">
        <v>18.400096999999999</v>
      </c>
      <c r="D959" s="128">
        <f t="shared" si="23"/>
        <v>7.744309889380796E-3</v>
      </c>
    </row>
    <row r="960" spans="2:4" x14ac:dyDescent="0.25">
      <c r="B960" s="12">
        <v>38684</v>
      </c>
      <c r="C960" s="18">
        <v>18.258696</v>
      </c>
      <c r="D960" s="128">
        <f t="shared" si="23"/>
        <v>1.3997891111396266E-2</v>
      </c>
    </row>
    <row r="961" spans="2:4" x14ac:dyDescent="0.25">
      <c r="B961" s="12">
        <v>38677</v>
      </c>
      <c r="C961" s="18">
        <v>18.006640999999998</v>
      </c>
      <c r="D961" s="128">
        <f t="shared" si="23"/>
        <v>2.6278894555848531E-2</v>
      </c>
    </row>
    <row r="962" spans="2:4" x14ac:dyDescent="0.25">
      <c r="B962" s="12">
        <v>38670</v>
      </c>
      <c r="C962" s="18">
        <v>17.545563000000001</v>
      </c>
      <c r="D962" s="128">
        <f t="shared" si="23"/>
        <v>2.5511715094457932E-2</v>
      </c>
    </row>
    <row r="963" spans="2:4" x14ac:dyDescent="0.25">
      <c r="B963" s="12">
        <v>38663</v>
      </c>
      <c r="C963" s="18">
        <v>17.109081</v>
      </c>
      <c r="D963" s="128">
        <f t="shared" ref="D963:D1026" si="24">C963/C964-1</f>
        <v>5.6969516127836517E-2</v>
      </c>
    </row>
    <row r="964" spans="2:4" x14ac:dyDescent="0.25">
      <c r="B964" s="12">
        <v>38656</v>
      </c>
      <c r="C964" s="18">
        <v>16.186920000000001</v>
      </c>
      <c r="D964" s="128">
        <f t="shared" si="24"/>
        <v>-9.777963312358362E-3</v>
      </c>
    </row>
    <row r="965" spans="2:4" x14ac:dyDescent="0.25">
      <c r="B965" s="12">
        <v>38649</v>
      </c>
      <c r="C965" s="18">
        <v>16.346758000000001</v>
      </c>
      <c r="D965" s="128">
        <f t="shared" si="24"/>
        <v>1.2181403029146498E-2</v>
      </c>
    </row>
    <row r="966" spans="2:4" x14ac:dyDescent="0.25">
      <c r="B966" s="12">
        <v>38642</v>
      </c>
      <c r="C966" s="18">
        <v>16.150027999999999</v>
      </c>
      <c r="D966" s="128">
        <f t="shared" si="24"/>
        <v>-3.8065933663278262E-4</v>
      </c>
    </row>
    <row r="967" spans="2:4" x14ac:dyDescent="0.25">
      <c r="B967" s="12">
        <v>38635</v>
      </c>
      <c r="C967" s="18">
        <v>16.156178000000001</v>
      </c>
      <c r="D967" s="128">
        <f t="shared" si="24"/>
        <v>-1.7820023399164775E-2</v>
      </c>
    </row>
    <row r="968" spans="2:4" x14ac:dyDescent="0.25">
      <c r="B968" s="12">
        <v>38628</v>
      </c>
      <c r="C968" s="18">
        <v>16.449304999999999</v>
      </c>
      <c r="D968" s="128">
        <f t="shared" si="24"/>
        <v>-4.44375771361738E-3</v>
      </c>
    </row>
    <row r="969" spans="2:4" x14ac:dyDescent="0.25">
      <c r="B969" s="12">
        <v>38621</v>
      </c>
      <c r="C969" s="18">
        <v>16.522728000000001</v>
      </c>
      <c r="D969" s="128">
        <f t="shared" si="24"/>
        <v>-1.8895086550696383E-2</v>
      </c>
    </row>
    <row r="970" spans="2:4" x14ac:dyDescent="0.25">
      <c r="B970" s="12">
        <v>38614</v>
      </c>
      <c r="C970" s="18">
        <v>16.840938999999999</v>
      </c>
      <c r="D970" s="128">
        <f t="shared" si="24"/>
        <v>4.3790632516580441E-3</v>
      </c>
    </row>
    <row r="971" spans="2:4" x14ac:dyDescent="0.25">
      <c r="B971" s="12">
        <v>38607</v>
      </c>
      <c r="C971" s="18">
        <v>16.767513000000001</v>
      </c>
      <c r="D971" s="128">
        <f t="shared" si="24"/>
        <v>1.519051994727505E-2</v>
      </c>
    </row>
    <row r="972" spans="2:4" x14ac:dyDescent="0.25">
      <c r="B972" s="12">
        <v>38600</v>
      </c>
      <c r="C972" s="18">
        <v>16.516617</v>
      </c>
      <c r="D972" s="128">
        <f t="shared" si="24"/>
        <v>3.7127917547175038E-4</v>
      </c>
    </row>
    <row r="973" spans="2:4" x14ac:dyDescent="0.25">
      <c r="B973" s="12">
        <v>38593</v>
      </c>
      <c r="C973" s="18">
        <v>16.510487000000001</v>
      </c>
      <c r="D973" s="128">
        <f t="shared" si="24"/>
        <v>1.4845311598383759E-3</v>
      </c>
    </row>
    <row r="974" spans="2:4" x14ac:dyDescent="0.25">
      <c r="B974" s="12">
        <v>38586</v>
      </c>
      <c r="C974" s="18">
        <v>16.486013</v>
      </c>
      <c r="D974" s="128">
        <f t="shared" si="24"/>
        <v>1.6987552738529699E-2</v>
      </c>
    </row>
    <row r="975" spans="2:4" x14ac:dyDescent="0.25">
      <c r="B975" s="12">
        <v>38579</v>
      </c>
      <c r="C975" s="18">
        <v>16.210633999999999</v>
      </c>
      <c r="D975" s="128">
        <f t="shared" si="24"/>
        <v>-2.3950158257191267E-2</v>
      </c>
    </row>
    <row r="976" spans="2:4" x14ac:dyDescent="0.25">
      <c r="B976" s="12">
        <v>38572</v>
      </c>
      <c r="C976" s="18">
        <v>16.608408000000001</v>
      </c>
      <c r="D976" s="128">
        <f t="shared" si="24"/>
        <v>1.1066875755876282E-3</v>
      </c>
    </row>
    <row r="977" spans="2:4" x14ac:dyDescent="0.25">
      <c r="B977" s="12">
        <v>38565</v>
      </c>
      <c r="C977" s="18">
        <v>16.590047999999999</v>
      </c>
      <c r="D977" s="128">
        <f t="shared" si="24"/>
        <v>-9.1372925599985111E-3</v>
      </c>
    </row>
    <row r="978" spans="2:4" x14ac:dyDescent="0.25">
      <c r="B978" s="12">
        <v>38558</v>
      </c>
      <c r="C978" s="18">
        <v>16.743034000000002</v>
      </c>
      <c r="D978" s="128">
        <f t="shared" si="24"/>
        <v>-2.0407692817607237E-2</v>
      </c>
    </row>
    <row r="979" spans="2:4" x14ac:dyDescent="0.25">
      <c r="B979" s="12">
        <v>38551</v>
      </c>
      <c r="C979" s="18">
        <v>17.091839</v>
      </c>
      <c r="D979" s="128">
        <f t="shared" si="24"/>
        <v>-5.0968870963810309E-2</v>
      </c>
    </row>
    <row r="980" spans="2:4" x14ac:dyDescent="0.25">
      <c r="B980" s="12">
        <v>38544</v>
      </c>
      <c r="C980" s="18">
        <v>18.009777</v>
      </c>
      <c r="D980" s="128">
        <f t="shared" si="24"/>
        <v>1.8807152691780127E-2</v>
      </c>
    </row>
    <row r="981" spans="2:4" x14ac:dyDescent="0.25">
      <c r="B981" s="12">
        <v>38537</v>
      </c>
      <c r="C981" s="18">
        <v>17.677316999999999</v>
      </c>
      <c r="D981" s="128">
        <f t="shared" si="24"/>
        <v>2.7266023249489013E-2</v>
      </c>
    </row>
    <row r="982" spans="2:4" x14ac:dyDescent="0.25">
      <c r="B982" s="12">
        <v>38530</v>
      </c>
      <c r="C982" s="18">
        <v>17.208120000000001</v>
      </c>
      <c r="D982" s="128">
        <f t="shared" si="24"/>
        <v>8.9317511211153278E-3</v>
      </c>
    </row>
    <row r="983" spans="2:4" x14ac:dyDescent="0.25">
      <c r="B983" s="12">
        <v>38523</v>
      </c>
      <c r="C983" s="18">
        <v>17.055782000000001</v>
      </c>
      <c r="D983" s="128">
        <f t="shared" si="24"/>
        <v>-5.7258201408503795E-2</v>
      </c>
    </row>
    <row r="984" spans="2:4" x14ac:dyDescent="0.25">
      <c r="B984" s="12">
        <v>38516</v>
      </c>
      <c r="C984" s="18">
        <v>18.091678999999999</v>
      </c>
      <c r="D984" s="128">
        <f t="shared" si="24"/>
        <v>4.1388921571178017E-2</v>
      </c>
    </row>
    <row r="985" spans="2:4" x14ac:dyDescent="0.25">
      <c r="B985" s="12">
        <v>38509</v>
      </c>
      <c r="C985" s="18">
        <v>17.372644000000001</v>
      </c>
      <c r="D985" s="128">
        <f t="shared" si="24"/>
        <v>3.5199299803347905E-3</v>
      </c>
    </row>
    <row r="986" spans="2:4" x14ac:dyDescent="0.25">
      <c r="B986" s="12">
        <v>38502</v>
      </c>
      <c r="C986" s="18">
        <v>17.311707999999999</v>
      </c>
      <c r="D986" s="128">
        <f t="shared" si="24"/>
        <v>0</v>
      </c>
    </row>
    <row r="987" spans="2:4" x14ac:dyDescent="0.25">
      <c r="B987" s="12">
        <v>38495</v>
      </c>
      <c r="C987" s="18">
        <v>17.311707999999999</v>
      </c>
      <c r="D987" s="128">
        <f t="shared" si="24"/>
        <v>-4.5549623789375993E-3</v>
      </c>
    </row>
    <row r="988" spans="2:4" x14ac:dyDescent="0.25">
      <c r="B988" s="12">
        <v>38488</v>
      </c>
      <c r="C988" s="18">
        <v>17.390923000000001</v>
      </c>
      <c r="D988" s="128">
        <f t="shared" si="24"/>
        <v>5.9391165670481749E-2</v>
      </c>
    </row>
    <row r="989" spans="2:4" x14ac:dyDescent="0.25">
      <c r="B989" s="12">
        <v>38481</v>
      </c>
      <c r="C989" s="18">
        <v>16.415959999999998</v>
      </c>
      <c r="D989" s="128">
        <f t="shared" si="24"/>
        <v>-3.5445524367604508E-2</v>
      </c>
    </row>
    <row r="990" spans="2:4" x14ac:dyDescent="0.25">
      <c r="B990" s="12">
        <v>38474</v>
      </c>
      <c r="C990" s="18">
        <v>17.019214999999999</v>
      </c>
      <c r="D990" s="128">
        <f t="shared" si="24"/>
        <v>3.8675987108105936E-2</v>
      </c>
    </row>
    <row r="991" spans="2:4" x14ac:dyDescent="0.25">
      <c r="B991" s="12">
        <v>38467</v>
      </c>
      <c r="C991" s="18">
        <v>16.385490000000001</v>
      </c>
      <c r="D991" s="128">
        <f t="shared" si="24"/>
        <v>4.6303399627671604E-2</v>
      </c>
    </row>
    <row r="992" spans="2:4" x14ac:dyDescent="0.25">
      <c r="B992" s="12">
        <v>38460</v>
      </c>
      <c r="C992" s="18">
        <v>15.660361999999999</v>
      </c>
      <c r="D992" s="128">
        <f t="shared" si="24"/>
        <v>6.1106318023829376E-2</v>
      </c>
    </row>
    <row r="993" spans="2:4" x14ac:dyDescent="0.25">
      <c r="B993" s="12">
        <v>38453</v>
      </c>
      <c r="C993" s="18">
        <v>14.758523</v>
      </c>
      <c r="D993" s="128">
        <f t="shared" si="24"/>
        <v>-0.10029710236193201</v>
      </c>
    </row>
    <row r="994" spans="2:4" x14ac:dyDescent="0.25">
      <c r="B994" s="12">
        <v>38446</v>
      </c>
      <c r="C994" s="18">
        <v>16.403773999999999</v>
      </c>
      <c r="D994" s="128">
        <f t="shared" si="24"/>
        <v>1.5082763429487223E-2</v>
      </c>
    </row>
    <row r="995" spans="2:4" x14ac:dyDescent="0.25">
      <c r="B995" s="12">
        <v>38439</v>
      </c>
      <c r="C995" s="18">
        <v>16.160036000000002</v>
      </c>
      <c r="D995" s="128">
        <f t="shared" si="24"/>
        <v>3.7854304099349534E-3</v>
      </c>
    </row>
    <row r="996" spans="2:4" x14ac:dyDescent="0.25">
      <c r="B996" s="12">
        <v>38432</v>
      </c>
      <c r="C996" s="18">
        <v>16.099094000000001</v>
      </c>
      <c r="D996" s="128">
        <f t="shared" si="24"/>
        <v>-2.4011812425368317E-2</v>
      </c>
    </row>
    <row r="997" spans="2:4" x14ac:dyDescent="0.25">
      <c r="B997" s="12">
        <v>38425</v>
      </c>
      <c r="C997" s="18">
        <v>16.495173000000001</v>
      </c>
      <c r="D997" s="128">
        <f t="shared" si="24"/>
        <v>-4.5592927637145841E-2</v>
      </c>
    </row>
    <row r="998" spans="2:4" x14ac:dyDescent="0.25">
      <c r="B998" s="12">
        <v>38418</v>
      </c>
      <c r="C998" s="18">
        <v>17.283162999999998</v>
      </c>
      <c r="D998" s="128">
        <f t="shared" si="24"/>
        <v>-4.9399517999554776E-2</v>
      </c>
    </row>
    <row r="999" spans="2:4" x14ac:dyDescent="0.25">
      <c r="B999" s="12">
        <v>38411</v>
      </c>
      <c r="C999" s="18">
        <v>18.181311000000001</v>
      </c>
      <c r="D999" s="128">
        <f t="shared" si="24"/>
        <v>-2.2511685331243259E-2</v>
      </c>
    </row>
    <row r="1000" spans="2:4" x14ac:dyDescent="0.25">
      <c r="B1000" s="12">
        <v>38404</v>
      </c>
      <c r="C1000" s="18">
        <v>18.600028999999999</v>
      </c>
      <c r="D1000" s="128">
        <f t="shared" si="24"/>
        <v>-3.5766720305586697E-3</v>
      </c>
    </row>
    <row r="1001" spans="2:4" x14ac:dyDescent="0.25">
      <c r="B1001" s="12">
        <v>38397</v>
      </c>
      <c r="C1001" s="18">
        <v>18.666793999999999</v>
      </c>
      <c r="D1001" s="128">
        <f t="shared" si="24"/>
        <v>-2.4420844416533694E-2</v>
      </c>
    </row>
    <row r="1002" spans="2:4" x14ac:dyDescent="0.25">
      <c r="B1002" s="12">
        <v>38390</v>
      </c>
      <c r="C1002" s="18">
        <v>19.134063999999999</v>
      </c>
      <c r="D1002" s="128">
        <f t="shared" si="24"/>
        <v>4.1400828982194326E-3</v>
      </c>
    </row>
    <row r="1003" spans="2:4" x14ac:dyDescent="0.25">
      <c r="B1003" s="12">
        <v>38383</v>
      </c>
      <c r="C1003" s="18">
        <v>19.055174000000001</v>
      </c>
      <c r="D1003" s="128">
        <f t="shared" si="24"/>
        <v>1.6510584416498997E-2</v>
      </c>
    </row>
    <row r="1004" spans="2:4" x14ac:dyDescent="0.25">
      <c r="B1004" s="12">
        <v>38376</v>
      </c>
      <c r="C1004" s="18">
        <v>18.745671999999999</v>
      </c>
      <c r="D1004" s="128">
        <f t="shared" si="24"/>
        <v>3.3110258590710595E-2</v>
      </c>
    </row>
    <row r="1005" spans="2:4" x14ac:dyDescent="0.25">
      <c r="B1005" s="12">
        <v>38369</v>
      </c>
      <c r="C1005" s="18">
        <v>18.14489</v>
      </c>
      <c r="D1005" s="128">
        <f t="shared" si="24"/>
        <v>-0.10559424737604062</v>
      </c>
    </row>
    <row r="1006" spans="2:4" x14ac:dyDescent="0.25">
      <c r="B1006" s="12">
        <v>38362</v>
      </c>
      <c r="C1006" s="18">
        <v>20.287089999999999</v>
      </c>
      <c r="D1006" s="128">
        <f t="shared" si="24"/>
        <v>6.9280531829569725E-3</v>
      </c>
    </row>
    <row r="1007" spans="2:4" x14ac:dyDescent="0.25">
      <c r="B1007" s="12">
        <v>38355</v>
      </c>
      <c r="C1007" s="18">
        <v>20.147507000000001</v>
      </c>
      <c r="D1007" s="128">
        <f t="shared" si="24"/>
        <v>-3.4322507555983317E-2</v>
      </c>
    </row>
    <row r="1008" spans="2:4" x14ac:dyDescent="0.25">
      <c r="B1008" s="12">
        <v>38348</v>
      </c>
      <c r="C1008" s="18">
        <v>20.863598</v>
      </c>
      <c r="D1008" s="128">
        <f t="shared" si="24"/>
        <v>1.7483399700919389E-3</v>
      </c>
    </row>
    <row r="1009" spans="2:4" x14ac:dyDescent="0.25">
      <c r="B1009" s="12">
        <v>38341</v>
      </c>
      <c r="C1009" s="18">
        <v>20.827185</v>
      </c>
      <c r="D1009" s="128">
        <f t="shared" si="24"/>
        <v>2.807929275565213E-2</v>
      </c>
    </row>
    <row r="1010" spans="2:4" x14ac:dyDescent="0.25">
      <c r="B1010" s="12">
        <v>38334</v>
      </c>
      <c r="C1010" s="18">
        <v>20.258344999999998</v>
      </c>
      <c r="D1010" s="128">
        <f t="shared" si="24"/>
        <v>-8.2882253635195857E-3</v>
      </c>
    </row>
    <row r="1011" spans="2:4" x14ac:dyDescent="0.25">
      <c r="B1011" s="12">
        <v>38327</v>
      </c>
      <c r="C1011" s="18">
        <v>20.427654</v>
      </c>
      <c r="D1011" s="128">
        <f t="shared" si="24"/>
        <v>-2.7914386111446143E-2</v>
      </c>
    </row>
    <row r="1012" spans="2:4" x14ac:dyDescent="0.25">
      <c r="B1012" s="12">
        <v>38320</v>
      </c>
      <c r="C1012" s="18">
        <v>21.014254000000001</v>
      </c>
      <c r="D1012" s="128">
        <f t="shared" si="24"/>
        <v>-2.1401814943796893E-2</v>
      </c>
    </row>
    <row r="1013" spans="2:4" x14ac:dyDescent="0.25">
      <c r="B1013" s="12">
        <v>38313</v>
      </c>
      <c r="C1013" s="18">
        <v>21.473832999999999</v>
      </c>
      <c r="D1013" s="128">
        <f t="shared" si="24"/>
        <v>1.3702413762517018E-2</v>
      </c>
    </row>
    <row r="1014" spans="2:4" x14ac:dyDescent="0.25">
      <c r="B1014" s="12">
        <v>38306</v>
      </c>
      <c r="C1014" s="18">
        <v>21.183567</v>
      </c>
      <c r="D1014" s="128">
        <f t="shared" si="24"/>
        <v>-1.8767429231137833E-2</v>
      </c>
    </row>
    <row r="1015" spans="2:4" x14ac:dyDescent="0.25">
      <c r="B1015" s="12">
        <v>38299</v>
      </c>
      <c r="C1015" s="18">
        <v>21.588732</v>
      </c>
      <c r="D1015" s="128">
        <f t="shared" si="24"/>
        <v>-2.6452421910607482E-2</v>
      </c>
    </row>
    <row r="1016" spans="2:4" x14ac:dyDescent="0.25">
      <c r="B1016" s="12">
        <v>38292</v>
      </c>
      <c r="C1016" s="18">
        <v>22.175322999999999</v>
      </c>
      <c r="D1016" s="128">
        <f t="shared" si="24"/>
        <v>0.10986686045885996</v>
      </c>
    </row>
    <row r="1017" spans="2:4" x14ac:dyDescent="0.25">
      <c r="B1017" s="12">
        <v>38285</v>
      </c>
      <c r="C1017" s="18">
        <v>19.980165</v>
      </c>
      <c r="D1017" s="128">
        <f t="shared" si="24"/>
        <v>4.2271262471157867E-2</v>
      </c>
    </row>
    <row r="1018" spans="2:4" x14ac:dyDescent="0.25">
      <c r="B1018" s="12">
        <v>38278</v>
      </c>
      <c r="C1018" s="18">
        <v>19.169832</v>
      </c>
      <c r="D1018" s="128">
        <f t="shared" si="24"/>
        <v>6.3494011696119124E-3</v>
      </c>
    </row>
    <row r="1019" spans="2:4" x14ac:dyDescent="0.25">
      <c r="B1019" s="12">
        <v>38271</v>
      </c>
      <c r="C1019" s="18">
        <v>19.048883</v>
      </c>
      <c r="D1019" s="128">
        <f t="shared" si="24"/>
        <v>5.146255715544612E-4</v>
      </c>
    </row>
    <row r="1020" spans="2:4" x14ac:dyDescent="0.25">
      <c r="B1020" s="12">
        <v>38264</v>
      </c>
      <c r="C1020" s="18">
        <v>19.039085</v>
      </c>
      <c r="D1020" s="128">
        <f t="shared" si="24"/>
        <v>-9.1431703303835321E-2</v>
      </c>
    </row>
    <row r="1021" spans="2:4" x14ac:dyDescent="0.25">
      <c r="B1021" s="12">
        <v>38257</v>
      </c>
      <c r="C1021" s="18">
        <v>20.95504</v>
      </c>
      <c r="D1021" s="128">
        <f t="shared" si="24"/>
        <v>1.9941211975990081E-2</v>
      </c>
    </row>
    <row r="1022" spans="2:4" x14ac:dyDescent="0.25">
      <c r="B1022" s="12">
        <v>38250</v>
      </c>
      <c r="C1022" s="18">
        <v>20.545341000000001</v>
      </c>
      <c r="D1022" s="128">
        <f t="shared" si="24"/>
        <v>4.2813363767717272E-2</v>
      </c>
    </row>
    <row r="1023" spans="2:4" x14ac:dyDescent="0.25">
      <c r="B1023" s="12">
        <v>38243</v>
      </c>
      <c r="C1023" s="18">
        <v>19.701839</v>
      </c>
      <c r="D1023" s="128">
        <f t="shared" si="24"/>
        <v>1.6159659782303271E-2</v>
      </c>
    </row>
    <row r="1024" spans="2:4" x14ac:dyDescent="0.25">
      <c r="B1024" s="12">
        <v>38236</v>
      </c>
      <c r="C1024" s="18">
        <v>19.388527</v>
      </c>
      <c r="D1024" s="128">
        <f t="shared" si="24"/>
        <v>7.0881680401210678E-2</v>
      </c>
    </row>
    <row r="1025" spans="2:4" x14ac:dyDescent="0.25">
      <c r="B1025" s="12">
        <v>38229</v>
      </c>
      <c r="C1025" s="18">
        <v>18.1052</v>
      </c>
      <c r="D1025" s="128">
        <f t="shared" si="24"/>
        <v>4.2678330866945835E-2</v>
      </c>
    </row>
    <row r="1026" spans="2:4" x14ac:dyDescent="0.25">
      <c r="B1026" s="12">
        <v>38222</v>
      </c>
      <c r="C1026" s="18">
        <v>17.364128000000001</v>
      </c>
      <c r="D1026" s="128">
        <f t="shared" si="24"/>
        <v>-3.3858546004552625E-2</v>
      </c>
    </row>
    <row r="1027" spans="2:4" x14ac:dyDescent="0.25">
      <c r="B1027" s="12">
        <v>38215</v>
      </c>
      <c r="C1027" s="18">
        <v>17.972656000000001</v>
      </c>
      <c r="D1027" s="128">
        <f t="shared" ref="D1027:D1090" si="25">C1027/C1028-1</f>
        <v>-7.9812315928229349E-3</v>
      </c>
    </row>
    <row r="1028" spans="2:4" x14ac:dyDescent="0.25">
      <c r="B1028" s="12">
        <v>38208</v>
      </c>
      <c r="C1028" s="18">
        <v>18.117253999999999</v>
      </c>
      <c r="D1028" s="128">
        <f t="shared" si="25"/>
        <v>-6.9349141759219579E-3</v>
      </c>
    </row>
    <row r="1029" spans="2:4" x14ac:dyDescent="0.25">
      <c r="B1029" s="12">
        <v>38201</v>
      </c>
      <c r="C1029" s="18">
        <v>18.243773000000001</v>
      </c>
      <c r="D1029" s="128">
        <f t="shared" si="25"/>
        <v>-6.3698592594812697E-2</v>
      </c>
    </row>
    <row r="1030" spans="2:4" x14ac:dyDescent="0.25">
      <c r="B1030" s="12">
        <v>38194</v>
      </c>
      <c r="C1030" s="18">
        <v>19.484936000000001</v>
      </c>
      <c r="D1030" s="128">
        <f t="shared" si="25"/>
        <v>7.6206614674237283E-2</v>
      </c>
    </row>
    <row r="1031" spans="2:4" x14ac:dyDescent="0.25">
      <c r="B1031" s="12">
        <v>38187</v>
      </c>
      <c r="C1031" s="18">
        <v>18.1052</v>
      </c>
      <c r="D1031" s="128">
        <f t="shared" si="25"/>
        <v>-0.14703374072053155</v>
      </c>
    </row>
    <row r="1032" spans="2:4" x14ac:dyDescent="0.25">
      <c r="B1032" s="12">
        <v>38180</v>
      </c>
      <c r="C1032" s="18">
        <v>21.226161999999999</v>
      </c>
      <c r="D1032" s="128">
        <f t="shared" si="25"/>
        <v>-5.5749333210910135E-2</v>
      </c>
    </row>
    <row r="1033" spans="2:4" x14ac:dyDescent="0.25">
      <c r="B1033" s="12">
        <v>38173</v>
      </c>
      <c r="C1033" s="18">
        <v>22.479372000000001</v>
      </c>
      <c r="D1033" s="128">
        <f t="shared" si="25"/>
        <v>-3.7657744203309917E-2</v>
      </c>
    </row>
    <row r="1034" spans="2:4" x14ac:dyDescent="0.25">
      <c r="B1034" s="12">
        <v>38166</v>
      </c>
      <c r="C1034" s="18">
        <v>23.359020000000001</v>
      </c>
      <c r="D1034" s="128">
        <f t="shared" si="25"/>
        <v>5.0416816223936678E-2</v>
      </c>
    </row>
    <row r="1035" spans="2:4" x14ac:dyDescent="0.25">
      <c r="B1035" s="12">
        <v>38159</v>
      </c>
      <c r="C1035" s="18">
        <v>22.237857999999999</v>
      </c>
      <c r="D1035" s="128">
        <f t="shared" si="25"/>
        <v>3.1493930761907762E-2</v>
      </c>
    </row>
    <row r="1036" spans="2:4" x14ac:dyDescent="0.25">
      <c r="B1036" s="12">
        <v>38152</v>
      </c>
      <c r="C1036" s="18">
        <v>21.558883999999999</v>
      </c>
      <c r="D1036" s="128">
        <f t="shared" si="25"/>
        <v>-5.4296292026664639E-2</v>
      </c>
    </row>
    <row r="1037" spans="2:4" x14ac:dyDescent="0.25">
      <c r="B1037" s="12">
        <v>38145</v>
      </c>
      <c r="C1037" s="18">
        <v>22.796658000000001</v>
      </c>
      <c r="D1037" s="128">
        <f t="shared" si="25"/>
        <v>-4.6733427132346517E-2</v>
      </c>
    </row>
    <row r="1038" spans="2:4" x14ac:dyDescent="0.25">
      <c r="B1038" s="12">
        <v>38138</v>
      </c>
      <c r="C1038" s="18">
        <v>23.914252999999999</v>
      </c>
      <c r="D1038" s="128">
        <f t="shared" si="25"/>
        <v>1.2722075312117775E-2</v>
      </c>
    </row>
    <row r="1039" spans="2:4" x14ac:dyDescent="0.25">
      <c r="B1039" s="12">
        <v>38131</v>
      </c>
      <c r="C1039" s="18">
        <v>23.613835999999999</v>
      </c>
      <c r="D1039" s="128">
        <f t="shared" si="25"/>
        <v>-5.0855310989650349E-4</v>
      </c>
    </row>
    <row r="1040" spans="2:4" x14ac:dyDescent="0.25">
      <c r="B1040" s="12">
        <v>38124</v>
      </c>
      <c r="C1040" s="18">
        <v>23.625851000000001</v>
      </c>
      <c r="D1040" s="128">
        <f t="shared" si="25"/>
        <v>2.9858545033383699E-2</v>
      </c>
    </row>
    <row r="1041" spans="2:4" x14ac:dyDescent="0.25">
      <c r="B1041" s="12">
        <v>38117</v>
      </c>
      <c r="C1041" s="18">
        <v>22.94087</v>
      </c>
      <c r="D1041" s="128">
        <f t="shared" si="25"/>
        <v>1.7862047209437737E-2</v>
      </c>
    </row>
    <row r="1042" spans="2:4" x14ac:dyDescent="0.25">
      <c r="B1042" s="12">
        <v>38110</v>
      </c>
      <c r="C1042" s="18">
        <v>22.53829</v>
      </c>
      <c r="D1042" s="128">
        <f t="shared" si="25"/>
        <v>-6.0945490998101093E-3</v>
      </c>
    </row>
    <row r="1043" spans="2:4" x14ac:dyDescent="0.25">
      <c r="B1043" s="12">
        <v>38103</v>
      </c>
      <c r="C1043" s="18">
        <v>22.676493000000001</v>
      </c>
      <c r="D1043" s="128">
        <f t="shared" si="25"/>
        <v>-9.3877283378803633E-2</v>
      </c>
    </row>
    <row r="1044" spans="2:4" x14ac:dyDescent="0.25">
      <c r="B1044" s="12">
        <v>38096</v>
      </c>
      <c r="C1044" s="18">
        <v>25.025852</v>
      </c>
      <c r="D1044" s="128">
        <f t="shared" si="25"/>
        <v>-9.0214362555901206E-2</v>
      </c>
    </row>
    <row r="1045" spans="2:4" x14ac:dyDescent="0.25">
      <c r="B1045" s="12">
        <v>38089</v>
      </c>
      <c r="C1045" s="18">
        <v>27.507415999999999</v>
      </c>
      <c r="D1045" s="128">
        <f t="shared" si="25"/>
        <v>1.3729381650644301E-2</v>
      </c>
    </row>
    <row r="1046" spans="2:4" x14ac:dyDescent="0.25">
      <c r="B1046" s="12">
        <v>38082</v>
      </c>
      <c r="C1046" s="18">
        <v>27.134871</v>
      </c>
      <c r="D1046" s="128">
        <f t="shared" si="25"/>
        <v>-1.3543438613063397E-2</v>
      </c>
    </row>
    <row r="1047" spans="2:4" x14ac:dyDescent="0.25">
      <c r="B1047" s="12">
        <v>38075</v>
      </c>
      <c r="C1047" s="18">
        <v>27.507415999999999</v>
      </c>
      <c r="D1047" s="128">
        <f t="shared" si="25"/>
        <v>2.4619856770687676E-2</v>
      </c>
    </row>
    <row r="1048" spans="2:4" x14ac:dyDescent="0.25">
      <c r="B1048" s="12">
        <v>38068</v>
      </c>
      <c r="C1048" s="18">
        <v>26.84646</v>
      </c>
      <c r="D1048" s="128">
        <f t="shared" si="25"/>
        <v>7.9226602628667209E-2</v>
      </c>
    </row>
    <row r="1049" spans="2:4" x14ac:dyDescent="0.25">
      <c r="B1049" s="12">
        <v>38061</v>
      </c>
      <c r="C1049" s="18">
        <v>24.875647000000001</v>
      </c>
      <c r="D1049" s="128">
        <f t="shared" si="25"/>
        <v>2.7068740304774908E-2</v>
      </c>
    </row>
    <row r="1050" spans="2:4" x14ac:dyDescent="0.25">
      <c r="B1050" s="12">
        <v>38054</v>
      </c>
      <c r="C1050" s="18">
        <v>24.220040999999998</v>
      </c>
      <c r="D1050" s="128">
        <f t="shared" si="25"/>
        <v>-4.2644010386702069E-2</v>
      </c>
    </row>
    <row r="1051" spans="2:4" x14ac:dyDescent="0.25">
      <c r="B1051" s="12">
        <v>38047</v>
      </c>
      <c r="C1051" s="18">
        <v>25.298887000000001</v>
      </c>
      <c r="D1051" s="128">
        <f t="shared" si="25"/>
        <v>7.5688244348954825E-2</v>
      </c>
    </row>
    <row r="1052" spans="2:4" x14ac:dyDescent="0.25">
      <c r="B1052" s="12">
        <v>38040</v>
      </c>
      <c r="C1052" s="18">
        <v>23.518791</v>
      </c>
      <c r="D1052" s="128">
        <f t="shared" si="25"/>
        <v>3.2903397399180578E-2</v>
      </c>
    </row>
    <row r="1053" spans="2:4" x14ac:dyDescent="0.25">
      <c r="B1053" s="12">
        <v>38033</v>
      </c>
      <c r="C1053" s="18">
        <v>22.769594000000001</v>
      </c>
      <c r="D1053" s="128">
        <f t="shared" si="25"/>
        <v>1.0910076369247124E-2</v>
      </c>
    </row>
    <row r="1054" spans="2:4" x14ac:dyDescent="0.25">
      <c r="B1054" s="12">
        <v>38026</v>
      </c>
      <c r="C1054" s="18">
        <v>22.523857</v>
      </c>
      <c r="D1054" s="128">
        <f t="shared" si="25"/>
        <v>-3.4474724464130801E-3</v>
      </c>
    </row>
    <row r="1055" spans="2:4" x14ac:dyDescent="0.25">
      <c r="B1055" s="12">
        <v>38019</v>
      </c>
      <c r="C1055" s="18">
        <v>22.601776000000001</v>
      </c>
      <c r="D1055" s="128">
        <f t="shared" si="25"/>
        <v>6.6735878203136867E-3</v>
      </c>
    </row>
    <row r="1056" spans="2:4" x14ac:dyDescent="0.25">
      <c r="B1056" s="12">
        <v>38012</v>
      </c>
      <c r="C1056" s="18">
        <v>22.451941000000001</v>
      </c>
      <c r="D1056" s="128">
        <f t="shared" si="25"/>
        <v>-2.3965295820287391E-3</v>
      </c>
    </row>
    <row r="1057" spans="2:4" x14ac:dyDescent="0.25">
      <c r="B1057" s="12">
        <v>38005</v>
      </c>
      <c r="C1057" s="18">
        <v>22.505877000000002</v>
      </c>
      <c r="D1057" s="128">
        <f t="shared" si="25"/>
        <v>5.3591323708083172E-2</v>
      </c>
    </row>
    <row r="1058" spans="2:4" x14ac:dyDescent="0.25">
      <c r="B1058" s="12">
        <v>37998</v>
      </c>
      <c r="C1058" s="18">
        <v>21.361107000000001</v>
      </c>
      <c r="D1058" s="128">
        <f t="shared" si="25"/>
        <v>9.3458884540642551E-3</v>
      </c>
    </row>
    <row r="1059" spans="2:4" x14ac:dyDescent="0.25">
      <c r="B1059" s="12">
        <v>37991</v>
      </c>
      <c r="C1059" s="18">
        <v>21.163316999999999</v>
      </c>
      <c r="D1059" s="128">
        <f t="shared" si="25"/>
        <v>2.8306977138137235E-4</v>
      </c>
    </row>
    <row r="1060" spans="2:4" x14ac:dyDescent="0.25">
      <c r="B1060" s="12">
        <v>37984</v>
      </c>
      <c r="C1060" s="18">
        <v>21.157328</v>
      </c>
      <c r="D1060" s="128">
        <f t="shared" si="25"/>
        <v>-1.1758014926020133E-2</v>
      </c>
    </row>
    <row r="1061" spans="2:4" x14ac:dyDescent="0.25">
      <c r="B1061" s="12">
        <v>37977</v>
      </c>
      <c r="C1061" s="18">
        <v>21.409056</v>
      </c>
      <c r="D1061" s="128">
        <f t="shared" si="25"/>
        <v>-2.3777114064886806E-2</v>
      </c>
    </row>
    <row r="1062" spans="2:4" x14ac:dyDescent="0.25">
      <c r="B1062" s="12">
        <v>37970</v>
      </c>
      <c r="C1062" s="18">
        <v>21.930499999999999</v>
      </c>
      <c r="D1062" s="128">
        <f t="shared" si="25"/>
        <v>5.6907509014473279E-2</v>
      </c>
    </row>
    <row r="1063" spans="2:4" x14ac:dyDescent="0.25">
      <c r="B1063" s="12">
        <v>37963</v>
      </c>
      <c r="C1063" s="18">
        <v>20.749687000000002</v>
      </c>
      <c r="D1063" s="128">
        <f t="shared" si="25"/>
        <v>1.8181562127039363E-2</v>
      </c>
    </row>
    <row r="1064" spans="2:4" x14ac:dyDescent="0.25">
      <c r="B1064" s="12">
        <v>37956</v>
      </c>
      <c r="C1064" s="18">
        <v>20.379162000000001</v>
      </c>
      <c r="D1064" s="128">
        <f t="shared" si="25"/>
        <v>-1.7007909504670238E-2</v>
      </c>
    </row>
    <row r="1065" spans="2:4" x14ac:dyDescent="0.25">
      <c r="B1065" s="12">
        <v>37949</v>
      </c>
      <c r="C1065" s="18">
        <v>20.731766</v>
      </c>
      <c r="D1065" s="128">
        <f t="shared" si="25"/>
        <v>5.0575930583774964E-2</v>
      </c>
    </row>
    <row r="1066" spans="2:4" x14ac:dyDescent="0.25">
      <c r="B1066" s="12">
        <v>37942</v>
      </c>
      <c r="C1066" s="18">
        <v>19.733715</v>
      </c>
      <c r="D1066" s="128">
        <f t="shared" si="25"/>
        <v>-3.0192271433273632E-3</v>
      </c>
    </row>
    <row r="1067" spans="2:4" x14ac:dyDescent="0.25">
      <c r="B1067" s="12">
        <v>37935</v>
      </c>
      <c r="C1067" s="18">
        <v>19.793475999999998</v>
      </c>
      <c r="D1067" s="128">
        <f t="shared" si="25"/>
        <v>-9.2737515062251141E-3</v>
      </c>
    </row>
    <row r="1068" spans="2:4" x14ac:dyDescent="0.25">
      <c r="B1068" s="12">
        <v>37928</v>
      </c>
      <c r="C1068" s="18">
        <v>19.978753999999999</v>
      </c>
      <c r="D1068" s="128">
        <f t="shared" si="25"/>
        <v>2.076330369239443E-2</v>
      </c>
    </row>
    <row r="1069" spans="2:4" x14ac:dyDescent="0.25">
      <c r="B1069" s="12">
        <v>37921</v>
      </c>
      <c r="C1069" s="18">
        <v>19.572367</v>
      </c>
      <c r="D1069" s="128">
        <f t="shared" si="25"/>
        <v>5.2378337435786237E-2</v>
      </c>
    </row>
    <row r="1070" spans="2:4" x14ac:dyDescent="0.25">
      <c r="B1070" s="12">
        <v>37914</v>
      </c>
      <c r="C1070" s="18">
        <v>18.598223000000001</v>
      </c>
      <c r="D1070" s="128">
        <f t="shared" si="25"/>
        <v>6.4679319502061183E-3</v>
      </c>
    </row>
    <row r="1071" spans="2:4" x14ac:dyDescent="0.25">
      <c r="B1071" s="12">
        <v>37907</v>
      </c>
      <c r="C1071" s="18">
        <v>18.478704</v>
      </c>
      <c r="D1071" s="128">
        <f t="shared" si="25"/>
        <v>0.1007479594674745</v>
      </c>
    </row>
    <row r="1072" spans="2:4" x14ac:dyDescent="0.25">
      <c r="B1072" s="12">
        <v>37900</v>
      </c>
      <c r="C1072" s="18">
        <v>16.787407000000002</v>
      </c>
      <c r="D1072" s="128">
        <f t="shared" si="25"/>
        <v>-2.2956673162864538E-2</v>
      </c>
    </row>
    <row r="1073" spans="2:4" x14ac:dyDescent="0.25">
      <c r="B1073" s="12">
        <v>37893</v>
      </c>
      <c r="C1073" s="18">
        <v>17.181844999999999</v>
      </c>
      <c r="D1073" s="128">
        <f t="shared" si="25"/>
        <v>1.0229800836766278E-2</v>
      </c>
    </row>
    <row r="1074" spans="2:4" x14ac:dyDescent="0.25">
      <c r="B1074" s="12">
        <v>37886</v>
      </c>
      <c r="C1074" s="18">
        <v>17.007857999999999</v>
      </c>
      <c r="D1074" s="128">
        <f t="shared" si="25"/>
        <v>1.3845049586604929E-2</v>
      </c>
    </row>
    <row r="1075" spans="2:4" x14ac:dyDescent="0.25">
      <c r="B1075" s="12">
        <v>37879</v>
      </c>
      <c r="C1075" s="18">
        <v>16.775599</v>
      </c>
      <c r="D1075" s="128">
        <f t="shared" si="25"/>
        <v>4.7601238067451757E-2</v>
      </c>
    </row>
    <row r="1076" spans="2:4" x14ac:dyDescent="0.25">
      <c r="B1076" s="12">
        <v>37872</v>
      </c>
      <c r="C1076" s="18">
        <v>16.013344</v>
      </c>
      <c r="D1076" s="128">
        <f t="shared" si="25"/>
        <v>-3.3362901280318269E-3</v>
      </c>
    </row>
    <row r="1077" spans="2:4" x14ac:dyDescent="0.25">
      <c r="B1077" s="12">
        <v>37865</v>
      </c>
      <c r="C1077" s="18">
        <v>16.066948</v>
      </c>
      <c r="D1077" s="128">
        <f t="shared" si="25"/>
        <v>4.4117774162709678E-2</v>
      </c>
    </row>
    <row r="1078" spans="2:4" x14ac:dyDescent="0.25">
      <c r="B1078" s="12">
        <v>37858</v>
      </c>
      <c r="C1078" s="18">
        <v>15.388061</v>
      </c>
      <c r="D1078" s="128">
        <f t="shared" si="25"/>
        <v>1.016462637809834E-2</v>
      </c>
    </row>
    <row r="1079" spans="2:4" x14ac:dyDescent="0.25">
      <c r="B1079" s="12">
        <v>37851</v>
      </c>
      <c r="C1079" s="18">
        <v>15.233221</v>
      </c>
      <c r="D1079" s="128">
        <f t="shared" si="25"/>
        <v>4.4081419760152007E-2</v>
      </c>
    </row>
    <row r="1080" spans="2:4" x14ac:dyDescent="0.25">
      <c r="B1080" s="12">
        <v>37844</v>
      </c>
      <c r="C1080" s="18">
        <v>14.590070000000001</v>
      </c>
      <c r="D1080" s="128">
        <f t="shared" si="25"/>
        <v>-2.5844963602564275E-2</v>
      </c>
    </row>
    <row r="1081" spans="2:4" x14ac:dyDescent="0.25">
      <c r="B1081" s="12">
        <v>37837</v>
      </c>
      <c r="C1081" s="18">
        <v>14.977154000000001</v>
      </c>
      <c r="D1081" s="128">
        <f t="shared" si="25"/>
        <v>3.5917050048337451E-3</v>
      </c>
    </row>
    <row r="1082" spans="2:4" x14ac:dyDescent="0.25">
      <c r="B1082" s="12">
        <v>37830</v>
      </c>
      <c r="C1082" s="18">
        <v>14.923553</v>
      </c>
      <c r="D1082" s="128">
        <f t="shared" si="25"/>
        <v>-5.5409332878366802E-2</v>
      </c>
    </row>
    <row r="1083" spans="2:4" x14ac:dyDescent="0.25">
      <c r="B1083" s="12">
        <v>37823</v>
      </c>
      <c r="C1083" s="18">
        <v>15.798963000000001</v>
      </c>
      <c r="D1083" s="128">
        <f t="shared" si="25"/>
        <v>2.4720673942055793E-2</v>
      </c>
    </row>
    <row r="1084" spans="2:4" x14ac:dyDescent="0.25">
      <c r="B1084" s="12">
        <v>37816</v>
      </c>
      <c r="C1084" s="18">
        <v>15.417824</v>
      </c>
      <c r="D1084" s="128">
        <f t="shared" si="25"/>
        <v>-2.3548160467992907E-2</v>
      </c>
    </row>
    <row r="1085" spans="2:4" x14ac:dyDescent="0.25">
      <c r="B1085" s="12">
        <v>37809</v>
      </c>
      <c r="C1085" s="18">
        <v>15.789641</v>
      </c>
      <c r="D1085" s="128">
        <f t="shared" si="25"/>
        <v>3.5839483346418843E-2</v>
      </c>
    </row>
    <row r="1086" spans="2:4" x14ac:dyDescent="0.25">
      <c r="B1086" s="12">
        <v>37802</v>
      </c>
      <c r="C1086" s="18">
        <v>15.243328</v>
      </c>
      <c r="D1086" s="128">
        <f t="shared" si="25"/>
        <v>1.1326842483677213E-2</v>
      </c>
    </row>
    <row r="1087" spans="2:4" x14ac:dyDescent="0.25">
      <c r="B1087" s="12">
        <v>37795</v>
      </c>
      <c r="C1087" s="18">
        <v>15.072603000000001</v>
      </c>
      <c r="D1087" s="128">
        <f t="shared" si="25"/>
        <v>6.3475188088651269E-2</v>
      </c>
    </row>
    <row r="1088" spans="2:4" x14ac:dyDescent="0.25">
      <c r="B1088" s="12">
        <v>37788</v>
      </c>
      <c r="C1088" s="18">
        <v>14.172971</v>
      </c>
      <c r="D1088" s="128">
        <f t="shared" si="25"/>
        <v>-1.5062835478186098E-2</v>
      </c>
    </row>
    <row r="1089" spans="2:4" x14ac:dyDescent="0.25">
      <c r="B1089" s="12">
        <v>37781</v>
      </c>
      <c r="C1089" s="18">
        <v>14.389721</v>
      </c>
      <c r="D1089" s="128">
        <f t="shared" si="25"/>
        <v>5.9345400191127551E-2</v>
      </c>
    </row>
    <row r="1090" spans="2:4" x14ac:dyDescent="0.25">
      <c r="B1090" s="12">
        <v>37774</v>
      </c>
      <c r="C1090" s="18">
        <v>13.583596999999999</v>
      </c>
      <c r="D1090" s="128">
        <f t="shared" si="25"/>
        <v>3.9299764781061564E-2</v>
      </c>
    </row>
    <row r="1091" spans="2:4" x14ac:dyDescent="0.25">
      <c r="B1091" s="12">
        <v>37767</v>
      </c>
      <c r="C1091" s="18">
        <v>13.069951</v>
      </c>
      <c r="D1091" s="128">
        <f t="shared" ref="D1091:D1154" si="26">C1091/C1092-1</f>
        <v>-2.3797187539881248E-3</v>
      </c>
    </row>
    <row r="1092" spans="2:4" x14ac:dyDescent="0.25">
      <c r="B1092" s="12">
        <v>37760</v>
      </c>
      <c r="C1092" s="18">
        <v>13.101127999999999</v>
      </c>
      <c r="D1092" s="128">
        <f t="shared" si="26"/>
        <v>-1.583763339330968E-3</v>
      </c>
    </row>
    <row r="1093" spans="2:4" x14ac:dyDescent="0.25">
      <c r="B1093" s="12">
        <v>37753</v>
      </c>
      <c r="C1093" s="18">
        <v>13.12191</v>
      </c>
      <c r="D1093" s="128">
        <f t="shared" si="26"/>
        <v>-7.1888133729149928E-3</v>
      </c>
    </row>
    <row r="1094" spans="2:4" x14ac:dyDescent="0.25">
      <c r="B1094" s="12">
        <v>37746</v>
      </c>
      <c r="C1094" s="18">
        <v>13.216924000000001</v>
      </c>
      <c r="D1094" s="128">
        <f t="shared" si="26"/>
        <v>2.0050352203794475E-2</v>
      </c>
    </row>
    <row r="1095" spans="2:4" x14ac:dyDescent="0.25">
      <c r="B1095" s="12">
        <v>37739</v>
      </c>
      <c r="C1095" s="18">
        <v>12.957129</v>
      </c>
      <c r="D1095" s="128">
        <f t="shared" si="26"/>
        <v>4.1154983500545583E-2</v>
      </c>
    </row>
    <row r="1096" spans="2:4" x14ac:dyDescent="0.25">
      <c r="B1096" s="12">
        <v>37732</v>
      </c>
      <c r="C1096" s="18">
        <v>12.444957</v>
      </c>
      <c r="D1096" s="128">
        <f t="shared" si="26"/>
        <v>5.3802721013550769E-2</v>
      </c>
    </row>
    <row r="1097" spans="2:4" x14ac:dyDescent="0.25">
      <c r="B1097" s="12">
        <v>37725</v>
      </c>
      <c r="C1097" s="18">
        <v>11.809570000000001</v>
      </c>
      <c r="D1097" s="128">
        <f t="shared" si="26"/>
        <v>1.6368580501668895E-3</v>
      </c>
    </row>
    <row r="1098" spans="2:4" x14ac:dyDescent="0.25">
      <c r="B1098" s="12">
        <v>37718</v>
      </c>
      <c r="C1098" s="18">
        <v>11.790271000000001</v>
      </c>
      <c r="D1098" s="128">
        <f t="shared" si="26"/>
        <v>-3.3584661119783199E-2</v>
      </c>
    </row>
    <row r="1099" spans="2:4" x14ac:dyDescent="0.25">
      <c r="B1099" s="12">
        <v>37711</v>
      </c>
      <c r="C1099" s="18">
        <v>12.200004</v>
      </c>
      <c r="D1099" s="128">
        <f t="shared" si="26"/>
        <v>-3.8786665826223699E-3</v>
      </c>
    </row>
    <row r="1100" spans="2:4" x14ac:dyDescent="0.25">
      <c r="B1100" s="12">
        <v>37704</v>
      </c>
      <c r="C1100" s="18">
        <v>12.247508</v>
      </c>
      <c r="D1100" s="128">
        <f t="shared" si="26"/>
        <v>-5.3899168853183577E-2</v>
      </c>
    </row>
    <row r="1101" spans="2:4" x14ac:dyDescent="0.25">
      <c r="B1101" s="12">
        <v>37697</v>
      </c>
      <c r="C1101" s="18">
        <v>12.945245999999999</v>
      </c>
      <c r="D1101" s="128">
        <f t="shared" si="26"/>
        <v>0.1178054782566571</v>
      </c>
    </row>
    <row r="1102" spans="2:4" x14ac:dyDescent="0.25">
      <c r="B1102" s="12">
        <v>37690</v>
      </c>
      <c r="C1102" s="18">
        <v>11.580947</v>
      </c>
      <c r="D1102" s="128">
        <f t="shared" si="26"/>
        <v>7.880844458496794E-3</v>
      </c>
    </row>
    <row r="1103" spans="2:4" x14ac:dyDescent="0.25">
      <c r="B1103" s="12">
        <v>37683</v>
      </c>
      <c r="C1103" s="18">
        <v>11.490392999999999</v>
      </c>
      <c r="D1103" s="128">
        <f t="shared" si="26"/>
        <v>-1.5016414117169585E-2</v>
      </c>
    </row>
    <row r="1104" spans="2:4" x14ac:dyDescent="0.25">
      <c r="B1104" s="12">
        <v>37676</v>
      </c>
      <c r="C1104" s="18">
        <v>11.665568</v>
      </c>
      <c r="D1104" s="128">
        <f t="shared" si="26"/>
        <v>2.9882440207265937E-2</v>
      </c>
    </row>
    <row r="1105" spans="2:4" x14ac:dyDescent="0.25">
      <c r="B1105" s="12">
        <v>37669</v>
      </c>
      <c r="C1105" s="18">
        <v>11.327087000000001</v>
      </c>
      <c r="D1105" s="128">
        <f t="shared" si="26"/>
        <v>5.6670996675296514E-3</v>
      </c>
    </row>
    <row r="1106" spans="2:4" x14ac:dyDescent="0.25">
      <c r="B1106" s="12">
        <v>37662</v>
      </c>
      <c r="C1106" s="18">
        <v>11.263256999999999</v>
      </c>
      <c r="D1106" s="128">
        <f t="shared" si="26"/>
        <v>1.3762846470951606E-2</v>
      </c>
    </row>
    <row r="1107" spans="2:4" x14ac:dyDescent="0.25">
      <c r="B1107" s="12">
        <v>37655</v>
      </c>
      <c r="C1107" s="18">
        <v>11.110347000000001</v>
      </c>
      <c r="D1107" s="128">
        <f t="shared" si="26"/>
        <v>-5.1096879811892482E-2</v>
      </c>
    </row>
    <row r="1108" spans="2:4" x14ac:dyDescent="0.25">
      <c r="B1108" s="12">
        <v>37648</v>
      </c>
      <c r="C1108" s="18">
        <v>11.708621000000001</v>
      </c>
      <c r="D1108" s="128">
        <f t="shared" si="26"/>
        <v>9.8591455757914837E-3</v>
      </c>
    </row>
    <row r="1109" spans="2:4" x14ac:dyDescent="0.25">
      <c r="B1109" s="12">
        <v>37641</v>
      </c>
      <c r="C1109" s="18">
        <v>11.594310999999999</v>
      </c>
      <c r="D1109" s="128">
        <f t="shared" si="26"/>
        <v>1.1920600663587022E-2</v>
      </c>
    </row>
    <row r="1110" spans="2:4" x14ac:dyDescent="0.25">
      <c r="B1110" s="12">
        <v>37634</v>
      </c>
      <c r="C1110" s="18">
        <v>11.457727999999999</v>
      </c>
      <c r="D1110" s="128">
        <f t="shared" si="26"/>
        <v>1.5526004526456916E-2</v>
      </c>
    </row>
    <row r="1111" spans="2:4" x14ac:dyDescent="0.25">
      <c r="B1111" s="12">
        <v>37627</v>
      </c>
      <c r="C1111" s="18">
        <v>11.282555</v>
      </c>
      <c r="D1111" s="128">
        <f t="shared" si="26"/>
        <v>-1.5416843380264944E-2</v>
      </c>
    </row>
    <row r="1112" spans="2:4" x14ac:dyDescent="0.25">
      <c r="B1112" s="12">
        <v>37620</v>
      </c>
      <c r="C1112" s="18">
        <v>11.45922</v>
      </c>
      <c r="D1112" s="128">
        <f t="shared" si="26"/>
        <v>3.15386040442307E-2</v>
      </c>
    </row>
    <row r="1113" spans="2:4" x14ac:dyDescent="0.25">
      <c r="B1113" s="12">
        <v>37613</v>
      </c>
      <c r="C1113" s="18">
        <v>11.108862</v>
      </c>
      <c r="D1113" s="128">
        <f t="shared" si="26"/>
        <v>7.133520420069539E-3</v>
      </c>
    </row>
    <row r="1114" spans="2:4" x14ac:dyDescent="0.25">
      <c r="B1114" s="12">
        <v>37606</v>
      </c>
      <c r="C1114" s="18">
        <v>11.030177999999999</v>
      </c>
      <c r="D1114" s="128">
        <f t="shared" si="26"/>
        <v>1.6137532870781568E-2</v>
      </c>
    </row>
    <row r="1115" spans="2:4" x14ac:dyDescent="0.25">
      <c r="B1115" s="12">
        <v>37599</v>
      </c>
      <c r="C1115" s="18">
        <v>10.855005</v>
      </c>
      <c r="D1115" s="128">
        <f t="shared" si="26"/>
        <v>-3.8527526178079974E-2</v>
      </c>
    </row>
    <row r="1116" spans="2:4" x14ac:dyDescent="0.25">
      <c r="B1116" s="12">
        <v>37592</v>
      </c>
      <c r="C1116" s="18">
        <v>11.28998</v>
      </c>
      <c r="D1116" s="128">
        <f t="shared" si="26"/>
        <v>-2.14874457223585E-2</v>
      </c>
    </row>
    <row r="1117" spans="2:4" x14ac:dyDescent="0.25">
      <c r="B1117" s="12">
        <v>37585</v>
      </c>
      <c r="C1117" s="18">
        <v>11.5379</v>
      </c>
      <c r="D1117" s="128">
        <f t="shared" si="26"/>
        <v>-1.8686620835356771E-2</v>
      </c>
    </row>
    <row r="1118" spans="2:4" x14ac:dyDescent="0.25">
      <c r="B1118" s="12">
        <v>37578</v>
      </c>
      <c r="C1118" s="18">
        <v>11.75761</v>
      </c>
      <c r="D1118" s="128">
        <f t="shared" si="26"/>
        <v>2.7770748296643832E-2</v>
      </c>
    </row>
    <row r="1119" spans="2:4" x14ac:dyDescent="0.25">
      <c r="B1119" s="12">
        <v>37571</v>
      </c>
      <c r="C1119" s="18">
        <v>11.439914999999999</v>
      </c>
      <c r="D1119" s="128">
        <f t="shared" si="26"/>
        <v>1.4080847664423191E-2</v>
      </c>
    </row>
    <row r="1120" spans="2:4" x14ac:dyDescent="0.25">
      <c r="B1120" s="12">
        <v>37564</v>
      </c>
      <c r="C1120" s="18">
        <v>11.281067999999999</v>
      </c>
      <c r="D1120" s="128">
        <f t="shared" si="26"/>
        <v>-1.362916527352076E-2</v>
      </c>
    </row>
    <row r="1121" spans="2:4" x14ac:dyDescent="0.25">
      <c r="B1121" s="12">
        <v>37557</v>
      </c>
      <c r="C1121" s="18">
        <v>11.436944</v>
      </c>
      <c r="D1121" s="128">
        <f t="shared" si="26"/>
        <v>2.4604055828607585E-2</v>
      </c>
    </row>
    <row r="1122" spans="2:4" x14ac:dyDescent="0.25">
      <c r="B1122" s="12">
        <v>37550</v>
      </c>
      <c r="C1122" s="18">
        <v>11.162305999999999</v>
      </c>
      <c r="D1122" s="128">
        <f t="shared" si="26"/>
        <v>6.9559412434930579E-2</v>
      </c>
    </row>
    <row r="1123" spans="2:4" x14ac:dyDescent="0.25">
      <c r="B1123" s="12">
        <v>37543</v>
      </c>
      <c r="C1123" s="18">
        <v>10.436358999999999</v>
      </c>
      <c r="D1123" s="128">
        <f t="shared" si="26"/>
        <v>4.3645501538614129E-2</v>
      </c>
    </row>
    <row r="1124" spans="2:4" x14ac:dyDescent="0.25">
      <c r="B1124" s="12">
        <v>37536</v>
      </c>
      <c r="C1124" s="18">
        <v>9.9999079999999996</v>
      </c>
      <c r="D1124" s="128">
        <f t="shared" si="26"/>
        <v>1.4812329979507766E-4</v>
      </c>
    </row>
    <row r="1125" spans="2:4" x14ac:dyDescent="0.25">
      <c r="B1125" s="12">
        <v>37529</v>
      </c>
      <c r="C1125" s="18">
        <v>9.9984269999999995</v>
      </c>
      <c r="D1125" s="128">
        <f t="shared" si="26"/>
        <v>-3.2187631038211872E-2</v>
      </c>
    </row>
    <row r="1126" spans="2:4" x14ac:dyDescent="0.25">
      <c r="B1126" s="12">
        <v>37522</v>
      </c>
      <c r="C1126" s="18">
        <v>10.330956</v>
      </c>
      <c r="D1126" s="128">
        <f t="shared" si="26"/>
        <v>4.9780709620639518E-2</v>
      </c>
    </row>
    <row r="1127" spans="2:4" x14ac:dyDescent="0.25">
      <c r="B1127" s="12">
        <v>37515</v>
      </c>
      <c r="C1127" s="18">
        <v>9.8410609999999998</v>
      </c>
      <c r="D1127" s="128">
        <f t="shared" si="26"/>
        <v>5.9180240666516504E-3</v>
      </c>
    </row>
    <row r="1128" spans="2:4" x14ac:dyDescent="0.25">
      <c r="B1128" s="12">
        <v>37508</v>
      </c>
      <c r="C1128" s="18">
        <v>9.7831639999999993</v>
      </c>
      <c r="D1128" s="128">
        <f t="shared" si="26"/>
        <v>2.5681230998139792E-2</v>
      </c>
    </row>
    <row r="1129" spans="2:4" x14ac:dyDescent="0.25">
      <c r="B1129" s="12">
        <v>37501</v>
      </c>
      <c r="C1129" s="18">
        <v>9.5382110000000004</v>
      </c>
      <c r="D1129" s="128">
        <f t="shared" si="26"/>
        <v>-6.6486830106731176E-3</v>
      </c>
    </row>
    <row r="1130" spans="2:4" x14ac:dyDescent="0.25">
      <c r="B1130" s="12">
        <v>37494</v>
      </c>
      <c r="C1130" s="18">
        <v>9.6020520000000005</v>
      </c>
      <c r="D1130" s="128">
        <f t="shared" si="26"/>
        <v>-2.1630589192836336E-2</v>
      </c>
    </row>
    <row r="1131" spans="2:4" x14ac:dyDescent="0.25">
      <c r="B1131" s="12">
        <v>37487</v>
      </c>
      <c r="C1131" s="18">
        <v>9.8143419999999999</v>
      </c>
      <c r="D1131" s="128">
        <f t="shared" si="26"/>
        <v>1.0393075949796993E-2</v>
      </c>
    </row>
    <row r="1132" spans="2:4" x14ac:dyDescent="0.25">
      <c r="B1132" s="12">
        <v>37480</v>
      </c>
      <c r="C1132" s="18">
        <v>9.7133900000000004</v>
      </c>
      <c r="D1132" s="128">
        <f t="shared" si="26"/>
        <v>0.10579694157475883</v>
      </c>
    </row>
    <row r="1133" spans="2:4" x14ac:dyDescent="0.25">
      <c r="B1133" s="12">
        <v>37473</v>
      </c>
      <c r="C1133" s="18">
        <v>8.7840629999999997</v>
      </c>
      <c r="D1133" s="128">
        <f t="shared" si="26"/>
        <v>7.6797389226366253E-2</v>
      </c>
    </row>
    <row r="1134" spans="2:4" x14ac:dyDescent="0.25">
      <c r="B1134" s="12">
        <v>37466</v>
      </c>
      <c r="C1134" s="18">
        <v>8.1575819999999997</v>
      </c>
      <c r="D1134" s="128">
        <f t="shared" si="26"/>
        <v>3.4060855279836932E-2</v>
      </c>
    </row>
    <row r="1135" spans="2:4" x14ac:dyDescent="0.25">
      <c r="B1135" s="12">
        <v>37459</v>
      </c>
      <c r="C1135" s="18">
        <v>7.8888800000000003</v>
      </c>
      <c r="D1135" s="128">
        <f t="shared" si="26"/>
        <v>1.5866507779242589E-2</v>
      </c>
    </row>
    <row r="1136" spans="2:4" x14ac:dyDescent="0.25">
      <c r="B1136" s="12">
        <v>37452</v>
      </c>
      <c r="C1136" s="18">
        <v>7.7656660000000004</v>
      </c>
      <c r="D1136" s="128">
        <f t="shared" si="26"/>
        <v>-8.5009091979157736E-2</v>
      </c>
    </row>
    <row r="1137" spans="2:4" x14ac:dyDescent="0.25">
      <c r="B1137" s="12">
        <v>37445</v>
      </c>
      <c r="C1137" s="18">
        <v>8.4871510000000008</v>
      </c>
      <c r="D1137" s="128">
        <f t="shared" si="26"/>
        <v>-1.6007477607235088E-2</v>
      </c>
    </row>
    <row r="1138" spans="2:4" x14ac:dyDescent="0.25">
      <c r="B1138" s="12">
        <v>37438</v>
      </c>
      <c r="C1138" s="18">
        <v>8.6252189999999995</v>
      </c>
      <c r="D1138" s="128">
        <f t="shared" si="26"/>
        <v>2.469201510161656E-2</v>
      </c>
    </row>
    <row r="1139" spans="2:4" x14ac:dyDescent="0.25">
      <c r="B1139" s="12">
        <v>37431</v>
      </c>
      <c r="C1139" s="18">
        <v>8.4173770000000001</v>
      </c>
      <c r="D1139" s="128">
        <f t="shared" si="26"/>
        <v>-2.2583045077723685E-2</v>
      </c>
    </row>
    <row r="1140" spans="2:4" x14ac:dyDescent="0.25">
      <c r="B1140" s="12">
        <v>37424</v>
      </c>
      <c r="C1140" s="18">
        <v>8.6118590000000008</v>
      </c>
      <c r="D1140" s="128">
        <f t="shared" si="26"/>
        <v>1.4338782686371676E-2</v>
      </c>
    </row>
    <row r="1141" spans="2:4" x14ac:dyDescent="0.25">
      <c r="B1141" s="12">
        <v>37417</v>
      </c>
      <c r="C1141" s="18">
        <v>8.4901210000000003</v>
      </c>
      <c r="D1141" s="128">
        <f t="shared" si="26"/>
        <v>-6.8567281615601217E-2</v>
      </c>
    </row>
    <row r="1142" spans="2:4" x14ac:dyDescent="0.25">
      <c r="B1142" s="12">
        <v>37410</v>
      </c>
      <c r="C1142" s="18">
        <v>9.1151199999999992</v>
      </c>
      <c r="D1142" s="128">
        <f t="shared" si="26"/>
        <v>-1.7599661666424349E-2</v>
      </c>
    </row>
    <row r="1143" spans="2:4" x14ac:dyDescent="0.25">
      <c r="B1143" s="12">
        <v>37403</v>
      </c>
      <c r="C1143" s="18">
        <v>9.2784169999999992</v>
      </c>
      <c r="D1143" s="128">
        <f t="shared" si="26"/>
        <v>1.1326500337565992E-2</v>
      </c>
    </row>
    <row r="1144" spans="2:4" x14ac:dyDescent="0.25">
      <c r="B1144" s="12">
        <v>37396</v>
      </c>
      <c r="C1144" s="18">
        <v>9.1745020000000004</v>
      </c>
      <c r="D1144" s="128">
        <f t="shared" si="26"/>
        <v>-4.0670460833598487E-2</v>
      </c>
    </row>
    <row r="1145" spans="2:4" x14ac:dyDescent="0.25">
      <c r="B1145" s="12">
        <v>37389</v>
      </c>
      <c r="C1145" s="18">
        <v>9.5634519999999998</v>
      </c>
      <c r="D1145" s="128">
        <f t="shared" si="26"/>
        <v>4.1215962568079023E-2</v>
      </c>
    </row>
    <row r="1146" spans="2:4" x14ac:dyDescent="0.25">
      <c r="B1146" s="12">
        <v>37382</v>
      </c>
      <c r="C1146" s="18">
        <v>9.1848880000000008</v>
      </c>
      <c r="D1146" s="128">
        <f t="shared" si="26"/>
        <v>-2.0579595753027702E-2</v>
      </c>
    </row>
    <row r="1147" spans="2:4" x14ac:dyDescent="0.25">
      <c r="B1147" s="12">
        <v>37375</v>
      </c>
      <c r="C1147" s="18">
        <v>9.3778810000000004</v>
      </c>
      <c r="D1147" s="128">
        <f t="shared" si="26"/>
        <v>4.3959397056259952E-2</v>
      </c>
    </row>
    <row r="1148" spans="2:4" x14ac:dyDescent="0.25">
      <c r="B1148" s="12">
        <v>37368</v>
      </c>
      <c r="C1148" s="18">
        <v>8.9829939999999997</v>
      </c>
      <c r="D1148" s="128">
        <f t="shared" si="26"/>
        <v>0.12576789565479363</v>
      </c>
    </row>
    <row r="1149" spans="2:4" x14ac:dyDescent="0.25">
      <c r="B1149" s="12">
        <v>37361</v>
      </c>
      <c r="C1149" s="18">
        <v>7.9794369999999999</v>
      </c>
      <c r="D1149" s="128">
        <f t="shared" si="26"/>
        <v>-5.5360938549734673E-2</v>
      </c>
    </row>
    <row r="1150" spans="2:4" x14ac:dyDescent="0.25">
      <c r="B1150" s="12">
        <v>37354</v>
      </c>
      <c r="C1150" s="18">
        <v>8.4470749999999999</v>
      </c>
      <c r="D1150" s="128">
        <f t="shared" si="26"/>
        <v>-3.9337784691886202E-2</v>
      </c>
    </row>
    <row r="1151" spans="2:4" x14ac:dyDescent="0.25">
      <c r="B1151" s="12">
        <v>37347</v>
      </c>
      <c r="C1151" s="18">
        <v>8.7929709999999996</v>
      </c>
      <c r="D1151" s="128">
        <f t="shared" si="26"/>
        <v>-4.958290354731687E-2</v>
      </c>
    </row>
    <row r="1152" spans="2:4" x14ac:dyDescent="0.25">
      <c r="B1152" s="12">
        <v>37340</v>
      </c>
      <c r="C1152" s="18">
        <v>9.2516970000000001</v>
      </c>
      <c r="D1152" s="128">
        <f t="shared" si="26"/>
        <v>-2.0814380852797187E-3</v>
      </c>
    </row>
    <row r="1153" spans="2:4" x14ac:dyDescent="0.25">
      <c r="B1153" s="12">
        <v>37333</v>
      </c>
      <c r="C1153" s="18">
        <v>9.270994</v>
      </c>
      <c r="D1153" s="128">
        <f t="shared" si="26"/>
        <v>-4.7808337260467626E-3</v>
      </c>
    </row>
    <row r="1154" spans="2:4" x14ac:dyDescent="0.25">
      <c r="B1154" s="12">
        <v>37326</v>
      </c>
      <c r="C1154" s="18">
        <v>9.3155300000000008</v>
      </c>
      <c r="D1154" s="128">
        <f t="shared" si="26"/>
        <v>-7.5166011410501499E-2</v>
      </c>
    </row>
    <row r="1155" spans="2:4" x14ac:dyDescent="0.25">
      <c r="B1155" s="12">
        <v>37319</v>
      </c>
      <c r="C1155" s="18">
        <v>10.072651</v>
      </c>
      <c r="D1155" s="128">
        <f t="shared" ref="D1155:D1218" si="27">C1155/C1156-1</f>
        <v>3.6979574591902153E-3</v>
      </c>
    </row>
    <row r="1156" spans="2:4" x14ac:dyDescent="0.25">
      <c r="B1156" s="12">
        <v>37312</v>
      </c>
      <c r="C1156" s="18">
        <v>10.035539999999999</v>
      </c>
      <c r="D1156" s="128">
        <f t="shared" si="27"/>
        <v>2.7199831972047006E-2</v>
      </c>
    </row>
    <row r="1157" spans="2:4" x14ac:dyDescent="0.25">
      <c r="B1157" s="12">
        <v>37305</v>
      </c>
      <c r="C1157" s="18">
        <v>9.7698029999999996</v>
      </c>
      <c r="D1157" s="128">
        <f t="shared" si="27"/>
        <v>3.5073927699528884E-2</v>
      </c>
    </row>
    <row r="1158" spans="2:4" x14ac:dyDescent="0.25">
      <c r="B1158" s="12">
        <v>37298</v>
      </c>
      <c r="C1158" s="18">
        <v>9.4387489999999996</v>
      </c>
      <c r="D1158" s="128">
        <f t="shared" si="27"/>
        <v>6.0124672549635161E-3</v>
      </c>
    </row>
    <row r="1159" spans="2:4" x14ac:dyDescent="0.25">
      <c r="B1159" s="12">
        <v>37291</v>
      </c>
      <c r="C1159" s="18">
        <v>9.3823380000000007</v>
      </c>
      <c r="D1159" s="128">
        <f t="shared" si="27"/>
        <v>-1.9394634394324983E-2</v>
      </c>
    </row>
    <row r="1160" spans="2:4" x14ac:dyDescent="0.25">
      <c r="B1160" s="12">
        <v>37284</v>
      </c>
      <c r="C1160" s="18">
        <v>9.5679040000000004</v>
      </c>
      <c r="D1160" s="128">
        <f t="shared" si="27"/>
        <v>2.3328987542472479E-3</v>
      </c>
    </row>
    <row r="1161" spans="2:4" x14ac:dyDescent="0.25">
      <c r="B1161" s="12">
        <v>37277</v>
      </c>
      <c r="C1161" s="18">
        <v>9.5456350000000008</v>
      </c>
      <c r="D1161" s="128">
        <f t="shared" si="27"/>
        <v>-5.4411833756351391E-2</v>
      </c>
    </row>
    <row r="1162" spans="2:4" x14ac:dyDescent="0.25">
      <c r="B1162" s="12">
        <v>37270</v>
      </c>
      <c r="C1162" s="18">
        <v>10.094918</v>
      </c>
      <c r="D1162" s="128">
        <f t="shared" si="27"/>
        <v>2.517690411527318E-2</v>
      </c>
    </row>
    <row r="1163" spans="2:4" x14ac:dyDescent="0.25">
      <c r="B1163" s="12">
        <v>37263</v>
      </c>
      <c r="C1163" s="18">
        <v>9.8470010000000006</v>
      </c>
      <c r="D1163" s="128">
        <f t="shared" si="27"/>
        <v>-1.8787130538067576E-2</v>
      </c>
    </row>
    <row r="1164" spans="2:4" x14ac:dyDescent="0.25">
      <c r="B1164" s="12">
        <v>37256</v>
      </c>
      <c r="C1164" s="18">
        <v>10.035539999999999</v>
      </c>
      <c r="D1164" s="128">
        <f t="shared" si="27"/>
        <v>-3.4285309022176746E-2</v>
      </c>
    </row>
    <row r="1165" spans="2:4" x14ac:dyDescent="0.25">
      <c r="B1165" s="12">
        <v>37249</v>
      </c>
      <c r="C1165" s="18">
        <v>10.391826999999999</v>
      </c>
      <c r="D1165" s="128">
        <f t="shared" si="27"/>
        <v>3.9192260568797099E-2</v>
      </c>
    </row>
    <row r="1166" spans="2:4" x14ac:dyDescent="0.25">
      <c r="B1166" s="12">
        <v>37242</v>
      </c>
      <c r="C1166" s="18">
        <v>9.9999079999999996</v>
      </c>
      <c r="D1166" s="128">
        <f t="shared" si="27"/>
        <v>3.8704673497320652E-2</v>
      </c>
    </row>
    <row r="1167" spans="2:4" x14ac:dyDescent="0.25">
      <c r="B1167" s="12">
        <v>37235</v>
      </c>
      <c r="C1167" s="18">
        <v>9.6272870000000008</v>
      </c>
      <c r="D1167" s="128">
        <f t="shared" si="27"/>
        <v>-9.1670159916931171E-3</v>
      </c>
    </row>
    <row r="1168" spans="2:4" x14ac:dyDescent="0.25">
      <c r="B1168" s="12">
        <v>37228</v>
      </c>
      <c r="C1168" s="18">
        <v>9.7163570000000004</v>
      </c>
      <c r="D1168" s="128">
        <f t="shared" si="27"/>
        <v>5.5815098753008163E-2</v>
      </c>
    </row>
    <row r="1169" spans="2:4" x14ac:dyDescent="0.25">
      <c r="B1169" s="12">
        <v>37221</v>
      </c>
      <c r="C1169" s="18">
        <v>9.2027070000000002</v>
      </c>
      <c r="D1169" s="128">
        <f t="shared" si="27"/>
        <v>-1.6123090014097397E-4</v>
      </c>
    </row>
    <row r="1170" spans="2:4" x14ac:dyDescent="0.25">
      <c r="B1170" s="12">
        <v>37214</v>
      </c>
      <c r="C1170" s="18">
        <v>9.2041909999999998</v>
      </c>
      <c r="D1170" s="128">
        <f t="shared" si="27"/>
        <v>4.8623015672861758E-3</v>
      </c>
    </row>
    <row r="1171" spans="2:4" x14ac:dyDescent="0.25">
      <c r="B1171" s="12">
        <v>37207</v>
      </c>
      <c r="C1171" s="18">
        <v>9.1596539999999997</v>
      </c>
      <c r="D1171" s="128">
        <f t="shared" si="27"/>
        <v>6.0866257816221569E-2</v>
      </c>
    </row>
    <row r="1172" spans="2:4" x14ac:dyDescent="0.25">
      <c r="B1172" s="12">
        <v>37200</v>
      </c>
      <c r="C1172" s="18">
        <v>8.6341269999999994</v>
      </c>
      <c r="D1172" s="128">
        <f t="shared" si="27"/>
        <v>0.12713192745471003</v>
      </c>
    </row>
    <row r="1173" spans="2:4" x14ac:dyDescent="0.25">
      <c r="B1173" s="12">
        <v>37193</v>
      </c>
      <c r="C1173" s="18">
        <v>7.6602629999999996</v>
      </c>
      <c r="D1173" s="128">
        <f t="shared" si="27"/>
        <v>-1.4703058290146731E-2</v>
      </c>
    </row>
    <row r="1174" spans="2:4" x14ac:dyDescent="0.25">
      <c r="B1174" s="12">
        <v>37186</v>
      </c>
      <c r="C1174" s="18">
        <v>7.7745730000000002</v>
      </c>
      <c r="D1174" s="128">
        <f t="shared" si="27"/>
        <v>5.86217254452992E-2</v>
      </c>
    </row>
    <row r="1175" spans="2:4" x14ac:dyDescent="0.25">
      <c r="B1175" s="12">
        <v>37179</v>
      </c>
      <c r="C1175" s="18">
        <v>7.3440519999999996</v>
      </c>
      <c r="D1175" s="128">
        <f t="shared" si="27"/>
        <v>1.4168912361778307E-3</v>
      </c>
    </row>
    <row r="1176" spans="2:4" x14ac:dyDescent="0.25">
      <c r="B1176" s="12">
        <v>37172</v>
      </c>
      <c r="C1176" s="18">
        <v>7.3336610000000002</v>
      </c>
      <c r="D1176" s="128">
        <f t="shared" si="27"/>
        <v>7.3912744875944458E-2</v>
      </c>
    </row>
    <row r="1177" spans="2:4" x14ac:dyDescent="0.25">
      <c r="B1177" s="12">
        <v>37165</v>
      </c>
      <c r="C1177" s="18">
        <v>6.8289169999999997</v>
      </c>
      <c r="D1177" s="128">
        <f t="shared" si="27"/>
        <v>8.2352853537762893E-2</v>
      </c>
    </row>
    <row r="1178" spans="2:4" x14ac:dyDescent="0.25">
      <c r="B1178" s="12">
        <v>37158</v>
      </c>
      <c r="C1178" s="18">
        <v>6.3093260000000004</v>
      </c>
      <c r="D1178" s="128">
        <f t="shared" si="27"/>
        <v>8.8348681379055716E-2</v>
      </c>
    </row>
    <row r="1179" spans="2:4" x14ac:dyDescent="0.25">
      <c r="B1179" s="12">
        <v>37151</v>
      </c>
      <c r="C1179" s="18">
        <v>5.7971550000000001</v>
      </c>
      <c r="D1179" s="128">
        <f t="shared" si="27"/>
        <v>-0.2384945741069332</v>
      </c>
    </row>
    <row r="1180" spans="2:4" x14ac:dyDescent="0.25">
      <c r="B1180" s="12">
        <v>37144</v>
      </c>
      <c r="C1180" s="18">
        <v>7.6127560000000001</v>
      </c>
      <c r="D1180" s="128">
        <f t="shared" si="27"/>
        <v>-2.7498914795546003E-2</v>
      </c>
    </row>
    <row r="1181" spans="2:4" x14ac:dyDescent="0.25">
      <c r="B1181" s="12">
        <v>37137</v>
      </c>
      <c r="C1181" s="18">
        <v>7.8280180000000001</v>
      </c>
      <c r="D1181" s="128">
        <f t="shared" si="27"/>
        <v>-1.4760435548388684E-2</v>
      </c>
    </row>
    <row r="1182" spans="2:4" x14ac:dyDescent="0.25">
      <c r="B1182" s="12">
        <v>37130</v>
      </c>
      <c r="C1182" s="18">
        <v>7.9452939999999996</v>
      </c>
      <c r="D1182" s="128">
        <f t="shared" si="27"/>
        <v>-5.0195501101576445E-3</v>
      </c>
    </row>
    <row r="1183" spans="2:4" x14ac:dyDescent="0.25">
      <c r="B1183" s="12">
        <v>37123</v>
      </c>
      <c r="C1183" s="18">
        <v>7.9853769999999997</v>
      </c>
      <c r="D1183" s="128">
        <f t="shared" si="27"/>
        <v>2.1846651412417151E-2</v>
      </c>
    </row>
    <row r="1184" spans="2:4" x14ac:dyDescent="0.25">
      <c r="B1184" s="12">
        <v>37116</v>
      </c>
      <c r="C1184" s="18">
        <v>7.8146529999999998</v>
      </c>
      <c r="D1184" s="128">
        <f t="shared" si="27"/>
        <v>6.4724354263351103E-2</v>
      </c>
    </row>
    <row r="1185" spans="2:4" x14ac:dyDescent="0.25">
      <c r="B1185" s="12">
        <v>37109</v>
      </c>
      <c r="C1185" s="18">
        <v>7.3396020000000002</v>
      </c>
      <c r="D1185" s="128">
        <f t="shared" si="27"/>
        <v>-1.8268420503519178E-2</v>
      </c>
    </row>
    <row r="1186" spans="2:4" x14ac:dyDescent="0.25">
      <c r="B1186" s="12">
        <v>37102</v>
      </c>
      <c r="C1186" s="18">
        <v>7.4761800000000003</v>
      </c>
      <c r="D1186" s="128">
        <f t="shared" si="27"/>
        <v>-3.6909093672892412E-2</v>
      </c>
    </row>
    <row r="1187" spans="2:4" x14ac:dyDescent="0.25">
      <c r="B1187" s="12">
        <v>37095</v>
      </c>
      <c r="C1187" s="18">
        <v>7.7626939999999998</v>
      </c>
      <c r="D1187" s="128">
        <f t="shared" si="27"/>
        <v>-2.6075678019444437E-2</v>
      </c>
    </row>
    <row r="1188" spans="2:4" x14ac:dyDescent="0.25">
      <c r="B1188" s="12">
        <v>37088</v>
      </c>
      <c r="C1188" s="18">
        <v>7.9705310000000003</v>
      </c>
      <c r="D1188" s="128">
        <f t="shared" si="27"/>
        <v>-8.7059930923561124E-2</v>
      </c>
    </row>
    <row r="1189" spans="2:4" x14ac:dyDescent="0.25">
      <c r="B1189" s="12">
        <v>37081</v>
      </c>
      <c r="C1189" s="18">
        <v>8.7306179999999998</v>
      </c>
      <c r="D1189" s="128">
        <f t="shared" si="27"/>
        <v>-6.5882545170581341E-3</v>
      </c>
    </row>
    <row r="1190" spans="2:4" x14ac:dyDescent="0.25">
      <c r="B1190" s="12">
        <v>37074</v>
      </c>
      <c r="C1190" s="18">
        <v>8.7885190000000009</v>
      </c>
      <c r="D1190" s="128">
        <f t="shared" si="27"/>
        <v>-5.6573378004257435E-2</v>
      </c>
    </row>
    <row r="1191" spans="2:4" x14ac:dyDescent="0.25">
      <c r="B1191" s="12">
        <v>37067</v>
      </c>
      <c r="C1191" s="18">
        <v>9.3155300000000008</v>
      </c>
      <c r="D1191" s="128">
        <f t="shared" si="27"/>
        <v>-3.6523182937423515E-3</v>
      </c>
    </row>
    <row r="1192" spans="2:4" x14ac:dyDescent="0.25">
      <c r="B1192" s="12">
        <v>37060</v>
      </c>
      <c r="C1192" s="18">
        <v>9.3496780000000008</v>
      </c>
      <c r="D1192" s="128">
        <f t="shared" si="27"/>
        <v>2.228239133676313E-3</v>
      </c>
    </row>
    <row r="1193" spans="2:4" x14ac:dyDescent="0.25">
      <c r="B1193" s="12">
        <v>37053</v>
      </c>
      <c r="C1193" s="18">
        <v>9.3288910000000005</v>
      </c>
      <c r="D1193" s="128">
        <f t="shared" si="27"/>
        <v>-3.3231062652001819E-2</v>
      </c>
    </row>
    <row r="1194" spans="2:4" x14ac:dyDescent="0.25">
      <c r="B1194" s="12">
        <v>37046</v>
      </c>
      <c r="C1194" s="18">
        <v>9.6495560000000005</v>
      </c>
      <c r="D1194" s="128">
        <f t="shared" si="27"/>
        <v>2.5884196053045372E-2</v>
      </c>
    </row>
    <row r="1195" spans="2:4" x14ac:dyDescent="0.25">
      <c r="B1195" s="12">
        <v>37039</v>
      </c>
      <c r="C1195" s="18">
        <v>9.4060869999999994</v>
      </c>
      <c r="D1195" s="128">
        <f t="shared" si="27"/>
        <v>4.6062117454362506E-2</v>
      </c>
    </row>
    <row r="1196" spans="2:4" x14ac:dyDescent="0.25">
      <c r="B1196" s="12">
        <v>37032</v>
      </c>
      <c r="C1196" s="18">
        <v>8.9919010000000004</v>
      </c>
      <c r="D1196" s="128">
        <f t="shared" si="27"/>
        <v>1.2030259497679996E-2</v>
      </c>
    </row>
    <row r="1197" spans="2:4" x14ac:dyDescent="0.25">
      <c r="B1197" s="12">
        <v>37025</v>
      </c>
      <c r="C1197" s="18">
        <v>8.8850119999999997</v>
      </c>
      <c r="D1197" s="128">
        <f t="shared" si="27"/>
        <v>0.10608009602529989</v>
      </c>
    </row>
    <row r="1198" spans="2:4" x14ac:dyDescent="0.25">
      <c r="B1198" s="12">
        <v>37018</v>
      </c>
      <c r="C1198" s="18">
        <v>8.032883</v>
      </c>
      <c r="D1198" s="128">
        <f t="shared" si="27"/>
        <v>-1.618221947282128E-2</v>
      </c>
    </row>
    <row r="1199" spans="2:4" x14ac:dyDescent="0.25">
      <c r="B1199" s="12">
        <v>37011</v>
      </c>
      <c r="C1199" s="18">
        <v>8.1650109999999998</v>
      </c>
      <c r="D1199" s="128">
        <f t="shared" si="27"/>
        <v>-3.3561585302485986E-2</v>
      </c>
    </row>
    <row r="1200" spans="2:4" x14ac:dyDescent="0.25">
      <c r="B1200" s="12">
        <v>37004</v>
      </c>
      <c r="C1200" s="18">
        <v>8.4485580000000002</v>
      </c>
      <c r="D1200" s="128">
        <f t="shared" si="27"/>
        <v>2.3561562713417139E-2</v>
      </c>
    </row>
    <row r="1201" spans="2:4" x14ac:dyDescent="0.25">
      <c r="B1201" s="12">
        <v>36997</v>
      </c>
      <c r="C1201" s="18">
        <v>8.2540790000000008</v>
      </c>
      <c r="D1201" s="128">
        <f t="shared" si="27"/>
        <v>2.9629186103008243E-2</v>
      </c>
    </row>
    <row r="1202" spans="2:4" x14ac:dyDescent="0.25">
      <c r="B1202" s="12">
        <v>36990</v>
      </c>
      <c r="C1202" s="18">
        <v>8.0165550000000003</v>
      </c>
      <c r="D1202" s="128">
        <f t="shared" si="27"/>
        <v>0.10339207636001624</v>
      </c>
    </row>
    <row r="1203" spans="2:4" x14ac:dyDescent="0.25">
      <c r="B1203" s="12">
        <v>36983</v>
      </c>
      <c r="C1203" s="18">
        <v>7.2653730000000003</v>
      </c>
      <c r="D1203" s="128">
        <f t="shared" si="27"/>
        <v>-2.8003565632345184E-2</v>
      </c>
    </row>
    <row r="1204" spans="2:4" x14ac:dyDescent="0.25">
      <c r="B1204" s="12">
        <v>36976</v>
      </c>
      <c r="C1204" s="18">
        <v>7.474691</v>
      </c>
      <c r="D1204" s="128">
        <f t="shared" si="27"/>
        <v>8.3960920687034868E-2</v>
      </c>
    </row>
    <row r="1205" spans="2:4" x14ac:dyDescent="0.25">
      <c r="B1205" s="12">
        <v>36969</v>
      </c>
      <c r="C1205" s="18">
        <v>6.8957199999999998</v>
      </c>
      <c r="D1205" s="128">
        <f t="shared" si="27"/>
        <v>-8.0015732156303421E-2</v>
      </c>
    </row>
    <row r="1206" spans="2:4" x14ac:dyDescent="0.25">
      <c r="B1206" s="12">
        <v>36962</v>
      </c>
      <c r="C1206" s="18">
        <v>7.495476</v>
      </c>
      <c r="D1206" s="128">
        <f t="shared" si="27"/>
        <v>-9.2722144888942704E-2</v>
      </c>
    </row>
    <row r="1207" spans="2:4" x14ac:dyDescent="0.25">
      <c r="B1207" s="12">
        <v>36955</v>
      </c>
      <c r="C1207" s="18">
        <v>8.2614999999999998</v>
      </c>
      <c r="D1207" s="128">
        <f t="shared" si="27"/>
        <v>3.3618014617659675E-2</v>
      </c>
    </row>
    <row r="1208" spans="2:4" x14ac:dyDescent="0.25">
      <c r="B1208" s="12">
        <v>36948</v>
      </c>
      <c r="C1208" s="18">
        <v>7.9927979999999996</v>
      </c>
      <c r="D1208" s="128">
        <f t="shared" si="27"/>
        <v>2.7936658172460493E-3</v>
      </c>
    </row>
    <row r="1209" spans="2:4" x14ac:dyDescent="0.25">
      <c r="B1209" s="12">
        <v>36941</v>
      </c>
      <c r="C1209" s="18">
        <v>7.9705310000000003</v>
      </c>
      <c r="D1209" s="128">
        <f t="shared" si="27"/>
        <v>4.2524855759880076E-2</v>
      </c>
    </row>
    <row r="1210" spans="2:4" x14ac:dyDescent="0.25">
      <c r="B1210" s="12">
        <v>36934</v>
      </c>
      <c r="C1210" s="18">
        <v>7.6454110000000002</v>
      </c>
      <c r="D1210" s="128">
        <f t="shared" si="27"/>
        <v>2.8559593516803927E-2</v>
      </c>
    </row>
    <row r="1211" spans="2:4" x14ac:dyDescent="0.25">
      <c r="B1211" s="12">
        <v>36927</v>
      </c>
      <c r="C1211" s="18">
        <v>7.4331240000000003</v>
      </c>
      <c r="D1211" s="128">
        <f t="shared" si="27"/>
        <v>2.7498145267539797E-2</v>
      </c>
    </row>
    <row r="1212" spans="2:4" x14ac:dyDescent="0.25">
      <c r="B1212" s="12">
        <v>36920</v>
      </c>
      <c r="C1212" s="18">
        <v>7.234197</v>
      </c>
      <c r="D1212" s="128">
        <f t="shared" si="27"/>
        <v>2.7246422662762004E-2</v>
      </c>
    </row>
    <row r="1213" spans="2:4" x14ac:dyDescent="0.25">
      <c r="B1213" s="12">
        <v>36913</v>
      </c>
      <c r="C1213" s="18">
        <v>7.042319</v>
      </c>
      <c r="D1213" s="128">
        <f t="shared" si="27"/>
        <v>8.1196447351250089E-2</v>
      </c>
    </row>
    <row r="1214" spans="2:4" x14ac:dyDescent="0.25">
      <c r="B1214" s="12">
        <v>36906</v>
      </c>
      <c r="C1214" s="18">
        <v>6.5134499999999997</v>
      </c>
      <c r="D1214" s="128">
        <f t="shared" si="27"/>
        <v>-7.8740140774848699E-2</v>
      </c>
    </row>
    <row r="1215" spans="2:4" x14ac:dyDescent="0.25">
      <c r="B1215" s="12">
        <v>36899</v>
      </c>
      <c r="C1215" s="18">
        <v>7.0701549999999997</v>
      </c>
      <c r="D1215" s="128">
        <f t="shared" si="27"/>
        <v>0</v>
      </c>
    </row>
    <row r="1216" spans="2:4" x14ac:dyDescent="0.25">
      <c r="B1216" s="12">
        <v>36892</v>
      </c>
      <c r="C1216" s="18">
        <v>7.0701549999999997</v>
      </c>
      <c r="D1216" s="128">
        <f t="shared" si="27"/>
        <v>-7.8127072127909258E-3</v>
      </c>
    </row>
    <row r="1217" spans="2:4" x14ac:dyDescent="0.25">
      <c r="B1217" s="12">
        <v>36885</v>
      </c>
      <c r="C1217" s="18">
        <v>7.1258270000000001</v>
      </c>
      <c r="D1217" s="128">
        <f t="shared" si="27"/>
        <v>0.10982676874953468</v>
      </c>
    </row>
    <row r="1218" spans="2:4" x14ac:dyDescent="0.25">
      <c r="B1218" s="12">
        <v>36878</v>
      </c>
      <c r="C1218" s="18">
        <v>6.4206659999999998</v>
      </c>
      <c r="D1218" s="128">
        <f t="shared" si="27"/>
        <v>-9.3053766727679066E-2</v>
      </c>
    </row>
    <row r="1219" spans="2:4" x14ac:dyDescent="0.25">
      <c r="B1219" s="12">
        <v>36871</v>
      </c>
      <c r="C1219" s="18">
        <v>7.079434</v>
      </c>
      <c r="D1219" s="128">
        <f t="shared" ref="D1219:D1282" si="28">C1219/C1220-1</f>
        <v>1.462771579725386E-2</v>
      </c>
    </row>
    <row r="1220" spans="2:4" x14ac:dyDescent="0.25">
      <c r="B1220" s="12">
        <v>36864</v>
      </c>
      <c r="C1220" s="18">
        <v>6.9773709999999998</v>
      </c>
      <c r="D1220" s="128">
        <f t="shared" si="28"/>
        <v>3.5813304022726422E-2</v>
      </c>
    </row>
    <row r="1221" spans="2:4" x14ac:dyDescent="0.25">
      <c r="B1221" s="12">
        <v>36857</v>
      </c>
      <c r="C1221" s="18">
        <v>6.7361279999999999</v>
      </c>
      <c r="D1221" s="128">
        <f t="shared" si="28"/>
        <v>9.9999771382063951E-2</v>
      </c>
    </row>
    <row r="1222" spans="2:4" x14ac:dyDescent="0.25">
      <c r="B1222" s="12">
        <v>36850</v>
      </c>
      <c r="C1222" s="18">
        <v>6.1237539999999999</v>
      </c>
      <c r="D1222" s="128">
        <f t="shared" si="28"/>
        <v>1.5170550944823002E-3</v>
      </c>
    </row>
    <row r="1223" spans="2:4" x14ac:dyDescent="0.25">
      <c r="B1223" s="12">
        <v>36843</v>
      </c>
      <c r="C1223" s="18">
        <v>6.1144780000000001</v>
      </c>
      <c r="D1223" s="128">
        <f t="shared" si="28"/>
        <v>9.2869290432243012E-2</v>
      </c>
    </row>
    <row r="1224" spans="2:4" x14ac:dyDescent="0.25">
      <c r="B1224" s="12">
        <v>36836</v>
      </c>
      <c r="C1224" s="18">
        <v>5.5948849999999997</v>
      </c>
      <c r="D1224" s="128">
        <f t="shared" si="28"/>
        <v>2.2033634822707704E-2</v>
      </c>
    </row>
    <row r="1225" spans="2:4" x14ac:dyDescent="0.25">
      <c r="B1225" s="12">
        <v>36829</v>
      </c>
      <c r="C1225" s="18">
        <v>5.4742670000000002</v>
      </c>
      <c r="D1225" s="128">
        <f t="shared" si="28"/>
        <v>-2.1558620061002065E-2</v>
      </c>
    </row>
    <row r="1226" spans="2:4" x14ac:dyDescent="0.25">
      <c r="B1226" s="12">
        <v>36822</v>
      </c>
      <c r="C1226" s="18">
        <v>5.5948849999999997</v>
      </c>
      <c r="D1226" s="128">
        <f t="shared" si="28"/>
        <v>2.0304383387024227E-2</v>
      </c>
    </row>
    <row r="1227" spans="2:4" x14ac:dyDescent="0.25">
      <c r="B1227" s="12">
        <v>36815</v>
      </c>
      <c r="C1227" s="18">
        <v>5.4835450000000003</v>
      </c>
      <c r="D1227" s="128">
        <f t="shared" si="28"/>
        <v>9.4444594134735382E-2</v>
      </c>
    </row>
    <row r="1228" spans="2:4" x14ac:dyDescent="0.25">
      <c r="B1228" s="12">
        <v>36808</v>
      </c>
      <c r="C1228" s="18">
        <v>5.010345</v>
      </c>
      <c r="D1228" s="128">
        <f t="shared" si="28"/>
        <v>1.1236057104867081E-2</v>
      </c>
    </row>
    <row r="1229" spans="2:4" x14ac:dyDescent="0.25">
      <c r="B1229" s="12">
        <v>36801</v>
      </c>
      <c r="C1229" s="18">
        <v>4.9546739999999998</v>
      </c>
      <c r="D1229" s="128">
        <f t="shared" si="28"/>
        <v>-7.4352101020295214E-3</v>
      </c>
    </row>
    <row r="1230" spans="2:4" x14ac:dyDescent="0.25">
      <c r="B1230" s="12">
        <v>36794</v>
      </c>
      <c r="C1230" s="18">
        <v>4.9917889999999998</v>
      </c>
      <c r="D1230" s="128">
        <f t="shared" si="28"/>
        <v>0.10472295665748743</v>
      </c>
    </row>
    <row r="1231" spans="2:4" x14ac:dyDescent="0.25">
      <c r="B1231" s="12">
        <v>36787</v>
      </c>
      <c r="C1231" s="18">
        <v>4.5185890000000004</v>
      </c>
      <c r="D1231" s="128">
        <f t="shared" si="28"/>
        <v>-4.1338836182598704E-2</v>
      </c>
    </row>
    <row r="1232" spans="2:4" x14ac:dyDescent="0.25">
      <c r="B1232" s="12">
        <v>36780</v>
      </c>
      <c r="C1232" s="18">
        <v>4.7134369999999999</v>
      </c>
      <c r="D1232" s="128">
        <f t="shared" si="28"/>
        <v>4.3121425737104868E-2</v>
      </c>
    </row>
    <row r="1233" spans="2:4" x14ac:dyDescent="0.25">
      <c r="B1233" s="12">
        <v>36773</v>
      </c>
      <c r="C1233" s="18">
        <v>4.5185890000000004</v>
      </c>
      <c r="D1233" s="128">
        <f t="shared" si="28"/>
        <v>4.956882234588722E-2</v>
      </c>
    </row>
    <row r="1234" spans="2:4" x14ac:dyDescent="0.25">
      <c r="B1234" s="12">
        <v>36766</v>
      </c>
      <c r="C1234" s="18">
        <v>4.305186</v>
      </c>
      <c r="D1234" s="128">
        <f t="shared" si="28"/>
        <v>-1.0661414934345692E-2</v>
      </c>
    </row>
    <row r="1235" spans="2:4" x14ac:dyDescent="0.25">
      <c r="B1235" s="12">
        <v>36759</v>
      </c>
      <c r="C1235" s="18">
        <v>4.3515800000000002</v>
      </c>
      <c r="D1235" s="128">
        <f t="shared" si="28"/>
        <v>-2.0876557562917286E-2</v>
      </c>
    </row>
    <row r="1236" spans="2:4" x14ac:dyDescent="0.25">
      <c r="B1236" s="12">
        <v>36752</v>
      </c>
      <c r="C1236" s="18">
        <v>4.4443630000000001</v>
      </c>
      <c r="D1236" s="128">
        <f t="shared" si="28"/>
        <v>1.6985520352465144E-2</v>
      </c>
    </row>
    <row r="1237" spans="2:4" x14ac:dyDescent="0.25">
      <c r="B1237" s="12">
        <v>36745</v>
      </c>
      <c r="C1237" s="18">
        <v>4.3701340000000002</v>
      </c>
      <c r="D1237" s="128">
        <f t="shared" si="28"/>
        <v>6.4101988370677265E-3</v>
      </c>
    </row>
    <row r="1238" spans="2:4" x14ac:dyDescent="0.25">
      <c r="B1238" s="12">
        <v>36738</v>
      </c>
      <c r="C1238" s="18">
        <v>4.3422989999999997</v>
      </c>
      <c r="D1238" s="128">
        <f t="shared" si="28"/>
        <v>-1.8868201633781556E-2</v>
      </c>
    </row>
    <row r="1239" spans="2:4" x14ac:dyDescent="0.25">
      <c r="B1239" s="12">
        <v>36731</v>
      </c>
      <c r="C1239" s="18">
        <v>4.4258059999999997</v>
      </c>
      <c r="D1239" s="128">
        <f t="shared" si="28"/>
        <v>3.2467703643119128E-2</v>
      </c>
    </row>
    <row r="1240" spans="2:4" x14ac:dyDescent="0.25">
      <c r="B1240" s="12">
        <v>36724</v>
      </c>
      <c r="C1240" s="18">
        <v>4.2866289999999996</v>
      </c>
      <c r="D1240" s="128">
        <f t="shared" si="28"/>
        <v>5.2391900766591615E-2</v>
      </c>
    </row>
    <row r="1241" spans="2:4" x14ac:dyDescent="0.25">
      <c r="B1241" s="12">
        <v>36717</v>
      </c>
      <c r="C1241" s="18">
        <v>4.0732249999999999</v>
      </c>
      <c r="D1241" s="128">
        <f t="shared" si="28"/>
        <v>2.0930296093534473E-2</v>
      </c>
    </row>
    <row r="1242" spans="2:4" x14ac:dyDescent="0.25">
      <c r="B1242" s="12">
        <v>36710</v>
      </c>
      <c r="C1242" s="18">
        <v>3.989719</v>
      </c>
      <c r="D1242" s="128">
        <f t="shared" si="28"/>
        <v>1.4151072889807104E-2</v>
      </c>
    </row>
    <row r="1243" spans="2:4" x14ac:dyDescent="0.25">
      <c r="B1243" s="12">
        <v>36703</v>
      </c>
      <c r="C1243" s="18">
        <v>3.9340480000000002</v>
      </c>
      <c r="D1243" s="128">
        <f t="shared" si="28"/>
        <v>-3.6364429103104889E-2</v>
      </c>
    </row>
    <row r="1244" spans="2:4" x14ac:dyDescent="0.25">
      <c r="B1244" s="12">
        <v>36696</v>
      </c>
      <c r="C1244" s="18">
        <v>4.0825060000000004</v>
      </c>
      <c r="D1244" s="128">
        <f t="shared" si="28"/>
        <v>-9.0081211452716081E-3</v>
      </c>
    </row>
    <row r="1245" spans="2:4" x14ac:dyDescent="0.25">
      <c r="B1245" s="12">
        <v>36689</v>
      </c>
      <c r="C1245" s="18">
        <v>4.1196159999999997</v>
      </c>
      <c r="D1245" s="128">
        <f t="shared" si="28"/>
        <v>2.2565037791266729E-3</v>
      </c>
    </row>
    <row r="1246" spans="2:4" x14ac:dyDescent="0.25">
      <c r="B1246" s="12">
        <v>36682</v>
      </c>
      <c r="C1246" s="18">
        <v>4.110341</v>
      </c>
      <c r="D1246" s="128">
        <f t="shared" si="28"/>
        <v>-6.7259134101176343E-3</v>
      </c>
    </row>
    <row r="1247" spans="2:4" x14ac:dyDescent="0.25">
      <c r="B1247" s="12">
        <v>36675</v>
      </c>
      <c r="C1247" s="18">
        <v>4.1381740000000002</v>
      </c>
      <c r="D1247" s="128">
        <f t="shared" si="28"/>
        <v>1.5945350428714367E-2</v>
      </c>
    </row>
    <row r="1248" spans="2:4" x14ac:dyDescent="0.25">
      <c r="B1248" s="12">
        <v>36668</v>
      </c>
      <c r="C1248" s="18">
        <v>4.0732249999999999</v>
      </c>
      <c r="D1248" s="128">
        <f t="shared" si="28"/>
        <v>-2.2733585694669767E-3</v>
      </c>
    </row>
    <row r="1249" spans="2:4" x14ac:dyDescent="0.25">
      <c r="B1249" s="12">
        <v>36661</v>
      </c>
      <c r="C1249" s="18">
        <v>4.0825060000000004</v>
      </c>
      <c r="D1249" s="128">
        <f t="shared" si="28"/>
        <v>-4.5244389195867596E-3</v>
      </c>
    </row>
    <row r="1250" spans="2:4" x14ac:dyDescent="0.25">
      <c r="B1250" s="12">
        <v>36654</v>
      </c>
      <c r="C1250" s="18">
        <v>4.1010609999999996</v>
      </c>
      <c r="D1250" s="128">
        <f t="shared" si="28"/>
        <v>9.9502563591107984E-2</v>
      </c>
    </row>
    <row r="1251" spans="2:4" x14ac:dyDescent="0.25">
      <c r="B1251" s="12">
        <v>36647</v>
      </c>
      <c r="C1251" s="18">
        <v>3.729924</v>
      </c>
      <c r="D1251" s="128">
        <f t="shared" si="28"/>
        <v>3.0768656809222472E-2</v>
      </c>
    </row>
    <row r="1252" spans="2:4" x14ac:dyDescent="0.25">
      <c r="B1252" s="12">
        <v>36640</v>
      </c>
      <c r="C1252" s="18">
        <v>3.6185849999999999</v>
      </c>
      <c r="D1252" s="128">
        <f t="shared" si="28"/>
        <v>-7.1427929898753795E-2</v>
      </c>
    </row>
    <row r="1253" spans="2:4" x14ac:dyDescent="0.25">
      <c r="B1253" s="12">
        <v>36633</v>
      </c>
      <c r="C1253" s="18">
        <v>3.896935</v>
      </c>
      <c r="D1253" s="128">
        <f t="shared" si="28"/>
        <v>0.193181331070017</v>
      </c>
    </row>
    <row r="1254" spans="2:4" x14ac:dyDescent="0.25">
      <c r="B1254" s="12">
        <v>36626</v>
      </c>
      <c r="C1254" s="18">
        <v>3.2660040000000001</v>
      </c>
      <c r="D1254" s="128">
        <f t="shared" si="28"/>
        <v>-7.8533611898356614E-2</v>
      </c>
    </row>
    <row r="1255" spans="2:4" x14ac:dyDescent="0.25">
      <c r="B1255" s="12">
        <v>36619</v>
      </c>
      <c r="C1255" s="18">
        <v>3.5443549999999999</v>
      </c>
      <c r="D1255" s="128">
        <f t="shared" si="28"/>
        <v>0.10086333330641506</v>
      </c>
    </row>
    <row r="1256" spans="2:4" x14ac:dyDescent="0.25">
      <c r="B1256" s="12">
        <v>36612</v>
      </c>
      <c r="C1256" s="18">
        <v>3.219614</v>
      </c>
      <c r="D1256" s="128">
        <f t="shared" si="28"/>
        <v>9.4638044456472503E-2</v>
      </c>
    </row>
    <row r="1257" spans="2:4" x14ac:dyDescent="0.25">
      <c r="B1257" s="12">
        <v>36605</v>
      </c>
      <c r="C1257" s="18">
        <v>2.9412590000000001</v>
      </c>
      <c r="D1257" s="128">
        <f t="shared" si="28"/>
        <v>-1.5527918086818082E-2</v>
      </c>
    </row>
    <row r="1258" spans="2:4" x14ac:dyDescent="0.25">
      <c r="B1258" s="12">
        <v>36598</v>
      </c>
      <c r="C1258" s="18">
        <v>2.9876510000000001</v>
      </c>
      <c r="D1258" s="128">
        <f t="shared" si="28"/>
        <v>3.8710027330165264E-2</v>
      </c>
    </row>
    <row r="1259" spans="2:4" x14ac:dyDescent="0.25">
      <c r="B1259" s="12">
        <v>36591</v>
      </c>
      <c r="C1259" s="18">
        <v>2.876309</v>
      </c>
      <c r="D1259" s="128">
        <f t="shared" si="28"/>
        <v>4.3770888597774116E-2</v>
      </c>
    </row>
    <row r="1260" spans="2:4" x14ac:dyDescent="0.25">
      <c r="B1260" s="12">
        <v>36584</v>
      </c>
      <c r="C1260" s="18">
        <v>2.75569</v>
      </c>
      <c r="D1260" s="128">
        <f t="shared" si="28"/>
        <v>4.5774875050757835E-2</v>
      </c>
    </row>
    <row r="1261" spans="2:4" x14ac:dyDescent="0.25">
      <c r="B1261" s="12">
        <v>36577</v>
      </c>
      <c r="C1261" s="18">
        <v>2.6350699999999998</v>
      </c>
      <c r="D1261" s="128">
        <f t="shared" si="28"/>
        <v>-2.069020366872798E-2</v>
      </c>
    </row>
    <row r="1262" spans="2:4" x14ac:dyDescent="0.25">
      <c r="B1262" s="12">
        <v>36570</v>
      </c>
      <c r="C1262" s="18">
        <v>2.6907420000000002</v>
      </c>
      <c r="D1262" s="128">
        <f t="shared" si="28"/>
        <v>-6.4515669213564997E-2</v>
      </c>
    </row>
    <row r="1263" spans="2:4" x14ac:dyDescent="0.25">
      <c r="B1263" s="12">
        <v>36563</v>
      </c>
      <c r="C1263" s="18">
        <v>2.876309</v>
      </c>
      <c r="D1263" s="128">
        <f t="shared" si="28"/>
        <v>-3.1250273652501437E-2</v>
      </c>
    </row>
    <row r="1264" spans="2:4" x14ac:dyDescent="0.25">
      <c r="B1264" s="12">
        <v>36556</v>
      </c>
      <c r="C1264" s="18">
        <v>2.9690940000000001</v>
      </c>
      <c r="D1264" s="128">
        <f t="shared" si="28"/>
        <v>9.4636344504173131E-3</v>
      </c>
    </row>
    <row r="1265" spans="2:4" x14ac:dyDescent="0.25">
      <c r="B1265" s="12">
        <v>36549</v>
      </c>
      <c r="C1265" s="18">
        <v>2.9412590000000001</v>
      </c>
      <c r="D1265" s="128">
        <f t="shared" si="28"/>
        <v>-9.6866023382385591E-2</v>
      </c>
    </row>
    <row r="1266" spans="2:4" x14ac:dyDescent="0.25">
      <c r="B1266" s="12">
        <v>36542</v>
      </c>
      <c r="C1266" s="18">
        <v>3.2567249999999999</v>
      </c>
      <c r="D1266" s="128">
        <f t="shared" si="28"/>
        <v>1.1526537032078954E-2</v>
      </c>
    </row>
    <row r="1267" spans="2:4" x14ac:dyDescent="0.25">
      <c r="B1267" s="12">
        <v>36535</v>
      </c>
      <c r="C1267" s="18">
        <v>3.219614</v>
      </c>
      <c r="D1267" s="128">
        <f t="shared" si="28"/>
        <v>6.7693234191768648E-2</v>
      </c>
    </row>
    <row r="1268" spans="2:4" x14ac:dyDescent="0.25">
      <c r="B1268" s="12">
        <v>36528</v>
      </c>
      <c r="C1268" s="18">
        <v>3.0154860000000001</v>
      </c>
      <c r="D1268" s="128">
        <f t="shared" si="28"/>
        <v>0</v>
      </c>
    </row>
    <row r="1269" spans="2:4" x14ac:dyDescent="0.25">
      <c r="B1269" s="12">
        <v>36521</v>
      </c>
      <c r="C1269" s="18">
        <v>3.0154860000000001</v>
      </c>
      <c r="D1269" s="128">
        <f t="shared" si="28"/>
        <v>9.316683909867729E-3</v>
      </c>
    </row>
    <row r="1270" spans="2:4" x14ac:dyDescent="0.25">
      <c r="B1270" s="12">
        <v>36514</v>
      </c>
      <c r="C1270" s="18">
        <v>2.9876510000000001</v>
      </c>
      <c r="D1270" s="128">
        <f t="shared" si="28"/>
        <v>9.4046418441693369E-3</v>
      </c>
    </row>
    <row r="1271" spans="2:4" x14ac:dyDescent="0.25">
      <c r="B1271" s="12">
        <v>36507</v>
      </c>
      <c r="C1271" s="18">
        <v>2.9598149999999999</v>
      </c>
      <c r="D1271" s="128">
        <f t="shared" si="28"/>
        <v>0</v>
      </c>
    </row>
    <row r="1272" spans="2:4" x14ac:dyDescent="0.25">
      <c r="B1272" s="12">
        <v>36500</v>
      </c>
      <c r="C1272" s="18">
        <v>2.9598149999999999</v>
      </c>
      <c r="D1272" s="128">
        <f t="shared" si="28"/>
        <v>0.13120505710840558</v>
      </c>
    </row>
    <row r="1273" spans="2:4" x14ac:dyDescent="0.25">
      <c r="B1273" s="12">
        <v>36493</v>
      </c>
      <c r="C1273" s="18">
        <v>2.6165150000000001</v>
      </c>
      <c r="D1273" s="128">
        <f t="shared" si="28"/>
        <v>-3.0927548684824502E-2</v>
      </c>
    </row>
    <row r="1274" spans="2:4" x14ac:dyDescent="0.25">
      <c r="B1274" s="12">
        <v>36486</v>
      </c>
      <c r="C1274" s="18">
        <v>2.7000199999999999</v>
      </c>
      <c r="D1274" s="128">
        <f t="shared" si="28"/>
        <v>-3.0000079036445304E-2</v>
      </c>
    </row>
    <row r="1275" spans="2:4" x14ac:dyDescent="0.25">
      <c r="B1275" s="12">
        <v>36479</v>
      </c>
      <c r="C1275" s="18">
        <v>2.7835260000000002</v>
      </c>
      <c r="D1275" s="128">
        <f t="shared" si="28"/>
        <v>0</v>
      </c>
    </row>
    <row r="1276" spans="2:4" x14ac:dyDescent="0.25">
      <c r="B1276" s="12">
        <v>36472</v>
      </c>
      <c r="C1276" s="18">
        <v>2.7835260000000002</v>
      </c>
      <c r="D1276" s="128">
        <f t="shared" si="28"/>
        <v>-3.8461525175422562E-2</v>
      </c>
    </row>
    <row r="1277" spans="2:4" x14ac:dyDescent="0.25">
      <c r="B1277" s="12">
        <v>36465</v>
      </c>
      <c r="C1277" s="18">
        <v>2.8948670000000001</v>
      </c>
      <c r="D1277" s="128">
        <f t="shared" si="28"/>
        <v>4.6979911890513204E-2</v>
      </c>
    </row>
    <row r="1278" spans="2:4" x14ac:dyDescent="0.25">
      <c r="B1278" s="12">
        <v>36458</v>
      </c>
      <c r="C1278" s="18">
        <v>2.7649689999999998</v>
      </c>
      <c r="D1278" s="128">
        <f t="shared" si="28"/>
        <v>-1.6501616121159968E-2</v>
      </c>
    </row>
    <row r="1279" spans="2:4" x14ac:dyDescent="0.25">
      <c r="B1279" s="12">
        <v>36451</v>
      </c>
      <c r="C1279" s="18">
        <v>2.8113610000000002</v>
      </c>
      <c r="D1279" s="128">
        <f t="shared" si="28"/>
        <v>-3.5031644907038806E-2</v>
      </c>
    </row>
    <row r="1280" spans="2:4" x14ac:dyDescent="0.25">
      <c r="B1280" s="12">
        <v>36444</v>
      </c>
      <c r="C1280" s="18">
        <v>2.9134229999999999</v>
      </c>
      <c r="D1280" s="128">
        <f t="shared" si="28"/>
        <v>-1.8750164191500884E-2</v>
      </c>
    </row>
    <row r="1281" spans="2:4" x14ac:dyDescent="0.25">
      <c r="B1281" s="12">
        <v>36437</v>
      </c>
      <c r="C1281" s="18">
        <v>2.9690940000000001</v>
      </c>
      <c r="D1281" s="128">
        <f t="shared" si="28"/>
        <v>0.10344804518604911</v>
      </c>
    </row>
    <row r="1282" spans="2:4" x14ac:dyDescent="0.25">
      <c r="B1282" s="12">
        <v>36430</v>
      </c>
      <c r="C1282" s="18">
        <v>2.6907420000000002</v>
      </c>
      <c r="D1282" s="128">
        <f t="shared" si="28"/>
        <v>7.4074325405870223E-2</v>
      </c>
    </row>
    <row r="1283" spans="2:4" x14ac:dyDescent="0.25">
      <c r="B1283" s="12">
        <v>36423</v>
      </c>
      <c r="C1283" s="18">
        <v>2.5051730000000001</v>
      </c>
      <c r="D1283" s="128">
        <f t="shared" ref="D1283:D1346" si="29">C1283/C1284-1</f>
        <v>-7.5342394967257142E-2</v>
      </c>
    </row>
    <row r="1284" spans="2:4" x14ac:dyDescent="0.25">
      <c r="B1284" s="12">
        <v>36416</v>
      </c>
      <c r="C1284" s="18">
        <v>2.709298</v>
      </c>
      <c r="D1284" s="128">
        <f t="shared" si="29"/>
        <v>-1.3513631603706888E-2</v>
      </c>
    </row>
    <row r="1285" spans="2:4" x14ac:dyDescent="0.25">
      <c r="B1285" s="12">
        <v>36409</v>
      </c>
      <c r="C1285" s="18">
        <v>2.7464119999999999</v>
      </c>
      <c r="D1285" s="128">
        <f t="shared" si="29"/>
        <v>3.1358973993073747E-2</v>
      </c>
    </row>
    <row r="1286" spans="2:4" x14ac:dyDescent="0.25">
      <c r="B1286" s="12">
        <v>36402</v>
      </c>
      <c r="C1286" s="18">
        <v>2.662906</v>
      </c>
      <c r="D1286" s="128">
        <f t="shared" si="29"/>
        <v>0</v>
      </c>
    </row>
    <row r="1287" spans="2:4" x14ac:dyDescent="0.25">
      <c r="B1287" s="12">
        <v>36395</v>
      </c>
      <c r="C1287" s="18">
        <v>2.662906</v>
      </c>
      <c r="D1287" s="128">
        <f t="shared" si="29"/>
        <v>-3.6912891247605217E-2</v>
      </c>
    </row>
    <row r="1288" spans="2:4" x14ac:dyDescent="0.25">
      <c r="B1288" s="12">
        <v>36388</v>
      </c>
      <c r="C1288" s="18">
        <v>2.7649689999999998</v>
      </c>
      <c r="D1288" s="128">
        <f t="shared" si="29"/>
        <v>-2.2950841685165591E-2</v>
      </c>
    </row>
    <row r="1289" spans="2:4" x14ac:dyDescent="0.25">
      <c r="B1289" s="12">
        <v>36381</v>
      </c>
      <c r="C1289" s="18">
        <v>2.8299180000000002</v>
      </c>
      <c r="D1289" s="128">
        <f t="shared" si="29"/>
        <v>3.7415111873615015E-2</v>
      </c>
    </row>
    <row r="1290" spans="2:4" x14ac:dyDescent="0.25">
      <c r="B1290" s="12">
        <v>36374</v>
      </c>
      <c r="C1290" s="18">
        <v>2.7278549999999999</v>
      </c>
      <c r="D1290" s="128">
        <f t="shared" si="29"/>
        <v>-2.0000172443153108E-2</v>
      </c>
    </row>
    <row r="1291" spans="2:4" x14ac:dyDescent="0.25">
      <c r="B1291" s="12">
        <v>36367</v>
      </c>
      <c r="C1291" s="18">
        <v>2.7835260000000002</v>
      </c>
      <c r="D1291" s="128">
        <f t="shared" si="29"/>
        <v>-3.3217523756599032E-3</v>
      </c>
    </row>
    <row r="1292" spans="2:4" x14ac:dyDescent="0.25">
      <c r="B1292" s="12">
        <v>36360</v>
      </c>
      <c r="C1292" s="18">
        <v>2.7928030000000001</v>
      </c>
      <c r="D1292" s="128">
        <f t="shared" si="29"/>
        <v>-2.2727646511087607E-2</v>
      </c>
    </row>
    <row r="1293" spans="2:4" x14ac:dyDescent="0.25">
      <c r="B1293" s="12">
        <v>36353</v>
      </c>
      <c r="C1293" s="18">
        <v>2.8577530000000002</v>
      </c>
      <c r="D1293" s="128">
        <f t="shared" si="29"/>
        <v>3.7037184879286311E-2</v>
      </c>
    </row>
    <row r="1294" spans="2:4" x14ac:dyDescent="0.25">
      <c r="B1294" s="12">
        <v>36346</v>
      </c>
      <c r="C1294" s="18">
        <v>2.75569</v>
      </c>
      <c r="D1294" s="128">
        <f t="shared" si="29"/>
        <v>-1.9802152765155512E-2</v>
      </c>
    </row>
    <row r="1295" spans="2:4" x14ac:dyDescent="0.25">
      <c r="B1295" s="12">
        <v>36339</v>
      </c>
      <c r="C1295" s="18">
        <v>2.8113610000000002</v>
      </c>
      <c r="D1295" s="128">
        <f t="shared" si="29"/>
        <v>8.2143006985873956E-2</v>
      </c>
    </row>
    <row r="1296" spans="2:4" x14ac:dyDescent="0.25">
      <c r="B1296" s="12">
        <v>36332</v>
      </c>
      <c r="C1296" s="18">
        <v>2.5979570000000001</v>
      </c>
      <c r="D1296" s="128">
        <f t="shared" si="29"/>
        <v>3.584455077070281E-3</v>
      </c>
    </row>
    <row r="1297" spans="2:4" x14ac:dyDescent="0.25">
      <c r="B1297" s="12">
        <v>36325</v>
      </c>
      <c r="C1297" s="18">
        <v>2.5886779999999998</v>
      </c>
      <c r="D1297" s="128">
        <f t="shared" si="29"/>
        <v>-3.5716526486004874E-3</v>
      </c>
    </row>
    <row r="1298" spans="2:4" x14ac:dyDescent="0.25">
      <c r="B1298" s="12">
        <v>36318</v>
      </c>
      <c r="C1298" s="18">
        <v>2.5979570000000001</v>
      </c>
      <c r="D1298" s="128">
        <f t="shared" si="29"/>
        <v>7.1943087539738659E-3</v>
      </c>
    </row>
    <row r="1299" spans="2:4" x14ac:dyDescent="0.25">
      <c r="B1299" s="12">
        <v>36311</v>
      </c>
      <c r="C1299" s="18">
        <v>2.5794000000000001</v>
      </c>
      <c r="D1299" s="128">
        <f t="shared" si="29"/>
        <v>-1.4184898615142716E-2</v>
      </c>
    </row>
    <row r="1300" spans="2:4" x14ac:dyDescent="0.25">
      <c r="B1300" s="12">
        <v>36304</v>
      </c>
      <c r="C1300" s="18">
        <v>2.6165150000000001</v>
      </c>
      <c r="D1300" s="128">
        <f t="shared" si="29"/>
        <v>-3.0927548684824502E-2</v>
      </c>
    </row>
    <row r="1301" spans="2:4" x14ac:dyDescent="0.25">
      <c r="B1301" s="12">
        <v>36297</v>
      </c>
      <c r="C1301" s="18">
        <v>2.7000199999999999</v>
      </c>
      <c r="D1301" s="128">
        <f t="shared" si="29"/>
        <v>-3.9603949830704921E-2</v>
      </c>
    </row>
    <row r="1302" spans="2:4" x14ac:dyDescent="0.25">
      <c r="B1302" s="12">
        <v>36290</v>
      </c>
      <c r="C1302" s="18">
        <v>2.8113610000000002</v>
      </c>
      <c r="D1302" s="128">
        <f t="shared" si="29"/>
        <v>-3.2893255748075445E-3</v>
      </c>
    </row>
    <row r="1303" spans="2:4" x14ac:dyDescent="0.25">
      <c r="B1303" s="12">
        <v>36283</v>
      </c>
      <c r="C1303" s="18">
        <v>2.8206389999999999</v>
      </c>
      <c r="D1303" s="128">
        <f t="shared" si="29"/>
        <v>7.0422797117344116E-2</v>
      </c>
    </row>
    <row r="1304" spans="2:4" x14ac:dyDescent="0.25">
      <c r="B1304" s="12">
        <v>36276</v>
      </c>
      <c r="C1304" s="18">
        <v>2.6350699999999998</v>
      </c>
      <c r="D1304" s="128">
        <f t="shared" si="29"/>
        <v>4.4117239165837763E-2</v>
      </c>
    </row>
    <row r="1305" spans="2:4" x14ac:dyDescent="0.25">
      <c r="B1305" s="12">
        <v>36269</v>
      </c>
      <c r="C1305" s="18">
        <v>2.52373</v>
      </c>
      <c r="D1305" s="128">
        <f t="shared" si="29"/>
        <v>2.641553941385566E-2</v>
      </c>
    </row>
    <row r="1306" spans="2:4" x14ac:dyDescent="0.25">
      <c r="B1306" s="12">
        <v>36262</v>
      </c>
      <c r="C1306" s="18">
        <v>2.45878</v>
      </c>
      <c r="D1306" s="128">
        <f t="shared" si="29"/>
        <v>-1.1194727615873257E-2</v>
      </c>
    </row>
    <row r="1307" spans="2:4" x14ac:dyDescent="0.25">
      <c r="B1307" s="12">
        <v>36255</v>
      </c>
      <c r="C1307" s="18">
        <v>2.4866169999999999</v>
      </c>
      <c r="D1307" s="128">
        <f t="shared" si="29"/>
        <v>0.12133980837332858</v>
      </c>
    </row>
    <row r="1308" spans="2:4" x14ac:dyDescent="0.25">
      <c r="B1308" s="12">
        <v>36248</v>
      </c>
      <c r="C1308" s="18">
        <v>2.2175410000000002</v>
      </c>
      <c r="D1308" s="128">
        <f t="shared" si="29"/>
        <v>-1.6461055017286452E-2</v>
      </c>
    </row>
    <row r="1309" spans="2:4" x14ac:dyDescent="0.25">
      <c r="B1309" s="12">
        <v>36241</v>
      </c>
      <c r="C1309" s="18">
        <v>2.2546550000000001</v>
      </c>
      <c r="D1309" s="128">
        <f t="shared" si="29"/>
        <v>3.8461184165073936E-2</v>
      </c>
    </row>
    <row r="1310" spans="2:4" x14ac:dyDescent="0.25">
      <c r="B1310" s="12">
        <v>36234</v>
      </c>
      <c r="C1310" s="18">
        <v>2.1711499999999999</v>
      </c>
      <c r="D1310" s="128">
        <f t="shared" si="29"/>
        <v>-5.6451668978656833E-2</v>
      </c>
    </row>
    <row r="1311" spans="2:4" x14ac:dyDescent="0.25">
      <c r="B1311" s="12">
        <v>36227</v>
      </c>
      <c r="C1311" s="18">
        <v>2.3010480000000002</v>
      </c>
      <c r="D1311" s="128">
        <f t="shared" si="29"/>
        <v>7.8261097750928377E-2</v>
      </c>
    </row>
    <row r="1312" spans="2:4" x14ac:dyDescent="0.25">
      <c r="B1312" s="12">
        <v>36220</v>
      </c>
      <c r="C1312" s="18">
        <v>2.134036</v>
      </c>
      <c r="D1312" s="128">
        <f t="shared" si="29"/>
        <v>-0.24342108295318898</v>
      </c>
    </row>
    <row r="1313" spans="2:4" x14ac:dyDescent="0.25">
      <c r="B1313" s="12">
        <v>36213</v>
      </c>
      <c r="C1313" s="18">
        <v>2.8206389999999999</v>
      </c>
      <c r="D1313" s="128">
        <f t="shared" si="29"/>
        <v>-4.4025206259064142E-2</v>
      </c>
    </row>
    <row r="1314" spans="2:4" x14ac:dyDescent="0.25">
      <c r="B1314" s="12">
        <v>36206</v>
      </c>
      <c r="C1314" s="18">
        <v>2.9505370000000002</v>
      </c>
      <c r="D1314" s="128">
        <f t="shared" si="29"/>
        <v>-1.5479846202562708E-2</v>
      </c>
    </row>
    <row r="1315" spans="2:4" x14ac:dyDescent="0.25">
      <c r="B1315" s="12">
        <v>36199</v>
      </c>
      <c r="C1315" s="18">
        <v>2.9969290000000002</v>
      </c>
      <c r="D1315" s="128">
        <f t="shared" si="29"/>
        <v>-9.2023708295918549E-3</v>
      </c>
    </row>
    <row r="1316" spans="2:4" x14ac:dyDescent="0.25">
      <c r="B1316" s="12">
        <v>36192</v>
      </c>
      <c r="C1316" s="18">
        <v>3.0247639999999998</v>
      </c>
      <c r="D1316" s="128">
        <f t="shared" si="29"/>
        <v>2.0242860356812553E-2</v>
      </c>
    </row>
    <row r="1317" spans="2:4" x14ac:dyDescent="0.25">
      <c r="B1317" s="12">
        <v>36185</v>
      </c>
      <c r="C1317" s="18">
        <v>2.9647489999999999</v>
      </c>
      <c r="D1317" s="128">
        <f t="shared" si="29"/>
        <v>-3.3232235320434844E-2</v>
      </c>
    </row>
    <row r="1318" spans="2:4" x14ac:dyDescent="0.25">
      <c r="B1318" s="12">
        <v>36178</v>
      </c>
      <c r="C1318" s="18">
        <v>3.0666609999999999</v>
      </c>
      <c r="D1318" s="128">
        <f t="shared" si="29"/>
        <v>-7.5419386019048962E-2</v>
      </c>
    </row>
    <row r="1319" spans="2:4" x14ac:dyDescent="0.25">
      <c r="B1319" s="12">
        <v>36171</v>
      </c>
      <c r="C1319" s="18">
        <v>3.3168129999999998</v>
      </c>
      <c r="D1319" s="128">
        <f t="shared" si="29"/>
        <v>-2.1857425544024811E-2</v>
      </c>
    </row>
    <row r="1320" spans="2:4" x14ac:dyDescent="0.25">
      <c r="B1320" s="12">
        <v>36164</v>
      </c>
      <c r="C1320" s="18">
        <v>3.39093</v>
      </c>
      <c r="D1320" s="128">
        <f t="shared" si="29"/>
        <v>-5.9126165156594523E-2</v>
      </c>
    </row>
    <row r="1321" spans="2:4" x14ac:dyDescent="0.25">
      <c r="B1321" s="12">
        <v>36157</v>
      </c>
      <c r="C1321" s="18">
        <v>3.6040220000000001</v>
      </c>
      <c r="D1321" s="128">
        <f t="shared" si="29"/>
        <v>0.10198260871692288</v>
      </c>
    </row>
    <row r="1322" spans="2:4" x14ac:dyDescent="0.25">
      <c r="B1322" s="12">
        <v>36150</v>
      </c>
      <c r="C1322" s="18">
        <v>3.270489</v>
      </c>
      <c r="D1322" s="128">
        <f t="shared" si="29"/>
        <v>3.5190911939632308E-2</v>
      </c>
    </row>
    <row r="1323" spans="2:4" x14ac:dyDescent="0.25">
      <c r="B1323" s="12">
        <v>36143</v>
      </c>
      <c r="C1323" s="18">
        <v>3.1593100000000001</v>
      </c>
      <c r="D1323" s="128">
        <f t="shared" si="29"/>
        <v>-4.7486246586708303E-2</v>
      </c>
    </row>
    <row r="1324" spans="2:4" x14ac:dyDescent="0.25">
      <c r="B1324" s="12">
        <v>36136</v>
      </c>
      <c r="C1324" s="18">
        <v>3.3168129999999998</v>
      </c>
      <c r="D1324" s="128">
        <f t="shared" si="29"/>
        <v>-4.533270318477356E-2</v>
      </c>
    </row>
    <row r="1325" spans="2:4" x14ac:dyDescent="0.25">
      <c r="B1325" s="12">
        <v>36129</v>
      </c>
      <c r="C1325" s="18">
        <v>3.474313</v>
      </c>
      <c r="D1325" s="128">
        <f t="shared" si="29"/>
        <v>5.3614446500578339E-3</v>
      </c>
    </row>
    <row r="1326" spans="2:4" x14ac:dyDescent="0.25">
      <c r="B1326" s="12">
        <v>36122</v>
      </c>
      <c r="C1326" s="18">
        <v>3.4557850000000001</v>
      </c>
      <c r="D1326" s="128">
        <f t="shared" si="29"/>
        <v>1.084000297186738E-2</v>
      </c>
    </row>
    <row r="1327" spans="2:4" x14ac:dyDescent="0.25">
      <c r="B1327" s="12">
        <v>36115</v>
      </c>
      <c r="C1327" s="18">
        <v>3.4187259999999999</v>
      </c>
      <c r="D1327" s="128">
        <f t="shared" si="29"/>
        <v>-2.1219957146669022E-2</v>
      </c>
    </row>
    <row r="1328" spans="2:4" x14ac:dyDescent="0.25">
      <c r="B1328" s="12">
        <v>36108</v>
      </c>
      <c r="C1328" s="18">
        <v>3.4928439999999998</v>
      </c>
      <c r="D1328" s="128">
        <f t="shared" si="29"/>
        <v>-3.82656840183071E-2</v>
      </c>
    </row>
    <row r="1329" spans="2:4" x14ac:dyDescent="0.25">
      <c r="B1329" s="12">
        <v>36101</v>
      </c>
      <c r="C1329" s="18">
        <v>3.631818</v>
      </c>
      <c r="D1329" s="128">
        <f t="shared" si="29"/>
        <v>8.7440007401669684E-2</v>
      </c>
    </row>
    <row r="1330" spans="2:4" x14ac:dyDescent="0.25">
      <c r="B1330" s="12">
        <v>36094</v>
      </c>
      <c r="C1330" s="18">
        <v>3.3397869999999998</v>
      </c>
      <c r="D1330" s="128">
        <f t="shared" si="29"/>
        <v>0.10397568983047933</v>
      </c>
    </row>
    <row r="1331" spans="2:4" x14ac:dyDescent="0.25">
      <c r="B1331" s="12">
        <v>36087</v>
      </c>
      <c r="C1331" s="18">
        <v>3.025236</v>
      </c>
      <c r="D1331" s="128">
        <f t="shared" si="29"/>
        <v>0.11224569704790732</v>
      </c>
    </row>
    <row r="1332" spans="2:4" x14ac:dyDescent="0.25">
      <c r="B1332" s="12">
        <v>36080</v>
      </c>
      <c r="C1332" s="18">
        <v>2.719935</v>
      </c>
      <c r="D1332" s="128">
        <f t="shared" si="29"/>
        <v>4.2552490130969955E-2</v>
      </c>
    </row>
    <row r="1333" spans="2:4" x14ac:dyDescent="0.25">
      <c r="B1333" s="12">
        <v>36073</v>
      </c>
      <c r="C1333" s="18">
        <v>2.6089190000000002</v>
      </c>
      <c r="D1333" s="128">
        <f t="shared" si="29"/>
        <v>-3.7542539985280343E-2</v>
      </c>
    </row>
    <row r="1334" spans="2:4" x14ac:dyDescent="0.25">
      <c r="B1334" s="12">
        <v>36066</v>
      </c>
      <c r="C1334" s="18">
        <v>2.7106849999999998</v>
      </c>
      <c r="D1334" s="128">
        <f t="shared" si="29"/>
        <v>-7.5709580184947889E-2</v>
      </c>
    </row>
    <row r="1335" spans="2:4" x14ac:dyDescent="0.25">
      <c r="B1335" s="12">
        <v>36059</v>
      </c>
      <c r="C1335" s="18">
        <v>2.9327200000000002</v>
      </c>
      <c r="D1335" s="128">
        <f t="shared" si="29"/>
        <v>3.2572989424006771E-2</v>
      </c>
    </row>
    <row r="1336" spans="2:4" x14ac:dyDescent="0.25">
      <c r="B1336" s="12">
        <v>36052</v>
      </c>
      <c r="C1336" s="18">
        <v>2.8402059999999998</v>
      </c>
      <c r="D1336" s="128">
        <f t="shared" si="29"/>
        <v>3.716165511690761E-2</v>
      </c>
    </row>
    <row r="1337" spans="2:4" x14ac:dyDescent="0.25">
      <c r="B1337" s="12">
        <v>36045</v>
      </c>
      <c r="C1337" s="18">
        <v>2.7384409999999999</v>
      </c>
      <c r="D1337" s="128">
        <f t="shared" si="29"/>
        <v>-1.9867220196216895E-2</v>
      </c>
    </row>
    <row r="1338" spans="2:4" x14ac:dyDescent="0.25">
      <c r="B1338" s="12">
        <v>36038</v>
      </c>
      <c r="C1338" s="18">
        <v>2.793949</v>
      </c>
      <c r="D1338" s="128">
        <f t="shared" si="29"/>
        <v>-6.7901014218271993E-2</v>
      </c>
    </row>
    <row r="1339" spans="2:4" x14ac:dyDescent="0.25">
      <c r="B1339" s="12">
        <v>36031</v>
      </c>
      <c r="C1339" s="18">
        <v>2.9974810000000001</v>
      </c>
      <c r="D1339" s="128">
        <f t="shared" si="29"/>
        <v>-0.1195653929876721</v>
      </c>
    </row>
    <row r="1340" spans="2:4" x14ac:dyDescent="0.25">
      <c r="B1340" s="12">
        <v>36024</v>
      </c>
      <c r="C1340" s="18">
        <v>3.404547</v>
      </c>
      <c r="D1340" s="128">
        <f t="shared" si="29"/>
        <v>-1.8666269276910175E-2</v>
      </c>
    </row>
    <row r="1341" spans="2:4" x14ac:dyDescent="0.25">
      <c r="B1341" s="12">
        <v>36017</v>
      </c>
      <c r="C1341" s="18">
        <v>3.469306</v>
      </c>
      <c r="D1341" s="128">
        <f t="shared" si="29"/>
        <v>-8.759163056848096E-2</v>
      </c>
    </row>
    <row r="1342" spans="2:4" x14ac:dyDescent="0.25">
      <c r="B1342" s="12">
        <v>36010</v>
      </c>
      <c r="C1342" s="18">
        <v>3.8023609999999999</v>
      </c>
      <c r="D1342" s="128">
        <f t="shared" si="29"/>
        <v>4.9774811275200781E-2</v>
      </c>
    </row>
    <row r="1343" spans="2:4" x14ac:dyDescent="0.25">
      <c r="B1343" s="12">
        <v>36003</v>
      </c>
      <c r="C1343" s="18">
        <v>3.6220729999999999</v>
      </c>
      <c r="D1343" s="128">
        <f t="shared" si="29"/>
        <v>-4.3902015393870397E-2</v>
      </c>
    </row>
    <row r="1344" spans="2:4" x14ac:dyDescent="0.25">
      <c r="B1344" s="12">
        <v>35996</v>
      </c>
      <c r="C1344" s="18">
        <v>3.7883909999999998</v>
      </c>
      <c r="D1344" s="128">
        <f t="shared" si="29"/>
        <v>-4.8724246892351331E-2</v>
      </c>
    </row>
    <row r="1345" spans="2:4" x14ac:dyDescent="0.25">
      <c r="B1345" s="12">
        <v>35989</v>
      </c>
      <c r="C1345" s="18">
        <v>3.9824320000000002</v>
      </c>
      <c r="D1345" s="128">
        <f t="shared" si="29"/>
        <v>0.11948047348156376</v>
      </c>
    </row>
    <row r="1346" spans="2:4" x14ac:dyDescent="0.25">
      <c r="B1346" s="12">
        <v>35982</v>
      </c>
      <c r="C1346" s="18">
        <v>3.5573929999999998</v>
      </c>
      <c r="D1346" s="128">
        <f t="shared" si="29"/>
        <v>-1.0282521021869995E-2</v>
      </c>
    </row>
    <row r="1347" spans="2:4" x14ac:dyDescent="0.25">
      <c r="B1347" s="12">
        <v>35975</v>
      </c>
      <c r="C1347" s="18">
        <v>3.5943520000000002</v>
      </c>
      <c r="D1347" s="128">
        <f t="shared" ref="D1347:D1410" si="30">C1347/C1348-1</f>
        <v>-1.7676806324732786E-2</v>
      </c>
    </row>
    <row r="1348" spans="2:4" x14ac:dyDescent="0.25">
      <c r="B1348" s="12">
        <v>35968</v>
      </c>
      <c r="C1348" s="18">
        <v>3.6590319999999998</v>
      </c>
      <c r="D1348" s="128">
        <f t="shared" si="30"/>
        <v>4.7618856745458293E-2</v>
      </c>
    </row>
    <row r="1349" spans="2:4" x14ac:dyDescent="0.25">
      <c r="B1349" s="12">
        <v>35961</v>
      </c>
      <c r="C1349" s="18">
        <v>3.4927130000000002</v>
      </c>
      <c r="D1349" s="128">
        <f t="shared" si="30"/>
        <v>-2.5773246198934285E-2</v>
      </c>
    </row>
    <row r="1350" spans="2:4" x14ac:dyDescent="0.25">
      <c r="B1350" s="12">
        <v>35954</v>
      </c>
      <c r="C1350" s="18">
        <v>3.5851130000000002</v>
      </c>
      <c r="D1350" s="128">
        <f t="shared" si="30"/>
        <v>-1.5228185176313858E-2</v>
      </c>
    </row>
    <row r="1351" spans="2:4" x14ac:dyDescent="0.25">
      <c r="B1351" s="12">
        <v>35947</v>
      </c>
      <c r="C1351" s="18">
        <v>3.640552</v>
      </c>
      <c r="D1351" s="128">
        <f t="shared" si="30"/>
        <v>-2.5308312343536032E-3</v>
      </c>
    </row>
    <row r="1352" spans="2:4" x14ac:dyDescent="0.25">
      <c r="B1352" s="12">
        <v>35940</v>
      </c>
      <c r="C1352" s="18">
        <v>3.6497890000000002</v>
      </c>
      <c r="D1352" s="128">
        <f t="shared" si="30"/>
        <v>-4.8193653979354156E-2</v>
      </c>
    </row>
    <row r="1353" spans="2:4" x14ac:dyDescent="0.25">
      <c r="B1353" s="12">
        <v>35933</v>
      </c>
      <c r="C1353" s="18">
        <v>3.8345919999999998</v>
      </c>
      <c r="D1353" s="128">
        <f t="shared" si="30"/>
        <v>-3.0374138401446649E-2</v>
      </c>
    </row>
    <row r="1354" spans="2:4" x14ac:dyDescent="0.25">
      <c r="B1354" s="12">
        <v>35926</v>
      </c>
      <c r="C1354" s="18">
        <v>3.9547129999999999</v>
      </c>
      <c r="D1354" s="128">
        <f t="shared" si="30"/>
        <v>-2.2830848269086768E-2</v>
      </c>
    </row>
    <row r="1355" spans="2:4" x14ac:dyDescent="0.25">
      <c r="B1355" s="12">
        <v>35919</v>
      </c>
      <c r="C1355" s="18">
        <v>4.0471120000000003</v>
      </c>
      <c r="D1355" s="128">
        <f t="shared" si="30"/>
        <v>-4.0528773264518203E-2</v>
      </c>
    </row>
    <row r="1356" spans="2:4" x14ac:dyDescent="0.25">
      <c r="B1356" s="12">
        <v>35912</v>
      </c>
      <c r="C1356" s="18">
        <v>4.2180650000000002</v>
      </c>
      <c r="D1356" s="128">
        <f t="shared" si="30"/>
        <v>5.057475615858209E-2</v>
      </c>
    </row>
    <row r="1357" spans="2:4" x14ac:dyDescent="0.25">
      <c r="B1357" s="12">
        <v>35905</v>
      </c>
      <c r="C1357" s="18">
        <v>4.0150069999999998</v>
      </c>
      <c r="D1357" s="128">
        <f t="shared" si="30"/>
        <v>-2.6845445632507126E-2</v>
      </c>
    </row>
    <row r="1358" spans="2:4" x14ac:dyDescent="0.25">
      <c r="B1358" s="12">
        <v>35898</v>
      </c>
      <c r="C1358" s="18">
        <v>4.1257650000000003</v>
      </c>
      <c r="D1358" s="128">
        <f t="shared" si="30"/>
        <v>6.428591144151885E-2</v>
      </c>
    </row>
    <row r="1359" spans="2:4" x14ac:dyDescent="0.25">
      <c r="B1359" s="12">
        <v>35891</v>
      </c>
      <c r="C1359" s="18">
        <v>3.876557</v>
      </c>
      <c r="D1359" s="128">
        <f t="shared" si="30"/>
        <v>2.9411280471612899E-2</v>
      </c>
    </row>
    <row r="1360" spans="2:4" x14ac:dyDescent="0.25">
      <c r="B1360" s="12">
        <v>35884</v>
      </c>
      <c r="C1360" s="18">
        <v>3.7658</v>
      </c>
      <c r="D1360" s="128">
        <f t="shared" si="30"/>
        <v>-2.1582449696897821E-2</v>
      </c>
    </row>
    <row r="1361" spans="2:4" x14ac:dyDescent="0.25">
      <c r="B1361" s="12">
        <v>35877</v>
      </c>
      <c r="C1361" s="18">
        <v>3.848868</v>
      </c>
      <c r="D1361" s="128">
        <f t="shared" si="30"/>
        <v>5.3030336193311101E-2</v>
      </c>
    </row>
    <row r="1362" spans="2:4" x14ac:dyDescent="0.25">
      <c r="B1362" s="12">
        <v>35870</v>
      </c>
      <c r="C1362" s="18">
        <v>3.6550400000000001</v>
      </c>
      <c r="D1362" s="128">
        <f t="shared" si="30"/>
        <v>1.7995059087630105E-2</v>
      </c>
    </row>
    <row r="1363" spans="2:4" x14ac:dyDescent="0.25">
      <c r="B1363" s="12">
        <v>35863</v>
      </c>
      <c r="C1363" s="18">
        <v>3.59043</v>
      </c>
      <c r="D1363" s="128">
        <f t="shared" si="30"/>
        <v>-1.7676961127648383E-2</v>
      </c>
    </row>
    <row r="1364" spans="2:4" x14ac:dyDescent="0.25">
      <c r="B1364" s="12">
        <v>35856</v>
      </c>
      <c r="C1364" s="18">
        <v>3.6550400000000001</v>
      </c>
      <c r="D1364" s="128">
        <f t="shared" si="30"/>
        <v>2.0618217012053464E-2</v>
      </c>
    </row>
    <row r="1365" spans="2:4" x14ac:dyDescent="0.25">
      <c r="B1365" s="12">
        <v>35849</v>
      </c>
      <c r="C1365" s="18">
        <v>3.5812020000000002</v>
      </c>
      <c r="D1365" s="128">
        <f t="shared" si="30"/>
        <v>0</v>
      </c>
    </row>
    <row r="1366" spans="2:4" x14ac:dyDescent="0.25">
      <c r="B1366" s="12">
        <v>35842</v>
      </c>
      <c r="C1366" s="18">
        <v>3.5812020000000002</v>
      </c>
      <c r="D1366" s="128">
        <f t="shared" si="30"/>
        <v>-2.0201694099106993E-2</v>
      </c>
    </row>
    <row r="1367" spans="2:4" x14ac:dyDescent="0.25">
      <c r="B1367" s="12">
        <v>35835</v>
      </c>
      <c r="C1367" s="18">
        <v>3.6550400000000001</v>
      </c>
      <c r="D1367" s="128">
        <f t="shared" si="30"/>
        <v>-2.941207711508842E-2</v>
      </c>
    </row>
    <row r="1368" spans="2:4" x14ac:dyDescent="0.25">
      <c r="B1368" s="12">
        <v>35828</v>
      </c>
      <c r="C1368" s="18">
        <v>3.7658</v>
      </c>
      <c r="D1368" s="128">
        <f t="shared" si="30"/>
        <v>3.7085348542040819E-3</v>
      </c>
    </row>
    <row r="1369" spans="2:4" x14ac:dyDescent="0.25">
      <c r="B1369" s="12">
        <v>35821</v>
      </c>
      <c r="C1369" s="18">
        <v>3.7518859999999998</v>
      </c>
      <c r="D1369" s="128">
        <f t="shared" si="30"/>
        <v>8.2447062489271028E-2</v>
      </c>
    </row>
    <row r="1370" spans="2:4" x14ac:dyDescent="0.25">
      <c r="B1370" s="12">
        <v>35814</v>
      </c>
      <c r="C1370" s="18">
        <v>3.4661149999999998</v>
      </c>
      <c r="D1370" s="128">
        <f t="shared" si="30"/>
        <v>-5.2897188651647387E-2</v>
      </c>
    </row>
    <row r="1371" spans="2:4" x14ac:dyDescent="0.25">
      <c r="B1371" s="12">
        <v>35807</v>
      </c>
      <c r="C1371" s="18">
        <v>3.6597029999999999</v>
      </c>
      <c r="D1371" s="128">
        <f t="shared" si="30"/>
        <v>4.1994950185182622E-2</v>
      </c>
    </row>
    <row r="1372" spans="2:4" x14ac:dyDescent="0.25">
      <c r="B1372" s="12">
        <v>35800</v>
      </c>
      <c r="C1372" s="18">
        <v>3.5122080000000002</v>
      </c>
      <c r="D1372" s="128">
        <f t="shared" si="30"/>
        <v>-5.6930425886693281E-2</v>
      </c>
    </row>
    <row r="1373" spans="2:4" x14ac:dyDescent="0.25">
      <c r="B1373" s="12">
        <v>35793</v>
      </c>
      <c r="C1373" s="18">
        <v>3.7242299999999999</v>
      </c>
      <c r="D1373" s="128">
        <f t="shared" si="30"/>
        <v>2.5380735816671995E-2</v>
      </c>
    </row>
    <row r="1374" spans="2:4" x14ac:dyDescent="0.25">
      <c r="B1374" s="12">
        <v>35786</v>
      </c>
      <c r="C1374" s="18">
        <v>3.6320459999999999</v>
      </c>
      <c r="D1374" s="128">
        <f t="shared" si="30"/>
        <v>7.9451626497824002E-2</v>
      </c>
    </row>
    <row r="1375" spans="2:4" x14ac:dyDescent="0.25">
      <c r="B1375" s="12">
        <v>35779</v>
      </c>
      <c r="C1375" s="18">
        <v>3.3647140000000002</v>
      </c>
      <c r="D1375" s="128">
        <f t="shared" si="30"/>
        <v>-1.3513232213509641E-2</v>
      </c>
    </row>
    <row r="1376" spans="2:4" x14ac:dyDescent="0.25">
      <c r="B1376" s="12">
        <v>35772</v>
      </c>
      <c r="C1376" s="18">
        <v>3.4108049999999999</v>
      </c>
      <c r="D1376" s="128">
        <f t="shared" si="30"/>
        <v>-4.8843069375680837E-2</v>
      </c>
    </row>
    <row r="1377" spans="2:4" x14ac:dyDescent="0.25">
      <c r="B1377" s="12">
        <v>35765</v>
      </c>
      <c r="C1377" s="18">
        <v>3.5859540000000001</v>
      </c>
      <c r="D1377" s="128">
        <f t="shared" si="30"/>
        <v>-2.7500712569619501E-2</v>
      </c>
    </row>
    <row r="1378" spans="2:4" x14ac:dyDescent="0.25">
      <c r="B1378" s="12">
        <v>35758</v>
      </c>
      <c r="C1378" s="18">
        <v>3.6873589999999998</v>
      </c>
      <c r="D1378" s="128">
        <f t="shared" si="30"/>
        <v>-2.200474017617593E-2</v>
      </c>
    </row>
    <row r="1379" spans="2:4" x14ac:dyDescent="0.25">
      <c r="B1379" s="12">
        <v>35751</v>
      </c>
      <c r="C1379" s="18">
        <v>3.770324</v>
      </c>
      <c r="D1379" s="128">
        <f t="shared" si="30"/>
        <v>3.8071654378826647E-2</v>
      </c>
    </row>
    <row r="1380" spans="2:4" x14ac:dyDescent="0.25">
      <c r="B1380" s="12">
        <v>35744</v>
      </c>
      <c r="C1380" s="18">
        <v>3.6320459999999999</v>
      </c>
      <c r="D1380" s="128">
        <f t="shared" si="30"/>
        <v>1.5463535619197E-2</v>
      </c>
    </row>
    <row r="1381" spans="2:4" x14ac:dyDescent="0.25">
      <c r="B1381" s="12">
        <v>35737</v>
      </c>
      <c r="C1381" s="18">
        <v>3.5767370000000001</v>
      </c>
      <c r="D1381" s="128">
        <f t="shared" si="30"/>
        <v>-5.0199215248065698E-2</v>
      </c>
    </row>
    <row r="1382" spans="2:4" x14ac:dyDescent="0.25">
      <c r="B1382" s="12">
        <v>35730</v>
      </c>
      <c r="C1382" s="18">
        <v>3.7657759999999998</v>
      </c>
      <c r="D1382" s="128">
        <f t="shared" si="30"/>
        <v>-4.8660347392706083E-3</v>
      </c>
    </row>
    <row r="1383" spans="2:4" x14ac:dyDescent="0.25">
      <c r="B1383" s="12">
        <v>35723</v>
      </c>
      <c r="C1383" s="18">
        <v>3.7841900000000002</v>
      </c>
      <c r="D1383" s="128">
        <f t="shared" si="30"/>
        <v>3.2663154769441594E-2</v>
      </c>
    </row>
    <row r="1384" spans="2:4" x14ac:dyDescent="0.25">
      <c r="B1384" s="12">
        <v>35716</v>
      </c>
      <c r="C1384" s="18">
        <v>3.6644960000000002</v>
      </c>
      <c r="D1384" s="128">
        <f t="shared" si="30"/>
        <v>-3.1630018577291308E-2</v>
      </c>
    </row>
    <row r="1385" spans="2:4" x14ac:dyDescent="0.25">
      <c r="B1385" s="12">
        <v>35709</v>
      </c>
      <c r="C1385" s="18">
        <v>3.7841900000000002</v>
      </c>
      <c r="D1385" s="128">
        <f t="shared" si="30"/>
        <v>8.4433091201287613E-2</v>
      </c>
    </row>
    <row r="1386" spans="2:4" x14ac:dyDescent="0.25">
      <c r="B1386" s="12">
        <v>35702</v>
      </c>
      <c r="C1386" s="18">
        <v>3.4895559999999999</v>
      </c>
      <c r="D1386" s="128">
        <f t="shared" si="30"/>
        <v>0.10174366014239866</v>
      </c>
    </row>
    <row r="1387" spans="2:4" x14ac:dyDescent="0.25">
      <c r="B1387" s="12">
        <v>35695</v>
      </c>
      <c r="C1387" s="18">
        <v>3.167303</v>
      </c>
      <c r="D1387" s="128">
        <f t="shared" si="30"/>
        <v>-8.6455863596172078E-3</v>
      </c>
    </row>
    <row r="1388" spans="2:4" x14ac:dyDescent="0.25">
      <c r="B1388" s="12">
        <v>35688</v>
      </c>
      <c r="C1388" s="18">
        <v>3.194925</v>
      </c>
      <c r="D1388" s="128">
        <f t="shared" si="30"/>
        <v>-2.528045581945626E-2</v>
      </c>
    </row>
    <row r="1389" spans="2:4" x14ac:dyDescent="0.25">
      <c r="B1389" s="12">
        <v>35681</v>
      </c>
      <c r="C1389" s="18">
        <v>3.2777889999999998</v>
      </c>
      <c r="D1389" s="128">
        <f t="shared" si="30"/>
        <v>1.1363296256881705E-2</v>
      </c>
    </row>
    <row r="1390" spans="2:4" x14ac:dyDescent="0.25">
      <c r="B1390" s="12">
        <v>35674</v>
      </c>
      <c r="C1390" s="18">
        <v>3.240961</v>
      </c>
      <c r="D1390" s="128">
        <f t="shared" si="30"/>
        <v>0.10000044122733143</v>
      </c>
    </row>
    <row r="1391" spans="2:4" x14ac:dyDescent="0.25">
      <c r="B1391" s="12">
        <v>35667</v>
      </c>
      <c r="C1391" s="18">
        <v>2.9463270000000001</v>
      </c>
      <c r="D1391" s="128">
        <f t="shared" si="30"/>
        <v>6.6666111550176099E-2</v>
      </c>
    </row>
    <row r="1392" spans="2:4" x14ac:dyDescent="0.25">
      <c r="B1392" s="12">
        <v>35660</v>
      </c>
      <c r="C1392" s="18">
        <v>2.7621829999999998</v>
      </c>
      <c r="D1392" s="128">
        <f t="shared" si="30"/>
        <v>6.3829795428530733E-2</v>
      </c>
    </row>
    <row r="1393" spans="2:4" x14ac:dyDescent="0.25">
      <c r="B1393" s="12">
        <v>35653</v>
      </c>
      <c r="C1393" s="18">
        <v>2.5964520000000002</v>
      </c>
      <c r="D1393" s="128">
        <f t="shared" si="30"/>
        <v>3.5586115733146073E-3</v>
      </c>
    </row>
    <row r="1394" spans="2:4" x14ac:dyDescent="0.25">
      <c r="B1394" s="12">
        <v>35646</v>
      </c>
      <c r="C1394" s="18">
        <v>2.5872449999999998</v>
      </c>
      <c r="D1394" s="128">
        <f t="shared" si="30"/>
        <v>3.4970447931355064E-2</v>
      </c>
    </row>
    <row r="1395" spans="2:4" x14ac:dyDescent="0.25">
      <c r="B1395" s="12">
        <v>35639</v>
      </c>
      <c r="C1395" s="18">
        <v>2.499825</v>
      </c>
      <c r="D1395" s="128">
        <f t="shared" si="30"/>
        <v>3.0302917898479942E-2</v>
      </c>
    </row>
    <row r="1396" spans="2:4" x14ac:dyDescent="0.25">
      <c r="B1396" s="12">
        <v>35632</v>
      </c>
      <c r="C1396" s="18">
        <v>2.426301</v>
      </c>
      <c r="D1396" s="128">
        <f t="shared" si="30"/>
        <v>-3.2967107423786834E-2</v>
      </c>
    </row>
    <row r="1397" spans="2:4" x14ac:dyDescent="0.25">
      <c r="B1397" s="12">
        <v>35625</v>
      </c>
      <c r="C1397" s="18">
        <v>2.5090159999999999</v>
      </c>
      <c r="D1397" s="128">
        <f t="shared" si="30"/>
        <v>-2.1505296668420382E-2</v>
      </c>
    </row>
    <row r="1398" spans="2:4" x14ac:dyDescent="0.25">
      <c r="B1398" s="12">
        <v>35618</v>
      </c>
      <c r="C1398" s="18">
        <v>2.5641590000000001</v>
      </c>
      <c r="D1398" s="128">
        <f t="shared" si="30"/>
        <v>-2.1052555222727198E-2</v>
      </c>
    </row>
    <row r="1399" spans="2:4" x14ac:dyDescent="0.25">
      <c r="B1399" s="12">
        <v>35611</v>
      </c>
      <c r="C1399" s="18">
        <v>2.6193019999999998</v>
      </c>
      <c r="D1399" s="128">
        <f t="shared" si="30"/>
        <v>-2.0619215860325557E-2</v>
      </c>
    </row>
    <row r="1400" spans="2:4" x14ac:dyDescent="0.25">
      <c r="B1400" s="12">
        <v>35604</v>
      </c>
      <c r="C1400" s="18">
        <v>2.6744469999999998</v>
      </c>
      <c r="D1400" s="128">
        <f t="shared" si="30"/>
        <v>-4.2762467957230044E-2</v>
      </c>
    </row>
    <row r="1401" spans="2:4" x14ac:dyDescent="0.25">
      <c r="B1401" s="12">
        <v>35597</v>
      </c>
      <c r="C1401" s="18">
        <v>2.7939219999999998</v>
      </c>
      <c r="D1401" s="128">
        <f t="shared" si="30"/>
        <v>2.7026172621673172E-2</v>
      </c>
    </row>
    <row r="1402" spans="2:4" x14ac:dyDescent="0.25">
      <c r="B1402" s="12">
        <v>35590</v>
      </c>
      <c r="C1402" s="18">
        <v>2.7204000000000002</v>
      </c>
      <c r="D1402" s="128">
        <f t="shared" si="30"/>
        <v>-1.9867110640011898E-2</v>
      </c>
    </row>
    <row r="1403" spans="2:4" x14ac:dyDescent="0.25">
      <c r="B1403" s="12">
        <v>35583</v>
      </c>
      <c r="C1403" s="18">
        <v>2.7755420000000002</v>
      </c>
      <c r="D1403" s="128">
        <f t="shared" si="30"/>
        <v>6.3380421989554625E-2</v>
      </c>
    </row>
    <row r="1404" spans="2:4" x14ac:dyDescent="0.25">
      <c r="B1404" s="12">
        <v>35576</v>
      </c>
      <c r="C1404" s="18">
        <v>2.610112</v>
      </c>
      <c r="D1404" s="128">
        <f t="shared" si="30"/>
        <v>0</v>
      </c>
    </row>
    <row r="1405" spans="2:4" x14ac:dyDescent="0.25">
      <c r="B1405" s="12">
        <v>35569</v>
      </c>
      <c r="C1405" s="18">
        <v>2.610112</v>
      </c>
      <c r="D1405" s="128">
        <f t="shared" si="30"/>
        <v>0</v>
      </c>
    </row>
    <row r="1406" spans="2:4" x14ac:dyDescent="0.25">
      <c r="B1406" s="12">
        <v>35562</v>
      </c>
      <c r="C1406" s="18">
        <v>2.610112</v>
      </c>
      <c r="D1406" s="128">
        <f t="shared" si="30"/>
        <v>4.4117888252177773E-2</v>
      </c>
    </row>
    <row r="1407" spans="2:4" x14ac:dyDescent="0.25">
      <c r="B1407" s="12">
        <v>35555</v>
      </c>
      <c r="C1407" s="18">
        <v>2.499825</v>
      </c>
      <c r="D1407" s="128">
        <f t="shared" si="30"/>
        <v>1.6831777810770499E-2</v>
      </c>
    </row>
    <row r="1408" spans="2:4" x14ac:dyDescent="0.25">
      <c r="B1408" s="12">
        <v>35548</v>
      </c>
      <c r="C1408" s="18">
        <v>2.4584450000000002</v>
      </c>
      <c r="D1408" s="128">
        <f t="shared" si="30"/>
        <v>6.3492139023183292E-2</v>
      </c>
    </row>
    <row r="1409" spans="2:4" x14ac:dyDescent="0.25">
      <c r="B1409" s="12">
        <v>35541</v>
      </c>
      <c r="C1409" s="18">
        <v>2.3116720000000002</v>
      </c>
      <c r="D1409" s="128">
        <f t="shared" si="30"/>
        <v>-2.3255892563184721E-2</v>
      </c>
    </row>
    <row r="1410" spans="2:4" x14ac:dyDescent="0.25">
      <c r="B1410" s="12">
        <v>35534</v>
      </c>
      <c r="C1410" s="18">
        <v>2.3667120000000001</v>
      </c>
      <c r="D1410" s="128">
        <f t="shared" si="30"/>
        <v>4.8780660736885695E-2</v>
      </c>
    </row>
    <row r="1411" spans="2:4" x14ac:dyDescent="0.25">
      <c r="B1411" s="12">
        <v>35527</v>
      </c>
      <c r="C1411" s="18">
        <v>2.2566320000000002</v>
      </c>
      <c r="D1411" s="128">
        <f t="shared" ref="D1411:D1474" si="31">C1411/C1412-1</f>
        <v>-8.0651258472600462E-3</v>
      </c>
    </row>
    <row r="1412" spans="2:4" x14ac:dyDescent="0.25">
      <c r="B1412" s="12">
        <v>35520</v>
      </c>
      <c r="C1412" s="18">
        <v>2.2749799999999998</v>
      </c>
      <c r="D1412" s="128">
        <f t="shared" si="31"/>
        <v>-6.0605710246136035E-2</v>
      </c>
    </row>
    <row r="1413" spans="2:4" x14ac:dyDescent="0.25">
      <c r="B1413" s="12">
        <v>35513</v>
      </c>
      <c r="C1413" s="18">
        <v>2.4217520000000001</v>
      </c>
      <c r="D1413" s="128">
        <f t="shared" si="31"/>
        <v>-4.3478398250752837E-2</v>
      </c>
    </row>
    <row r="1414" spans="2:4" x14ac:dyDescent="0.25">
      <c r="B1414" s="12">
        <v>35506</v>
      </c>
      <c r="C1414" s="18">
        <v>2.5318320000000001</v>
      </c>
      <c r="D1414" s="128">
        <f t="shared" si="31"/>
        <v>7.2994268913479932E-3</v>
      </c>
    </row>
    <row r="1415" spans="2:4" x14ac:dyDescent="0.25">
      <c r="B1415" s="12">
        <v>35499</v>
      </c>
      <c r="C1415" s="18">
        <v>2.5134850000000002</v>
      </c>
      <c r="D1415" s="128">
        <f t="shared" si="31"/>
        <v>7.3535040360508397E-3</v>
      </c>
    </row>
    <row r="1416" spans="2:4" x14ac:dyDescent="0.25">
      <c r="B1416" s="12">
        <v>35492</v>
      </c>
      <c r="C1416" s="18">
        <v>2.4951370000000002</v>
      </c>
      <c r="D1416" s="128">
        <f t="shared" si="31"/>
        <v>-2.8572040373366026E-2</v>
      </c>
    </row>
    <row r="1417" spans="2:4" x14ac:dyDescent="0.25">
      <c r="B1417" s="12">
        <v>35485</v>
      </c>
      <c r="C1417" s="18">
        <v>2.5685250000000002</v>
      </c>
      <c r="D1417" s="128">
        <f t="shared" si="31"/>
        <v>-5.4054452198450287E-2</v>
      </c>
    </row>
    <row r="1418" spans="2:4" x14ac:dyDescent="0.25">
      <c r="B1418" s="12">
        <v>35478</v>
      </c>
      <c r="C1418" s="18">
        <v>2.7152989999999999</v>
      </c>
      <c r="D1418" s="128">
        <f t="shared" si="31"/>
        <v>3.4965400133025071E-2</v>
      </c>
    </row>
    <row r="1419" spans="2:4" x14ac:dyDescent="0.25">
      <c r="B1419" s="12">
        <v>35471</v>
      </c>
      <c r="C1419" s="18">
        <v>2.6235650000000001</v>
      </c>
      <c r="D1419" s="128">
        <f t="shared" si="31"/>
        <v>2.8776803510655702E-2</v>
      </c>
    </row>
    <row r="1420" spans="2:4" x14ac:dyDescent="0.25">
      <c r="B1420" s="12">
        <v>35464</v>
      </c>
      <c r="C1420" s="18">
        <v>2.550179</v>
      </c>
      <c r="D1420" s="128">
        <f t="shared" si="31"/>
        <v>-2.6302868043135974E-2</v>
      </c>
    </row>
    <row r="1421" spans="2:4" x14ac:dyDescent="0.25">
      <c r="B1421" s="12">
        <v>35457</v>
      </c>
      <c r="C1421" s="18">
        <v>2.619068</v>
      </c>
      <c r="D1421" s="128">
        <f t="shared" si="31"/>
        <v>0</v>
      </c>
    </row>
    <row r="1422" spans="2:4" x14ac:dyDescent="0.25">
      <c r="B1422" s="12">
        <v>35450</v>
      </c>
      <c r="C1422" s="18">
        <v>2.619068</v>
      </c>
      <c r="D1422" s="128">
        <f t="shared" si="31"/>
        <v>2.8777122539139777E-2</v>
      </c>
    </row>
    <row r="1423" spans="2:4" x14ac:dyDescent="0.25">
      <c r="B1423" s="12">
        <v>35443</v>
      </c>
      <c r="C1423" s="18">
        <v>2.5458069999999999</v>
      </c>
      <c r="D1423" s="128">
        <f t="shared" si="31"/>
        <v>-9.7402477686849398E-2</v>
      </c>
    </row>
    <row r="1424" spans="2:4" x14ac:dyDescent="0.25">
      <c r="B1424" s="12">
        <v>35436</v>
      </c>
      <c r="C1424" s="18">
        <v>2.8205339999999999</v>
      </c>
      <c r="D1424" s="128">
        <f t="shared" si="31"/>
        <v>2.6666807412295768E-2</v>
      </c>
    </row>
    <row r="1425" spans="2:4" x14ac:dyDescent="0.25">
      <c r="B1425" s="12">
        <v>35429</v>
      </c>
      <c r="C1425" s="18">
        <v>2.7472729999999999</v>
      </c>
      <c r="D1425" s="128">
        <f t="shared" si="31"/>
        <v>2.0408367928561377E-2</v>
      </c>
    </row>
    <row r="1426" spans="2:4" x14ac:dyDescent="0.25">
      <c r="B1426" s="12">
        <v>35422</v>
      </c>
      <c r="C1426" s="18">
        <v>2.6923270000000001</v>
      </c>
      <c r="D1426" s="128">
        <f t="shared" si="31"/>
        <v>-6.757434764579795E-3</v>
      </c>
    </row>
    <row r="1427" spans="2:4" x14ac:dyDescent="0.25">
      <c r="B1427" s="12">
        <v>35415</v>
      </c>
      <c r="C1427" s="18">
        <v>2.7106439999999998</v>
      </c>
      <c r="D1427" s="128">
        <f t="shared" si="31"/>
        <v>2.0689852535943354E-2</v>
      </c>
    </row>
    <row r="1428" spans="2:4" x14ac:dyDescent="0.25">
      <c r="B1428" s="12">
        <v>35408</v>
      </c>
      <c r="C1428" s="18">
        <v>2.6556980000000001</v>
      </c>
      <c r="D1428" s="128">
        <f t="shared" si="31"/>
        <v>-5.8441415703551103E-2</v>
      </c>
    </row>
    <row r="1429" spans="2:4" x14ac:dyDescent="0.25">
      <c r="B1429" s="12">
        <v>35401</v>
      </c>
      <c r="C1429" s="18">
        <v>2.8205339999999999</v>
      </c>
      <c r="D1429" s="128">
        <f t="shared" si="31"/>
        <v>-1.2820405129002066E-2</v>
      </c>
    </row>
    <row r="1430" spans="2:4" x14ac:dyDescent="0.25">
      <c r="B1430" s="12">
        <v>35394</v>
      </c>
      <c r="C1430" s="18">
        <v>2.857164</v>
      </c>
      <c r="D1430" s="128">
        <f t="shared" si="31"/>
        <v>-6.369373589582783E-3</v>
      </c>
    </row>
    <row r="1431" spans="2:4" x14ac:dyDescent="0.25">
      <c r="B1431" s="12">
        <v>35387</v>
      </c>
      <c r="C1431" s="18">
        <v>2.8754789999999999</v>
      </c>
      <c r="D1431" s="128">
        <f t="shared" si="31"/>
        <v>-5.9880384394194741E-2</v>
      </c>
    </row>
    <row r="1432" spans="2:4" x14ac:dyDescent="0.25">
      <c r="B1432" s="12">
        <v>35380</v>
      </c>
      <c r="C1432" s="18">
        <v>3.0586310000000001</v>
      </c>
      <c r="D1432" s="128">
        <f t="shared" si="31"/>
        <v>-5.1136245539352476E-2</v>
      </c>
    </row>
    <row r="1433" spans="2:4" x14ac:dyDescent="0.25">
      <c r="B1433" s="12">
        <v>35373</v>
      </c>
      <c r="C1433" s="18">
        <v>3.2234669999999999</v>
      </c>
      <c r="D1433" s="128">
        <f t="shared" si="31"/>
        <v>1.8779102346392129E-2</v>
      </c>
    </row>
    <row r="1434" spans="2:4" x14ac:dyDescent="0.25">
      <c r="B1434" s="12">
        <v>35366</v>
      </c>
      <c r="C1434" s="18">
        <v>3.1640489999999999</v>
      </c>
      <c r="D1434" s="128">
        <f t="shared" si="31"/>
        <v>-5.747032527657403E-3</v>
      </c>
    </row>
    <row r="1435" spans="2:4" x14ac:dyDescent="0.25">
      <c r="B1435" s="12">
        <v>35359</v>
      </c>
      <c r="C1435" s="18">
        <v>3.1823380000000001</v>
      </c>
      <c r="D1435" s="128">
        <f t="shared" si="31"/>
        <v>0</v>
      </c>
    </row>
    <row r="1436" spans="2:4" x14ac:dyDescent="0.25">
      <c r="B1436" s="12">
        <v>35352</v>
      </c>
      <c r="C1436" s="18">
        <v>3.1823380000000001</v>
      </c>
      <c r="D1436" s="128">
        <f t="shared" si="31"/>
        <v>-1.136345278969686E-2</v>
      </c>
    </row>
    <row r="1437" spans="2:4" x14ac:dyDescent="0.25">
      <c r="B1437" s="12">
        <v>35345</v>
      </c>
      <c r="C1437" s="18">
        <v>3.2189160000000001</v>
      </c>
      <c r="D1437" s="128">
        <f t="shared" si="31"/>
        <v>0</v>
      </c>
    </row>
    <row r="1438" spans="2:4" x14ac:dyDescent="0.25">
      <c r="B1438" s="12">
        <v>35338</v>
      </c>
      <c r="C1438" s="18">
        <v>3.2189160000000001</v>
      </c>
      <c r="D1438" s="128">
        <f t="shared" si="31"/>
        <v>7.9754296655391466E-2</v>
      </c>
    </row>
    <row r="1439" spans="2:4" x14ac:dyDescent="0.25">
      <c r="B1439" s="12">
        <v>35331</v>
      </c>
      <c r="C1439" s="18">
        <v>2.9811559999999999</v>
      </c>
      <c r="D1439" s="128">
        <f t="shared" si="31"/>
        <v>-1.2121015304861205E-2</v>
      </c>
    </row>
    <row r="1440" spans="2:4" x14ac:dyDescent="0.25">
      <c r="B1440" s="12">
        <v>35324</v>
      </c>
      <c r="C1440" s="18">
        <v>3.0177339999999999</v>
      </c>
      <c r="D1440" s="128">
        <f t="shared" si="31"/>
        <v>-1.1976179258641806E-2</v>
      </c>
    </row>
    <row r="1441" spans="2:4" x14ac:dyDescent="0.25">
      <c r="B1441" s="12">
        <v>35317</v>
      </c>
      <c r="C1441" s="18">
        <v>3.0543130000000001</v>
      </c>
      <c r="D1441" s="128">
        <f t="shared" si="31"/>
        <v>2.4539809389377831E-2</v>
      </c>
    </row>
    <row r="1442" spans="2:4" x14ac:dyDescent="0.25">
      <c r="B1442" s="12">
        <v>35310</v>
      </c>
      <c r="C1442" s="18">
        <v>2.9811559999999999</v>
      </c>
      <c r="D1442" s="128">
        <f t="shared" si="31"/>
        <v>-6.0974613636857189E-3</v>
      </c>
    </row>
    <row r="1443" spans="2:4" x14ac:dyDescent="0.25">
      <c r="B1443" s="12">
        <v>35303</v>
      </c>
      <c r="C1443" s="18">
        <v>2.9994450000000001</v>
      </c>
      <c r="D1443" s="128">
        <f t="shared" si="31"/>
        <v>3.1446720389766369E-2</v>
      </c>
    </row>
    <row r="1444" spans="2:4" x14ac:dyDescent="0.25">
      <c r="B1444" s="12">
        <v>35296</v>
      </c>
      <c r="C1444" s="18">
        <v>2.9079980000000001</v>
      </c>
      <c r="D1444" s="128">
        <f t="shared" si="31"/>
        <v>5.2979993366366385E-2</v>
      </c>
    </row>
    <row r="1445" spans="2:4" x14ac:dyDescent="0.25">
      <c r="B1445" s="12">
        <v>35289</v>
      </c>
      <c r="C1445" s="18">
        <v>2.7616839999999998</v>
      </c>
      <c r="D1445" s="128">
        <f t="shared" si="31"/>
        <v>-1.3072037903513745E-2</v>
      </c>
    </row>
    <row r="1446" spans="2:4" x14ac:dyDescent="0.25">
      <c r="B1446" s="12">
        <v>35282</v>
      </c>
      <c r="C1446" s="18">
        <v>2.7982629999999999</v>
      </c>
      <c r="D1446" s="128">
        <f t="shared" si="31"/>
        <v>5.6997321870384532E-2</v>
      </c>
    </row>
    <row r="1447" spans="2:4" x14ac:dyDescent="0.25">
      <c r="B1447" s="12">
        <v>35275</v>
      </c>
      <c r="C1447" s="18">
        <v>2.64737</v>
      </c>
      <c r="D1447" s="128">
        <f t="shared" si="31"/>
        <v>5.0725025946939173E-2</v>
      </c>
    </row>
    <row r="1448" spans="2:4" x14ac:dyDescent="0.25">
      <c r="B1448" s="12">
        <v>35268</v>
      </c>
      <c r="C1448" s="18">
        <v>2.5195650000000001</v>
      </c>
      <c r="D1448" s="128">
        <f t="shared" si="31"/>
        <v>-2.8169437826241372E-2</v>
      </c>
    </row>
    <row r="1449" spans="2:4" x14ac:dyDescent="0.25">
      <c r="B1449" s="12">
        <v>35261</v>
      </c>
      <c r="C1449" s="18">
        <v>2.592597</v>
      </c>
      <c r="D1449" s="128">
        <f t="shared" si="31"/>
        <v>0.10937540115738731</v>
      </c>
    </row>
    <row r="1450" spans="2:4" x14ac:dyDescent="0.25">
      <c r="B1450" s="12">
        <v>35254</v>
      </c>
      <c r="C1450" s="18">
        <v>2.3369879999999998</v>
      </c>
      <c r="D1450" s="128">
        <f t="shared" si="31"/>
        <v>-7.7520564730819697E-3</v>
      </c>
    </row>
    <row r="1451" spans="2:4" x14ac:dyDescent="0.25">
      <c r="B1451" s="12">
        <v>35247</v>
      </c>
      <c r="C1451" s="18">
        <v>2.3552460000000002</v>
      </c>
      <c r="D1451" s="128">
        <f t="shared" si="31"/>
        <v>-4.4444318222389478E-2</v>
      </c>
    </row>
    <row r="1452" spans="2:4" x14ac:dyDescent="0.25">
      <c r="B1452" s="12">
        <v>35240</v>
      </c>
      <c r="C1452" s="18">
        <v>2.4647920000000001</v>
      </c>
      <c r="D1452" s="128">
        <f t="shared" si="31"/>
        <v>-4.2553447700555358E-2</v>
      </c>
    </row>
    <row r="1453" spans="2:4" x14ac:dyDescent="0.25">
      <c r="B1453" s="12">
        <v>35233</v>
      </c>
      <c r="C1453" s="18">
        <v>2.5743390000000002</v>
      </c>
      <c r="D1453" s="128">
        <f t="shared" si="31"/>
        <v>-1.3985845244506079E-2</v>
      </c>
    </row>
    <row r="1454" spans="2:4" x14ac:dyDescent="0.25">
      <c r="B1454" s="12">
        <v>35226</v>
      </c>
      <c r="C1454" s="18">
        <v>2.6108539999999998</v>
      </c>
      <c r="D1454" s="128">
        <f t="shared" si="31"/>
        <v>5.1470993927224207E-2</v>
      </c>
    </row>
    <row r="1455" spans="2:4" x14ac:dyDescent="0.25">
      <c r="B1455" s="12">
        <v>35219</v>
      </c>
      <c r="C1455" s="18">
        <v>2.4830489999999998</v>
      </c>
      <c r="D1455" s="128">
        <f t="shared" si="31"/>
        <v>7.0865948169903215E-2</v>
      </c>
    </row>
    <row r="1456" spans="2:4" x14ac:dyDescent="0.25">
      <c r="B1456" s="12">
        <v>35212</v>
      </c>
      <c r="C1456" s="18">
        <v>2.31873</v>
      </c>
      <c r="D1456" s="128">
        <f t="shared" si="31"/>
        <v>1.599980720484262E-2</v>
      </c>
    </row>
    <row r="1457" spans="2:4" x14ac:dyDescent="0.25">
      <c r="B1457" s="12">
        <v>35205</v>
      </c>
      <c r="C1457" s="18">
        <v>2.2822149999999999</v>
      </c>
      <c r="D1457" s="128">
        <f t="shared" si="31"/>
        <v>-2.3437433140435449E-2</v>
      </c>
    </row>
    <row r="1458" spans="2:4" x14ac:dyDescent="0.25">
      <c r="B1458" s="12">
        <v>35198</v>
      </c>
      <c r="C1458" s="18">
        <v>2.3369879999999998</v>
      </c>
      <c r="D1458" s="128">
        <f t="shared" si="31"/>
        <v>0</v>
      </c>
    </row>
    <row r="1459" spans="2:4" x14ac:dyDescent="0.25">
      <c r="B1459" s="12">
        <v>35191</v>
      </c>
      <c r="C1459" s="18">
        <v>2.3369879999999998</v>
      </c>
      <c r="D1459" s="128">
        <f t="shared" si="31"/>
        <v>3.4416547562823308E-2</v>
      </c>
    </row>
    <row r="1460" spans="2:4" x14ac:dyDescent="0.25">
      <c r="B1460" s="12">
        <v>35184</v>
      </c>
      <c r="C1460" s="18">
        <v>2.259233</v>
      </c>
      <c r="D1460" s="128">
        <f t="shared" si="31"/>
        <v>7.8260566603524095E-2</v>
      </c>
    </row>
    <row r="1461" spans="2:4" x14ac:dyDescent="0.25">
      <c r="B1461" s="12">
        <v>35177</v>
      </c>
      <c r="C1461" s="18">
        <v>2.0952570000000001</v>
      </c>
      <c r="D1461" s="128">
        <f t="shared" si="31"/>
        <v>-4.1666171168987298E-2</v>
      </c>
    </row>
    <row r="1462" spans="2:4" x14ac:dyDescent="0.25">
      <c r="B1462" s="12">
        <v>35170</v>
      </c>
      <c r="C1462" s="18">
        <v>2.1863540000000001</v>
      </c>
      <c r="D1462" s="128">
        <f t="shared" si="31"/>
        <v>1.694904217143467E-2</v>
      </c>
    </row>
    <row r="1463" spans="2:4" x14ac:dyDescent="0.25">
      <c r="B1463" s="12">
        <v>35163</v>
      </c>
      <c r="C1463" s="18">
        <v>2.149915</v>
      </c>
      <c r="D1463" s="128">
        <f t="shared" si="31"/>
        <v>-8.4030784075153075E-3</v>
      </c>
    </row>
    <row r="1464" spans="2:4" x14ac:dyDescent="0.25">
      <c r="B1464" s="12">
        <v>35156</v>
      </c>
      <c r="C1464" s="18">
        <v>2.1681339999999998</v>
      </c>
      <c r="D1464" s="128">
        <f t="shared" si="31"/>
        <v>9.1743045351868835E-2</v>
      </c>
    </row>
    <row r="1465" spans="2:4" x14ac:dyDescent="0.25">
      <c r="B1465" s="12">
        <v>35149</v>
      </c>
      <c r="C1465" s="18">
        <v>1.985938</v>
      </c>
      <c r="D1465" s="128">
        <f t="shared" si="31"/>
        <v>9.2594568937214294E-3</v>
      </c>
    </row>
    <row r="1466" spans="2:4" x14ac:dyDescent="0.25">
      <c r="B1466" s="12">
        <v>35142</v>
      </c>
      <c r="C1466" s="18">
        <v>1.9677180000000001</v>
      </c>
      <c r="D1466" s="128">
        <f t="shared" si="31"/>
        <v>0</v>
      </c>
    </row>
    <row r="1467" spans="2:4" x14ac:dyDescent="0.25">
      <c r="B1467" s="12">
        <v>35135</v>
      </c>
      <c r="C1467" s="18">
        <v>1.9677180000000001</v>
      </c>
      <c r="D1467" s="128">
        <f t="shared" si="31"/>
        <v>-9.1745059513438365E-3</v>
      </c>
    </row>
    <row r="1468" spans="2:4" x14ac:dyDescent="0.25">
      <c r="B1468" s="12">
        <v>35128</v>
      </c>
      <c r="C1468" s="18">
        <v>1.985938</v>
      </c>
      <c r="D1468" s="128">
        <f t="shared" si="31"/>
        <v>-4.385961533646987E-2</v>
      </c>
    </row>
    <row r="1469" spans="2:4" x14ac:dyDescent="0.25">
      <c r="B1469" s="12">
        <v>35121</v>
      </c>
      <c r="C1469" s="18">
        <v>2.0770360000000001</v>
      </c>
      <c r="D1469" s="128">
        <f t="shared" si="31"/>
        <v>-2.5641554893380492E-2</v>
      </c>
    </row>
    <row r="1470" spans="2:4" x14ac:dyDescent="0.25">
      <c r="B1470" s="12">
        <v>35114</v>
      </c>
      <c r="C1470" s="18">
        <v>2.1316959999999998</v>
      </c>
      <c r="D1470" s="128">
        <f t="shared" si="31"/>
        <v>-8.4742885183833883E-3</v>
      </c>
    </row>
    <row r="1471" spans="2:4" x14ac:dyDescent="0.25">
      <c r="B1471" s="12">
        <v>35107</v>
      </c>
      <c r="C1471" s="18">
        <v>2.149915</v>
      </c>
      <c r="D1471" s="128">
        <f t="shared" si="31"/>
        <v>0.16831650347628657</v>
      </c>
    </row>
    <row r="1472" spans="2:4" x14ac:dyDescent="0.25">
      <c r="B1472" s="12">
        <v>35100</v>
      </c>
      <c r="C1472" s="18">
        <v>1.840182</v>
      </c>
      <c r="D1472" s="128">
        <f t="shared" si="31"/>
        <v>-7.2956552980893985E-3</v>
      </c>
    </row>
    <row r="1473" spans="2:4" x14ac:dyDescent="0.25">
      <c r="B1473" s="12">
        <v>35093</v>
      </c>
      <c r="C1473" s="18">
        <v>1.8537060000000001</v>
      </c>
      <c r="D1473" s="128">
        <f t="shared" si="31"/>
        <v>9.6774002688528205E-2</v>
      </c>
    </row>
    <row r="1474" spans="2:4" x14ac:dyDescent="0.25">
      <c r="B1474" s="12">
        <v>35086</v>
      </c>
      <c r="C1474" s="18">
        <v>1.6901440000000001</v>
      </c>
      <c r="D1474" s="128">
        <f t="shared" si="31"/>
        <v>6.8965146483183082E-2</v>
      </c>
    </row>
    <row r="1475" spans="2:4" x14ac:dyDescent="0.25">
      <c r="B1475" s="12">
        <v>35079</v>
      </c>
      <c r="C1475" s="18">
        <v>1.5811029999999999</v>
      </c>
      <c r="D1475" s="128">
        <f t="shared" ref="D1475:D1538" si="32">C1475/C1476-1</f>
        <v>-3.333286460266216E-2</v>
      </c>
    </row>
    <row r="1476" spans="2:4" x14ac:dyDescent="0.25">
      <c r="B1476" s="12">
        <v>35072</v>
      </c>
      <c r="C1476" s="18">
        <v>1.635623</v>
      </c>
      <c r="D1476" s="128">
        <f t="shared" si="32"/>
        <v>-5.2631609432079229E-2</v>
      </c>
    </row>
    <row r="1477" spans="2:4" x14ac:dyDescent="0.25">
      <c r="B1477" s="12">
        <v>35065</v>
      </c>
      <c r="C1477" s="18">
        <v>1.726491</v>
      </c>
      <c r="D1477" s="128">
        <f t="shared" si="32"/>
        <v>0.10465165381898589</v>
      </c>
    </row>
    <row r="1478" spans="2:4" x14ac:dyDescent="0.25">
      <c r="B1478" s="12">
        <v>35058</v>
      </c>
      <c r="C1478" s="18">
        <v>1.5629280000000001</v>
      </c>
      <c r="D1478" s="128">
        <f t="shared" si="32"/>
        <v>-6.5217118259967677E-2</v>
      </c>
    </row>
    <row r="1479" spans="2:4" x14ac:dyDescent="0.25">
      <c r="B1479" s="12">
        <v>35051</v>
      </c>
      <c r="C1479" s="18">
        <v>1.671969</v>
      </c>
      <c r="D1479" s="128">
        <f t="shared" si="32"/>
        <v>1.0988047505225973E-2</v>
      </c>
    </row>
    <row r="1480" spans="2:4" x14ac:dyDescent="0.25">
      <c r="B1480" s="12">
        <v>35044</v>
      </c>
      <c r="C1480" s="18">
        <v>1.653797</v>
      </c>
      <c r="D1480" s="128">
        <f t="shared" si="32"/>
        <v>-5.208280792175457E-2</v>
      </c>
    </row>
    <row r="1481" spans="2:4" x14ac:dyDescent="0.25">
      <c r="B1481" s="12">
        <v>35037</v>
      </c>
      <c r="C1481" s="18">
        <v>1.744664</v>
      </c>
      <c r="D1481" s="128">
        <f t="shared" si="32"/>
        <v>0</v>
      </c>
    </row>
    <row r="1482" spans="2:4" x14ac:dyDescent="0.25">
      <c r="B1482" s="12">
        <v>35030</v>
      </c>
      <c r="C1482" s="18">
        <v>1.744664</v>
      </c>
      <c r="D1482" s="128">
        <f t="shared" si="32"/>
        <v>-5.8823783275233521E-2</v>
      </c>
    </row>
    <row r="1483" spans="2:4" x14ac:dyDescent="0.25">
      <c r="B1483" s="12">
        <v>35023</v>
      </c>
      <c r="C1483" s="18">
        <v>1.8537060000000001</v>
      </c>
      <c r="D1483" s="128">
        <f t="shared" si="32"/>
        <v>-1.9230677658245487E-2</v>
      </c>
    </row>
    <row r="1484" spans="2:4" x14ac:dyDescent="0.25">
      <c r="B1484" s="12">
        <v>35016</v>
      </c>
      <c r="C1484" s="18">
        <v>1.890053</v>
      </c>
      <c r="D1484" s="128">
        <f t="shared" si="32"/>
        <v>-3.7037357826883555E-2</v>
      </c>
    </row>
    <row r="1485" spans="2:4" x14ac:dyDescent="0.25">
      <c r="B1485" s="12">
        <v>35009</v>
      </c>
      <c r="C1485" s="18">
        <v>1.9627479999999999</v>
      </c>
      <c r="D1485" s="128">
        <f t="shared" si="32"/>
        <v>8.2707281217333284E-2</v>
      </c>
    </row>
    <row r="1486" spans="2:4" x14ac:dyDescent="0.25">
      <c r="B1486" s="12">
        <v>35002</v>
      </c>
      <c r="C1486" s="18">
        <v>1.8128150000000001</v>
      </c>
      <c r="D1486" s="128">
        <f t="shared" si="32"/>
        <v>4.1666906088713374E-2</v>
      </c>
    </row>
    <row r="1487" spans="2:4" x14ac:dyDescent="0.25">
      <c r="B1487" s="12">
        <v>34995</v>
      </c>
      <c r="C1487" s="18">
        <v>1.740302</v>
      </c>
      <c r="D1487" s="128">
        <f t="shared" si="32"/>
        <v>-4.0000220651307483E-2</v>
      </c>
    </row>
    <row r="1488" spans="2:4" x14ac:dyDescent="0.25">
      <c r="B1488" s="12">
        <v>34988</v>
      </c>
      <c r="C1488" s="18">
        <v>1.8128150000000001</v>
      </c>
      <c r="D1488" s="128">
        <f t="shared" si="32"/>
        <v>-1.9608214282623937E-2</v>
      </c>
    </row>
    <row r="1489" spans="2:4" x14ac:dyDescent="0.25">
      <c r="B1489" s="12">
        <v>34981</v>
      </c>
      <c r="C1489" s="18">
        <v>1.849072</v>
      </c>
      <c r="D1489" s="128">
        <f t="shared" si="32"/>
        <v>2.0000386139788162E-2</v>
      </c>
    </row>
    <row r="1490" spans="2:4" x14ac:dyDescent="0.25">
      <c r="B1490" s="12">
        <v>34974</v>
      </c>
      <c r="C1490" s="18">
        <v>1.8128150000000001</v>
      </c>
      <c r="D1490" s="128">
        <f t="shared" si="32"/>
        <v>-7.4074452419782721E-2</v>
      </c>
    </row>
    <row r="1491" spans="2:4" x14ac:dyDescent="0.25">
      <c r="B1491" s="12">
        <v>34967</v>
      </c>
      <c r="C1491" s="18">
        <v>1.9578409999999999</v>
      </c>
      <c r="D1491" s="128">
        <f t="shared" si="32"/>
        <v>-1.8181663178872487E-2</v>
      </c>
    </row>
    <row r="1492" spans="2:4" x14ac:dyDescent="0.25">
      <c r="B1492" s="12">
        <v>34960</v>
      </c>
      <c r="C1492" s="18">
        <v>1.994097</v>
      </c>
      <c r="D1492" s="128">
        <f t="shared" si="32"/>
        <v>3.7736055254415035E-2</v>
      </c>
    </row>
    <row r="1493" spans="2:4" x14ac:dyDescent="0.25">
      <c r="B1493" s="12">
        <v>34953</v>
      </c>
      <c r="C1493" s="18">
        <v>1.921584</v>
      </c>
      <c r="D1493" s="128">
        <f t="shared" si="32"/>
        <v>-2.7522712918427783E-2</v>
      </c>
    </row>
    <row r="1494" spans="2:4" x14ac:dyDescent="0.25">
      <c r="B1494" s="12">
        <v>34946</v>
      </c>
      <c r="C1494" s="18">
        <v>1.9759679999999999</v>
      </c>
      <c r="D1494" s="128">
        <f t="shared" si="32"/>
        <v>-3.5398895377162232E-2</v>
      </c>
    </row>
    <row r="1495" spans="2:4" x14ac:dyDescent="0.25">
      <c r="B1495" s="12">
        <v>34939</v>
      </c>
      <c r="C1495" s="18">
        <v>2.0484819999999999</v>
      </c>
      <c r="D1495" s="128">
        <f t="shared" si="32"/>
        <v>0</v>
      </c>
    </row>
    <row r="1496" spans="2:4" x14ac:dyDescent="0.25">
      <c r="B1496" s="12">
        <v>34932</v>
      </c>
      <c r="C1496" s="18">
        <v>2.0484819999999999</v>
      </c>
      <c r="D1496" s="128">
        <f t="shared" si="32"/>
        <v>1.8018868674660515E-2</v>
      </c>
    </row>
    <row r="1497" spans="2:4" x14ac:dyDescent="0.25">
      <c r="B1497" s="12">
        <v>34925</v>
      </c>
      <c r="C1497" s="18">
        <v>2.0122239999999998</v>
      </c>
      <c r="D1497" s="128">
        <f t="shared" si="32"/>
        <v>0</v>
      </c>
    </row>
    <row r="1498" spans="2:4" x14ac:dyDescent="0.25">
      <c r="B1498" s="12">
        <v>34918</v>
      </c>
      <c r="C1498" s="18">
        <v>2.0122239999999998</v>
      </c>
      <c r="D1498" s="128">
        <f t="shared" si="32"/>
        <v>-4.3104030404219951E-2</v>
      </c>
    </row>
    <row r="1499" spans="2:4" x14ac:dyDescent="0.25">
      <c r="B1499" s="12">
        <v>34911</v>
      </c>
      <c r="C1499" s="18">
        <v>2.1028660000000001</v>
      </c>
      <c r="D1499" s="128">
        <f t="shared" si="32"/>
        <v>2.8658500792455133E-2</v>
      </c>
    </row>
    <row r="1500" spans="2:4" x14ac:dyDescent="0.25">
      <c r="B1500" s="12">
        <v>34904</v>
      </c>
      <c r="C1500" s="18">
        <v>2.0442800000000001</v>
      </c>
      <c r="D1500" s="128">
        <f t="shared" si="32"/>
        <v>3.669730353625611E-2</v>
      </c>
    </row>
    <row r="1501" spans="2:4" x14ac:dyDescent="0.25">
      <c r="B1501" s="12">
        <v>34897</v>
      </c>
      <c r="C1501" s="18">
        <v>1.971916</v>
      </c>
      <c r="D1501" s="128">
        <f t="shared" si="32"/>
        <v>-6.0344466088998572E-2</v>
      </c>
    </row>
    <row r="1502" spans="2:4" x14ac:dyDescent="0.25">
      <c r="B1502" s="12">
        <v>34890</v>
      </c>
      <c r="C1502" s="18">
        <v>2.0985520000000002</v>
      </c>
      <c r="D1502" s="128">
        <f t="shared" si="32"/>
        <v>-6.4516244071181394E-2</v>
      </c>
    </row>
    <row r="1503" spans="2:4" x14ac:dyDescent="0.25">
      <c r="B1503" s="12">
        <v>34883</v>
      </c>
      <c r="C1503" s="18">
        <v>2.2432799999999999</v>
      </c>
      <c r="D1503" s="128">
        <f t="shared" si="32"/>
        <v>8.130548969345508E-3</v>
      </c>
    </row>
    <row r="1504" spans="2:4" x14ac:dyDescent="0.25">
      <c r="B1504" s="12">
        <v>34876</v>
      </c>
      <c r="C1504" s="18">
        <v>2.2251880000000002</v>
      </c>
      <c r="D1504" s="128">
        <f t="shared" si="32"/>
        <v>-5.3846670629544846E-2</v>
      </c>
    </row>
    <row r="1505" spans="2:4" x14ac:dyDescent="0.25">
      <c r="B1505" s="12">
        <v>34869</v>
      </c>
      <c r="C1505" s="18">
        <v>2.351826</v>
      </c>
      <c r="D1505" s="128">
        <f t="shared" si="32"/>
        <v>5.6911146384035716E-2</v>
      </c>
    </row>
    <row r="1506" spans="2:4" x14ac:dyDescent="0.25">
      <c r="B1506" s="12">
        <v>34862</v>
      </c>
      <c r="C1506" s="18">
        <v>2.2251880000000002</v>
      </c>
      <c r="D1506" s="128">
        <f t="shared" si="32"/>
        <v>1.6527570238404676E-2</v>
      </c>
    </row>
    <row r="1507" spans="2:4" x14ac:dyDescent="0.25">
      <c r="B1507" s="12">
        <v>34855</v>
      </c>
      <c r="C1507" s="18">
        <v>2.189009</v>
      </c>
      <c r="D1507" s="128">
        <f t="shared" si="32"/>
        <v>-6.9230036575835152E-2</v>
      </c>
    </row>
    <row r="1508" spans="2:4" x14ac:dyDescent="0.25">
      <c r="B1508" s="12">
        <v>34848</v>
      </c>
      <c r="C1508" s="18">
        <v>2.351826</v>
      </c>
      <c r="D1508" s="128">
        <f t="shared" si="32"/>
        <v>-7.6331819355622832E-3</v>
      </c>
    </row>
    <row r="1509" spans="2:4" x14ac:dyDescent="0.25">
      <c r="B1509" s="12">
        <v>34841</v>
      </c>
      <c r="C1509" s="18">
        <v>2.3699159999999999</v>
      </c>
      <c r="D1509" s="128">
        <f t="shared" si="32"/>
        <v>0.10084005899225423</v>
      </c>
    </row>
    <row r="1510" spans="2:4" x14ac:dyDescent="0.25">
      <c r="B1510" s="12">
        <v>34834</v>
      </c>
      <c r="C1510" s="18">
        <v>2.152825</v>
      </c>
      <c r="D1510" s="128">
        <f t="shared" si="32"/>
        <v>4.3859734189306554E-2</v>
      </c>
    </row>
    <row r="1511" spans="2:4" x14ac:dyDescent="0.25">
      <c r="B1511" s="12">
        <v>34827</v>
      </c>
      <c r="C1511" s="18">
        <v>2.06237</v>
      </c>
      <c r="D1511" s="128">
        <f t="shared" si="32"/>
        <v>0.11764670816716616</v>
      </c>
    </row>
    <row r="1512" spans="2:4" x14ac:dyDescent="0.25">
      <c r="B1512" s="12">
        <v>34820</v>
      </c>
      <c r="C1512" s="18">
        <v>1.8452789999999999</v>
      </c>
      <c r="D1512" s="128">
        <f t="shared" si="32"/>
        <v>-7.3504136490468719E-3</v>
      </c>
    </row>
    <row r="1513" spans="2:4" x14ac:dyDescent="0.25">
      <c r="B1513" s="12">
        <v>34813</v>
      </c>
      <c r="C1513" s="18">
        <v>1.858943</v>
      </c>
      <c r="D1513" s="128">
        <f t="shared" si="32"/>
        <v>9.8044754342183627E-3</v>
      </c>
    </row>
    <row r="1514" spans="2:4" x14ac:dyDescent="0.25">
      <c r="B1514" s="12">
        <v>34806</v>
      </c>
      <c r="C1514" s="18">
        <v>1.840894</v>
      </c>
      <c r="D1514" s="128">
        <f t="shared" si="32"/>
        <v>-5.5555612559524903E-2</v>
      </c>
    </row>
    <row r="1515" spans="2:4" x14ac:dyDescent="0.25">
      <c r="B1515" s="12">
        <v>34799</v>
      </c>
      <c r="C1515" s="18">
        <v>1.949182</v>
      </c>
      <c r="D1515" s="128">
        <f t="shared" si="32"/>
        <v>0</v>
      </c>
    </row>
    <row r="1516" spans="2:4" x14ac:dyDescent="0.25">
      <c r="B1516" s="12">
        <v>34792</v>
      </c>
      <c r="C1516" s="18">
        <v>1.949182</v>
      </c>
      <c r="D1516" s="128">
        <f t="shared" si="32"/>
        <v>0</v>
      </c>
    </row>
    <row r="1517" spans="2:4" x14ac:dyDescent="0.25">
      <c r="B1517" s="12">
        <v>34785</v>
      </c>
      <c r="C1517" s="18">
        <v>1.949182</v>
      </c>
      <c r="D1517" s="128">
        <f t="shared" si="32"/>
        <v>-5.2631630108822991E-2</v>
      </c>
    </row>
    <row r="1518" spans="2:4" x14ac:dyDescent="0.25">
      <c r="B1518" s="12">
        <v>34778</v>
      </c>
      <c r="C1518" s="18">
        <v>2.0574699999999999</v>
      </c>
      <c r="D1518" s="128">
        <f t="shared" si="32"/>
        <v>3.636367299693033E-2</v>
      </c>
    </row>
    <row r="1519" spans="2:4" x14ac:dyDescent="0.25">
      <c r="B1519" s="12">
        <v>34771</v>
      </c>
      <c r="C1519" s="18">
        <v>1.9852780000000001</v>
      </c>
      <c r="D1519" s="128">
        <f t="shared" si="32"/>
        <v>-2.6548698601858711E-2</v>
      </c>
    </row>
    <row r="1520" spans="2:4" x14ac:dyDescent="0.25">
      <c r="B1520" s="12">
        <v>34764</v>
      </c>
      <c r="C1520" s="18">
        <v>2.0394220000000001</v>
      </c>
      <c r="D1520" s="128">
        <f t="shared" si="32"/>
        <v>1.8018036006121951E-2</v>
      </c>
    </row>
    <row r="1521" spans="2:4" x14ac:dyDescent="0.25">
      <c r="B1521" s="12">
        <v>34757</v>
      </c>
      <c r="C1521" s="18">
        <v>2.0033259999999999</v>
      </c>
      <c r="D1521" s="128">
        <f t="shared" si="32"/>
        <v>-1.7699132401239215E-2</v>
      </c>
    </row>
    <row r="1522" spans="2:4" x14ac:dyDescent="0.25">
      <c r="B1522" s="12">
        <v>34750</v>
      </c>
      <c r="C1522" s="18">
        <v>2.0394220000000001</v>
      </c>
      <c r="D1522" s="128">
        <f t="shared" si="32"/>
        <v>-1.739084767795207E-2</v>
      </c>
    </row>
    <row r="1523" spans="2:4" x14ac:dyDescent="0.25">
      <c r="B1523" s="12">
        <v>34743</v>
      </c>
      <c r="C1523" s="18">
        <v>2.0755170000000001</v>
      </c>
      <c r="D1523" s="128">
        <f t="shared" si="32"/>
        <v>-1.7094041379741465E-2</v>
      </c>
    </row>
    <row r="1524" spans="2:4" x14ac:dyDescent="0.25">
      <c r="B1524" s="12">
        <v>34736</v>
      </c>
      <c r="C1524" s="18">
        <v>2.1116130000000002</v>
      </c>
      <c r="D1524" s="128">
        <f t="shared" si="32"/>
        <v>8.6207020082968988E-3</v>
      </c>
    </row>
    <row r="1525" spans="2:4" x14ac:dyDescent="0.25">
      <c r="B1525" s="12">
        <v>34729</v>
      </c>
      <c r="C1525" s="18">
        <v>2.0935649999999999</v>
      </c>
      <c r="D1525" s="128">
        <f t="shared" si="32"/>
        <v>7.6400742839984881E-2</v>
      </c>
    </row>
    <row r="1526" spans="2:4" x14ac:dyDescent="0.25">
      <c r="B1526" s="12">
        <v>34722</v>
      </c>
      <c r="C1526" s="18">
        <v>1.944968</v>
      </c>
      <c r="D1526" s="128">
        <f t="shared" si="32"/>
        <v>-9.1738258644018522E-3</v>
      </c>
    </row>
    <row r="1527" spans="2:4" x14ac:dyDescent="0.25">
      <c r="B1527" s="12">
        <v>34715</v>
      </c>
      <c r="C1527" s="18">
        <v>1.9629760000000001</v>
      </c>
      <c r="D1527" s="128">
        <f t="shared" si="32"/>
        <v>-4.3859755940148792E-2</v>
      </c>
    </row>
    <row r="1528" spans="2:4" x14ac:dyDescent="0.25">
      <c r="B1528" s="12">
        <v>34708</v>
      </c>
      <c r="C1528" s="18">
        <v>2.0530210000000002</v>
      </c>
      <c r="D1528" s="128">
        <f t="shared" si="32"/>
        <v>-3.389883946696981E-2</v>
      </c>
    </row>
    <row r="1529" spans="2:4" x14ac:dyDescent="0.25">
      <c r="B1529" s="12">
        <v>34701</v>
      </c>
      <c r="C1529" s="18">
        <v>2.1250580000000001</v>
      </c>
      <c r="D1529" s="128">
        <f t="shared" si="32"/>
        <v>-6.3491762698374532E-2</v>
      </c>
    </row>
    <row r="1530" spans="2:4" x14ac:dyDescent="0.25">
      <c r="B1530" s="12">
        <v>34694</v>
      </c>
      <c r="C1530" s="18">
        <v>2.269129</v>
      </c>
      <c r="D1530" s="128">
        <f t="shared" si="32"/>
        <v>0</v>
      </c>
    </row>
    <row r="1531" spans="2:4" x14ac:dyDescent="0.25">
      <c r="B1531" s="12">
        <v>34687</v>
      </c>
      <c r="C1531" s="18">
        <v>2.269129</v>
      </c>
      <c r="D1531" s="128">
        <f t="shared" si="32"/>
        <v>-1.5624606857873702E-2</v>
      </c>
    </row>
    <row r="1532" spans="2:4" x14ac:dyDescent="0.25">
      <c r="B1532" s="12">
        <v>34680</v>
      </c>
      <c r="C1532" s="18">
        <v>2.3051460000000001</v>
      </c>
      <c r="D1532" s="128">
        <f t="shared" si="32"/>
        <v>4.0650516613012222E-2</v>
      </c>
    </row>
    <row r="1533" spans="2:4" x14ac:dyDescent="0.25">
      <c r="B1533" s="12">
        <v>34673</v>
      </c>
      <c r="C1533" s="18">
        <v>2.2151010000000002</v>
      </c>
      <c r="D1533" s="128">
        <f t="shared" si="32"/>
        <v>-7.5188544383915756E-2</v>
      </c>
    </row>
    <row r="1534" spans="2:4" x14ac:dyDescent="0.25">
      <c r="B1534" s="12">
        <v>34666</v>
      </c>
      <c r="C1534" s="18">
        <v>2.3951920000000002</v>
      </c>
      <c r="D1534" s="128">
        <f t="shared" si="32"/>
        <v>0</v>
      </c>
    </row>
    <row r="1535" spans="2:4" x14ac:dyDescent="0.25">
      <c r="B1535" s="12">
        <v>34659</v>
      </c>
      <c r="C1535" s="18">
        <v>2.3951920000000002</v>
      </c>
      <c r="D1535" s="128">
        <f t="shared" si="32"/>
        <v>-4.3165171607253749E-2</v>
      </c>
    </row>
    <row r="1536" spans="2:4" x14ac:dyDescent="0.25">
      <c r="B1536" s="12">
        <v>34652</v>
      </c>
      <c r="C1536" s="18">
        <v>2.5032450000000002</v>
      </c>
      <c r="D1536" s="128">
        <f t="shared" si="32"/>
        <v>-6.0810947703958007E-2</v>
      </c>
    </row>
    <row r="1537" spans="2:4" x14ac:dyDescent="0.25">
      <c r="B1537" s="12">
        <v>34645</v>
      </c>
      <c r="C1537" s="18">
        <v>2.6653259999999999</v>
      </c>
      <c r="D1537" s="128">
        <f t="shared" si="32"/>
        <v>-6.9182534901385595E-2</v>
      </c>
    </row>
    <row r="1538" spans="2:4" x14ac:dyDescent="0.25">
      <c r="B1538" s="12">
        <v>34638</v>
      </c>
      <c r="C1538" s="18">
        <v>2.8634249999999999</v>
      </c>
      <c r="D1538" s="128">
        <f t="shared" si="32"/>
        <v>6.1677141586984563E-2</v>
      </c>
    </row>
    <row r="1539" spans="2:4" x14ac:dyDescent="0.25">
      <c r="B1539" s="12">
        <v>34631</v>
      </c>
      <c r="C1539" s="18">
        <v>2.6970770000000002</v>
      </c>
      <c r="D1539" s="128">
        <f t="shared" ref="D1539:D1602" si="33">C1539/C1540-1</f>
        <v>-1.3158607265169819E-2</v>
      </c>
    </row>
    <row r="1540" spans="2:4" x14ac:dyDescent="0.25">
      <c r="B1540" s="12">
        <v>34624</v>
      </c>
      <c r="C1540" s="18">
        <v>2.7330399999999999</v>
      </c>
      <c r="D1540" s="128">
        <f t="shared" si="33"/>
        <v>-5.5900380812362926E-2</v>
      </c>
    </row>
    <row r="1541" spans="2:4" x14ac:dyDescent="0.25">
      <c r="B1541" s="12">
        <v>34617</v>
      </c>
      <c r="C1541" s="18">
        <v>2.8948640000000001</v>
      </c>
      <c r="D1541" s="128">
        <f t="shared" si="33"/>
        <v>1.257860095288299E-2</v>
      </c>
    </row>
    <row r="1542" spans="2:4" x14ac:dyDescent="0.25">
      <c r="B1542" s="12">
        <v>34610</v>
      </c>
      <c r="C1542" s="18">
        <v>2.8589030000000002</v>
      </c>
      <c r="D1542" s="128">
        <f t="shared" si="33"/>
        <v>-3.6363268656137704E-2</v>
      </c>
    </row>
    <row r="1543" spans="2:4" x14ac:dyDescent="0.25">
      <c r="B1543" s="12">
        <v>34603</v>
      </c>
      <c r="C1543" s="18">
        <v>2.9667849999999998</v>
      </c>
      <c r="D1543" s="128">
        <f t="shared" si="33"/>
        <v>-3.5087690768564328E-2</v>
      </c>
    </row>
    <row r="1544" spans="2:4" x14ac:dyDescent="0.25">
      <c r="B1544" s="12">
        <v>34596</v>
      </c>
      <c r="C1544" s="18">
        <v>3.074668</v>
      </c>
      <c r="D1544" s="128">
        <f t="shared" si="33"/>
        <v>-8.0645788245228278E-2</v>
      </c>
    </row>
    <row r="1545" spans="2:4" x14ac:dyDescent="0.25">
      <c r="B1545" s="12">
        <v>34589</v>
      </c>
      <c r="C1545" s="18">
        <v>3.3443779999999999</v>
      </c>
      <c r="D1545" s="128">
        <f t="shared" si="33"/>
        <v>-2.6177547019330727E-2</v>
      </c>
    </row>
    <row r="1546" spans="2:4" x14ac:dyDescent="0.25">
      <c r="B1546" s="12">
        <v>34582</v>
      </c>
      <c r="C1546" s="18">
        <v>3.4342790000000001</v>
      </c>
      <c r="D1546" s="128">
        <f t="shared" si="33"/>
        <v>2.6881231726796573E-2</v>
      </c>
    </row>
    <row r="1547" spans="2:4" x14ac:dyDescent="0.25">
      <c r="B1547" s="12">
        <v>34575</v>
      </c>
      <c r="C1547" s="18">
        <v>3.3443779999999999</v>
      </c>
      <c r="D1547" s="128">
        <f t="shared" si="33"/>
        <v>1.6393881052201298E-2</v>
      </c>
    </row>
    <row r="1548" spans="2:4" x14ac:dyDescent="0.25">
      <c r="B1548" s="12">
        <v>34568</v>
      </c>
      <c r="C1548" s="18">
        <v>3.290435</v>
      </c>
      <c r="D1548" s="128">
        <f t="shared" si="33"/>
        <v>4.5714234865605441E-2</v>
      </c>
    </row>
    <row r="1549" spans="2:4" x14ac:dyDescent="0.25">
      <c r="B1549" s="12">
        <v>34561</v>
      </c>
      <c r="C1549" s="18">
        <v>3.1465909999999999</v>
      </c>
      <c r="D1549" s="128">
        <f t="shared" si="33"/>
        <v>3.550291768738556E-2</v>
      </c>
    </row>
    <row r="1550" spans="2:4" x14ac:dyDescent="0.25">
      <c r="B1550" s="12">
        <v>34554</v>
      </c>
      <c r="C1550" s="18">
        <v>3.0387080000000002</v>
      </c>
      <c r="D1550" s="128">
        <f t="shared" si="33"/>
        <v>8.33334224611324E-2</v>
      </c>
    </row>
    <row r="1551" spans="2:4" x14ac:dyDescent="0.25">
      <c r="B1551" s="12">
        <v>34547</v>
      </c>
      <c r="C1551" s="18">
        <v>2.804961</v>
      </c>
      <c r="D1551" s="128">
        <f t="shared" si="33"/>
        <v>1.5210477662557231E-3</v>
      </c>
    </row>
    <row r="1552" spans="2:4" x14ac:dyDescent="0.25">
      <c r="B1552" s="12">
        <v>34540</v>
      </c>
      <c r="C1552" s="18">
        <v>2.8007010000000001</v>
      </c>
      <c r="D1552" s="128">
        <f t="shared" si="33"/>
        <v>-3.7036616801086719E-2</v>
      </c>
    </row>
    <row r="1553" spans="2:4" x14ac:dyDescent="0.25">
      <c r="B1553" s="12">
        <v>34533</v>
      </c>
      <c r="C1553" s="18">
        <v>2.9084189999999999</v>
      </c>
      <c r="D1553" s="128">
        <f t="shared" si="33"/>
        <v>-3.5714854085022618E-2</v>
      </c>
    </row>
    <row r="1554" spans="2:4" x14ac:dyDescent="0.25">
      <c r="B1554" s="12">
        <v>34526</v>
      </c>
      <c r="C1554" s="18">
        <v>3.01614</v>
      </c>
      <c r="D1554" s="128">
        <f t="shared" si="33"/>
        <v>5.6604170169833434E-2</v>
      </c>
    </row>
    <row r="1555" spans="2:4" x14ac:dyDescent="0.25">
      <c r="B1555" s="12">
        <v>34519</v>
      </c>
      <c r="C1555" s="18">
        <v>2.8545600000000002</v>
      </c>
      <c r="D1555" s="128">
        <f t="shared" si="33"/>
        <v>1.9230542639146364E-2</v>
      </c>
    </row>
    <row r="1556" spans="2:4" x14ac:dyDescent="0.25">
      <c r="B1556" s="12">
        <v>34512</v>
      </c>
      <c r="C1556" s="18">
        <v>2.8007010000000001</v>
      </c>
      <c r="D1556" s="128">
        <f t="shared" si="33"/>
        <v>9.090962206326636E-2</v>
      </c>
    </row>
    <row r="1557" spans="2:4" x14ac:dyDescent="0.25">
      <c r="B1557" s="12">
        <v>34505</v>
      </c>
      <c r="C1557" s="18">
        <v>2.5673080000000001</v>
      </c>
      <c r="D1557" s="128">
        <f t="shared" si="33"/>
        <v>-5.921093133906552E-2</v>
      </c>
    </row>
    <row r="1558" spans="2:4" x14ac:dyDescent="0.25">
      <c r="B1558" s="12">
        <v>34498</v>
      </c>
      <c r="C1558" s="18">
        <v>2.728888</v>
      </c>
      <c r="D1558" s="128">
        <f t="shared" si="33"/>
        <v>-0.11111082157056784</v>
      </c>
    </row>
    <row r="1559" spans="2:4" x14ac:dyDescent="0.25">
      <c r="B1559" s="12">
        <v>34491</v>
      </c>
      <c r="C1559" s="18">
        <v>3.069998</v>
      </c>
      <c r="D1559" s="128">
        <f t="shared" si="33"/>
        <v>-6.5574209587884513E-2</v>
      </c>
    </row>
    <row r="1560" spans="2:4" x14ac:dyDescent="0.25">
      <c r="B1560" s="12">
        <v>34484</v>
      </c>
      <c r="C1560" s="18">
        <v>3.2854380000000001</v>
      </c>
      <c r="D1560" s="128">
        <f t="shared" si="33"/>
        <v>4.5714716766858343E-2</v>
      </c>
    </row>
    <row r="1561" spans="2:4" x14ac:dyDescent="0.25">
      <c r="B1561" s="12">
        <v>34477</v>
      </c>
      <c r="C1561" s="18">
        <v>3.1418110000000001</v>
      </c>
      <c r="D1561" s="128">
        <f t="shared" si="33"/>
        <v>-7.4074106819727592E-2</v>
      </c>
    </row>
    <row r="1562" spans="2:4" x14ac:dyDescent="0.25">
      <c r="B1562" s="12">
        <v>34470</v>
      </c>
      <c r="C1562" s="18">
        <v>3.3931559999999998</v>
      </c>
      <c r="D1562" s="128">
        <f t="shared" si="33"/>
        <v>1.6128539591255375E-2</v>
      </c>
    </row>
    <row r="1563" spans="2:4" x14ac:dyDescent="0.25">
      <c r="B1563" s="12">
        <v>34463</v>
      </c>
      <c r="C1563" s="18">
        <v>3.3392979999999999</v>
      </c>
      <c r="D1563" s="128">
        <f t="shared" si="33"/>
        <v>-3.1249356327140987E-2</v>
      </c>
    </row>
    <row r="1564" spans="2:4" x14ac:dyDescent="0.25">
      <c r="B1564" s="12">
        <v>34456</v>
      </c>
      <c r="C1564" s="18">
        <v>3.4470149999999999</v>
      </c>
      <c r="D1564" s="128">
        <f t="shared" si="33"/>
        <v>-7.5797915124996007E-2</v>
      </c>
    </row>
    <row r="1565" spans="2:4" x14ac:dyDescent="0.25">
      <c r="B1565" s="12">
        <v>34449</v>
      </c>
      <c r="C1565" s="18">
        <v>3.7297199999999999</v>
      </c>
      <c r="D1565" s="128">
        <f t="shared" si="33"/>
        <v>6.66665141381102E-2</v>
      </c>
    </row>
    <row r="1566" spans="2:4" x14ac:dyDescent="0.25">
      <c r="B1566" s="12">
        <v>34442</v>
      </c>
      <c r="C1566" s="18">
        <v>3.496613</v>
      </c>
      <c r="D1566" s="128">
        <f t="shared" si="33"/>
        <v>-5.101659020817273E-3</v>
      </c>
    </row>
    <row r="1567" spans="2:4" x14ac:dyDescent="0.25">
      <c r="B1567" s="12">
        <v>34435</v>
      </c>
      <c r="C1567" s="18">
        <v>3.5145430000000002</v>
      </c>
      <c r="D1567" s="128">
        <f t="shared" si="33"/>
        <v>-7.1089770562376864E-2</v>
      </c>
    </row>
    <row r="1568" spans="2:4" x14ac:dyDescent="0.25">
      <c r="B1568" s="12">
        <v>34428</v>
      </c>
      <c r="C1568" s="18">
        <v>3.783512</v>
      </c>
      <c r="D1568" s="128">
        <f t="shared" si="33"/>
        <v>-3.6530001293620162E-2</v>
      </c>
    </row>
    <row r="1569" spans="2:4" x14ac:dyDescent="0.25">
      <c r="B1569" s="12">
        <v>34421</v>
      </c>
      <c r="C1569" s="18">
        <v>3.9269639999999999</v>
      </c>
      <c r="D1569" s="128">
        <f t="shared" si="33"/>
        <v>-6.4102087450416234E-2</v>
      </c>
    </row>
    <row r="1570" spans="2:4" x14ac:dyDescent="0.25">
      <c r="B1570" s="12">
        <v>34414</v>
      </c>
      <c r="C1570" s="18">
        <v>4.195932</v>
      </c>
      <c r="D1570" s="128">
        <f t="shared" si="33"/>
        <v>-8.2353342553688313E-2</v>
      </c>
    </row>
    <row r="1571" spans="2:4" x14ac:dyDescent="0.25">
      <c r="B1571" s="12">
        <v>34407</v>
      </c>
      <c r="C1571" s="18">
        <v>4.5724919999999996</v>
      </c>
      <c r="D1571" s="128">
        <f t="shared" si="33"/>
        <v>1.5936398381964256E-2</v>
      </c>
    </row>
    <row r="1572" spans="2:4" x14ac:dyDescent="0.25">
      <c r="B1572" s="12">
        <v>34400</v>
      </c>
      <c r="C1572" s="18">
        <v>4.5007659999999996</v>
      </c>
      <c r="D1572" s="128">
        <f t="shared" si="33"/>
        <v>-2.7132125611748714E-2</v>
      </c>
    </row>
    <row r="1573" spans="2:4" x14ac:dyDescent="0.25">
      <c r="B1573" s="12">
        <v>34393</v>
      </c>
      <c r="C1573" s="18">
        <v>4.6262869999999996</v>
      </c>
      <c r="D1573" s="128">
        <f t="shared" si="33"/>
        <v>0.13157912759830026</v>
      </c>
    </row>
    <row r="1574" spans="2:4" x14ac:dyDescent="0.25">
      <c r="B1574" s="12">
        <v>34386</v>
      </c>
      <c r="C1574" s="18">
        <v>4.0883459999999996</v>
      </c>
      <c r="D1574" s="128">
        <f t="shared" si="33"/>
        <v>-4.3667292781273126E-3</v>
      </c>
    </row>
    <row r="1575" spans="2:4" x14ac:dyDescent="0.25">
      <c r="B1575" s="12">
        <v>34379</v>
      </c>
      <c r="C1575" s="18">
        <v>4.1062770000000004</v>
      </c>
      <c r="D1575" s="128">
        <f t="shared" si="33"/>
        <v>4.0909337487902153E-2</v>
      </c>
    </row>
    <row r="1576" spans="2:4" x14ac:dyDescent="0.25">
      <c r="B1576" s="12">
        <v>34372</v>
      </c>
      <c r="C1576" s="18">
        <v>3.9448940000000001</v>
      </c>
      <c r="D1576" s="128">
        <f t="shared" si="33"/>
        <v>-3.5088028263752458E-2</v>
      </c>
    </row>
    <row r="1577" spans="2:4" x14ac:dyDescent="0.25">
      <c r="B1577" s="12">
        <v>34365</v>
      </c>
      <c r="C1577" s="18">
        <v>4.0883459999999996</v>
      </c>
      <c r="D1577" s="128">
        <f t="shared" si="33"/>
        <v>-3.2922786082079325E-2</v>
      </c>
    </row>
    <row r="1578" spans="2:4" x14ac:dyDescent="0.25">
      <c r="B1578" s="12">
        <v>34358</v>
      </c>
      <c r="C1578" s="18">
        <v>4.2275280000000004</v>
      </c>
      <c r="D1578" s="128">
        <f t="shared" si="33"/>
        <v>2.1644707794632456E-2</v>
      </c>
    </row>
    <row r="1579" spans="2:4" x14ac:dyDescent="0.25">
      <c r="B1579" s="12">
        <v>34351</v>
      </c>
      <c r="C1579" s="18">
        <v>4.1379630000000001</v>
      </c>
      <c r="D1579" s="128">
        <f t="shared" si="33"/>
        <v>-0.12830191779506017</v>
      </c>
    </row>
    <row r="1580" spans="2:4" x14ac:dyDescent="0.25">
      <c r="B1580" s="12">
        <v>34344</v>
      </c>
      <c r="C1580" s="18">
        <v>4.7470140000000001</v>
      </c>
      <c r="D1580" s="128">
        <f t="shared" si="33"/>
        <v>2.3166119700814836E-2</v>
      </c>
    </row>
    <row r="1581" spans="2:4" x14ac:dyDescent="0.25">
      <c r="B1581" s="12">
        <v>34337</v>
      </c>
      <c r="C1581" s="18">
        <v>4.6395340000000003</v>
      </c>
      <c r="D1581" s="128">
        <f t="shared" si="33"/>
        <v>9.7457899746613119E-2</v>
      </c>
    </row>
    <row r="1582" spans="2:4" x14ac:dyDescent="0.25">
      <c r="B1582" s="12">
        <v>34330</v>
      </c>
      <c r="C1582" s="18">
        <v>4.2275280000000004</v>
      </c>
      <c r="D1582" s="128">
        <f t="shared" si="33"/>
        <v>0</v>
      </c>
    </row>
    <row r="1583" spans="2:4" x14ac:dyDescent="0.25">
      <c r="B1583" s="12">
        <v>34323</v>
      </c>
      <c r="C1583" s="18">
        <v>4.2275280000000004</v>
      </c>
      <c r="D1583" s="128">
        <f t="shared" si="33"/>
        <v>-2.8806633522639125E-2</v>
      </c>
    </row>
    <row r="1584" spans="2:4" x14ac:dyDescent="0.25">
      <c r="B1584" s="12">
        <v>34316</v>
      </c>
      <c r="C1584" s="18">
        <v>4.3529210000000003</v>
      </c>
      <c r="D1584" s="128">
        <f t="shared" si="33"/>
        <v>-2.0161450070320885E-2</v>
      </c>
    </row>
    <row r="1585" spans="2:4" x14ac:dyDescent="0.25">
      <c r="B1585" s="12">
        <v>34309</v>
      </c>
      <c r="C1585" s="18">
        <v>4.442488</v>
      </c>
      <c r="D1585" s="128">
        <f t="shared" si="33"/>
        <v>-5.3434990890152689E-2</v>
      </c>
    </row>
    <row r="1586" spans="2:4" x14ac:dyDescent="0.25">
      <c r="B1586" s="12">
        <v>34302</v>
      </c>
      <c r="C1586" s="18">
        <v>4.6932729999999996</v>
      </c>
      <c r="D1586" s="128">
        <f t="shared" si="33"/>
        <v>0.12931016228588144</v>
      </c>
    </row>
    <row r="1587" spans="2:4" x14ac:dyDescent="0.25">
      <c r="B1587" s="12">
        <v>34295</v>
      </c>
      <c r="C1587" s="18">
        <v>4.1558760000000001</v>
      </c>
      <c r="D1587" s="128">
        <f t="shared" si="33"/>
        <v>-4.918052290225472E-2</v>
      </c>
    </row>
    <row r="1588" spans="2:4" x14ac:dyDescent="0.25">
      <c r="B1588" s="12">
        <v>34288</v>
      </c>
      <c r="C1588" s="18">
        <v>4.3708359999999997</v>
      </c>
      <c r="D1588" s="128">
        <f t="shared" si="33"/>
        <v>-5.0583985524718211E-2</v>
      </c>
    </row>
    <row r="1589" spans="2:4" x14ac:dyDescent="0.25">
      <c r="B1589" s="12">
        <v>34281</v>
      </c>
      <c r="C1589" s="18">
        <v>4.6037100000000004</v>
      </c>
      <c r="D1589" s="128">
        <f t="shared" si="33"/>
        <v>-6.5454008062286406E-2</v>
      </c>
    </row>
    <row r="1590" spans="2:4" x14ac:dyDescent="0.25">
      <c r="B1590" s="12">
        <v>34274</v>
      </c>
      <c r="C1590" s="18">
        <v>4.9261460000000001</v>
      </c>
      <c r="D1590" s="128">
        <f t="shared" si="33"/>
        <v>-2.747988733631157E-2</v>
      </c>
    </row>
    <row r="1591" spans="2:4" x14ac:dyDescent="0.25">
      <c r="B1591" s="12">
        <v>34267</v>
      </c>
      <c r="C1591" s="18">
        <v>5.0653410000000001</v>
      </c>
      <c r="D1591" s="128">
        <f t="shared" si="33"/>
        <v>-6.9079056791543691E-2</v>
      </c>
    </row>
    <row r="1592" spans="2:4" x14ac:dyDescent="0.25">
      <c r="B1592" s="12">
        <v>34260</v>
      </c>
      <c r="C1592" s="18">
        <v>5.4412149999999997</v>
      </c>
      <c r="D1592" s="128">
        <f t="shared" si="33"/>
        <v>-5.2959753685278721E-2</v>
      </c>
    </row>
    <row r="1593" spans="2:4" x14ac:dyDescent="0.25">
      <c r="B1593" s="12">
        <v>34253</v>
      </c>
      <c r="C1593" s="18">
        <v>5.745495</v>
      </c>
      <c r="D1593" s="128">
        <f t="shared" si="33"/>
        <v>1.5823019801980198E-2</v>
      </c>
    </row>
    <row r="1594" spans="2:4" x14ac:dyDescent="0.25">
      <c r="B1594" s="12">
        <v>34246</v>
      </c>
      <c r="C1594" s="18">
        <v>5.6559999999999997</v>
      </c>
      <c r="D1594" s="128">
        <f t="shared" si="33"/>
        <v>-2.469154749343494E-2</v>
      </c>
    </row>
    <row r="1595" spans="2:4" x14ac:dyDescent="0.25">
      <c r="B1595" s="12">
        <v>34239</v>
      </c>
      <c r="C1595" s="18">
        <v>5.7991910000000004</v>
      </c>
      <c r="D1595" s="128">
        <f t="shared" si="33"/>
        <v>1.5674214529109776E-2</v>
      </c>
    </row>
    <row r="1596" spans="2:4" x14ac:dyDescent="0.25">
      <c r="B1596" s="12">
        <v>34232</v>
      </c>
      <c r="C1596" s="18">
        <v>5.7096960000000001</v>
      </c>
      <c r="D1596" s="128">
        <f t="shared" si="33"/>
        <v>2.903251735661172E-2</v>
      </c>
    </row>
    <row r="1597" spans="2:4" x14ac:dyDescent="0.25">
      <c r="B1597" s="12">
        <v>34225</v>
      </c>
      <c r="C1597" s="18">
        <v>5.5486060000000004</v>
      </c>
      <c r="D1597" s="128">
        <f t="shared" si="33"/>
        <v>4.3770557334800619E-2</v>
      </c>
    </row>
    <row r="1598" spans="2:4" x14ac:dyDescent="0.25">
      <c r="B1598" s="12">
        <v>34218</v>
      </c>
      <c r="C1598" s="18">
        <v>5.315925</v>
      </c>
      <c r="D1598" s="128">
        <f t="shared" si="33"/>
        <v>-3.2573224102588005E-2</v>
      </c>
    </row>
    <row r="1599" spans="2:4" x14ac:dyDescent="0.25">
      <c r="B1599" s="12">
        <v>34211</v>
      </c>
      <c r="C1599" s="18">
        <v>5.4949120000000002</v>
      </c>
      <c r="D1599" s="128">
        <f t="shared" si="33"/>
        <v>6.228409624080733E-2</v>
      </c>
    </row>
    <row r="1600" spans="2:4" x14ac:dyDescent="0.25">
      <c r="B1600" s="12">
        <v>34204</v>
      </c>
      <c r="C1600" s="18">
        <v>5.172733</v>
      </c>
      <c r="D1600" s="128">
        <f t="shared" si="33"/>
        <v>3.9568547740424398E-2</v>
      </c>
    </row>
    <row r="1601" spans="2:4" x14ac:dyDescent="0.25">
      <c r="B1601" s="12">
        <v>34197</v>
      </c>
      <c r="C1601" s="18">
        <v>4.9758459999999998</v>
      </c>
      <c r="D1601" s="128">
        <f t="shared" si="33"/>
        <v>1.8314677978713778E-2</v>
      </c>
    </row>
    <row r="1602" spans="2:4" x14ac:dyDescent="0.25">
      <c r="B1602" s="12">
        <v>34190</v>
      </c>
      <c r="C1602" s="18">
        <v>4.8863539999999999</v>
      </c>
      <c r="D1602" s="128">
        <f t="shared" si="33"/>
        <v>-4.2105302364824793E-2</v>
      </c>
    </row>
    <row r="1603" spans="2:4" x14ac:dyDescent="0.25">
      <c r="B1603" s="12">
        <v>34183</v>
      </c>
      <c r="C1603" s="18">
        <v>5.1011389999999999</v>
      </c>
      <c r="D1603" s="128">
        <f t="shared" ref="D1603:D1666" si="34">C1603/C1604-1</f>
        <v>7.6397675162541923E-2</v>
      </c>
    </row>
    <row r="1604" spans="2:4" x14ac:dyDescent="0.25">
      <c r="B1604" s="12">
        <v>34176</v>
      </c>
      <c r="C1604" s="18">
        <v>4.7390840000000001</v>
      </c>
      <c r="D1604" s="128">
        <f t="shared" si="34"/>
        <v>-3.9855520976019521E-2</v>
      </c>
    </row>
    <row r="1605" spans="2:4" x14ac:dyDescent="0.25">
      <c r="B1605" s="12">
        <v>34169</v>
      </c>
      <c r="C1605" s="18">
        <v>4.9358029999999999</v>
      </c>
      <c r="D1605" s="128">
        <f t="shared" si="34"/>
        <v>-5.1545997531538323E-2</v>
      </c>
    </row>
    <row r="1606" spans="2:4" x14ac:dyDescent="0.25">
      <c r="B1606" s="12">
        <v>34162</v>
      </c>
      <c r="C1606" s="18">
        <v>5.2040509999999998</v>
      </c>
      <c r="D1606" s="128">
        <f t="shared" si="34"/>
        <v>-3.6423536957535307E-2</v>
      </c>
    </row>
    <row r="1607" spans="2:4" x14ac:dyDescent="0.25">
      <c r="B1607" s="12">
        <v>34155</v>
      </c>
      <c r="C1607" s="18">
        <v>5.400766</v>
      </c>
      <c r="D1607" s="128">
        <f t="shared" si="34"/>
        <v>-1.94810558836499E-2</v>
      </c>
    </row>
    <row r="1608" spans="2:4" x14ac:dyDescent="0.25">
      <c r="B1608" s="12">
        <v>34148</v>
      </c>
      <c r="C1608" s="18">
        <v>5.5080689999999999</v>
      </c>
      <c r="D1608" s="128">
        <f t="shared" si="34"/>
        <v>-3.2367255976568643E-3</v>
      </c>
    </row>
    <row r="1609" spans="2:4" x14ac:dyDescent="0.25">
      <c r="B1609" s="12">
        <v>34141</v>
      </c>
      <c r="C1609" s="18">
        <v>5.5259549999999997</v>
      </c>
      <c r="D1609" s="128">
        <f t="shared" si="34"/>
        <v>6.9204981769577678E-2</v>
      </c>
    </row>
    <row r="1610" spans="2:4" x14ac:dyDescent="0.25">
      <c r="B1610" s="12">
        <v>34134</v>
      </c>
      <c r="C1610" s="18">
        <v>5.1682839999999999</v>
      </c>
      <c r="D1610" s="128">
        <f t="shared" si="34"/>
        <v>-3.0201338503807462E-2</v>
      </c>
    </row>
    <row r="1611" spans="2:4" x14ac:dyDescent="0.25">
      <c r="B1611" s="12">
        <v>34127</v>
      </c>
      <c r="C1611" s="18">
        <v>5.3292339999999996</v>
      </c>
      <c r="D1611" s="128">
        <f t="shared" si="34"/>
        <v>-9.9669600966768579E-3</v>
      </c>
    </row>
    <row r="1612" spans="2:4" x14ac:dyDescent="0.25">
      <c r="B1612" s="12">
        <v>34120</v>
      </c>
      <c r="C1612" s="18">
        <v>5.3828849999999999</v>
      </c>
      <c r="D1612" s="128">
        <f t="shared" si="34"/>
        <v>1.0067300478830532E-2</v>
      </c>
    </row>
    <row r="1613" spans="2:4" x14ac:dyDescent="0.25">
      <c r="B1613" s="12">
        <v>34113</v>
      </c>
      <c r="C1613" s="18">
        <v>5.3292339999999996</v>
      </c>
      <c r="D1613" s="128">
        <f t="shared" si="34"/>
        <v>3.8327588588600747E-2</v>
      </c>
    </row>
    <row r="1614" spans="2:4" x14ac:dyDescent="0.25">
      <c r="B1614" s="12">
        <v>34106</v>
      </c>
      <c r="C1614" s="18">
        <v>5.132517</v>
      </c>
      <c r="D1614" s="128">
        <f t="shared" si="34"/>
        <v>6.2962811854030853E-2</v>
      </c>
    </row>
    <row r="1615" spans="2:4" x14ac:dyDescent="0.25">
      <c r="B1615" s="12">
        <v>34099</v>
      </c>
      <c r="C1615" s="18">
        <v>4.8285010000000002</v>
      </c>
      <c r="D1615" s="128">
        <f t="shared" si="34"/>
        <v>4.6511617826216822E-2</v>
      </c>
    </row>
    <row r="1616" spans="2:4" x14ac:dyDescent="0.25">
      <c r="B1616" s="12">
        <v>34092</v>
      </c>
      <c r="C1616" s="18">
        <v>4.6139010000000003</v>
      </c>
      <c r="D1616" s="128">
        <f t="shared" si="34"/>
        <v>4.1395337184366721E-2</v>
      </c>
    </row>
    <row r="1617" spans="2:4" x14ac:dyDescent="0.25">
      <c r="B1617" s="12">
        <v>34085</v>
      </c>
      <c r="C1617" s="18">
        <v>4.4304990000000002</v>
      </c>
      <c r="D1617" s="128">
        <f t="shared" si="34"/>
        <v>6.4378007189868525E-2</v>
      </c>
    </row>
    <row r="1618" spans="2:4" x14ac:dyDescent="0.25">
      <c r="B1618" s="12">
        <v>34078</v>
      </c>
      <c r="C1618" s="18">
        <v>4.1625240000000003</v>
      </c>
      <c r="D1618" s="128">
        <f t="shared" si="34"/>
        <v>-2.100873737314346E-2</v>
      </c>
    </row>
    <row r="1619" spans="2:4" x14ac:dyDescent="0.25">
      <c r="B1619" s="12">
        <v>34071</v>
      </c>
      <c r="C1619" s="18">
        <v>4.2518500000000001</v>
      </c>
      <c r="D1619" s="128">
        <f t="shared" si="34"/>
        <v>-4.8000001791220326E-2</v>
      </c>
    </row>
    <row r="1620" spans="2:4" x14ac:dyDescent="0.25">
      <c r="B1620" s="12">
        <v>34064</v>
      </c>
      <c r="C1620" s="18">
        <v>4.4662290000000002</v>
      </c>
      <c r="D1620" s="128">
        <f t="shared" si="34"/>
        <v>8.0645543538098163E-3</v>
      </c>
    </row>
    <row r="1621" spans="2:4" x14ac:dyDescent="0.25">
      <c r="B1621" s="12">
        <v>34057</v>
      </c>
      <c r="C1621" s="18">
        <v>4.4304990000000002</v>
      </c>
      <c r="D1621" s="128">
        <f t="shared" si="34"/>
        <v>-3.8759449416562286E-2</v>
      </c>
    </row>
    <row r="1622" spans="2:4" x14ac:dyDescent="0.25">
      <c r="B1622" s="12">
        <v>34050</v>
      </c>
      <c r="C1622" s="18">
        <v>4.6091470000000001</v>
      </c>
      <c r="D1622" s="128">
        <f t="shared" si="34"/>
        <v>0.10729619817207059</v>
      </c>
    </row>
    <row r="1623" spans="2:4" x14ac:dyDescent="0.25">
      <c r="B1623" s="12">
        <v>34043</v>
      </c>
      <c r="C1623" s="18">
        <v>4.1625240000000003</v>
      </c>
      <c r="D1623" s="128">
        <f t="shared" si="34"/>
        <v>-2.306102494800244E-2</v>
      </c>
    </row>
    <row r="1624" spans="2:4" x14ac:dyDescent="0.25">
      <c r="B1624" s="12">
        <v>34036</v>
      </c>
      <c r="C1624" s="18">
        <v>4.2607819999999998</v>
      </c>
      <c r="D1624" s="128">
        <f t="shared" si="34"/>
        <v>6.4731809297051024E-2</v>
      </c>
    </row>
    <row r="1625" spans="2:4" x14ac:dyDescent="0.25">
      <c r="B1625" s="12">
        <v>34029</v>
      </c>
      <c r="C1625" s="18">
        <v>4.0017420000000001</v>
      </c>
      <c r="D1625" s="128">
        <f t="shared" si="34"/>
        <v>-5.6842235263034557E-2</v>
      </c>
    </row>
    <row r="1626" spans="2:4" x14ac:dyDescent="0.25">
      <c r="B1626" s="12">
        <v>34022</v>
      </c>
      <c r="C1626" s="18">
        <v>4.2429189999999997</v>
      </c>
      <c r="D1626" s="128">
        <f t="shared" si="34"/>
        <v>4.1666728043440848E-2</v>
      </c>
    </row>
    <row r="1627" spans="2:4" x14ac:dyDescent="0.25">
      <c r="B1627" s="12">
        <v>34015</v>
      </c>
      <c r="C1627" s="18">
        <v>4.0732020000000002</v>
      </c>
      <c r="D1627" s="128">
        <f t="shared" si="34"/>
        <v>-5.9793520306575587E-2</v>
      </c>
    </row>
    <row r="1628" spans="2:4" x14ac:dyDescent="0.25">
      <c r="B1628" s="12">
        <v>34008</v>
      </c>
      <c r="C1628" s="18">
        <v>4.3322419999999999</v>
      </c>
      <c r="D1628" s="128">
        <f t="shared" si="34"/>
        <v>-2.2177411618871878E-2</v>
      </c>
    </row>
    <row r="1629" spans="2:4" x14ac:dyDescent="0.25">
      <c r="B1629" s="12">
        <v>34001</v>
      </c>
      <c r="C1629" s="18">
        <v>4.4304990000000002</v>
      </c>
      <c r="D1629" s="128">
        <f t="shared" si="34"/>
        <v>-1.1952247209804145E-2</v>
      </c>
    </row>
    <row r="1630" spans="2:4" x14ac:dyDescent="0.25">
      <c r="B1630" s="12">
        <v>33994</v>
      </c>
      <c r="C1630" s="18">
        <v>4.4840939999999998</v>
      </c>
      <c r="D1630" s="128">
        <f t="shared" si="34"/>
        <v>2.0325532542332159E-2</v>
      </c>
    </row>
    <row r="1631" spans="2:4" x14ac:dyDescent="0.25">
      <c r="B1631" s="12">
        <v>33987</v>
      </c>
      <c r="C1631" s="18">
        <v>4.394768</v>
      </c>
      <c r="D1631" s="128">
        <f t="shared" si="34"/>
        <v>0.10313847540975796</v>
      </c>
    </row>
    <row r="1632" spans="2:4" x14ac:dyDescent="0.25">
      <c r="B1632" s="12">
        <v>33980</v>
      </c>
      <c r="C1632" s="18">
        <v>3.9838770000000001</v>
      </c>
      <c r="D1632" s="128">
        <f t="shared" si="34"/>
        <v>0.11500026728366763</v>
      </c>
    </row>
    <row r="1633" spans="2:4" x14ac:dyDescent="0.25">
      <c r="B1633" s="12">
        <v>33973</v>
      </c>
      <c r="C1633" s="18">
        <v>3.5729829999999998</v>
      </c>
      <c r="D1633" s="128">
        <f t="shared" si="34"/>
        <v>-1.7198692122616155E-2</v>
      </c>
    </row>
    <row r="1634" spans="2:4" x14ac:dyDescent="0.25">
      <c r="B1634" s="12">
        <v>33966</v>
      </c>
      <c r="C1634" s="18">
        <v>3.6355089999999999</v>
      </c>
      <c r="D1634" s="128">
        <f t="shared" si="34"/>
        <v>4.3588926588702614E-2</v>
      </c>
    </row>
    <row r="1635" spans="2:4" x14ac:dyDescent="0.25">
      <c r="B1635" s="12">
        <v>33959</v>
      </c>
      <c r="C1635" s="18">
        <v>3.48366</v>
      </c>
      <c r="D1635" s="128">
        <f t="shared" si="34"/>
        <v>-2.2556074534286985E-2</v>
      </c>
    </row>
    <row r="1636" spans="2:4" x14ac:dyDescent="0.25">
      <c r="B1636" s="12">
        <v>33952</v>
      </c>
      <c r="C1636" s="18">
        <v>3.5640510000000001</v>
      </c>
      <c r="D1636" s="128">
        <f t="shared" si="34"/>
        <v>-7.4625826545706708E-3</v>
      </c>
    </row>
    <row r="1637" spans="2:4" x14ac:dyDescent="0.25">
      <c r="B1637" s="12">
        <v>33945</v>
      </c>
      <c r="C1637" s="18">
        <v>3.5908479999999998</v>
      </c>
      <c r="D1637" s="128">
        <f t="shared" si="34"/>
        <v>7.518691511428921E-3</v>
      </c>
    </row>
    <row r="1638" spans="2:4" x14ac:dyDescent="0.25">
      <c r="B1638" s="12">
        <v>33938</v>
      </c>
      <c r="C1638" s="18">
        <v>3.5640510000000001</v>
      </c>
      <c r="D1638" s="128">
        <f t="shared" si="34"/>
        <v>2.5124334797232972E-3</v>
      </c>
    </row>
    <row r="1639" spans="2:4" x14ac:dyDescent="0.25">
      <c r="B1639" s="12">
        <v>33931</v>
      </c>
      <c r="C1639" s="18">
        <v>3.5551189999999999</v>
      </c>
      <c r="D1639" s="128">
        <f t="shared" si="34"/>
        <v>2.5773018888884058E-2</v>
      </c>
    </row>
    <row r="1640" spans="2:4" x14ac:dyDescent="0.25">
      <c r="B1640" s="12">
        <v>33924</v>
      </c>
      <c r="C1640" s="18">
        <v>3.465795</v>
      </c>
      <c r="D1640" s="128">
        <f t="shared" si="34"/>
        <v>5.7220809020036123E-2</v>
      </c>
    </row>
    <row r="1641" spans="2:4" x14ac:dyDescent="0.25">
      <c r="B1641" s="12">
        <v>33917</v>
      </c>
      <c r="C1641" s="18">
        <v>3.278213</v>
      </c>
      <c r="D1641" s="128">
        <f t="shared" si="34"/>
        <v>5.4797848204501953E-3</v>
      </c>
    </row>
    <row r="1642" spans="2:4" x14ac:dyDescent="0.25">
      <c r="B1642" s="12">
        <v>33910</v>
      </c>
      <c r="C1642" s="18">
        <v>3.2603469999999999</v>
      </c>
      <c r="D1642" s="128">
        <f t="shared" si="34"/>
        <v>6.7251628531212138E-2</v>
      </c>
    </row>
    <row r="1643" spans="2:4" x14ac:dyDescent="0.25">
      <c r="B1643" s="12">
        <v>33903</v>
      </c>
      <c r="C1643" s="18">
        <v>3.0548999999999999</v>
      </c>
      <c r="D1643" s="128">
        <f t="shared" si="34"/>
        <v>1.4836700619685228E-2</v>
      </c>
    </row>
    <row r="1644" spans="2:4" x14ac:dyDescent="0.25">
      <c r="B1644" s="12">
        <v>33896</v>
      </c>
      <c r="C1644" s="18">
        <v>3.0102380000000002</v>
      </c>
      <c r="D1644" s="128">
        <f t="shared" si="34"/>
        <v>2.9760377648930803E-3</v>
      </c>
    </row>
    <row r="1645" spans="2:4" x14ac:dyDescent="0.25">
      <c r="B1645" s="12">
        <v>33889</v>
      </c>
      <c r="C1645" s="18">
        <v>3.001306</v>
      </c>
      <c r="D1645" s="128">
        <f t="shared" si="34"/>
        <v>8.3871391782268434E-2</v>
      </c>
    </row>
    <row r="1646" spans="2:4" x14ac:dyDescent="0.25">
      <c r="B1646" s="12">
        <v>33882</v>
      </c>
      <c r="C1646" s="18">
        <v>2.7690610000000002</v>
      </c>
      <c r="D1646" s="128">
        <f t="shared" si="34"/>
        <v>-2.2082300785883802E-2</v>
      </c>
    </row>
    <row r="1647" spans="2:4" x14ac:dyDescent="0.25">
      <c r="B1647" s="12">
        <v>33875</v>
      </c>
      <c r="C1647" s="18">
        <v>2.8315890000000001</v>
      </c>
      <c r="D1647" s="128">
        <f t="shared" si="34"/>
        <v>-3.9393956870263036E-2</v>
      </c>
    </row>
    <row r="1648" spans="2:4" x14ac:dyDescent="0.25">
      <c r="B1648" s="12">
        <v>33868</v>
      </c>
      <c r="C1648" s="18">
        <v>2.947711</v>
      </c>
      <c r="D1648" s="128">
        <f t="shared" si="34"/>
        <v>-6.0241248243174672E-3</v>
      </c>
    </row>
    <row r="1649" spans="2:4" x14ac:dyDescent="0.25">
      <c r="B1649" s="12">
        <v>33861</v>
      </c>
      <c r="C1649" s="18">
        <v>2.965576</v>
      </c>
      <c r="D1649" s="128">
        <f t="shared" si="34"/>
        <v>2.4691477466694423E-2</v>
      </c>
    </row>
    <row r="1650" spans="2:4" x14ac:dyDescent="0.25">
      <c r="B1650" s="12">
        <v>33854</v>
      </c>
      <c r="C1650" s="18">
        <v>2.8941159999999999</v>
      </c>
      <c r="D1650" s="128">
        <f t="shared" si="34"/>
        <v>3.1846924834354917E-2</v>
      </c>
    </row>
    <row r="1651" spans="2:4" x14ac:dyDescent="0.25">
      <c r="B1651" s="12">
        <v>33847</v>
      </c>
      <c r="C1651" s="18">
        <v>2.804792</v>
      </c>
      <c r="D1651" s="128">
        <f t="shared" si="34"/>
        <v>2.614429061097967E-2</v>
      </c>
    </row>
    <row r="1652" spans="2:4" x14ac:dyDescent="0.25">
      <c r="B1652" s="12">
        <v>33840</v>
      </c>
      <c r="C1652" s="18">
        <v>2.7333310000000002</v>
      </c>
      <c r="D1652" s="128">
        <f t="shared" si="34"/>
        <v>8.1271893302108378E-2</v>
      </c>
    </row>
    <row r="1653" spans="2:4" x14ac:dyDescent="0.25">
      <c r="B1653" s="12">
        <v>33833</v>
      </c>
      <c r="C1653" s="18">
        <v>2.5278849999999999</v>
      </c>
      <c r="D1653" s="128">
        <f t="shared" si="34"/>
        <v>-7.0175783168024974E-3</v>
      </c>
    </row>
    <row r="1654" spans="2:4" x14ac:dyDescent="0.25">
      <c r="B1654" s="12">
        <v>33826</v>
      </c>
      <c r="C1654" s="18">
        <v>2.54575</v>
      </c>
      <c r="D1654" s="128">
        <f t="shared" si="34"/>
        <v>1.4234946335089038E-2</v>
      </c>
    </row>
    <row r="1655" spans="2:4" x14ac:dyDescent="0.25">
      <c r="B1655" s="12">
        <v>33819</v>
      </c>
      <c r="C1655" s="18">
        <v>2.5100199999999999</v>
      </c>
      <c r="D1655" s="128">
        <f t="shared" si="34"/>
        <v>-2.0906025280707174E-2</v>
      </c>
    </row>
    <row r="1656" spans="2:4" x14ac:dyDescent="0.25">
      <c r="B1656" s="12">
        <v>33812</v>
      </c>
      <c r="C1656" s="18">
        <v>2.563615</v>
      </c>
      <c r="D1656" s="128">
        <f t="shared" si="34"/>
        <v>9.9616449026581844E-2</v>
      </c>
    </row>
    <row r="1657" spans="2:4" x14ac:dyDescent="0.25">
      <c r="B1657" s="12">
        <v>33805</v>
      </c>
      <c r="C1657" s="18">
        <v>2.331372</v>
      </c>
      <c r="D1657" s="128">
        <f t="shared" si="34"/>
        <v>2.7559409108779631E-2</v>
      </c>
    </row>
    <row r="1658" spans="2:4" x14ac:dyDescent="0.25">
      <c r="B1658" s="12">
        <v>33798</v>
      </c>
      <c r="C1658" s="18">
        <v>2.2688440000000001</v>
      </c>
      <c r="D1658" s="128">
        <f t="shared" si="34"/>
        <v>8.5470015955449119E-2</v>
      </c>
    </row>
    <row r="1659" spans="2:4" x14ac:dyDescent="0.25">
      <c r="B1659" s="12">
        <v>33791</v>
      </c>
      <c r="C1659" s="18">
        <v>2.090195</v>
      </c>
      <c r="D1659" s="128">
        <f t="shared" si="34"/>
        <v>0.10900502348324537</v>
      </c>
    </row>
    <row r="1660" spans="2:4" x14ac:dyDescent="0.25">
      <c r="B1660" s="12">
        <v>33784</v>
      </c>
      <c r="C1660" s="18">
        <v>1.8847480000000001</v>
      </c>
      <c r="D1660" s="128">
        <f t="shared" si="34"/>
        <v>6.5656014524261064E-2</v>
      </c>
    </row>
    <row r="1661" spans="2:4" x14ac:dyDescent="0.25">
      <c r="B1661" s="12">
        <v>33777</v>
      </c>
      <c r="C1661" s="18">
        <v>1.7686269999999999</v>
      </c>
      <c r="D1661" s="128">
        <f t="shared" si="34"/>
        <v>-2.9410828549790935E-2</v>
      </c>
    </row>
    <row r="1662" spans="2:4" x14ac:dyDescent="0.25">
      <c r="B1662" s="12">
        <v>33770</v>
      </c>
      <c r="C1662" s="18">
        <v>1.82222</v>
      </c>
      <c r="D1662" s="128">
        <f t="shared" si="34"/>
        <v>-8.1081953357680203E-2</v>
      </c>
    </row>
    <row r="1663" spans="2:4" x14ac:dyDescent="0.25">
      <c r="B1663" s="12">
        <v>33763</v>
      </c>
      <c r="C1663" s="18">
        <v>1.983006</v>
      </c>
      <c r="D1663" s="128">
        <f t="shared" si="34"/>
        <v>-6.7226736597010728E-2</v>
      </c>
    </row>
    <row r="1664" spans="2:4" x14ac:dyDescent="0.25">
      <c r="B1664" s="12">
        <v>33756</v>
      </c>
      <c r="C1664" s="18">
        <v>2.1259250000000001</v>
      </c>
      <c r="D1664" s="128">
        <f t="shared" si="34"/>
        <v>8.1818598166033984E-2</v>
      </c>
    </row>
    <row r="1665" spans="2:4" x14ac:dyDescent="0.25">
      <c r="B1665" s="12">
        <v>33749</v>
      </c>
      <c r="C1665" s="18">
        <v>1.9651400000000001</v>
      </c>
      <c r="D1665" s="128">
        <f t="shared" si="34"/>
        <v>2.8036992047274945E-2</v>
      </c>
    </row>
    <row r="1666" spans="2:4" x14ac:dyDescent="0.25">
      <c r="B1666" s="12">
        <v>33742</v>
      </c>
      <c r="C1666" s="18">
        <v>1.911546</v>
      </c>
      <c r="D1666" s="128">
        <f t="shared" si="34"/>
        <v>0</v>
      </c>
    </row>
    <row r="1667" spans="2:4" x14ac:dyDescent="0.25">
      <c r="B1667" s="12">
        <v>33735</v>
      </c>
      <c r="C1667" s="18">
        <v>1.911546</v>
      </c>
      <c r="D1667" s="128">
        <f t="shared" ref="D1667:D1730" si="35">C1667/C1668-1</f>
        <v>-3.1673616767777468E-2</v>
      </c>
    </row>
    <row r="1668" spans="2:4" x14ac:dyDescent="0.25">
      <c r="B1668" s="12">
        <v>33728</v>
      </c>
      <c r="C1668" s="18">
        <v>1.974072</v>
      </c>
      <c r="D1668" s="128">
        <f t="shared" si="35"/>
        <v>-8.9691546624443008E-3</v>
      </c>
    </row>
    <row r="1669" spans="2:4" x14ac:dyDescent="0.25">
      <c r="B1669" s="12">
        <v>33721</v>
      </c>
      <c r="C1669" s="18">
        <v>1.991938</v>
      </c>
      <c r="D1669" s="128">
        <f t="shared" si="35"/>
        <v>0.14358921364312249</v>
      </c>
    </row>
    <row r="1670" spans="2:4" x14ac:dyDescent="0.25">
      <c r="B1670" s="12">
        <v>33714</v>
      </c>
      <c r="C1670" s="18">
        <v>1.74183</v>
      </c>
      <c r="D1670" s="128">
        <f t="shared" si="35"/>
        <v>-0.18410030081626039</v>
      </c>
    </row>
    <row r="1671" spans="2:4" x14ac:dyDescent="0.25">
      <c r="B1671" s="12">
        <v>33707</v>
      </c>
      <c r="C1671" s="18">
        <v>2.1348579999999999</v>
      </c>
      <c r="D1671" s="128">
        <f t="shared" si="35"/>
        <v>-3.2387926298862113E-2</v>
      </c>
    </row>
    <row r="1672" spans="2:4" x14ac:dyDescent="0.25">
      <c r="B1672" s="12">
        <v>33700</v>
      </c>
      <c r="C1672" s="18">
        <v>2.2063160000000002</v>
      </c>
      <c r="D1672" s="128">
        <f t="shared" si="35"/>
        <v>-5.7252391142347259E-2</v>
      </c>
    </row>
    <row r="1673" spans="2:4" x14ac:dyDescent="0.25">
      <c r="B1673" s="12">
        <v>33693</v>
      </c>
      <c r="C1673" s="18">
        <v>2.3403040000000002</v>
      </c>
      <c r="D1673" s="128">
        <f t="shared" si="35"/>
        <v>-1.8726472410927397E-2</v>
      </c>
    </row>
    <row r="1674" spans="2:4" x14ac:dyDescent="0.25">
      <c r="B1674" s="12">
        <v>33686</v>
      </c>
      <c r="C1674" s="18">
        <v>2.3849659999999999</v>
      </c>
      <c r="D1674" s="128">
        <f t="shared" si="35"/>
        <v>0.1840360865584918</v>
      </c>
    </row>
    <row r="1675" spans="2:4" x14ac:dyDescent="0.25">
      <c r="B1675" s="12">
        <v>33679</v>
      </c>
      <c r="C1675" s="18">
        <v>2.0142679999999999</v>
      </c>
      <c r="D1675" s="128">
        <f t="shared" si="35"/>
        <v>-1.7429764599885211E-2</v>
      </c>
    </row>
    <row r="1676" spans="2:4" x14ac:dyDescent="0.25">
      <c r="B1676" s="12">
        <v>33672</v>
      </c>
      <c r="C1676" s="18">
        <v>2.0499990000000001</v>
      </c>
      <c r="D1676" s="128">
        <f t="shared" si="35"/>
        <v>1.999946263416752E-2</v>
      </c>
    </row>
    <row r="1677" spans="2:4" x14ac:dyDescent="0.25">
      <c r="B1677" s="12">
        <v>33665</v>
      </c>
      <c r="C1677" s="18">
        <v>2.0098039999999999</v>
      </c>
      <c r="D1677" s="128">
        <f t="shared" si="35"/>
        <v>-4.0511089861318794E-2</v>
      </c>
    </row>
    <row r="1678" spans="2:4" x14ac:dyDescent="0.25">
      <c r="B1678" s="12">
        <v>33658</v>
      </c>
      <c r="C1678" s="18">
        <v>2.0946609999999999</v>
      </c>
      <c r="D1678" s="128">
        <f t="shared" si="35"/>
        <v>-6.3560809464626722E-3</v>
      </c>
    </row>
    <row r="1679" spans="2:4" x14ac:dyDescent="0.25">
      <c r="B1679" s="12">
        <v>33651</v>
      </c>
      <c r="C1679" s="18">
        <v>2.10806</v>
      </c>
      <c r="D1679" s="128">
        <f t="shared" si="35"/>
        <v>2.1644878981175841E-2</v>
      </c>
    </row>
    <row r="1680" spans="2:4" x14ac:dyDescent="0.25">
      <c r="B1680" s="12">
        <v>33644</v>
      </c>
      <c r="C1680" s="18">
        <v>2.0633979999999998</v>
      </c>
      <c r="D1680" s="128">
        <f t="shared" si="35"/>
        <v>2.4390994644208241E-2</v>
      </c>
    </row>
    <row r="1681" spans="2:4" x14ac:dyDescent="0.25">
      <c r="B1681" s="12">
        <v>33637</v>
      </c>
      <c r="C1681" s="18">
        <v>2.0142679999999999</v>
      </c>
      <c r="D1681" s="128">
        <f t="shared" si="35"/>
        <v>0.12749903162174814</v>
      </c>
    </row>
    <row r="1682" spans="2:4" x14ac:dyDescent="0.25">
      <c r="B1682" s="12">
        <v>33630</v>
      </c>
      <c r="C1682" s="18">
        <v>1.786492</v>
      </c>
      <c r="D1682" s="128">
        <f t="shared" si="35"/>
        <v>-3.6144864325924231E-2</v>
      </c>
    </row>
    <row r="1683" spans="2:4" x14ac:dyDescent="0.25">
      <c r="B1683" s="12">
        <v>33623</v>
      </c>
      <c r="C1683" s="18">
        <v>1.853486</v>
      </c>
      <c r="D1683" s="128">
        <f t="shared" si="35"/>
        <v>1.9656664401968449E-2</v>
      </c>
    </row>
    <row r="1684" spans="2:4" x14ac:dyDescent="0.25">
      <c r="B1684" s="12">
        <v>33616</v>
      </c>
      <c r="C1684" s="18">
        <v>1.817755</v>
      </c>
      <c r="D1684" s="128">
        <f t="shared" si="35"/>
        <v>8.5333131124480266E-2</v>
      </c>
    </row>
    <row r="1685" spans="2:4" x14ac:dyDescent="0.25">
      <c r="B1685" s="12">
        <v>33609</v>
      </c>
      <c r="C1685" s="18">
        <v>1.674836</v>
      </c>
      <c r="D1685" s="128">
        <f t="shared" si="35"/>
        <v>4.4568460548243261E-2</v>
      </c>
    </row>
    <row r="1686" spans="2:4" x14ac:dyDescent="0.25">
      <c r="B1686" s="12">
        <v>33602</v>
      </c>
      <c r="C1686" s="18">
        <v>1.6033759999999999</v>
      </c>
      <c r="D1686" s="128">
        <f t="shared" si="35"/>
        <v>2.8653107625901786E-2</v>
      </c>
    </row>
    <row r="1687" spans="2:4" x14ac:dyDescent="0.25">
      <c r="B1687" s="12">
        <v>33595</v>
      </c>
      <c r="C1687" s="18">
        <v>1.5587139999999999</v>
      </c>
      <c r="D1687" s="128">
        <f t="shared" si="35"/>
        <v>0.11501577332198321</v>
      </c>
    </row>
    <row r="1688" spans="2:4" x14ac:dyDescent="0.25">
      <c r="B1688" s="12">
        <v>33588</v>
      </c>
      <c r="C1688" s="18">
        <v>1.3979299999999999</v>
      </c>
      <c r="D1688" s="128">
        <f t="shared" si="35"/>
        <v>-3.3950263223727073E-2</v>
      </c>
    </row>
    <row r="1689" spans="2:4" x14ac:dyDescent="0.25">
      <c r="B1689" s="12">
        <v>33581</v>
      </c>
      <c r="C1689" s="18">
        <v>1.447058</v>
      </c>
      <c r="D1689" s="128">
        <f t="shared" si="35"/>
        <v>0.11340160178752656</v>
      </c>
    </row>
    <row r="1690" spans="2:4" x14ac:dyDescent="0.25">
      <c r="B1690" s="12">
        <v>33574</v>
      </c>
      <c r="C1690" s="18">
        <v>1.2996730000000001</v>
      </c>
      <c r="D1690" s="128">
        <f t="shared" si="35"/>
        <v>2.4648201014026316E-2</v>
      </c>
    </row>
    <row r="1691" spans="2:4" x14ac:dyDescent="0.25">
      <c r="B1691" s="12">
        <v>33567</v>
      </c>
      <c r="C1691" s="18">
        <v>1.2684089999999999</v>
      </c>
      <c r="D1691" s="128">
        <f t="shared" si="35"/>
        <v>2.8984813576921731E-2</v>
      </c>
    </row>
    <row r="1692" spans="2:4" x14ac:dyDescent="0.25">
      <c r="B1692" s="12">
        <v>33560</v>
      </c>
      <c r="C1692" s="18">
        <v>1.23268</v>
      </c>
      <c r="D1692" s="128">
        <f t="shared" si="35"/>
        <v>-4.1665338540107788E-2</v>
      </c>
    </row>
    <row r="1693" spans="2:4" x14ac:dyDescent="0.25">
      <c r="B1693" s="12">
        <v>33553</v>
      </c>
      <c r="C1693" s="18">
        <v>1.286273</v>
      </c>
      <c r="D1693" s="128">
        <f t="shared" si="35"/>
        <v>-2.3729865855861565E-2</v>
      </c>
    </row>
    <row r="1694" spans="2:4" x14ac:dyDescent="0.25">
      <c r="B1694" s="12">
        <v>33546</v>
      </c>
      <c r="C1694" s="18">
        <v>1.3175380000000001</v>
      </c>
      <c r="D1694" s="128">
        <f t="shared" si="35"/>
        <v>5.7347934880481066E-2</v>
      </c>
    </row>
    <row r="1695" spans="2:4" x14ac:dyDescent="0.25">
      <c r="B1695" s="12">
        <v>33539</v>
      </c>
      <c r="C1695" s="18">
        <v>1.246078</v>
      </c>
      <c r="D1695" s="128">
        <f t="shared" si="35"/>
        <v>0.17721559646895213</v>
      </c>
    </row>
    <row r="1696" spans="2:4" x14ac:dyDescent="0.25">
      <c r="B1696" s="12">
        <v>33532</v>
      </c>
      <c r="C1696" s="18">
        <v>1.0584960000000001</v>
      </c>
      <c r="D1696" s="128">
        <f t="shared" si="35"/>
        <v>-8.3687064900802577E-3</v>
      </c>
    </row>
    <row r="1697" spans="2:4" x14ac:dyDescent="0.25">
      <c r="B1697" s="12">
        <v>33525</v>
      </c>
      <c r="C1697" s="18">
        <v>1.067429</v>
      </c>
      <c r="D1697" s="128">
        <f t="shared" si="35"/>
        <v>-4.1664528708502679E-3</v>
      </c>
    </row>
    <row r="1698" spans="2:4" x14ac:dyDescent="0.25">
      <c r="B1698" s="12">
        <v>33518</v>
      </c>
      <c r="C1698" s="18">
        <v>1.071895</v>
      </c>
      <c r="D1698" s="128">
        <f t="shared" si="35"/>
        <v>0.12149537599409066</v>
      </c>
    </row>
    <row r="1699" spans="2:4" x14ac:dyDescent="0.25">
      <c r="B1699" s="12">
        <v>33511</v>
      </c>
      <c r="C1699" s="18">
        <v>0.95577299999999998</v>
      </c>
      <c r="D1699" s="128">
        <f t="shared" si="35"/>
        <v>4.3902369762455873E-2</v>
      </c>
    </row>
    <row r="1700" spans="2:4" x14ac:dyDescent="0.25">
      <c r="B1700" s="12">
        <v>33504</v>
      </c>
      <c r="C1700" s="18">
        <v>0.91557699999999997</v>
      </c>
      <c r="D1700" s="128">
        <f t="shared" si="35"/>
        <v>4.902810857086326E-3</v>
      </c>
    </row>
    <row r="1701" spans="2:4" x14ac:dyDescent="0.25">
      <c r="B1701" s="12">
        <v>33497</v>
      </c>
      <c r="C1701" s="18">
        <v>0.91110999999999998</v>
      </c>
      <c r="D1701" s="128">
        <f t="shared" si="35"/>
        <v>-3.7736048329179206E-2</v>
      </c>
    </row>
    <row r="1702" spans="2:4" x14ac:dyDescent="0.25">
      <c r="B1702" s="12">
        <v>33490</v>
      </c>
      <c r="C1702" s="18">
        <v>0.94684000000000001</v>
      </c>
      <c r="D1702" s="128">
        <f t="shared" si="35"/>
        <v>3.9215901482806625E-2</v>
      </c>
    </row>
    <row r="1703" spans="2:4" x14ac:dyDescent="0.25">
      <c r="B1703" s="12">
        <v>33483</v>
      </c>
      <c r="C1703" s="18">
        <v>0.91110999999999998</v>
      </c>
      <c r="D1703" s="128">
        <f t="shared" si="35"/>
        <v>-8.5203369579404997E-2</v>
      </c>
    </row>
    <row r="1704" spans="2:4" x14ac:dyDescent="0.25">
      <c r="B1704" s="12">
        <v>33476</v>
      </c>
      <c r="C1704" s="18">
        <v>0.99597000000000002</v>
      </c>
      <c r="D1704" s="128">
        <f t="shared" si="35"/>
        <v>-1.3273652424091176E-2</v>
      </c>
    </row>
    <row r="1705" spans="2:4" x14ac:dyDescent="0.25">
      <c r="B1705" s="12">
        <v>33469</v>
      </c>
      <c r="C1705" s="18">
        <v>1.009368</v>
      </c>
      <c r="D1705" s="128">
        <f t="shared" si="35"/>
        <v>1.5730536077992685E-2</v>
      </c>
    </row>
    <row r="1706" spans="2:4" x14ac:dyDescent="0.25">
      <c r="B1706" s="12">
        <v>33462</v>
      </c>
      <c r="C1706" s="18">
        <v>0.99373599999999995</v>
      </c>
      <c r="D1706" s="128">
        <f t="shared" si="35"/>
        <v>5.4502777029077576E-2</v>
      </c>
    </row>
    <row r="1707" spans="2:4" x14ac:dyDescent="0.25">
      <c r="B1707" s="12">
        <v>33455</v>
      </c>
      <c r="C1707" s="18">
        <v>0.94237400000000004</v>
      </c>
      <c r="D1707" s="128">
        <f t="shared" si="35"/>
        <v>9.0438038638488649E-2</v>
      </c>
    </row>
    <row r="1708" spans="2:4" x14ac:dyDescent="0.25">
      <c r="B1708" s="12">
        <v>33448</v>
      </c>
      <c r="C1708" s="18">
        <v>0.86421599999999998</v>
      </c>
      <c r="D1708" s="128">
        <f t="shared" si="35"/>
        <v>-2.2727221326361513E-2</v>
      </c>
    </row>
    <row r="1709" spans="2:4" x14ac:dyDescent="0.25">
      <c r="B1709" s="12">
        <v>33441</v>
      </c>
      <c r="C1709" s="18">
        <v>0.88431400000000004</v>
      </c>
      <c r="D1709" s="128">
        <f t="shared" si="35"/>
        <v>0</v>
      </c>
    </row>
    <row r="1710" spans="2:4" x14ac:dyDescent="0.25">
      <c r="B1710" s="12">
        <v>33434</v>
      </c>
      <c r="C1710" s="18">
        <v>0.88431400000000004</v>
      </c>
      <c r="D1710" s="128">
        <f t="shared" si="35"/>
        <v>7.0270244101988233E-2</v>
      </c>
    </row>
    <row r="1711" spans="2:4" x14ac:dyDescent="0.25">
      <c r="B1711" s="12">
        <v>33427</v>
      </c>
      <c r="C1711" s="18">
        <v>0.82625300000000002</v>
      </c>
      <c r="D1711" s="128">
        <f t="shared" si="35"/>
        <v>2.4931960890847149E-2</v>
      </c>
    </row>
    <row r="1712" spans="2:4" x14ac:dyDescent="0.25">
      <c r="B1712" s="12">
        <v>33420</v>
      </c>
      <c r="C1712" s="18">
        <v>0.80615400000000004</v>
      </c>
      <c r="D1712" s="128">
        <f t="shared" si="35"/>
        <v>2.2661710791713752E-2</v>
      </c>
    </row>
    <row r="1713" spans="2:4" x14ac:dyDescent="0.25">
      <c r="B1713" s="12">
        <v>33413</v>
      </c>
      <c r="C1713" s="18">
        <v>0.78829000000000005</v>
      </c>
      <c r="D1713" s="128">
        <f t="shared" si="35"/>
        <v>-1.3965764176845474E-2</v>
      </c>
    </row>
    <row r="1714" spans="2:4" x14ac:dyDescent="0.25">
      <c r="B1714" s="12">
        <v>33406</v>
      </c>
      <c r="C1714" s="18">
        <v>0.79945500000000003</v>
      </c>
      <c r="D1714" s="128">
        <f t="shared" si="35"/>
        <v>-2.7173741095613657E-2</v>
      </c>
    </row>
    <row r="1715" spans="2:4" x14ac:dyDescent="0.25">
      <c r="B1715" s="12">
        <v>33399</v>
      </c>
      <c r="C1715" s="18">
        <v>0.82178600000000002</v>
      </c>
      <c r="D1715" s="128">
        <f t="shared" si="35"/>
        <v>-3.6649668835355476E-2</v>
      </c>
    </row>
    <row r="1716" spans="2:4" x14ac:dyDescent="0.25">
      <c r="B1716" s="12">
        <v>33392</v>
      </c>
      <c r="C1716" s="18">
        <v>0.85304999999999997</v>
      </c>
      <c r="D1716" s="128">
        <f t="shared" si="35"/>
        <v>4.3716047570107053E-2</v>
      </c>
    </row>
    <row r="1717" spans="2:4" x14ac:dyDescent="0.25">
      <c r="B1717" s="12">
        <v>33385</v>
      </c>
      <c r="C1717" s="18">
        <v>0.81732000000000005</v>
      </c>
      <c r="D1717" s="128">
        <f t="shared" si="35"/>
        <v>4.5714505047403486E-2</v>
      </c>
    </row>
    <row r="1718" spans="2:4" x14ac:dyDescent="0.25">
      <c r="B1718" s="12">
        <v>33378</v>
      </c>
      <c r="C1718" s="18">
        <v>0.78159000000000001</v>
      </c>
      <c r="D1718" s="128">
        <f t="shared" si="35"/>
        <v>-0.1025645441862868</v>
      </c>
    </row>
    <row r="1719" spans="2:4" x14ac:dyDescent="0.25">
      <c r="B1719" s="12">
        <v>33371</v>
      </c>
      <c r="C1719" s="18">
        <v>0.87091499999999999</v>
      </c>
      <c r="D1719" s="128">
        <f t="shared" si="35"/>
        <v>0.21118038336001166</v>
      </c>
    </row>
    <row r="1720" spans="2:4" x14ac:dyDescent="0.25">
      <c r="B1720" s="12">
        <v>33364</v>
      </c>
      <c r="C1720" s="18">
        <v>0.71906300000000001</v>
      </c>
      <c r="D1720" s="128">
        <f t="shared" si="35"/>
        <v>9.4039002532413374E-3</v>
      </c>
    </row>
    <row r="1721" spans="2:4" x14ac:dyDescent="0.25">
      <c r="B1721" s="12">
        <v>33357</v>
      </c>
      <c r="C1721" s="18">
        <v>0.712364</v>
      </c>
      <c r="D1721" s="128">
        <f t="shared" si="35"/>
        <v>7.7703244468246613E-2</v>
      </c>
    </row>
    <row r="1722" spans="2:4" x14ac:dyDescent="0.25">
      <c r="B1722" s="12">
        <v>33350</v>
      </c>
      <c r="C1722" s="18">
        <v>0.66100199999999998</v>
      </c>
      <c r="D1722" s="128">
        <f t="shared" si="35"/>
        <v>0.13846127348822801</v>
      </c>
    </row>
    <row r="1723" spans="2:4" x14ac:dyDescent="0.25">
      <c r="B1723" s="12">
        <v>33343</v>
      </c>
      <c r="C1723" s="18">
        <v>0.58060999999999996</v>
      </c>
      <c r="D1723" s="128">
        <f t="shared" si="35"/>
        <v>3.1746172778078785E-2</v>
      </c>
    </row>
    <row r="1724" spans="2:4" x14ac:dyDescent="0.25">
      <c r="B1724" s="12">
        <v>33336</v>
      </c>
      <c r="C1724" s="18">
        <v>0.56274500000000005</v>
      </c>
      <c r="D1724" s="128">
        <f t="shared" si="35"/>
        <v>5.4392325492069737E-2</v>
      </c>
    </row>
    <row r="1725" spans="2:4" x14ac:dyDescent="0.25">
      <c r="B1725" s="12">
        <v>33329</v>
      </c>
      <c r="C1725" s="18">
        <v>0.53371500000000005</v>
      </c>
      <c r="D1725" s="128">
        <f t="shared" si="35"/>
        <v>3.9130324736136091E-2</v>
      </c>
    </row>
    <row r="1726" spans="2:4" x14ac:dyDescent="0.25">
      <c r="B1726" s="12">
        <v>33322</v>
      </c>
      <c r="C1726" s="18">
        <v>0.51361699999999999</v>
      </c>
      <c r="D1726" s="128">
        <f t="shared" si="35"/>
        <v>9.5239618384745706E-2</v>
      </c>
    </row>
    <row r="1727" spans="2:4" x14ac:dyDescent="0.25">
      <c r="B1727" s="12">
        <v>33315</v>
      </c>
      <c r="C1727" s="18">
        <v>0.46895399999999998</v>
      </c>
      <c r="D1727" s="128">
        <f t="shared" si="35"/>
        <v>-2.777841124653524E-2</v>
      </c>
    </row>
    <row r="1728" spans="2:4" x14ac:dyDescent="0.25">
      <c r="B1728" s="12">
        <v>33308</v>
      </c>
      <c r="C1728" s="18">
        <v>0.48235299999999998</v>
      </c>
      <c r="D1728" s="128">
        <f t="shared" si="35"/>
        <v>-5.6767628176924267E-2</v>
      </c>
    </row>
    <row r="1729" spans="2:4" x14ac:dyDescent="0.25">
      <c r="B1729" s="12">
        <v>33301</v>
      </c>
      <c r="C1729" s="18">
        <v>0.51138300000000003</v>
      </c>
      <c r="D1729" s="128">
        <f t="shared" si="35"/>
        <v>0.1865282569705633</v>
      </c>
    </row>
    <row r="1730" spans="2:4" x14ac:dyDescent="0.25">
      <c r="B1730" s="12">
        <v>33294</v>
      </c>
      <c r="C1730" s="18">
        <v>0.43099100000000001</v>
      </c>
      <c r="D1730" s="128">
        <f t="shared" si="35"/>
        <v>7.222360433874031E-2</v>
      </c>
    </row>
    <row r="1731" spans="2:4" x14ac:dyDescent="0.25">
      <c r="B1731" s="12">
        <v>33287</v>
      </c>
      <c r="C1731" s="18">
        <v>0.40195999999999998</v>
      </c>
      <c r="D1731" s="128">
        <f t="shared" ref="D1731:D1777" si="36">C1731/C1732-1</f>
        <v>5.2628822378706364E-2</v>
      </c>
    </row>
    <row r="1732" spans="2:4" x14ac:dyDescent="0.25">
      <c r="B1732" s="12">
        <v>33280</v>
      </c>
      <c r="C1732" s="18">
        <v>0.38186300000000001</v>
      </c>
      <c r="D1732" s="128">
        <f t="shared" si="36"/>
        <v>3.0121635729450258E-2</v>
      </c>
    </row>
    <row r="1733" spans="2:4" x14ac:dyDescent="0.25">
      <c r="B1733" s="12">
        <v>33273</v>
      </c>
      <c r="C1733" s="18">
        <v>0.370697</v>
      </c>
      <c r="D1733" s="128">
        <f t="shared" si="36"/>
        <v>3.1057127201826962E-2</v>
      </c>
    </row>
    <row r="1734" spans="2:4" x14ac:dyDescent="0.25">
      <c r="B1734" s="12">
        <v>33266</v>
      </c>
      <c r="C1734" s="18">
        <v>0.35953099999999999</v>
      </c>
      <c r="D1734" s="128">
        <f t="shared" si="36"/>
        <v>0.10273743616482878</v>
      </c>
    </row>
    <row r="1735" spans="2:4" x14ac:dyDescent="0.25">
      <c r="B1735" s="12">
        <v>33259</v>
      </c>
      <c r="C1735" s="18">
        <v>0.32603500000000002</v>
      </c>
      <c r="D1735" s="128">
        <f t="shared" si="36"/>
        <v>7.3528830703579962E-2</v>
      </c>
    </row>
    <row r="1736" spans="2:4" x14ac:dyDescent="0.25">
      <c r="B1736" s="12">
        <v>33252</v>
      </c>
      <c r="C1736" s="18">
        <v>0.30370399999999997</v>
      </c>
      <c r="D1736" s="128">
        <f t="shared" si="36"/>
        <v>0.11475554250477149</v>
      </c>
    </row>
    <row r="1737" spans="2:4" x14ac:dyDescent="0.25">
      <c r="B1737" s="12">
        <v>33245</v>
      </c>
      <c r="C1737" s="18">
        <v>0.27244000000000002</v>
      </c>
      <c r="D1737" s="128">
        <f t="shared" si="36"/>
        <v>-7.5757113148851141E-2</v>
      </c>
    </row>
    <row r="1738" spans="2:4" x14ac:dyDescent="0.25">
      <c r="B1738" s="12">
        <v>33238</v>
      </c>
      <c r="C1738" s="18">
        <v>0.29477100000000001</v>
      </c>
      <c r="D1738" s="128">
        <f t="shared" si="36"/>
        <v>-2.9413507889260448E-2</v>
      </c>
    </row>
    <row r="1739" spans="2:4" x14ac:dyDescent="0.25">
      <c r="B1739" s="12">
        <v>33231</v>
      </c>
      <c r="C1739" s="18">
        <v>0.30370399999999997</v>
      </c>
      <c r="D1739" s="128">
        <f t="shared" si="36"/>
        <v>0</v>
      </c>
    </row>
    <row r="1740" spans="2:4" x14ac:dyDescent="0.25">
      <c r="B1740" s="12">
        <v>33224</v>
      </c>
      <c r="C1740" s="18">
        <v>0.30370399999999997</v>
      </c>
      <c r="D1740" s="128">
        <f t="shared" si="36"/>
        <v>0.11475554250477149</v>
      </c>
    </row>
    <row r="1741" spans="2:4" x14ac:dyDescent="0.25">
      <c r="B1741" s="12">
        <v>33217</v>
      </c>
      <c r="C1741" s="18">
        <v>0.27244000000000002</v>
      </c>
      <c r="D1741" s="128">
        <f t="shared" si="36"/>
        <v>-4.687603860914713E-2</v>
      </c>
    </row>
    <row r="1742" spans="2:4" x14ac:dyDescent="0.25">
      <c r="B1742" s="12">
        <v>33210</v>
      </c>
      <c r="C1742" s="18">
        <v>0.28583900000000001</v>
      </c>
      <c r="D1742" s="128">
        <f t="shared" si="36"/>
        <v>8.4745055178590434E-2</v>
      </c>
    </row>
    <row r="1743" spans="2:4" x14ac:dyDescent="0.25">
      <c r="B1743" s="12">
        <v>33203</v>
      </c>
      <c r="C1743" s="18">
        <v>0.26350800000000002</v>
      </c>
      <c r="D1743" s="128">
        <f t="shared" si="36"/>
        <v>7.2727494779008639E-2</v>
      </c>
    </row>
    <row r="1744" spans="2:4" x14ac:dyDescent="0.25">
      <c r="B1744" s="12">
        <v>33196</v>
      </c>
      <c r="C1744" s="18">
        <v>0.245643</v>
      </c>
      <c r="D1744" s="128">
        <f t="shared" si="36"/>
        <v>1.8521743457060369E-2</v>
      </c>
    </row>
    <row r="1745" spans="2:4" x14ac:dyDescent="0.25">
      <c r="B1745" s="12">
        <v>33189</v>
      </c>
      <c r="C1745" s="18">
        <v>0.241176</v>
      </c>
      <c r="D1745" s="128">
        <f t="shared" si="36"/>
        <v>0.10204025680275985</v>
      </c>
    </row>
    <row r="1746" spans="2:4" x14ac:dyDescent="0.25">
      <c r="B1746" s="12">
        <v>33182</v>
      </c>
      <c r="C1746" s="18">
        <v>0.21884500000000001</v>
      </c>
      <c r="D1746" s="128">
        <f t="shared" si="36"/>
        <v>-3.9218010519014079E-2</v>
      </c>
    </row>
    <row r="1747" spans="2:4" x14ac:dyDescent="0.25">
      <c r="B1747" s="12">
        <v>33175</v>
      </c>
      <c r="C1747" s="18">
        <v>0.22777800000000001</v>
      </c>
      <c r="D1747" s="128">
        <f t="shared" si="36"/>
        <v>0.13333101138913639</v>
      </c>
    </row>
    <row r="1748" spans="2:4" x14ac:dyDescent="0.25">
      <c r="B1748" s="12">
        <v>33168</v>
      </c>
      <c r="C1748" s="18">
        <v>0.20098099999999999</v>
      </c>
      <c r="D1748" s="128">
        <f t="shared" si="36"/>
        <v>0.1842125420553038</v>
      </c>
    </row>
    <row r="1749" spans="2:4" x14ac:dyDescent="0.25">
      <c r="B1749" s="12">
        <v>33161</v>
      </c>
      <c r="C1749" s="18">
        <v>0.16971700000000001</v>
      </c>
      <c r="D1749" s="128">
        <f t="shared" si="36"/>
        <v>-0.13636178592873782</v>
      </c>
    </row>
    <row r="1750" spans="2:4" x14ac:dyDescent="0.25">
      <c r="B1750" s="12">
        <v>33154</v>
      </c>
      <c r="C1750" s="18">
        <v>0.19651399999999999</v>
      </c>
      <c r="D1750" s="128">
        <f t="shared" si="36"/>
        <v>-0.10204025680275997</v>
      </c>
    </row>
    <row r="1751" spans="2:4" x14ac:dyDescent="0.25">
      <c r="B1751" s="12">
        <v>33147</v>
      </c>
      <c r="C1751" s="18">
        <v>0.21884500000000001</v>
      </c>
      <c r="D1751" s="128">
        <f t="shared" si="36"/>
        <v>-9.2592131887086593E-2</v>
      </c>
    </row>
    <row r="1752" spans="2:4" x14ac:dyDescent="0.25">
      <c r="B1752" s="12">
        <v>33140</v>
      </c>
      <c r="C1752" s="18">
        <v>0.241176</v>
      </c>
      <c r="D1752" s="128">
        <f t="shared" si="36"/>
        <v>-0.12903295703235029</v>
      </c>
    </row>
    <row r="1753" spans="2:4" x14ac:dyDescent="0.25">
      <c r="B1753" s="12">
        <v>33133</v>
      </c>
      <c r="C1753" s="18">
        <v>0.27690599999999999</v>
      </c>
      <c r="D1753" s="128">
        <f t="shared" si="36"/>
        <v>-6.0606369011877104E-2</v>
      </c>
    </row>
    <row r="1754" spans="2:4" x14ac:dyDescent="0.25">
      <c r="B1754" s="12">
        <v>33126</v>
      </c>
      <c r="C1754" s="18">
        <v>0.29477100000000001</v>
      </c>
      <c r="D1754" s="128">
        <f t="shared" si="36"/>
        <v>-4.3479248466755327E-2</v>
      </c>
    </row>
    <row r="1755" spans="2:4" x14ac:dyDescent="0.25">
      <c r="B1755" s="12">
        <v>33119</v>
      </c>
      <c r="C1755" s="18">
        <v>0.30817</v>
      </c>
      <c r="D1755" s="128">
        <f t="shared" si="36"/>
        <v>0</v>
      </c>
    </row>
    <row r="1756" spans="2:4" x14ac:dyDescent="0.25">
      <c r="B1756" s="12">
        <v>33112</v>
      </c>
      <c r="C1756" s="18">
        <v>0.30817</v>
      </c>
      <c r="D1756" s="128">
        <f t="shared" si="36"/>
        <v>4.5455624874902956E-2</v>
      </c>
    </row>
    <row r="1757" spans="2:4" x14ac:dyDescent="0.25">
      <c r="B1757" s="12">
        <v>33105</v>
      </c>
      <c r="C1757" s="18">
        <v>0.29477100000000001</v>
      </c>
      <c r="D1757" s="128">
        <f t="shared" si="36"/>
        <v>3.1248360090820437E-2</v>
      </c>
    </row>
    <row r="1758" spans="2:4" x14ac:dyDescent="0.25">
      <c r="B1758" s="12">
        <v>33098</v>
      </c>
      <c r="C1758" s="18">
        <v>0.28583900000000001</v>
      </c>
      <c r="D1758" s="128">
        <f t="shared" si="36"/>
        <v>-9.8589728226248896E-2</v>
      </c>
    </row>
    <row r="1759" spans="2:4" x14ac:dyDescent="0.25">
      <c r="B1759" s="12">
        <v>33091</v>
      </c>
      <c r="C1759" s="18">
        <v>0.31710199999999999</v>
      </c>
      <c r="D1759" s="128">
        <f t="shared" si="36"/>
        <v>2.8984002336372772E-2</v>
      </c>
    </row>
    <row r="1760" spans="2:4" x14ac:dyDescent="0.25">
      <c r="B1760" s="12">
        <v>33084</v>
      </c>
      <c r="C1760" s="18">
        <v>0.30817</v>
      </c>
      <c r="D1760" s="128">
        <f t="shared" si="36"/>
        <v>-0.11538439457352323</v>
      </c>
    </row>
    <row r="1761" spans="2:4" x14ac:dyDescent="0.25">
      <c r="B1761" s="12">
        <v>33077</v>
      </c>
      <c r="C1761" s="18">
        <v>0.34836600000000001</v>
      </c>
      <c r="D1761" s="128">
        <f t="shared" si="36"/>
        <v>5.4054299381847581E-2</v>
      </c>
    </row>
    <row r="1762" spans="2:4" x14ac:dyDescent="0.25">
      <c r="B1762" s="12">
        <v>33070</v>
      </c>
      <c r="C1762" s="18">
        <v>0.33050099999999999</v>
      </c>
      <c r="D1762" s="128">
        <f t="shared" si="36"/>
        <v>6.8023687962275314E-3</v>
      </c>
    </row>
    <row r="1763" spans="2:4" x14ac:dyDescent="0.25">
      <c r="B1763" s="12">
        <v>33063</v>
      </c>
      <c r="C1763" s="18">
        <v>0.328268</v>
      </c>
      <c r="D1763" s="128">
        <f t="shared" si="36"/>
        <v>7.2995659222844012E-2</v>
      </c>
    </row>
    <row r="1764" spans="2:4" x14ac:dyDescent="0.25">
      <c r="B1764" s="12">
        <v>33056</v>
      </c>
      <c r="C1764" s="18">
        <v>0.30593599999999999</v>
      </c>
      <c r="D1764" s="128">
        <f t="shared" si="36"/>
        <v>6.2012274709100534E-2</v>
      </c>
    </row>
    <row r="1765" spans="2:4" x14ac:dyDescent="0.25">
      <c r="B1765" s="12">
        <v>33049</v>
      </c>
      <c r="C1765" s="18">
        <v>0.28807199999999999</v>
      </c>
      <c r="D1765" s="128">
        <f t="shared" si="36"/>
        <v>-5.1471169296420149E-2</v>
      </c>
    </row>
    <row r="1766" spans="2:4" x14ac:dyDescent="0.25">
      <c r="B1766" s="12">
        <v>33042</v>
      </c>
      <c r="C1766" s="18">
        <v>0.30370399999999997</v>
      </c>
      <c r="D1766" s="128">
        <f t="shared" si="36"/>
        <v>2.2558618739141556E-2</v>
      </c>
    </row>
    <row r="1767" spans="2:4" x14ac:dyDescent="0.25">
      <c r="B1767" s="12">
        <v>33035</v>
      </c>
      <c r="C1767" s="18">
        <v>0.29700399999999999</v>
      </c>
      <c r="D1767" s="128">
        <f t="shared" si="36"/>
        <v>3.9060450113525436E-2</v>
      </c>
    </row>
    <row r="1768" spans="2:4" x14ac:dyDescent="0.25">
      <c r="B1768" s="12">
        <v>33028</v>
      </c>
      <c r="C1768" s="18">
        <v>0.28583900000000001</v>
      </c>
      <c r="D1768" s="128">
        <f t="shared" si="36"/>
        <v>-5.8823723098806568E-2</v>
      </c>
    </row>
    <row r="1769" spans="2:4" x14ac:dyDescent="0.25">
      <c r="B1769" s="12">
        <v>33021</v>
      </c>
      <c r="C1769" s="18">
        <v>0.30370399999999997</v>
      </c>
      <c r="D1769" s="128">
        <f t="shared" si="36"/>
        <v>3.0304880737928697E-2</v>
      </c>
    </row>
    <row r="1770" spans="2:4" x14ac:dyDescent="0.25">
      <c r="B1770" s="12">
        <v>33014</v>
      </c>
      <c r="C1770" s="18">
        <v>0.29477100000000001</v>
      </c>
      <c r="D1770" s="128">
        <f t="shared" si="36"/>
        <v>-5.7143131309254303E-2</v>
      </c>
    </row>
    <row r="1771" spans="2:4" x14ac:dyDescent="0.25">
      <c r="B1771" s="12">
        <v>33007</v>
      </c>
      <c r="C1771" s="18">
        <v>0.31263600000000002</v>
      </c>
      <c r="D1771" s="128">
        <f t="shared" si="36"/>
        <v>7.1938737705499189E-3</v>
      </c>
    </row>
    <row r="1772" spans="2:4" x14ac:dyDescent="0.25">
      <c r="B1772" s="12">
        <v>33000</v>
      </c>
      <c r="C1772" s="18">
        <v>0.31040299999999998</v>
      </c>
      <c r="D1772" s="128">
        <f t="shared" si="36"/>
        <v>0</v>
      </c>
    </row>
    <row r="1773" spans="2:4" x14ac:dyDescent="0.25">
      <c r="B1773" s="12">
        <v>32993</v>
      </c>
      <c r="C1773" s="18">
        <v>0.31040299999999998</v>
      </c>
      <c r="D1773" s="128">
        <f t="shared" si="36"/>
        <v>4.5113870520262278E-2</v>
      </c>
    </row>
    <row r="1774" spans="2:4" x14ac:dyDescent="0.25">
      <c r="B1774" s="12">
        <v>32986</v>
      </c>
      <c r="C1774" s="18">
        <v>0.29700399999999999</v>
      </c>
      <c r="D1774" s="128">
        <f t="shared" si="36"/>
        <v>2.3075730697025509E-2</v>
      </c>
    </row>
    <row r="1775" spans="2:4" x14ac:dyDescent="0.25">
      <c r="B1775" s="12">
        <v>32979</v>
      </c>
      <c r="C1775" s="18">
        <v>0.29030499999999998</v>
      </c>
      <c r="D1775" s="128">
        <f t="shared" si="36"/>
        <v>-1.5150744136974259E-2</v>
      </c>
    </row>
    <row r="1776" spans="2:4" x14ac:dyDescent="0.25">
      <c r="B1776" s="12">
        <v>32972</v>
      </c>
      <c r="C1776" s="18">
        <v>0.29477100000000001</v>
      </c>
      <c r="D1776" s="128">
        <f t="shared" si="36"/>
        <v>3.8003779945854355E-3</v>
      </c>
    </row>
    <row r="1777" spans="2:4" x14ac:dyDescent="0.25">
      <c r="B1777" s="12">
        <v>32965</v>
      </c>
      <c r="C1777" s="18">
        <v>0.293655</v>
      </c>
      <c r="D1777" s="128">
        <f t="shared" si="36"/>
        <v>9.5833924186674802E-2</v>
      </c>
    </row>
    <row r="1778" spans="2:4" x14ac:dyDescent="0.25">
      <c r="B1778" s="12">
        <v>32958</v>
      </c>
      <c r="C1778" s="18">
        <v>0.26797399999999999</v>
      </c>
      <c r="D1778" s="128"/>
    </row>
  </sheetData>
  <mergeCells count="4">
    <mergeCell ref="H1:M1"/>
    <mergeCell ref="H17:I17"/>
    <mergeCell ref="H18:I18"/>
    <mergeCell ref="H43:M43"/>
  </mergeCells>
  <hyperlinks>
    <hyperlink ref="A1" location="Main!A1" display="Main" xr:uid="{719E690D-2858-46A7-8A3E-564F97FB493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Model-graph</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2024-04-18T23:34:02Z</dcterms:modified>
</cp:coreProperties>
</file>