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Shipping &amp; Transportation\"/>
    </mc:Choice>
  </mc:AlternateContent>
  <xr:revisionPtr revIDLastSave="0" documentId="13_ncr:1_{D2DF6731-CA32-4B81-A8DF-66A418E180F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Non-GAAP" sheetId="5" r:id="rId5"/>
    <sheet name="Revenue Streams" sheetId="6" r:id="rId6"/>
  </sheets>
  <definedNames>
    <definedName name="_xlchart.v1.0" hidden="1">Model!$A$21</definedName>
    <definedName name="_xlchart.v1.1" hidden="1">Model!$A$22</definedName>
    <definedName name="_xlchart.v1.2" hidden="1">Model!$F$21:$R$21</definedName>
    <definedName name="_xlchart.v1.3" hidden="1">Model!$F$22:$R$22</definedName>
    <definedName name="_xlchart.v1.4" hidden="1">Model!$F$2:$R$2</definedName>
    <definedName name="_xlchart.v1.5" hidden="1">Model!$A$3</definedName>
    <definedName name="_xlchart.v1.6" hidden="1">Model!$A$4</definedName>
    <definedName name="_xlchart.v1.7" hidden="1">Model!$F$2:$R$2</definedName>
    <definedName name="_xlchart.v1.8" hidden="1">Model!$F$3:$R$3</definedName>
    <definedName name="_xlchart.v1.9" hidden="1">Model!$F$4:$R$4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8" i="2" l="1"/>
  <c r="Z28" i="2"/>
  <c r="Z25" i="2"/>
  <c r="AA25" i="2"/>
  <c r="Z24" i="2"/>
  <c r="AA24" i="2"/>
  <c r="AA18" i="2"/>
  <c r="Z18" i="2"/>
  <c r="K9" i="1"/>
  <c r="K12" i="1"/>
  <c r="K10" i="1" l="1"/>
  <c r="D20" i="6"/>
  <c r="C20" i="6"/>
  <c r="E20" i="6"/>
  <c r="F20" i="6"/>
  <c r="B20" i="6"/>
  <c r="B11" i="6"/>
  <c r="C11" i="6"/>
  <c r="D11" i="6"/>
  <c r="E11" i="6"/>
  <c r="F11" i="6"/>
  <c r="Y32" i="2"/>
  <c r="Y33" i="2"/>
  <c r="Y34" i="2"/>
  <c r="Y35" i="2"/>
  <c r="Y36" i="2"/>
  <c r="Y37" i="2"/>
  <c r="Y38" i="2"/>
  <c r="Y39" i="2"/>
  <c r="Y41" i="2"/>
  <c r="Y42" i="2"/>
  <c r="Y43" i="2"/>
  <c r="Y44" i="2"/>
  <c r="Y45" i="2"/>
  <c r="Y46" i="2"/>
  <c r="Y47" i="2"/>
  <c r="Y48" i="2"/>
  <c r="Z31" i="2"/>
  <c r="Y5" i="2"/>
  <c r="Y6" i="2"/>
  <c r="Y26" i="2" s="1"/>
  <c r="Y7" i="2"/>
  <c r="Y8" i="2"/>
  <c r="Y9" i="2"/>
  <c r="Y11" i="2"/>
  <c r="Y12" i="2"/>
  <c r="Y15" i="2"/>
  <c r="Y17" i="2"/>
  <c r="Y3" i="2"/>
  <c r="P49" i="2"/>
  <c r="P40" i="2"/>
  <c r="P31" i="2"/>
  <c r="P23" i="2"/>
  <c r="P10" i="2"/>
  <c r="P14" i="2" s="1"/>
  <c r="P13" i="2" s="1"/>
  <c r="F31" i="2"/>
  <c r="O49" i="2"/>
  <c r="O40" i="2"/>
  <c r="O31" i="2"/>
  <c r="O23" i="2"/>
  <c r="O26" i="2"/>
  <c r="O25" i="2"/>
  <c r="O10" i="2"/>
  <c r="O14" i="2" s="1"/>
  <c r="O16" i="2" s="1"/>
  <c r="N70" i="2"/>
  <c r="N71" i="2" s="1"/>
  <c r="N49" i="2"/>
  <c r="N40" i="2"/>
  <c r="N31" i="2"/>
  <c r="N26" i="2"/>
  <c r="N25" i="2"/>
  <c r="N23" i="2"/>
  <c r="N10" i="2"/>
  <c r="N14" i="2" s="1"/>
  <c r="N16" i="2" s="1"/>
  <c r="I70" i="2"/>
  <c r="I71" i="2" s="1"/>
  <c r="J52" i="2" s="1"/>
  <c r="M70" i="2"/>
  <c r="M71" i="2" s="1"/>
  <c r="L49" i="2"/>
  <c r="M49" i="2"/>
  <c r="M40" i="2"/>
  <c r="M31" i="2"/>
  <c r="V31" i="2"/>
  <c r="W31" i="2"/>
  <c r="X31" i="2"/>
  <c r="E31" i="2"/>
  <c r="G31" i="2"/>
  <c r="H31" i="2"/>
  <c r="I31" i="2"/>
  <c r="J31" i="2"/>
  <c r="K31" i="2"/>
  <c r="L31" i="2"/>
  <c r="D31" i="2"/>
  <c r="F26" i="2"/>
  <c r="G26" i="2"/>
  <c r="I26" i="2"/>
  <c r="J26" i="2"/>
  <c r="K26" i="2"/>
  <c r="M26" i="2"/>
  <c r="M25" i="2"/>
  <c r="M23" i="2"/>
  <c r="M10" i="2"/>
  <c r="M14" i="2" s="1"/>
  <c r="M16" i="2" s="1"/>
  <c r="V26" i="2"/>
  <c r="W26" i="2"/>
  <c r="X26" i="2"/>
  <c r="F25" i="2"/>
  <c r="G25" i="2"/>
  <c r="L7" i="2"/>
  <c r="L8" i="2"/>
  <c r="L9" i="2"/>
  <c r="K6" i="1"/>
  <c r="K5" i="1"/>
  <c r="N13" i="2" l="1"/>
  <c r="Y40" i="2"/>
  <c r="Y10" i="2"/>
  <c r="Y14" i="2" s="1"/>
  <c r="Y23" i="2"/>
  <c r="Y49" i="2"/>
  <c r="Y31" i="2"/>
  <c r="O13" i="2"/>
  <c r="M13" i="2"/>
  <c r="P16" i="2"/>
  <c r="Y16" i="2" s="1"/>
  <c r="O18" i="2"/>
  <c r="N18" i="2"/>
  <c r="M18" i="2"/>
  <c r="K7" i="1"/>
  <c r="L40" i="2"/>
  <c r="F48" i="2"/>
  <c r="F49" i="2" s="1"/>
  <c r="D49" i="2"/>
  <c r="D40" i="2"/>
  <c r="G48" i="2"/>
  <c r="G49" i="2" s="1"/>
  <c r="H49" i="2"/>
  <c r="H40" i="2"/>
  <c r="B23" i="2"/>
  <c r="B10" i="2"/>
  <c r="B14" i="2" s="1"/>
  <c r="C23" i="2"/>
  <c r="C10" i="2"/>
  <c r="C14" i="2" s="1"/>
  <c r="I23" i="2"/>
  <c r="J23" i="2"/>
  <c r="K23" i="2"/>
  <c r="H5" i="2"/>
  <c r="H6" i="2"/>
  <c r="H7" i="2"/>
  <c r="H8" i="2"/>
  <c r="H9" i="2"/>
  <c r="H11" i="2"/>
  <c r="H12" i="2"/>
  <c r="H15" i="2"/>
  <c r="H17" i="2"/>
  <c r="H3" i="2"/>
  <c r="L17" i="2"/>
  <c r="L11" i="2"/>
  <c r="L12" i="2"/>
  <c r="L15" i="2"/>
  <c r="L5" i="2"/>
  <c r="L6" i="2"/>
  <c r="P26" i="2" s="1"/>
  <c r="L3" i="2"/>
  <c r="P25" i="2" s="1"/>
  <c r="V49" i="2"/>
  <c r="V40" i="2"/>
  <c r="V25" i="2"/>
  <c r="U23" i="2"/>
  <c r="U10" i="2"/>
  <c r="U14" i="2" s="1"/>
  <c r="U13" i="2" s="1"/>
  <c r="E40" i="2"/>
  <c r="F40" i="2"/>
  <c r="G40" i="2"/>
  <c r="E49" i="2"/>
  <c r="I49" i="2"/>
  <c r="I25" i="2"/>
  <c r="E23" i="2"/>
  <c r="E10" i="2"/>
  <c r="E14" i="2" s="1"/>
  <c r="I10" i="2"/>
  <c r="I14" i="2" s="1"/>
  <c r="J49" i="2"/>
  <c r="I40" i="2"/>
  <c r="J40" i="2"/>
  <c r="F23" i="2"/>
  <c r="F10" i="2"/>
  <c r="F14" i="2" s="1"/>
  <c r="J25" i="2"/>
  <c r="J10" i="2"/>
  <c r="J14" i="2" s="1"/>
  <c r="K49" i="2"/>
  <c r="K40" i="2"/>
  <c r="G23" i="2"/>
  <c r="G10" i="2"/>
  <c r="G14" i="2" s="1"/>
  <c r="K25" i="2"/>
  <c r="K10" i="2"/>
  <c r="K14" i="2" s="1"/>
  <c r="V23" i="2"/>
  <c r="Y25" i="2"/>
  <c r="X25" i="2"/>
  <c r="W25" i="2"/>
  <c r="W23" i="2"/>
  <c r="X23" i="2"/>
  <c r="X49" i="2"/>
  <c r="X40" i="2"/>
  <c r="W49" i="2"/>
  <c r="W40" i="2"/>
  <c r="X10" i="2"/>
  <c r="W10" i="2"/>
  <c r="W14" i="2" s="1"/>
  <c r="V10" i="2"/>
  <c r="V14" i="2" s="1"/>
  <c r="K4" i="1"/>
  <c r="K8" i="1" s="1"/>
  <c r="I16" i="2" l="1"/>
  <c r="M28" i="2" s="1"/>
  <c r="I13" i="2"/>
  <c r="M27" i="2" s="1"/>
  <c r="Y18" i="2"/>
  <c r="J16" i="2"/>
  <c r="N28" i="2" s="1"/>
  <c r="J13" i="2"/>
  <c r="K16" i="2"/>
  <c r="O28" i="2" s="1"/>
  <c r="K13" i="2"/>
  <c r="F16" i="2"/>
  <c r="F18" i="2" s="1"/>
  <c r="F20" i="2" s="1"/>
  <c r="F13" i="2"/>
  <c r="C16" i="2"/>
  <c r="C18" i="2" s="1"/>
  <c r="C24" i="2" s="1"/>
  <c r="C13" i="2"/>
  <c r="B16" i="2"/>
  <c r="B18" i="2" s="1"/>
  <c r="B24" i="2" s="1"/>
  <c r="B13" i="2"/>
  <c r="F27" i="2" s="1"/>
  <c r="E16" i="2"/>
  <c r="E18" i="2" s="1"/>
  <c r="E20" i="2" s="1"/>
  <c r="E13" i="2"/>
  <c r="Y13" i="2"/>
  <c r="G16" i="2"/>
  <c r="G13" i="2"/>
  <c r="P18" i="2"/>
  <c r="O24" i="2"/>
  <c r="O20" i="2"/>
  <c r="N24" i="2"/>
  <c r="N20" i="2"/>
  <c r="G18" i="2"/>
  <c r="G24" i="2" s="1"/>
  <c r="L10" i="2"/>
  <c r="L14" i="2" s="1"/>
  <c r="L26" i="2"/>
  <c r="M24" i="2"/>
  <c r="M20" i="2"/>
  <c r="V16" i="2"/>
  <c r="V18" i="2" s="1"/>
  <c r="V20" i="2" s="1"/>
  <c r="V13" i="2"/>
  <c r="U16" i="2"/>
  <c r="U18" i="2" s="1"/>
  <c r="U24" i="2" s="1"/>
  <c r="W16" i="2"/>
  <c r="W13" i="2"/>
  <c r="W18" i="2"/>
  <c r="W20" i="2" s="1"/>
  <c r="L25" i="2"/>
  <c r="L23" i="2"/>
  <c r="H23" i="2"/>
  <c r="X14" i="2"/>
  <c r="X13" i="2" s="1"/>
  <c r="H10" i="2"/>
  <c r="H14" i="2" s="1"/>
  <c r="C20" i="2" l="1"/>
  <c r="Y27" i="2"/>
  <c r="B20" i="2"/>
  <c r="G27" i="2"/>
  <c r="G28" i="2"/>
  <c r="E24" i="2"/>
  <c r="K27" i="2"/>
  <c r="F28" i="2"/>
  <c r="J18" i="2"/>
  <c r="J20" i="2" s="1"/>
  <c r="H16" i="2"/>
  <c r="H18" i="2" s="1"/>
  <c r="H24" i="2" s="1"/>
  <c r="H13" i="2"/>
  <c r="J28" i="2"/>
  <c r="J27" i="2"/>
  <c r="N27" i="2"/>
  <c r="O27" i="2"/>
  <c r="L16" i="2"/>
  <c r="P28" i="2" s="1"/>
  <c r="L13" i="2"/>
  <c r="I28" i="2"/>
  <c r="I18" i="2"/>
  <c r="I24" i="2" s="1"/>
  <c r="K28" i="2"/>
  <c r="Y20" i="2"/>
  <c r="Y24" i="2"/>
  <c r="K18" i="2"/>
  <c r="K24" i="2" s="1"/>
  <c r="I27" i="2"/>
  <c r="P24" i="2"/>
  <c r="P20" i="2"/>
  <c r="F24" i="2"/>
  <c r="W28" i="2"/>
  <c r="W27" i="2"/>
  <c r="V28" i="2"/>
  <c r="G20" i="2"/>
  <c r="J24" i="2"/>
  <c r="U20" i="2"/>
  <c r="V27" i="2"/>
  <c r="X16" i="2"/>
  <c r="X27" i="2"/>
  <c r="W24" i="2"/>
  <c r="V24" i="2"/>
  <c r="K20" i="2" l="1"/>
  <c r="I20" i="2"/>
  <c r="L27" i="2"/>
  <c r="P27" i="2"/>
  <c r="X18" i="2"/>
  <c r="X20" i="2" s="1"/>
  <c r="Y28" i="2"/>
  <c r="L28" i="2"/>
  <c r="L18" i="2"/>
  <c r="X28" i="2"/>
  <c r="H20" i="2"/>
  <c r="X24" i="2" l="1"/>
  <c r="L20" i="2"/>
  <c r="L24" i="2"/>
</calcChain>
</file>

<file path=xl/sharedStrings.xml><?xml version="1.0" encoding="utf-8"?>
<sst xmlns="http://schemas.openxmlformats.org/spreadsheetml/2006/main" count="179" uniqueCount="166">
  <si>
    <t>GXO</t>
  </si>
  <si>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</si>
  <si>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</si>
  <si>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</si>
  <si>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</si>
  <si>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</si>
  <si>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</si>
  <si>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</si>
  <si>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</si>
  <si>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</si>
  <si>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</si>
  <si>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</si>
  <si>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</si>
  <si>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</si>
  <si>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</si>
  <si>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</si>
  <si>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</si>
  <si>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</si>
  <si>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</si>
  <si>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</si>
  <si>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OPEX</t>
  </si>
  <si>
    <t>SG&amp;A</t>
  </si>
  <si>
    <t>T&amp;I Cost</t>
  </si>
  <si>
    <t>Restructuring</t>
  </si>
  <si>
    <t>Other Income</t>
  </si>
  <si>
    <t>Interest Expense</t>
  </si>
  <si>
    <t>EBITDA</t>
  </si>
  <si>
    <t>Income Tax</t>
  </si>
  <si>
    <t>Net Income</t>
  </si>
  <si>
    <t>EPS</t>
  </si>
  <si>
    <t>Operational Income</t>
  </si>
  <si>
    <t>D&amp;A</t>
  </si>
  <si>
    <t>Net Income attributable to noncontrolling Interests</t>
  </si>
  <si>
    <t>Net income attributable to GXO</t>
  </si>
  <si>
    <t>Cash</t>
  </si>
  <si>
    <t>AR</t>
  </si>
  <si>
    <t>Other</t>
  </si>
  <si>
    <t>P&amp;E</t>
  </si>
  <si>
    <t>Operationg Lease</t>
  </si>
  <si>
    <t>Goodwill</t>
  </si>
  <si>
    <t>Intangible Assets</t>
  </si>
  <si>
    <t>Other long-term Assets</t>
  </si>
  <si>
    <t>Accured Expenses</t>
  </si>
  <si>
    <t>Short-term Borrowings</t>
  </si>
  <si>
    <t>Current Operating Lease</t>
  </si>
  <si>
    <t>Other current liabilities</t>
  </si>
  <si>
    <t>Long-term Debt</t>
  </si>
  <si>
    <t>Long-term operating lease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</si>
  <si>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</si>
  <si>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</si>
  <si>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</si>
  <si>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</si>
  <si>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</si>
  <si>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</si>
  <si>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</si>
  <si>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</si>
  <si>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</si>
  <si>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</si>
  <si>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Q420</t>
  </si>
  <si>
    <t>Q320</t>
  </si>
  <si>
    <t>Q220</t>
  </si>
  <si>
    <t>Contact Wins is very importan</t>
  </si>
  <si>
    <t>661 Million incremental Revenue from Contract wins</t>
  </si>
  <si>
    <t>~5 Year Average Contract duration</t>
  </si>
  <si>
    <t xml:space="preserve">90% Retention rate </t>
  </si>
  <si>
    <t>Adaption of Tech is driving Growth</t>
  </si>
  <si>
    <t>Most debt is fixed-rate Borrowing</t>
  </si>
  <si>
    <t>17B</t>
  </si>
  <si>
    <t>adj. EBITDA</t>
  </si>
  <si>
    <t>1,6B</t>
  </si>
  <si>
    <t>FCF</t>
  </si>
  <si>
    <t>2B</t>
  </si>
  <si>
    <t>KPIs 2027</t>
  </si>
  <si>
    <t>ROIC</t>
  </si>
  <si>
    <t>Net Income y/y</t>
  </si>
  <si>
    <t>Adjusted EBITDA y/y</t>
  </si>
  <si>
    <t>SG&amp;A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</si>
  <si>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</si>
  <si>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</si>
  <si>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</si>
  <si>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</si>
  <si>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</si>
  <si>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</si>
  <si>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</si>
  <si>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</si>
  <si>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</si>
  <si>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</si>
  <si>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</si>
  <si>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</si>
  <si>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</si>
  <si>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</si>
  <si>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</si>
  <si>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</si>
  <si>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</si>
  <si>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</si>
  <si>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</si>
  <si>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</si>
  <si>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</si>
  <si>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</si>
  <si>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</si>
  <si>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</si>
  <si>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</si>
  <si>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</si>
  <si>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</si>
  <si>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</si>
  <si>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Brad Jacobs</t>
  </si>
  <si>
    <t>Chairman</t>
  </si>
  <si>
    <t>Malcolm Wilson</t>
  </si>
  <si>
    <t>Richard Cawston</t>
  </si>
  <si>
    <t>Eudardo Pelleisone</t>
  </si>
  <si>
    <t>CEO</t>
  </si>
  <si>
    <t>President Americas, Asia Pacific</t>
  </si>
  <si>
    <t>CFO</t>
  </si>
  <si>
    <t>Baris Oran</t>
  </si>
  <si>
    <t>Neil Shelton</t>
  </si>
  <si>
    <t>Chief Strategy Office (CSO)</t>
  </si>
  <si>
    <t>Chief Revenue Officer (CRO), President Europe</t>
  </si>
  <si>
    <t>Sales &amp; Media, Ex. JPM, Citi, Morgan Stanley</t>
  </si>
  <si>
    <t>Ex XPO CEO, Logistics since 1990</t>
  </si>
  <si>
    <t>Ex XPO Logistics since 1998</t>
  </si>
  <si>
    <t>Ex XPO Logistics CFO, ex PWC, EY</t>
  </si>
  <si>
    <t>Ex United Rentals CEO, has Private Equity Fund, Chairman RXO, XPO, GXO</t>
  </si>
  <si>
    <t>% Out</t>
  </si>
  <si>
    <t>Orbis Allan Gray Ltd</t>
  </si>
  <si>
    <t>13.11%</t>
  </si>
  <si>
    <t>Vanguard Group Inc</t>
  </si>
  <si>
    <t>9.31%</t>
  </si>
  <si>
    <t>Blackrock Inc.</t>
  </si>
  <si>
    <t>9.06%</t>
  </si>
  <si>
    <t>Perpetual Ltd.</t>
  </si>
  <si>
    <t>4.29%</t>
  </si>
  <si>
    <t>State Street Corporation</t>
  </si>
  <si>
    <t>2.85%</t>
  </si>
  <si>
    <t>Morgan Stanley</t>
  </si>
  <si>
    <t>2.57%</t>
  </si>
  <si>
    <t>ClearBridge Investments, LLC</t>
  </si>
  <si>
    <t>2.47%</t>
  </si>
  <si>
    <t>Neuberger Berman Group, LLC</t>
  </si>
  <si>
    <t>2.10%</t>
  </si>
  <si>
    <t>FMR, LLC</t>
  </si>
  <si>
    <t>1.83%</t>
  </si>
  <si>
    <t>Amundi</t>
  </si>
  <si>
    <t>1.56%</t>
  </si>
  <si>
    <t>Date</t>
  </si>
  <si>
    <t>Close</t>
  </si>
  <si>
    <t>Event</t>
  </si>
  <si>
    <t>GXO Pilots AI-enhanced Robotics in Warehouse</t>
  </si>
  <si>
    <t>Earnings</t>
  </si>
  <si>
    <t>GXO Appoints Richard Cawston as Chief Revenue Officer</t>
  </si>
  <si>
    <t>Q124</t>
  </si>
  <si>
    <t>Q224</t>
  </si>
  <si>
    <t>exp. Rev</t>
  </si>
  <si>
    <t>UK</t>
  </si>
  <si>
    <t>USA</t>
  </si>
  <si>
    <t>NL</t>
  </si>
  <si>
    <t>Spain</t>
  </si>
  <si>
    <t>France</t>
  </si>
  <si>
    <t>Italy</t>
  </si>
  <si>
    <t>Total</t>
  </si>
  <si>
    <t>Omnichanel Retail</t>
  </si>
  <si>
    <t>Tech</t>
  </si>
  <si>
    <t>Food &amp; Bev</t>
  </si>
  <si>
    <t>Industrial</t>
  </si>
  <si>
    <t>Consumer packed goods</t>
  </si>
  <si>
    <t>exp. EPS (NON GAAP)</t>
  </si>
  <si>
    <t>Non GAAP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</si>
</sst>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69898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9" fontId="0" fillId="0" borderId="0" xfId="1" applyFont="1"/>
    <xf numFmtId="9" fontId="0" fillId="0" borderId="0" xfId="0" applyNumberFormat="1"/>
    <xf numFmtId="9" fontId="0" fillId="0" borderId="1" xfId="1" applyFont="1" applyBorder="1"/>
    <xf numFmtId="9" fontId="0" fillId="0" borderId="1" xfId="0" applyNumberFormat="1" applyBorder="1"/>
    <xf numFmtId="0" fontId="4" fillId="0" borderId="0" xfId="2"/>
    <xf numFmtId="0" fontId="5" fillId="0" borderId="0" xfId="0" applyFont="1"/>
    <xf numFmtId="0" fontId="0" fillId="2" borderId="0" xfId="0" applyFill="1"/>
    <xf numFmtId="3" fontId="0" fillId="0" borderId="0" xfId="0" applyNumberFormat="1"/>
    <xf numFmtId="3" fontId="2" fillId="0" borderId="0" xfId="0" applyNumberFormat="1" applyFont="1"/>
    <xf numFmtId="3" fontId="0" fillId="2" borderId="0" xfId="0" applyNumberFormat="1" applyFill="1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3" fontId="2" fillId="0" borderId="1" xfId="0" applyNumberFormat="1" applyFont="1" applyBorder="1"/>
    <xf numFmtId="3" fontId="0" fillId="0" borderId="1" xfId="0" applyNumberFormat="1" applyBorder="1"/>
    <xf numFmtId="0" fontId="2" fillId="0" borderId="1" xfId="0" applyFont="1" applyBorder="1"/>
    <xf numFmtId="0" fontId="0" fillId="0" borderId="0" xfId="0" applyAlignment="1">
      <alignment horizontal="right"/>
    </xf>
    <xf numFmtId="49" fontId="0" fillId="0" borderId="0" xfId="0" applyNumberFormat="1"/>
    <xf numFmtId="9" fontId="0" fillId="0" borderId="0" xfId="1" applyFont="1" applyBorder="1"/>
    <xf numFmtId="0" fontId="5" fillId="0" borderId="1" xfId="0" applyFont="1" applyBorder="1"/>
    <xf numFmtId="3" fontId="0" fillId="2" borderId="1" xfId="0" applyNumberFormat="1" applyFill="1" applyBorder="1"/>
    <xf numFmtId="2" fontId="2" fillId="0" borderId="1" xfId="0" applyNumberFormat="1" applyFont="1" applyBorder="1"/>
    <xf numFmtId="4" fontId="2" fillId="0" borderId="1" xfId="0" applyNumberFormat="1" applyFont="1" applyBorder="1"/>
    <xf numFmtId="2" fontId="6" fillId="0" borderId="0" xfId="0" applyNumberFormat="1" applyFont="1"/>
    <xf numFmtId="0" fontId="6" fillId="0" borderId="0" xfId="0" applyFont="1"/>
    <xf numFmtId="3" fontId="5" fillId="0" borderId="0" xfId="0" applyNumberFormat="1" applyFont="1"/>
    <xf numFmtId="2" fontId="5" fillId="0" borderId="0" xfId="0" applyNumberFormat="1" applyFont="1"/>
    <xf numFmtId="2" fontId="5" fillId="0" borderId="1" xfId="0" applyNumberFormat="1" applyFont="1" applyBorder="1"/>
    <xf numFmtId="2" fontId="0" fillId="0" borderId="0" xfId="0" applyNumberFormat="1"/>
    <xf numFmtId="2" fontId="0" fillId="0" borderId="0" xfId="0" applyNumberFormat="1" applyAlignment="1">
      <alignment horizontal="left" indent="1"/>
    </xf>
    <xf numFmtId="3" fontId="5" fillId="4" borderId="0" xfId="0" applyNumberFormat="1" applyFont="1" applyFill="1"/>
    <xf numFmtId="3" fontId="5" fillId="4" borderId="1" xfId="0" applyNumberFormat="1" applyFont="1" applyFill="1" applyBorder="1"/>
    <xf numFmtId="3" fontId="5" fillId="3" borderId="0" xfId="0" applyNumberFormat="1" applyFont="1" applyFill="1"/>
    <xf numFmtId="2" fontId="5" fillId="4" borderId="0" xfId="0" applyNumberFormat="1" applyFont="1" applyFill="1"/>
    <xf numFmtId="2" fontId="5" fillId="4" borderId="1" xfId="0" applyNumberFormat="1" applyFont="1" applyFill="1" applyBorder="1"/>
    <xf numFmtId="3" fontId="0" fillId="0" borderId="0" xfId="0" applyNumberFormat="1" applyFill="1" applyBorder="1"/>
    <xf numFmtId="9" fontId="0" fillId="0" borderId="0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698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Model!$B$2:$R$2</c:f>
              <c:strCache>
                <c:ptCount val="17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  <c:pt idx="16">
                  <c:v>Q224</c:v>
                </c:pt>
              </c:strCache>
            </c:strRef>
          </c:cat>
          <c:val>
            <c:numRef>
              <c:f>Model!$B$3:$R$3</c:f>
              <c:numCache>
                <c:formatCode>#,##0</c:formatCode>
                <c:ptCount val="17"/>
                <c:pt idx="0">
                  <c:v>1405</c:v>
                </c:pt>
                <c:pt idx="1">
                  <c:v>1584</c:v>
                </c:pt>
                <c:pt idx="3">
                  <c:v>1822</c:v>
                </c:pt>
                <c:pt idx="4">
                  <c:v>1882</c:v>
                </c:pt>
                <c:pt idx="5">
                  <c:v>1974</c:v>
                </c:pt>
                <c:pt idx="6">
                  <c:v>2262</c:v>
                </c:pt>
                <c:pt idx="7">
                  <c:v>2083</c:v>
                </c:pt>
                <c:pt idx="8">
                  <c:v>2156</c:v>
                </c:pt>
                <c:pt idx="9">
                  <c:v>2287</c:v>
                </c:pt>
                <c:pt idx="10">
                  <c:v>2467</c:v>
                </c:pt>
                <c:pt idx="11">
                  <c:v>2323</c:v>
                </c:pt>
                <c:pt idx="12">
                  <c:v>2394</c:v>
                </c:pt>
                <c:pt idx="13">
                  <c:v>2471</c:v>
                </c:pt>
                <c:pt idx="14">
                  <c:v>2590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Model!$B$25:$R$25</c:f>
              <c:numCache>
                <c:formatCode>0%</c:formatCode>
                <c:ptCount val="17"/>
                <c:pt idx="4">
                  <c:v>0.3395017793594306</c:v>
                </c:pt>
                <c:pt idx="5">
                  <c:v>0.2462121212121211</c:v>
                </c:pt>
                <c:pt idx="7">
                  <c:v>0.14324917672886928</c:v>
                </c:pt>
                <c:pt idx="8">
                  <c:v>0.14558979808714123</c:v>
                </c:pt>
                <c:pt idx="9">
                  <c:v>0.1585612968591692</c:v>
                </c:pt>
                <c:pt idx="10">
                  <c:v>9.0627763041556175E-2</c:v>
                </c:pt>
                <c:pt idx="11">
                  <c:v>0.11521843494959194</c:v>
                </c:pt>
                <c:pt idx="12">
                  <c:v>0.11038961038961048</c:v>
                </c:pt>
                <c:pt idx="13">
                  <c:v>8.0454744206383877E-2</c:v>
                </c:pt>
                <c:pt idx="14">
                  <c:v>4.9858127280097309E-2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733-4DDD-B59D-384604E609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Model!$U$2:$Z$2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Model!$U$3:$Z$3</c:f>
              <c:numCache>
                <c:formatCode>#,##0</c:formatCode>
                <c:ptCount val="6"/>
                <c:pt idx="0">
                  <c:v>6094</c:v>
                </c:pt>
                <c:pt idx="1">
                  <c:v>6195</c:v>
                </c:pt>
                <c:pt idx="2">
                  <c:v>7940</c:v>
                </c:pt>
                <c:pt idx="3">
                  <c:v>8993</c:v>
                </c:pt>
                <c:pt idx="4">
                  <c:v>9778</c:v>
                </c:pt>
                <c:pt idx="5" formatCode="General">
                  <c:v>10280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Model!$U$25:$Z$25</c:f>
              <c:numCache>
                <c:formatCode>0%</c:formatCode>
                <c:ptCount val="6"/>
                <c:pt idx="1">
                  <c:v>1.6573679028552668E-2</c:v>
                </c:pt>
                <c:pt idx="2">
                  <c:v>0.28167877320419699</c:v>
                </c:pt>
                <c:pt idx="3">
                  <c:v>0.13261964735516374</c:v>
                </c:pt>
                <c:pt idx="4">
                  <c:v>8.7290114533526086E-2</c:v>
                </c:pt>
                <c:pt idx="5">
                  <c:v>4.7248926160769145E-2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Model!$A$18</c:f>
              <c:strCache>
                <c:ptCount val="1"/>
                <c:pt idx="0">
                  <c:v>Net income attributable to GXO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Model!$B$2:$R$2</c15:sqref>
                  </c15:fullRef>
                </c:ext>
              </c:extLst>
              <c:f>Model!$C$2:$R$2</c:f>
              <c:strCache>
                <c:ptCount val="16"/>
                <c:pt idx="0">
                  <c:v>Q320</c:v>
                </c:pt>
                <c:pt idx="1">
                  <c:v>Q420</c:v>
                </c:pt>
                <c:pt idx="2">
                  <c:v>Q121</c:v>
                </c:pt>
                <c:pt idx="3">
                  <c:v>Q221</c:v>
                </c:pt>
                <c:pt idx="4">
                  <c:v>Q321</c:v>
                </c:pt>
                <c:pt idx="5">
                  <c:v>Q421</c:v>
                </c:pt>
                <c:pt idx="6">
                  <c:v>Q122</c:v>
                </c:pt>
                <c:pt idx="7">
                  <c:v>Q222</c:v>
                </c:pt>
                <c:pt idx="8">
                  <c:v>Q322</c:v>
                </c:pt>
                <c:pt idx="9">
                  <c:v>Q422</c:v>
                </c:pt>
                <c:pt idx="10">
                  <c:v>Q123</c:v>
                </c:pt>
                <c:pt idx="11">
                  <c:v>Q223</c:v>
                </c:pt>
                <c:pt idx="12">
                  <c:v>Q323</c:v>
                </c:pt>
                <c:pt idx="13">
                  <c:v>Q423</c:v>
                </c:pt>
                <c:pt idx="14">
                  <c:v>Q124</c:v>
                </c:pt>
                <c:pt idx="15">
                  <c:v>Q224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Model!$B$18:$R$18</c15:sqref>
                  </c15:fullRef>
                </c:ext>
              </c:extLst>
              <c:f>Model!$C$18:$R$18</c:f>
              <c:numCache>
                <c:formatCode>#,##0</c:formatCode>
                <c:ptCount val="16"/>
                <c:pt idx="0">
                  <c:v>18</c:v>
                </c:pt>
                <c:pt idx="2">
                  <c:v>14</c:v>
                </c:pt>
                <c:pt idx="3">
                  <c:v>11</c:v>
                </c:pt>
                <c:pt idx="4">
                  <c:v>72</c:v>
                </c:pt>
                <c:pt idx="5">
                  <c:v>56</c:v>
                </c:pt>
                <c:pt idx="6">
                  <c:v>37</c:v>
                </c:pt>
                <c:pt idx="7">
                  <c:v>51</c:v>
                </c:pt>
                <c:pt idx="8">
                  <c:v>63</c:v>
                </c:pt>
                <c:pt idx="9">
                  <c:v>46</c:v>
                </c:pt>
                <c:pt idx="10">
                  <c:v>25</c:v>
                </c:pt>
                <c:pt idx="11">
                  <c:v>65</c:v>
                </c:pt>
                <c:pt idx="12">
                  <c:v>66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Model!$A$28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Model!$B$28:$R$28</c15:sqref>
                  </c15:fullRef>
                </c:ext>
              </c:extLst>
              <c:f>Model!$C$28:$R$28</c:f>
              <c:numCache>
                <c:formatCode>General</c:formatCode>
                <c:ptCount val="16"/>
                <c:pt idx="3" formatCode="0%">
                  <c:v>-1.2153846153846155</c:v>
                </c:pt>
                <c:pt idx="4" formatCode="0%">
                  <c:v>2.1739130434782608</c:v>
                </c:pt>
                <c:pt idx="6" formatCode="0%">
                  <c:v>1.2352941176470589</c:v>
                </c:pt>
                <c:pt idx="7" formatCode="0%">
                  <c:v>2.7142857142857144</c:v>
                </c:pt>
                <c:pt idx="8" formatCode="0%">
                  <c:v>-0.12328767123287676</c:v>
                </c:pt>
                <c:pt idx="9" formatCode="0%">
                  <c:v>-0.19298245614035092</c:v>
                </c:pt>
                <c:pt idx="10" formatCode="0%">
                  <c:v>-0.31578947368421051</c:v>
                </c:pt>
                <c:pt idx="11" formatCode="0%">
                  <c:v>0.26923076923076916</c:v>
                </c:pt>
                <c:pt idx="12" formatCode="0%">
                  <c:v>6.25E-2</c:v>
                </c:pt>
                <c:pt idx="13" formatCode="0%">
                  <c:v>0.58695652173913038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Model!$A$18</c:f>
              <c:strCache>
                <c:ptCount val="1"/>
                <c:pt idx="0">
                  <c:v>Net income attributable to GXO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BE8-4063-9D84-842A47FD41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Model!$U$2:$Z$2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Model!$U$18:$Z$18</c:f>
              <c:numCache>
                <c:formatCode>#,##0</c:formatCode>
                <c:ptCount val="6"/>
                <c:pt idx="0">
                  <c:v>60</c:v>
                </c:pt>
                <c:pt idx="1">
                  <c:v>-31</c:v>
                </c:pt>
                <c:pt idx="2">
                  <c:v>153</c:v>
                </c:pt>
                <c:pt idx="3">
                  <c:v>197</c:v>
                </c:pt>
                <c:pt idx="4">
                  <c:v>229</c:v>
                </c:pt>
                <c:pt idx="5" formatCode="General">
                  <c:v>324.87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Model!$A$28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Model!$U$28:$Z$28</c:f>
              <c:numCache>
                <c:formatCode>0%</c:formatCode>
                <c:ptCount val="6"/>
                <c:pt idx="1">
                  <c:v>-1.271604938271605</c:v>
                </c:pt>
                <c:pt idx="2">
                  <c:v>8.3181818181818183</c:v>
                </c:pt>
                <c:pt idx="3">
                  <c:v>0.24223602484472051</c:v>
                </c:pt>
                <c:pt idx="4">
                  <c:v>0.16500000000000001</c:v>
                </c:pt>
                <c:pt idx="5">
                  <c:v>0.41864628820960692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Model!$A$31</c:f>
              <c:strCache>
                <c:ptCount val="1"/>
                <c:pt idx="0">
                  <c:v>Net 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Model!$B$2:$R$2</c:f>
              <c:strCache>
                <c:ptCount val="17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  <c:pt idx="16">
                  <c:v>Q224</c:v>
                </c:pt>
              </c:strCache>
            </c:strRef>
          </c:cat>
          <c:val>
            <c:numRef>
              <c:f>Model!$B$31:$R$31</c:f>
              <c:numCache>
                <c:formatCode>General</c:formatCode>
                <c:ptCount val="17"/>
                <c:pt idx="2" formatCode="#,##0">
                  <c:v>879</c:v>
                </c:pt>
                <c:pt idx="3" formatCode="#,##0">
                  <c:v>0</c:v>
                </c:pt>
                <c:pt idx="4" formatCode="#,##0">
                  <c:v>1005</c:v>
                </c:pt>
                <c:pt idx="5" formatCode="#,##0">
                  <c:v>1013</c:v>
                </c:pt>
                <c:pt idx="6" formatCode="#,##0">
                  <c:v>879</c:v>
                </c:pt>
                <c:pt idx="7" formatCode="#,##0">
                  <c:v>865</c:v>
                </c:pt>
                <c:pt idx="8" formatCode="#,##0">
                  <c:v>59</c:v>
                </c:pt>
                <c:pt idx="9" formatCode="#,##0">
                  <c:v>58</c:v>
                </c:pt>
                <c:pt idx="10" formatCode="#,##0">
                  <c:v>336</c:v>
                </c:pt>
                <c:pt idx="11" formatCode="#,##0">
                  <c:v>250</c:v>
                </c:pt>
                <c:pt idx="12" formatCode="#,##0">
                  <c:v>364</c:v>
                </c:pt>
                <c:pt idx="13" formatCode="#,##0">
                  <c:v>487</c:v>
                </c:pt>
                <c:pt idx="14" formatCode="#,##0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E-4508-97C9-84BF2264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88911"/>
        <c:axId val="210864127"/>
      </c:barChart>
      <c:catAx>
        <c:axId val="21038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864127"/>
        <c:crosses val="autoZero"/>
        <c:auto val="1"/>
        <c:lblAlgn val="ctr"/>
        <c:lblOffset val="100"/>
        <c:noMultiLvlLbl val="0"/>
      </c:catAx>
      <c:valAx>
        <c:axId val="2108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Catalysts!$A$2:$A$644</c:f>
              <c:numCache>
                <c:formatCode>m/d/yyyy</c:formatCode>
                <c:ptCount val="643"/>
                <c:pt idx="0">
                  <c:v>44399</c:v>
                </c:pt>
                <c:pt idx="1">
                  <c:v>44400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44410</c:v>
                </c:pt>
                <c:pt idx="8">
                  <c:v>44411</c:v>
                </c:pt>
                <c:pt idx="9">
                  <c:v>44412</c:v>
                </c:pt>
                <c:pt idx="10">
                  <c:v>44413</c:v>
                </c:pt>
                <c:pt idx="11">
                  <c:v>44414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44424</c:v>
                </c:pt>
                <c:pt idx="18">
                  <c:v>44425</c:v>
                </c:pt>
                <c:pt idx="19">
                  <c:v>44426</c:v>
                </c:pt>
                <c:pt idx="20">
                  <c:v>44427</c:v>
                </c:pt>
                <c:pt idx="21">
                  <c:v>44428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44438</c:v>
                </c:pt>
                <c:pt idx="28">
                  <c:v>44439</c:v>
                </c:pt>
                <c:pt idx="29">
                  <c:v>44440</c:v>
                </c:pt>
                <c:pt idx="30">
                  <c:v>44441</c:v>
                </c:pt>
                <c:pt idx="31">
                  <c:v>44442</c:v>
                </c:pt>
                <c:pt idx="32">
                  <c:v>44446</c:v>
                </c:pt>
                <c:pt idx="33">
                  <c:v>44447</c:v>
                </c:pt>
                <c:pt idx="34">
                  <c:v>44448</c:v>
                </c:pt>
                <c:pt idx="35">
                  <c:v>44449</c:v>
                </c:pt>
                <c:pt idx="36">
                  <c:v>44452</c:v>
                </c:pt>
                <c:pt idx="37">
                  <c:v>44453</c:v>
                </c:pt>
                <c:pt idx="38">
                  <c:v>44454</c:v>
                </c:pt>
                <c:pt idx="39">
                  <c:v>44455</c:v>
                </c:pt>
                <c:pt idx="40">
                  <c:v>44456</c:v>
                </c:pt>
                <c:pt idx="41">
                  <c:v>44459</c:v>
                </c:pt>
                <c:pt idx="42">
                  <c:v>44460</c:v>
                </c:pt>
                <c:pt idx="43">
                  <c:v>44461</c:v>
                </c:pt>
                <c:pt idx="44">
                  <c:v>44462</c:v>
                </c:pt>
                <c:pt idx="45">
                  <c:v>44463</c:v>
                </c:pt>
                <c:pt idx="46">
                  <c:v>44466</c:v>
                </c:pt>
                <c:pt idx="47">
                  <c:v>44467</c:v>
                </c:pt>
                <c:pt idx="48">
                  <c:v>44468</c:v>
                </c:pt>
                <c:pt idx="49">
                  <c:v>44469</c:v>
                </c:pt>
                <c:pt idx="50">
                  <c:v>44470</c:v>
                </c:pt>
                <c:pt idx="51">
                  <c:v>44473</c:v>
                </c:pt>
                <c:pt idx="52">
                  <c:v>44474</c:v>
                </c:pt>
                <c:pt idx="53">
                  <c:v>44475</c:v>
                </c:pt>
                <c:pt idx="54">
                  <c:v>44476</c:v>
                </c:pt>
                <c:pt idx="55">
                  <c:v>44477</c:v>
                </c:pt>
                <c:pt idx="56">
                  <c:v>44480</c:v>
                </c:pt>
                <c:pt idx="57">
                  <c:v>44481</c:v>
                </c:pt>
                <c:pt idx="58">
                  <c:v>44482</c:v>
                </c:pt>
                <c:pt idx="59">
                  <c:v>44483</c:v>
                </c:pt>
                <c:pt idx="60">
                  <c:v>44484</c:v>
                </c:pt>
                <c:pt idx="61">
                  <c:v>44487</c:v>
                </c:pt>
                <c:pt idx="62">
                  <c:v>44488</c:v>
                </c:pt>
                <c:pt idx="63">
                  <c:v>44489</c:v>
                </c:pt>
                <c:pt idx="64">
                  <c:v>44490</c:v>
                </c:pt>
                <c:pt idx="65">
                  <c:v>44491</c:v>
                </c:pt>
                <c:pt idx="66">
                  <c:v>44494</c:v>
                </c:pt>
                <c:pt idx="67">
                  <c:v>44495</c:v>
                </c:pt>
                <c:pt idx="68">
                  <c:v>44496</c:v>
                </c:pt>
                <c:pt idx="69">
                  <c:v>44497</c:v>
                </c:pt>
                <c:pt idx="70">
                  <c:v>44498</c:v>
                </c:pt>
                <c:pt idx="71">
                  <c:v>44501</c:v>
                </c:pt>
                <c:pt idx="72">
                  <c:v>44502</c:v>
                </c:pt>
                <c:pt idx="73">
                  <c:v>44503</c:v>
                </c:pt>
                <c:pt idx="74">
                  <c:v>44504</c:v>
                </c:pt>
                <c:pt idx="75">
                  <c:v>44505</c:v>
                </c:pt>
                <c:pt idx="76">
                  <c:v>44508</c:v>
                </c:pt>
                <c:pt idx="77">
                  <c:v>44509</c:v>
                </c:pt>
                <c:pt idx="78">
                  <c:v>44510</c:v>
                </c:pt>
                <c:pt idx="79">
                  <c:v>44511</c:v>
                </c:pt>
                <c:pt idx="80">
                  <c:v>44512</c:v>
                </c:pt>
                <c:pt idx="81">
                  <c:v>44515</c:v>
                </c:pt>
                <c:pt idx="82">
                  <c:v>44516</c:v>
                </c:pt>
                <c:pt idx="83">
                  <c:v>44517</c:v>
                </c:pt>
                <c:pt idx="84">
                  <c:v>44518</c:v>
                </c:pt>
                <c:pt idx="85">
                  <c:v>44519</c:v>
                </c:pt>
                <c:pt idx="86">
                  <c:v>44522</c:v>
                </c:pt>
                <c:pt idx="87">
                  <c:v>44523</c:v>
                </c:pt>
                <c:pt idx="88">
                  <c:v>44524</c:v>
                </c:pt>
                <c:pt idx="89">
                  <c:v>44526</c:v>
                </c:pt>
                <c:pt idx="90">
                  <c:v>44529</c:v>
                </c:pt>
                <c:pt idx="91">
                  <c:v>44530</c:v>
                </c:pt>
                <c:pt idx="92">
                  <c:v>44531</c:v>
                </c:pt>
                <c:pt idx="93">
                  <c:v>44532</c:v>
                </c:pt>
                <c:pt idx="94">
                  <c:v>44533</c:v>
                </c:pt>
                <c:pt idx="95">
                  <c:v>44536</c:v>
                </c:pt>
                <c:pt idx="96">
                  <c:v>44537</c:v>
                </c:pt>
                <c:pt idx="97">
                  <c:v>44538</c:v>
                </c:pt>
                <c:pt idx="98">
                  <c:v>44539</c:v>
                </c:pt>
                <c:pt idx="99">
                  <c:v>44540</c:v>
                </c:pt>
                <c:pt idx="100">
                  <c:v>44543</c:v>
                </c:pt>
                <c:pt idx="101">
                  <c:v>44544</c:v>
                </c:pt>
                <c:pt idx="102">
                  <c:v>44545</c:v>
                </c:pt>
                <c:pt idx="103">
                  <c:v>44546</c:v>
                </c:pt>
                <c:pt idx="104">
                  <c:v>44547</c:v>
                </c:pt>
                <c:pt idx="105">
                  <c:v>44550</c:v>
                </c:pt>
                <c:pt idx="106">
                  <c:v>44551</c:v>
                </c:pt>
                <c:pt idx="107">
                  <c:v>44552</c:v>
                </c:pt>
                <c:pt idx="108">
                  <c:v>44553</c:v>
                </c:pt>
                <c:pt idx="109">
                  <c:v>44557</c:v>
                </c:pt>
                <c:pt idx="110">
                  <c:v>44558</c:v>
                </c:pt>
                <c:pt idx="111">
                  <c:v>44559</c:v>
                </c:pt>
                <c:pt idx="112">
                  <c:v>44560</c:v>
                </c:pt>
                <c:pt idx="113">
                  <c:v>44561</c:v>
                </c:pt>
                <c:pt idx="114">
                  <c:v>44564</c:v>
                </c:pt>
                <c:pt idx="115">
                  <c:v>44565</c:v>
                </c:pt>
                <c:pt idx="116">
                  <c:v>44566</c:v>
                </c:pt>
                <c:pt idx="117">
                  <c:v>44567</c:v>
                </c:pt>
                <c:pt idx="118">
                  <c:v>44568</c:v>
                </c:pt>
                <c:pt idx="119">
                  <c:v>44571</c:v>
                </c:pt>
                <c:pt idx="120">
                  <c:v>44572</c:v>
                </c:pt>
                <c:pt idx="121">
                  <c:v>44573</c:v>
                </c:pt>
                <c:pt idx="122">
                  <c:v>44574</c:v>
                </c:pt>
                <c:pt idx="123">
                  <c:v>44575</c:v>
                </c:pt>
                <c:pt idx="124">
                  <c:v>44579</c:v>
                </c:pt>
                <c:pt idx="125">
                  <c:v>44580</c:v>
                </c:pt>
                <c:pt idx="126">
                  <c:v>44581</c:v>
                </c:pt>
                <c:pt idx="127">
                  <c:v>44582</c:v>
                </c:pt>
                <c:pt idx="128">
                  <c:v>44585</c:v>
                </c:pt>
                <c:pt idx="129">
                  <c:v>44586</c:v>
                </c:pt>
                <c:pt idx="130">
                  <c:v>44587</c:v>
                </c:pt>
                <c:pt idx="131">
                  <c:v>44588</c:v>
                </c:pt>
                <c:pt idx="132">
                  <c:v>44589</c:v>
                </c:pt>
                <c:pt idx="133">
                  <c:v>44592</c:v>
                </c:pt>
                <c:pt idx="134">
                  <c:v>44593</c:v>
                </c:pt>
                <c:pt idx="135">
                  <c:v>44594</c:v>
                </c:pt>
                <c:pt idx="136">
                  <c:v>44595</c:v>
                </c:pt>
                <c:pt idx="137">
                  <c:v>44596</c:v>
                </c:pt>
                <c:pt idx="138">
                  <c:v>44599</c:v>
                </c:pt>
                <c:pt idx="139">
                  <c:v>44600</c:v>
                </c:pt>
                <c:pt idx="140">
                  <c:v>44601</c:v>
                </c:pt>
                <c:pt idx="141">
                  <c:v>44602</c:v>
                </c:pt>
                <c:pt idx="142">
                  <c:v>44603</c:v>
                </c:pt>
                <c:pt idx="143">
                  <c:v>44606</c:v>
                </c:pt>
                <c:pt idx="144">
                  <c:v>44607</c:v>
                </c:pt>
                <c:pt idx="145">
                  <c:v>44608</c:v>
                </c:pt>
                <c:pt idx="146">
                  <c:v>44609</c:v>
                </c:pt>
                <c:pt idx="147">
                  <c:v>44610</c:v>
                </c:pt>
                <c:pt idx="148">
                  <c:v>44614</c:v>
                </c:pt>
                <c:pt idx="149">
                  <c:v>44615</c:v>
                </c:pt>
                <c:pt idx="150">
                  <c:v>44616</c:v>
                </c:pt>
                <c:pt idx="151">
                  <c:v>44617</c:v>
                </c:pt>
                <c:pt idx="152">
                  <c:v>44620</c:v>
                </c:pt>
                <c:pt idx="153">
                  <c:v>44621</c:v>
                </c:pt>
                <c:pt idx="154">
                  <c:v>44622</c:v>
                </c:pt>
                <c:pt idx="155">
                  <c:v>44623</c:v>
                </c:pt>
                <c:pt idx="156">
                  <c:v>44624</c:v>
                </c:pt>
                <c:pt idx="157">
                  <c:v>44627</c:v>
                </c:pt>
                <c:pt idx="158">
                  <c:v>44628</c:v>
                </c:pt>
                <c:pt idx="159">
                  <c:v>44629</c:v>
                </c:pt>
                <c:pt idx="160">
                  <c:v>44630</c:v>
                </c:pt>
                <c:pt idx="161">
                  <c:v>44631</c:v>
                </c:pt>
                <c:pt idx="162">
                  <c:v>44634</c:v>
                </c:pt>
                <c:pt idx="163">
                  <c:v>44635</c:v>
                </c:pt>
                <c:pt idx="164">
                  <c:v>44636</c:v>
                </c:pt>
                <c:pt idx="165">
                  <c:v>44637</c:v>
                </c:pt>
                <c:pt idx="166">
                  <c:v>44638</c:v>
                </c:pt>
                <c:pt idx="167">
                  <c:v>44641</c:v>
                </c:pt>
                <c:pt idx="168">
                  <c:v>44642</c:v>
                </c:pt>
                <c:pt idx="169">
                  <c:v>44643</c:v>
                </c:pt>
                <c:pt idx="170">
                  <c:v>44644</c:v>
                </c:pt>
                <c:pt idx="171">
                  <c:v>44645</c:v>
                </c:pt>
                <c:pt idx="172">
                  <c:v>44648</c:v>
                </c:pt>
                <c:pt idx="173">
                  <c:v>44649</c:v>
                </c:pt>
                <c:pt idx="174">
                  <c:v>44650</c:v>
                </c:pt>
                <c:pt idx="175">
                  <c:v>44651</c:v>
                </c:pt>
                <c:pt idx="176">
                  <c:v>44652</c:v>
                </c:pt>
                <c:pt idx="177">
                  <c:v>44655</c:v>
                </c:pt>
                <c:pt idx="178">
                  <c:v>44656</c:v>
                </c:pt>
                <c:pt idx="179">
                  <c:v>44657</c:v>
                </c:pt>
                <c:pt idx="180">
                  <c:v>44658</c:v>
                </c:pt>
                <c:pt idx="181">
                  <c:v>44659</c:v>
                </c:pt>
                <c:pt idx="182">
                  <c:v>44662</c:v>
                </c:pt>
                <c:pt idx="183">
                  <c:v>44663</c:v>
                </c:pt>
                <c:pt idx="184">
                  <c:v>44664</c:v>
                </c:pt>
                <c:pt idx="185">
                  <c:v>44665</c:v>
                </c:pt>
                <c:pt idx="186">
                  <c:v>44669</c:v>
                </c:pt>
                <c:pt idx="187">
                  <c:v>44670</c:v>
                </c:pt>
                <c:pt idx="188">
                  <c:v>44671</c:v>
                </c:pt>
                <c:pt idx="189">
                  <c:v>44672</c:v>
                </c:pt>
                <c:pt idx="190">
                  <c:v>44673</c:v>
                </c:pt>
                <c:pt idx="191">
                  <c:v>44676</c:v>
                </c:pt>
                <c:pt idx="192">
                  <c:v>44677</c:v>
                </c:pt>
                <c:pt idx="193">
                  <c:v>44678</c:v>
                </c:pt>
                <c:pt idx="194">
                  <c:v>44679</c:v>
                </c:pt>
                <c:pt idx="195">
                  <c:v>44680</c:v>
                </c:pt>
                <c:pt idx="196">
                  <c:v>44683</c:v>
                </c:pt>
                <c:pt idx="197">
                  <c:v>44684</c:v>
                </c:pt>
                <c:pt idx="198">
                  <c:v>44685</c:v>
                </c:pt>
                <c:pt idx="199">
                  <c:v>44686</c:v>
                </c:pt>
                <c:pt idx="200">
                  <c:v>44687</c:v>
                </c:pt>
                <c:pt idx="201">
                  <c:v>44690</c:v>
                </c:pt>
                <c:pt idx="202">
                  <c:v>44691</c:v>
                </c:pt>
                <c:pt idx="203">
                  <c:v>44692</c:v>
                </c:pt>
                <c:pt idx="204">
                  <c:v>44693</c:v>
                </c:pt>
                <c:pt idx="205">
                  <c:v>44694</c:v>
                </c:pt>
                <c:pt idx="206">
                  <c:v>44697</c:v>
                </c:pt>
                <c:pt idx="207">
                  <c:v>44698</c:v>
                </c:pt>
                <c:pt idx="208">
                  <c:v>44699</c:v>
                </c:pt>
                <c:pt idx="209">
                  <c:v>44700</c:v>
                </c:pt>
                <c:pt idx="210">
                  <c:v>44701</c:v>
                </c:pt>
                <c:pt idx="211">
                  <c:v>44704</c:v>
                </c:pt>
                <c:pt idx="212">
                  <c:v>44705</c:v>
                </c:pt>
                <c:pt idx="213">
                  <c:v>44706</c:v>
                </c:pt>
                <c:pt idx="214">
                  <c:v>44707</c:v>
                </c:pt>
                <c:pt idx="215">
                  <c:v>44708</c:v>
                </c:pt>
                <c:pt idx="216">
                  <c:v>44712</c:v>
                </c:pt>
                <c:pt idx="217">
                  <c:v>44713</c:v>
                </c:pt>
                <c:pt idx="218">
                  <c:v>44714</c:v>
                </c:pt>
                <c:pt idx="219">
                  <c:v>44715</c:v>
                </c:pt>
                <c:pt idx="220">
                  <c:v>44718</c:v>
                </c:pt>
                <c:pt idx="221">
                  <c:v>44719</c:v>
                </c:pt>
                <c:pt idx="222">
                  <c:v>44720</c:v>
                </c:pt>
                <c:pt idx="223">
                  <c:v>44721</c:v>
                </c:pt>
                <c:pt idx="224">
                  <c:v>44722</c:v>
                </c:pt>
                <c:pt idx="225">
                  <c:v>44725</c:v>
                </c:pt>
                <c:pt idx="226">
                  <c:v>44726</c:v>
                </c:pt>
                <c:pt idx="227">
                  <c:v>44727</c:v>
                </c:pt>
                <c:pt idx="228">
                  <c:v>44728</c:v>
                </c:pt>
                <c:pt idx="229">
                  <c:v>44729</c:v>
                </c:pt>
                <c:pt idx="230">
                  <c:v>44733</c:v>
                </c:pt>
                <c:pt idx="231">
                  <c:v>44734</c:v>
                </c:pt>
                <c:pt idx="232">
                  <c:v>44735</c:v>
                </c:pt>
                <c:pt idx="233">
                  <c:v>44736</c:v>
                </c:pt>
                <c:pt idx="234">
                  <c:v>44739</c:v>
                </c:pt>
                <c:pt idx="235">
                  <c:v>44740</c:v>
                </c:pt>
                <c:pt idx="236">
                  <c:v>44741</c:v>
                </c:pt>
                <c:pt idx="237">
                  <c:v>44742</c:v>
                </c:pt>
                <c:pt idx="238">
                  <c:v>44743</c:v>
                </c:pt>
                <c:pt idx="239">
                  <c:v>44747</c:v>
                </c:pt>
                <c:pt idx="240">
                  <c:v>44748</c:v>
                </c:pt>
                <c:pt idx="241">
                  <c:v>44749</c:v>
                </c:pt>
                <c:pt idx="242">
                  <c:v>44750</c:v>
                </c:pt>
                <c:pt idx="243">
                  <c:v>44753</c:v>
                </c:pt>
                <c:pt idx="244">
                  <c:v>44754</c:v>
                </c:pt>
                <c:pt idx="245">
                  <c:v>44755</c:v>
                </c:pt>
                <c:pt idx="246">
                  <c:v>44756</c:v>
                </c:pt>
                <c:pt idx="247">
                  <c:v>44757</c:v>
                </c:pt>
                <c:pt idx="248">
                  <c:v>44760</c:v>
                </c:pt>
                <c:pt idx="249">
                  <c:v>44761</c:v>
                </c:pt>
                <c:pt idx="250">
                  <c:v>44762</c:v>
                </c:pt>
                <c:pt idx="251">
                  <c:v>44763</c:v>
                </c:pt>
                <c:pt idx="252">
                  <c:v>44764</c:v>
                </c:pt>
                <c:pt idx="253">
                  <c:v>44767</c:v>
                </c:pt>
                <c:pt idx="254">
                  <c:v>44768</c:v>
                </c:pt>
                <c:pt idx="255">
                  <c:v>44769</c:v>
                </c:pt>
                <c:pt idx="256">
                  <c:v>44770</c:v>
                </c:pt>
                <c:pt idx="257">
                  <c:v>44771</c:v>
                </c:pt>
                <c:pt idx="258">
                  <c:v>44774</c:v>
                </c:pt>
                <c:pt idx="259">
                  <c:v>44775</c:v>
                </c:pt>
                <c:pt idx="260">
                  <c:v>44776</c:v>
                </c:pt>
                <c:pt idx="261">
                  <c:v>44777</c:v>
                </c:pt>
                <c:pt idx="262">
                  <c:v>44778</c:v>
                </c:pt>
                <c:pt idx="263">
                  <c:v>44781</c:v>
                </c:pt>
                <c:pt idx="264">
                  <c:v>44782</c:v>
                </c:pt>
                <c:pt idx="265">
                  <c:v>44783</c:v>
                </c:pt>
                <c:pt idx="266">
                  <c:v>44784</c:v>
                </c:pt>
                <c:pt idx="267">
                  <c:v>44785</c:v>
                </c:pt>
                <c:pt idx="268">
                  <c:v>44788</c:v>
                </c:pt>
                <c:pt idx="269">
                  <c:v>44789</c:v>
                </c:pt>
                <c:pt idx="270">
                  <c:v>44790</c:v>
                </c:pt>
                <c:pt idx="271">
                  <c:v>44791</c:v>
                </c:pt>
                <c:pt idx="272">
                  <c:v>44792</c:v>
                </c:pt>
                <c:pt idx="273">
                  <c:v>44795</c:v>
                </c:pt>
                <c:pt idx="274">
                  <c:v>44796</c:v>
                </c:pt>
                <c:pt idx="275">
                  <c:v>44797</c:v>
                </c:pt>
                <c:pt idx="276">
                  <c:v>44798</c:v>
                </c:pt>
                <c:pt idx="277">
                  <c:v>44799</c:v>
                </c:pt>
                <c:pt idx="278">
                  <c:v>44802</c:v>
                </c:pt>
                <c:pt idx="279">
                  <c:v>44803</c:v>
                </c:pt>
                <c:pt idx="280">
                  <c:v>44804</c:v>
                </c:pt>
                <c:pt idx="281">
                  <c:v>44805</c:v>
                </c:pt>
                <c:pt idx="282">
                  <c:v>44806</c:v>
                </c:pt>
                <c:pt idx="283">
                  <c:v>44810</c:v>
                </c:pt>
                <c:pt idx="284">
                  <c:v>44811</c:v>
                </c:pt>
                <c:pt idx="285">
                  <c:v>44812</c:v>
                </c:pt>
                <c:pt idx="286">
                  <c:v>44813</c:v>
                </c:pt>
                <c:pt idx="287">
                  <c:v>44816</c:v>
                </c:pt>
                <c:pt idx="288">
                  <c:v>44817</c:v>
                </c:pt>
                <c:pt idx="289">
                  <c:v>44818</c:v>
                </c:pt>
                <c:pt idx="290">
                  <c:v>44819</c:v>
                </c:pt>
                <c:pt idx="291">
                  <c:v>44820</c:v>
                </c:pt>
                <c:pt idx="292">
                  <c:v>44823</c:v>
                </c:pt>
                <c:pt idx="293">
                  <c:v>44824</c:v>
                </c:pt>
                <c:pt idx="294">
                  <c:v>44825</c:v>
                </c:pt>
                <c:pt idx="295">
                  <c:v>44826</c:v>
                </c:pt>
                <c:pt idx="296">
                  <c:v>44827</c:v>
                </c:pt>
                <c:pt idx="297">
                  <c:v>44830</c:v>
                </c:pt>
                <c:pt idx="298">
                  <c:v>44831</c:v>
                </c:pt>
                <c:pt idx="299">
                  <c:v>44832</c:v>
                </c:pt>
                <c:pt idx="300">
                  <c:v>44833</c:v>
                </c:pt>
                <c:pt idx="301">
                  <c:v>44834</c:v>
                </c:pt>
                <c:pt idx="302">
                  <c:v>44837</c:v>
                </c:pt>
                <c:pt idx="303">
                  <c:v>44838</c:v>
                </c:pt>
                <c:pt idx="304">
                  <c:v>44839</c:v>
                </c:pt>
                <c:pt idx="305">
                  <c:v>44840</c:v>
                </c:pt>
                <c:pt idx="306">
                  <c:v>44841</c:v>
                </c:pt>
                <c:pt idx="307">
                  <c:v>44844</c:v>
                </c:pt>
                <c:pt idx="308">
                  <c:v>44845</c:v>
                </c:pt>
                <c:pt idx="309">
                  <c:v>44846</c:v>
                </c:pt>
                <c:pt idx="310">
                  <c:v>44847</c:v>
                </c:pt>
                <c:pt idx="311">
                  <c:v>44848</c:v>
                </c:pt>
                <c:pt idx="312">
                  <c:v>44851</c:v>
                </c:pt>
                <c:pt idx="313">
                  <c:v>44852</c:v>
                </c:pt>
                <c:pt idx="314">
                  <c:v>44853</c:v>
                </c:pt>
                <c:pt idx="315">
                  <c:v>44854</c:v>
                </c:pt>
                <c:pt idx="316">
                  <c:v>44855</c:v>
                </c:pt>
                <c:pt idx="317">
                  <c:v>44858</c:v>
                </c:pt>
                <c:pt idx="318">
                  <c:v>44859</c:v>
                </c:pt>
                <c:pt idx="319">
                  <c:v>44860</c:v>
                </c:pt>
                <c:pt idx="320">
                  <c:v>44861</c:v>
                </c:pt>
                <c:pt idx="321">
                  <c:v>44862</c:v>
                </c:pt>
                <c:pt idx="322">
                  <c:v>44865</c:v>
                </c:pt>
                <c:pt idx="323">
                  <c:v>44866</c:v>
                </c:pt>
                <c:pt idx="324">
                  <c:v>44867</c:v>
                </c:pt>
                <c:pt idx="325">
                  <c:v>44868</c:v>
                </c:pt>
                <c:pt idx="326">
                  <c:v>44869</c:v>
                </c:pt>
                <c:pt idx="327">
                  <c:v>44872</c:v>
                </c:pt>
                <c:pt idx="328">
                  <c:v>44873</c:v>
                </c:pt>
                <c:pt idx="329">
                  <c:v>44874</c:v>
                </c:pt>
                <c:pt idx="330">
                  <c:v>44875</c:v>
                </c:pt>
                <c:pt idx="331">
                  <c:v>44876</c:v>
                </c:pt>
                <c:pt idx="332">
                  <c:v>44879</c:v>
                </c:pt>
                <c:pt idx="333">
                  <c:v>44880</c:v>
                </c:pt>
                <c:pt idx="334">
                  <c:v>44881</c:v>
                </c:pt>
                <c:pt idx="335">
                  <c:v>44882</c:v>
                </c:pt>
                <c:pt idx="336">
                  <c:v>44883</c:v>
                </c:pt>
                <c:pt idx="337">
                  <c:v>44886</c:v>
                </c:pt>
                <c:pt idx="338">
                  <c:v>44887</c:v>
                </c:pt>
                <c:pt idx="339">
                  <c:v>44888</c:v>
                </c:pt>
                <c:pt idx="340">
                  <c:v>44890</c:v>
                </c:pt>
                <c:pt idx="341">
                  <c:v>44893</c:v>
                </c:pt>
                <c:pt idx="342">
                  <c:v>44894</c:v>
                </c:pt>
                <c:pt idx="343">
                  <c:v>44895</c:v>
                </c:pt>
                <c:pt idx="344">
                  <c:v>44896</c:v>
                </c:pt>
                <c:pt idx="345">
                  <c:v>44897</c:v>
                </c:pt>
                <c:pt idx="346">
                  <c:v>44900</c:v>
                </c:pt>
                <c:pt idx="347">
                  <c:v>44901</c:v>
                </c:pt>
                <c:pt idx="348">
                  <c:v>44902</c:v>
                </c:pt>
                <c:pt idx="349">
                  <c:v>44903</c:v>
                </c:pt>
                <c:pt idx="350">
                  <c:v>44904</c:v>
                </c:pt>
                <c:pt idx="351">
                  <c:v>44907</c:v>
                </c:pt>
                <c:pt idx="352">
                  <c:v>44908</c:v>
                </c:pt>
                <c:pt idx="353">
                  <c:v>44909</c:v>
                </c:pt>
                <c:pt idx="354">
                  <c:v>44910</c:v>
                </c:pt>
                <c:pt idx="355">
                  <c:v>44911</c:v>
                </c:pt>
                <c:pt idx="356">
                  <c:v>44914</c:v>
                </c:pt>
                <c:pt idx="357">
                  <c:v>44915</c:v>
                </c:pt>
                <c:pt idx="358">
                  <c:v>44916</c:v>
                </c:pt>
                <c:pt idx="359">
                  <c:v>44917</c:v>
                </c:pt>
                <c:pt idx="360">
                  <c:v>44918</c:v>
                </c:pt>
                <c:pt idx="361">
                  <c:v>44922</c:v>
                </c:pt>
                <c:pt idx="362">
                  <c:v>44923</c:v>
                </c:pt>
                <c:pt idx="363">
                  <c:v>44924</c:v>
                </c:pt>
                <c:pt idx="364">
                  <c:v>44925</c:v>
                </c:pt>
                <c:pt idx="365">
                  <c:v>44929</c:v>
                </c:pt>
                <c:pt idx="366">
                  <c:v>44930</c:v>
                </c:pt>
                <c:pt idx="367">
                  <c:v>44931</c:v>
                </c:pt>
                <c:pt idx="368">
                  <c:v>44932</c:v>
                </c:pt>
                <c:pt idx="369">
                  <c:v>44935</c:v>
                </c:pt>
                <c:pt idx="370">
                  <c:v>44936</c:v>
                </c:pt>
                <c:pt idx="371">
                  <c:v>44937</c:v>
                </c:pt>
                <c:pt idx="372">
                  <c:v>44938</c:v>
                </c:pt>
                <c:pt idx="373">
                  <c:v>44939</c:v>
                </c:pt>
                <c:pt idx="374">
                  <c:v>44943</c:v>
                </c:pt>
                <c:pt idx="375">
                  <c:v>44944</c:v>
                </c:pt>
                <c:pt idx="376">
                  <c:v>44945</c:v>
                </c:pt>
                <c:pt idx="377">
                  <c:v>44946</c:v>
                </c:pt>
                <c:pt idx="378">
                  <c:v>44949</c:v>
                </c:pt>
                <c:pt idx="379">
                  <c:v>44950</c:v>
                </c:pt>
                <c:pt idx="380">
                  <c:v>44951</c:v>
                </c:pt>
                <c:pt idx="381">
                  <c:v>44952</c:v>
                </c:pt>
                <c:pt idx="382">
                  <c:v>44953</c:v>
                </c:pt>
                <c:pt idx="383">
                  <c:v>44956</c:v>
                </c:pt>
                <c:pt idx="384">
                  <c:v>44957</c:v>
                </c:pt>
                <c:pt idx="385">
                  <c:v>44958</c:v>
                </c:pt>
                <c:pt idx="386">
                  <c:v>44959</c:v>
                </c:pt>
                <c:pt idx="387">
                  <c:v>44960</c:v>
                </c:pt>
                <c:pt idx="388">
                  <c:v>44963</c:v>
                </c:pt>
                <c:pt idx="389">
                  <c:v>44964</c:v>
                </c:pt>
                <c:pt idx="390">
                  <c:v>44965</c:v>
                </c:pt>
                <c:pt idx="391">
                  <c:v>44966</c:v>
                </c:pt>
                <c:pt idx="392">
                  <c:v>44967</c:v>
                </c:pt>
                <c:pt idx="393">
                  <c:v>44970</c:v>
                </c:pt>
                <c:pt idx="394">
                  <c:v>44971</c:v>
                </c:pt>
                <c:pt idx="395">
                  <c:v>44972</c:v>
                </c:pt>
                <c:pt idx="396">
                  <c:v>44973</c:v>
                </c:pt>
                <c:pt idx="397">
                  <c:v>44974</c:v>
                </c:pt>
                <c:pt idx="398">
                  <c:v>44978</c:v>
                </c:pt>
                <c:pt idx="399">
                  <c:v>44979</c:v>
                </c:pt>
                <c:pt idx="400">
                  <c:v>44980</c:v>
                </c:pt>
                <c:pt idx="401">
                  <c:v>44981</c:v>
                </c:pt>
                <c:pt idx="402">
                  <c:v>44984</c:v>
                </c:pt>
                <c:pt idx="403">
                  <c:v>44985</c:v>
                </c:pt>
                <c:pt idx="404">
                  <c:v>44986</c:v>
                </c:pt>
                <c:pt idx="405">
                  <c:v>44987</c:v>
                </c:pt>
                <c:pt idx="406">
                  <c:v>44988</c:v>
                </c:pt>
                <c:pt idx="407">
                  <c:v>44991</c:v>
                </c:pt>
                <c:pt idx="408">
                  <c:v>44992</c:v>
                </c:pt>
                <c:pt idx="409">
                  <c:v>44993</c:v>
                </c:pt>
                <c:pt idx="410">
                  <c:v>44994</c:v>
                </c:pt>
                <c:pt idx="411">
                  <c:v>44995</c:v>
                </c:pt>
                <c:pt idx="412">
                  <c:v>44998</c:v>
                </c:pt>
                <c:pt idx="413">
                  <c:v>44999</c:v>
                </c:pt>
                <c:pt idx="414">
                  <c:v>45000</c:v>
                </c:pt>
                <c:pt idx="415">
                  <c:v>45001</c:v>
                </c:pt>
                <c:pt idx="416">
                  <c:v>45002</c:v>
                </c:pt>
                <c:pt idx="417">
                  <c:v>45005</c:v>
                </c:pt>
                <c:pt idx="418">
                  <c:v>45006</c:v>
                </c:pt>
                <c:pt idx="419">
                  <c:v>45007</c:v>
                </c:pt>
                <c:pt idx="420">
                  <c:v>45008</c:v>
                </c:pt>
                <c:pt idx="421">
                  <c:v>45009</c:v>
                </c:pt>
                <c:pt idx="422">
                  <c:v>45012</c:v>
                </c:pt>
                <c:pt idx="423">
                  <c:v>45013</c:v>
                </c:pt>
                <c:pt idx="424">
                  <c:v>45014</c:v>
                </c:pt>
                <c:pt idx="425">
                  <c:v>45015</c:v>
                </c:pt>
                <c:pt idx="426">
                  <c:v>45016</c:v>
                </c:pt>
                <c:pt idx="427">
                  <c:v>45019</c:v>
                </c:pt>
                <c:pt idx="428">
                  <c:v>45020</c:v>
                </c:pt>
                <c:pt idx="429">
                  <c:v>45021</c:v>
                </c:pt>
                <c:pt idx="430">
                  <c:v>45022</c:v>
                </c:pt>
                <c:pt idx="431">
                  <c:v>45026</c:v>
                </c:pt>
                <c:pt idx="432">
                  <c:v>45027</c:v>
                </c:pt>
                <c:pt idx="433">
                  <c:v>45028</c:v>
                </c:pt>
                <c:pt idx="434">
                  <c:v>45029</c:v>
                </c:pt>
                <c:pt idx="435">
                  <c:v>45030</c:v>
                </c:pt>
                <c:pt idx="436">
                  <c:v>45033</c:v>
                </c:pt>
                <c:pt idx="437">
                  <c:v>45034</c:v>
                </c:pt>
                <c:pt idx="438">
                  <c:v>45035</c:v>
                </c:pt>
                <c:pt idx="439">
                  <c:v>45036</c:v>
                </c:pt>
                <c:pt idx="440">
                  <c:v>45037</c:v>
                </c:pt>
                <c:pt idx="441">
                  <c:v>45040</c:v>
                </c:pt>
                <c:pt idx="442">
                  <c:v>45041</c:v>
                </c:pt>
                <c:pt idx="443">
                  <c:v>45042</c:v>
                </c:pt>
                <c:pt idx="444">
                  <c:v>45043</c:v>
                </c:pt>
                <c:pt idx="445">
                  <c:v>45044</c:v>
                </c:pt>
                <c:pt idx="446">
                  <c:v>45047</c:v>
                </c:pt>
                <c:pt idx="447">
                  <c:v>45048</c:v>
                </c:pt>
                <c:pt idx="448">
                  <c:v>45049</c:v>
                </c:pt>
                <c:pt idx="449">
                  <c:v>45050</c:v>
                </c:pt>
                <c:pt idx="450">
                  <c:v>45051</c:v>
                </c:pt>
                <c:pt idx="451">
                  <c:v>45054</c:v>
                </c:pt>
                <c:pt idx="452">
                  <c:v>45055</c:v>
                </c:pt>
                <c:pt idx="453">
                  <c:v>45056</c:v>
                </c:pt>
                <c:pt idx="454">
                  <c:v>45057</c:v>
                </c:pt>
                <c:pt idx="455">
                  <c:v>45058</c:v>
                </c:pt>
                <c:pt idx="456">
                  <c:v>45061</c:v>
                </c:pt>
                <c:pt idx="457">
                  <c:v>45062</c:v>
                </c:pt>
                <c:pt idx="458">
                  <c:v>45063</c:v>
                </c:pt>
                <c:pt idx="459">
                  <c:v>45064</c:v>
                </c:pt>
                <c:pt idx="460">
                  <c:v>45065</c:v>
                </c:pt>
                <c:pt idx="461">
                  <c:v>45068</c:v>
                </c:pt>
                <c:pt idx="462">
                  <c:v>45069</c:v>
                </c:pt>
                <c:pt idx="463">
                  <c:v>45070</c:v>
                </c:pt>
                <c:pt idx="464">
                  <c:v>45071</c:v>
                </c:pt>
                <c:pt idx="465">
                  <c:v>45072</c:v>
                </c:pt>
                <c:pt idx="466">
                  <c:v>45076</c:v>
                </c:pt>
                <c:pt idx="467">
                  <c:v>45077</c:v>
                </c:pt>
                <c:pt idx="468">
                  <c:v>45078</c:v>
                </c:pt>
                <c:pt idx="469">
                  <c:v>45079</c:v>
                </c:pt>
                <c:pt idx="470">
                  <c:v>45082</c:v>
                </c:pt>
                <c:pt idx="471">
                  <c:v>45083</c:v>
                </c:pt>
                <c:pt idx="472">
                  <c:v>45084</c:v>
                </c:pt>
                <c:pt idx="473">
                  <c:v>45085</c:v>
                </c:pt>
                <c:pt idx="474">
                  <c:v>45086</c:v>
                </c:pt>
                <c:pt idx="475">
                  <c:v>45089</c:v>
                </c:pt>
                <c:pt idx="476">
                  <c:v>45090</c:v>
                </c:pt>
                <c:pt idx="477">
                  <c:v>45091</c:v>
                </c:pt>
                <c:pt idx="478">
                  <c:v>45092</c:v>
                </c:pt>
                <c:pt idx="479">
                  <c:v>45093</c:v>
                </c:pt>
                <c:pt idx="480">
                  <c:v>45097</c:v>
                </c:pt>
                <c:pt idx="481">
                  <c:v>45098</c:v>
                </c:pt>
                <c:pt idx="482">
                  <c:v>45099</c:v>
                </c:pt>
                <c:pt idx="483">
                  <c:v>45100</c:v>
                </c:pt>
                <c:pt idx="484">
                  <c:v>45103</c:v>
                </c:pt>
                <c:pt idx="485">
                  <c:v>45104</c:v>
                </c:pt>
                <c:pt idx="486">
                  <c:v>45105</c:v>
                </c:pt>
                <c:pt idx="487">
                  <c:v>45106</c:v>
                </c:pt>
                <c:pt idx="488">
                  <c:v>45107</c:v>
                </c:pt>
                <c:pt idx="489">
                  <c:v>45110</c:v>
                </c:pt>
                <c:pt idx="490">
                  <c:v>45112</c:v>
                </c:pt>
                <c:pt idx="491">
                  <c:v>45113</c:v>
                </c:pt>
                <c:pt idx="492">
                  <c:v>45114</c:v>
                </c:pt>
                <c:pt idx="493">
                  <c:v>45117</c:v>
                </c:pt>
                <c:pt idx="494">
                  <c:v>45118</c:v>
                </c:pt>
                <c:pt idx="495">
                  <c:v>45119</c:v>
                </c:pt>
                <c:pt idx="496">
                  <c:v>45120</c:v>
                </c:pt>
                <c:pt idx="497">
                  <c:v>45121</c:v>
                </c:pt>
                <c:pt idx="498">
                  <c:v>45124</c:v>
                </c:pt>
                <c:pt idx="499">
                  <c:v>45125</c:v>
                </c:pt>
                <c:pt idx="500">
                  <c:v>45126</c:v>
                </c:pt>
                <c:pt idx="501">
                  <c:v>45127</c:v>
                </c:pt>
                <c:pt idx="502">
                  <c:v>45128</c:v>
                </c:pt>
                <c:pt idx="503">
                  <c:v>45131</c:v>
                </c:pt>
                <c:pt idx="504">
                  <c:v>45132</c:v>
                </c:pt>
                <c:pt idx="505">
                  <c:v>45133</c:v>
                </c:pt>
                <c:pt idx="506">
                  <c:v>45134</c:v>
                </c:pt>
                <c:pt idx="507">
                  <c:v>45135</c:v>
                </c:pt>
                <c:pt idx="508">
                  <c:v>45138</c:v>
                </c:pt>
                <c:pt idx="509">
                  <c:v>45139</c:v>
                </c:pt>
                <c:pt idx="510">
                  <c:v>45140</c:v>
                </c:pt>
                <c:pt idx="511">
                  <c:v>45141</c:v>
                </c:pt>
                <c:pt idx="512">
                  <c:v>45142</c:v>
                </c:pt>
                <c:pt idx="513">
                  <c:v>45145</c:v>
                </c:pt>
                <c:pt idx="514">
                  <c:v>45146</c:v>
                </c:pt>
                <c:pt idx="515">
                  <c:v>45147</c:v>
                </c:pt>
                <c:pt idx="516">
                  <c:v>45148</c:v>
                </c:pt>
                <c:pt idx="517">
                  <c:v>45149</c:v>
                </c:pt>
                <c:pt idx="518">
                  <c:v>45152</c:v>
                </c:pt>
                <c:pt idx="519">
                  <c:v>45153</c:v>
                </c:pt>
                <c:pt idx="520">
                  <c:v>45154</c:v>
                </c:pt>
                <c:pt idx="521">
                  <c:v>45155</c:v>
                </c:pt>
                <c:pt idx="522">
                  <c:v>45156</c:v>
                </c:pt>
                <c:pt idx="523">
                  <c:v>45159</c:v>
                </c:pt>
                <c:pt idx="524">
                  <c:v>45160</c:v>
                </c:pt>
                <c:pt idx="525">
                  <c:v>45161</c:v>
                </c:pt>
                <c:pt idx="526">
                  <c:v>45162</c:v>
                </c:pt>
                <c:pt idx="527">
                  <c:v>45163</c:v>
                </c:pt>
                <c:pt idx="528">
                  <c:v>45166</c:v>
                </c:pt>
                <c:pt idx="529">
                  <c:v>45167</c:v>
                </c:pt>
                <c:pt idx="530">
                  <c:v>45168</c:v>
                </c:pt>
                <c:pt idx="531">
                  <c:v>45169</c:v>
                </c:pt>
                <c:pt idx="532">
                  <c:v>45170</c:v>
                </c:pt>
                <c:pt idx="533">
                  <c:v>45174</c:v>
                </c:pt>
                <c:pt idx="534">
                  <c:v>45175</c:v>
                </c:pt>
                <c:pt idx="535">
                  <c:v>45176</c:v>
                </c:pt>
                <c:pt idx="536">
                  <c:v>45177</c:v>
                </c:pt>
                <c:pt idx="537">
                  <c:v>45180</c:v>
                </c:pt>
                <c:pt idx="538">
                  <c:v>45181</c:v>
                </c:pt>
                <c:pt idx="539">
                  <c:v>45182</c:v>
                </c:pt>
                <c:pt idx="540">
                  <c:v>45183</c:v>
                </c:pt>
                <c:pt idx="541">
                  <c:v>45184</c:v>
                </c:pt>
                <c:pt idx="542">
                  <c:v>45187</c:v>
                </c:pt>
                <c:pt idx="543">
                  <c:v>45188</c:v>
                </c:pt>
                <c:pt idx="544">
                  <c:v>45189</c:v>
                </c:pt>
                <c:pt idx="545">
                  <c:v>45190</c:v>
                </c:pt>
                <c:pt idx="546">
                  <c:v>45191</c:v>
                </c:pt>
                <c:pt idx="547">
                  <c:v>45194</c:v>
                </c:pt>
                <c:pt idx="548">
                  <c:v>45195</c:v>
                </c:pt>
                <c:pt idx="549">
                  <c:v>45196</c:v>
                </c:pt>
                <c:pt idx="550">
                  <c:v>45197</c:v>
                </c:pt>
                <c:pt idx="551">
                  <c:v>45198</c:v>
                </c:pt>
                <c:pt idx="552">
                  <c:v>45201</c:v>
                </c:pt>
                <c:pt idx="553">
                  <c:v>45202</c:v>
                </c:pt>
                <c:pt idx="554">
                  <c:v>45203</c:v>
                </c:pt>
                <c:pt idx="555">
                  <c:v>45204</c:v>
                </c:pt>
                <c:pt idx="556">
                  <c:v>45205</c:v>
                </c:pt>
                <c:pt idx="557">
                  <c:v>45208</c:v>
                </c:pt>
                <c:pt idx="558">
                  <c:v>45209</c:v>
                </c:pt>
                <c:pt idx="559">
                  <c:v>45210</c:v>
                </c:pt>
                <c:pt idx="560">
                  <c:v>45211</c:v>
                </c:pt>
                <c:pt idx="561">
                  <c:v>45212</c:v>
                </c:pt>
                <c:pt idx="562">
                  <c:v>45215</c:v>
                </c:pt>
                <c:pt idx="563">
                  <c:v>45216</c:v>
                </c:pt>
                <c:pt idx="564">
                  <c:v>45217</c:v>
                </c:pt>
                <c:pt idx="565">
                  <c:v>45218</c:v>
                </c:pt>
                <c:pt idx="566">
                  <c:v>45219</c:v>
                </c:pt>
                <c:pt idx="567">
                  <c:v>45222</c:v>
                </c:pt>
                <c:pt idx="568">
                  <c:v>45223</c:v>
                </c:pt>
                <c:pt idx="569">
                  <c:v>45224</c:v>
                </c:pt>
                <c:pt idx="570">
                  <c:v>45225</c:v>
                </c:pt>
                <c:pt idx="571">
                  <c:v>45226</c:v>
                </c:pt>
                <c:pt idx="572">
                  <c:v>45229</c:v>
                </c:pt>
                <c:pt idx="573">
                  <c:v>45230</c:v>
                </c:pt>
                <c:pt idx="574">
                  <c:v>45231</c:v>
                </c:pt>
                <c:pt idx="575">
                  <c:v>45232</c:v>
                </c:pt>
                <c:pt idx="576">
                  <c:v>45233</c:v>
                </c:pt>
                <c:pt idx="577">
                  <c:v>45236</c:v>
                </c:pt>
                <c:pt idx="578">
                  <c:v>45237</c:v>
                </c:pt>
                <c:pt idx="579">
                  <c:v>45238</c:v>
                </c:pt>
                <c:pt idx="580">
                  <c:v>45239</c:v>
                </c:pt>
                <c:pt idx="581">
                  <c:v>45240</c:v>
                </c:pt>
                <c:pt idx="582">
                  <c:v>45243</c:v>
                </c:pt>
                <c:pt idx="583">
                  <c:v>45244</c:v>
                </c:pt>
                <c:pt idx="584">
                  <c:v>45245</c:v>
                </c:pt>
                <c:pt idx="585">
                  <c:v>45246</c:v>
                </c:pt>
                <c:pt idx="586">
                  <c:v>45247</c:v>
                </c:pt>
                <c:pt idx="587">
                  <c:v>45250</c:v>
                </c:pt>
                <c:pt idx="588">
                  <c:v>45251</c:v>
                </c:pt>
                <c:pt idx="589">
                  <c:v>45252</c:v>
                </c:pt>
                <c:pt idx="590">
                  <c:v>45254</c:v>
                </c:pt>
                <c:pt idx="591">
                  <c:v>45257</c:v>
                </c:pt>
                <c:pt idx="592">
                  <c:v>45258</c:v>
                </c:pt>
                <c:pt idx="593">
                  <c:v>45259</c:v>
                </c:pt>
                <c:pt idx="594">
                  <c:v>45260</c:v>
                </c:pt>
                <c:pt idx="595">
                  <c:v>45261</c:v>
                </c:pt>
                <c:pt idx="596">
                  <c:v>45264</c:v>
                </c:pt>
                <c:pt idx="597">
                  <c:v>45265</c:v>
                </c:pt>
                <c:pt idx="598">
                  <c:v>45266</c:v>
                </c:pt>
                <c:pt idx="599">
                  <c:v>45267</c:v>
                </c:pt>
                <c:pt idx="600">
                  <c:v>45268</c:v>
                </c:pt>
                <c:pt idx="601">
                  <c:v>45271</c:v>
                </c:pt>
                <c:pt idx="602">
                  <c:v>45272</c:v>
                </c:pt>
                <c:pt idx="603">
                  <c:v>45273</c:v>
                </c:pt>
                <c:pt idx="604">
                  <c:v>45274</c:v>
                </c:pt>
                <c:pt idx="605">
                  <c:v>45275</c:v>
                </c:pt>
                <c:pt idx="606">
                  <c:v>45278</c:v>
                </c:pt>
                <c:pt idx="607">
                  <c:v>45279</c:v>
                </c:pt>
                <c:pt idx="608">
                  <c:v>45280</c:v>
                </c:pt>
                <c:pt idx="609">
                  <c:v>45281</c:v>
                </c:pt>
                <c:pt idx="610">
                  <c:v>45282</c:v>
                </c:pt>
                <c:pt idx="611">
                  <c:v>45286</c:v>
                </c:pt>
                <c:pt idx="612">
                  <c:v>45287</c:v>
                </c:pt>
                <c:pt idx="613">
                  <c:v>45288</c:v>
                </c:pt>
                <c:pt idx="614">
                  <c:v>45289</c:v>
                </c:pt>
                <c:pt idx="615">
                  <c:v>45293</c:v>
                </c:pt>
                <c:pt idx="616">
                  <c:v>45294</c:v>
                </c:pt>
                <c:pt idx="617">
                  <c:v>45295</c:v>
                </c:pt>
                <c:pt idx="618">
                  <c:v>45296</c:v>
                </c:pt>
                <c:pt idx="619">
                  <c:v>45299</c:v>
                </c:pt>
                <c:pt idx="620">
                  <c:v>45300</c:v>
                </c:pt>
                <c:pt idx="621">
                  <c:v>45301</c:v>
                </c:pt>
                <c:pt idx="622">
                  <c:v>45302</c:v>
                </c:pt>
                <c:pt idx="623">
                  <c:v>45303</c:v>
                </c:pt>
                <c:pt idx="624">
                  <c:v>45307</c:v>
                </c:pt>
                <c:pt idx="625">
                  <c:v>45308</c:v>
                </c:pt>
                <c:pt idx="626">
                  <c:v>45309</c:v>
                </c:pt>
                <c:pt idx="627">
                  <c:v>45310</c:v>
                </c:pt>
                <c:pt idx="628">
                  <c:v>45313</c:v>
                </c:pt>
                <c:pt idx="629">
                  <c:v>45314</c:v>
                </c:pt>
                <c:pt idx="630">
                  <c:v>45315</c:v>
                </c:pt>
                <c:pt idx="631">
                  <c:v>45316</c:v>
                </c:pt>
                <c:pt idx="632">
                  <c:v>45317</c:v>
                </c:pt>
                <c:pt idx="633">
                  <c:v>45320</c:v>
                </c:pt>
                <c:pt idx="634">
                  <c:v>45321</c:v>
                </c:pt>
                <c:pt idx="635">
                  <c:v>45322</c:v>
                </c:pt>
                <c:pt idx="636">
                  <c:v>45323</c:v>
                </c:pt>
                <c:pt idx="637">
                  <c:v>45324</c:v>
                </c:pt>
                <c:pt idx="638">
                  <c:v>45327</c:v>
                </c:pt>
                <c:pt idx="639">
                  <c:v>45328</c:v>
                </c:pt>
                <c:pt idx="640">
                  <c:v>45329</c:v>
                </c:pt>
                <c:pt idx="641">
                  <c:v>45330</c:v>
                </c:pt>
                <c:pt idx="642">
                  <c:v>45331</c:v>
                </c:pt>
              </c:numCache>
            </c:numRef>
          </c:cat>
          <c:val>
            <c:numRef>
              <c:f>Catalysts!$B$2:$B$644</c:f>
              <c:numCache>
                <c:formatCode>@</c:formatCode>
                <c:ptCount val="643"/>
                <c:pt idx="0">
                  <c:v>54.5</c:v>
                </c:pt>
                <c:pt idx="1">
                  <c:v>60</c:v>
                </c:pt>
                <c:pt idx="2">
                  <c:v>61</c:v>
                </c:pt>
                <c:pt idx="3">
                  <c:v>60</c:v>
                </c:pt>
                <c:pt idx="4">
                  <c:v>60.049999</c:v>
                </c:pt>
                <c:pt idx="5">
                  <c:v>59.950001</c:v>
                </c:pt>
                <c:pt idx="6">
                  <c:v>58</c:v>
                </c:pt>
                <c:pt idx="7">
                  <c:v>63.07</c:v>
                </c:pt>
                <c:pt idx="8">
                  <c:v>66.379997000000003</c:v>
                </c:pt>
                <c:pt idx="9">
                  <c:v>70.529999000000004</c:v>
                </c:pt>
                <c:pt idx="10">
                  <c:v>65.599997999999999</c:v>
                </c:pt>
                <c:pt idx="11">
                  <c:v>64</c:v>
                </c:pt>
                <c:pt idx="12">
                  <c:v>64.870002999999997</c:v>
                </c:pt>
                <c:pt idx="13">
                  <c:v>65.949996999999996</c:v>
                </c:pt>
                <c:pt idx="14">
                  <c:v>69.400002000000001</c:v>
                </c:pt>
                <c:pt idx="15">
                  <c:v>75.870002999999997</c:v>
                </c:pt>
                <c:pt idx="16">
                  <c:v>78.470000999999996</c:v>
                </c:pt>
                <c:pt idx="17">
                  <c:v>79.169998000000007</c:v>
                </c:pt>
                <c:pt idx="18">
                  <c:v>74.430000000000007</c:v>
                </c:pt>
                <c:pt idx="19">
                  <c:v>76.580001999999993</c:v>
                </c:pt>
                <c:pt idx="20">
                  <c:v>76.830001999999993</c:v>
                </c:pt>
                <c:pt idx="21">
                  <c:v>77.050003000000004</c:v>
                </c:pt>
                <c:pt idx="22">
                  <c:v>79.059997999999993</c:v>
                </c:pt>
                <c:pt idx="23">
                  <c:v>84.050003000000004</c:v>
                </c:pt>
                <c:pt idx="24">
                  <c:v>87.040001000000004</c:v>
                </c:pt>
                <c:pt idx="25">
                  <c:v>84.360000999999997</c:v>
                </c:pt>
                <c:pt idx="26">
                  <c:v>85.629997000000003</c:v>
                </c:pt>
                <c:pt idx="27">
                  <c:v>84.93</c:v>
                </c:pt>
                <c:pt idx="28">
                  <c:v>81.790001000000004</c:v>
                </c:pt>
                <c:pt idx="29">
                  <c:v>83.010002</c:v>
                </c:pt>
                <c:pt idx="30">
                  <c:v>85.480002999999996</c:v>
                </c:pt>
                <c:pt idx="31">
                  <c:v>86.970000999999996</c:v>
                </c:pt>
                <c:pt idx="32">
                  <c:v>84.629997000000003</c:v>
                </c:pt>
                <c:pt idx="33">
                  <c:v>82.650002000000001</c:v>
                </c:pt>
                <c:pt idx="34">
                  <c:v>82.599997999999999</c:v>
                </c:pt>
                <c:pt idx="35">
                  <c:v>82.709998999999996</c:v>
                </c:pt>
                <c:pt idx="36">
                  <c:v>80.989998</c:v>
                </c:pt>
                <c:pt idx="37">
                  <c:v>81.339995999999999</c:v>
                </c:pt>
                <c:pt idx="38">
                  <c:v>79.510002</c:v>
                </c:pt>
                <c:pt idx="39">
                  <c:v>83.75</c:v>
                </c:pt>
                <c:pt idx="40">
                  <c:v>81.319999999999993</c:v>
                </c:pt>
                <c:pt idx="41">
                  <c:v>79.800003000000004</c:v>
                </c:pt>
                <c:pt idx="42">
                  <c:v>83.379997000000003</c:v>
                </c:pt>
                <c:pt idx="43">
                  <c:v>83.779999000000004</c:v>
                </c:pt>
                <c:pt idx="44">
                  <c:v>82.099997999999999</c:v>
                </c:pt>
                <c:pt idx="45">
                  <c:v>80.169998000000007</c:v>
                </c:pt>
                <c:pt idx="46">
                  <c:v>78.550003000000004</c:v>
                </c:pt>
                <c:pt idx="47">
                  <c:v>77.730002999999996</c:v>
                </c:pt>
                <c:pt idx="48">
                  <c:v>77.629997000000003</c:v>
                </c:pt>
                <c:pt idx="49">
                  <c:v>78.440002000000007</c:v>
                </c:pt>
                <c:pt idx="50">
                  <c:v>80.029999000000004</c:v>
                </c:pt>
                <c:pt idx="51">
                  <c:v>78.019997000000004</c:v>
                </c:pt>
                <c:pt idx="52">
                  <c:v>78.370002999999997</c:v>
                </c:pt>
                <c:pt idx="53">
                  <c:v>77.769997000000004</c:v>
                </c:pt>
                <c:pt idx="54">
                  <c:v>79.019997000000004</c:v>
                </c:pt>
                <c:pt idx="55">
                  <c:v>75.510002</c:v>
                </c:pt>
                <c:pt idx="56">
                  <c:v>73.730002999999996</c:v>
                </c:pt>
                <c:pt idx="57">
                  <c:v>75.860000999999997</c:v>
                </c:pt>
                <c:pt idx="58">
                  <c:v>79.209998999999996</c:v>
                </c:pt>
                <c:pt idx="59">
                  <c:v>81.230002999999996</c:v>
                </c:pt>
                <c:pt idx="60">
                  <c:v>83.099997999999999</c:v>
                </c:pt>
                <c:pt idx="61">
                  <c:v>85.790001000000004</c:v>
                </c:pt>
                <c:pt idx="62">
                  <c:v>84.989998</c:v>
                </c:pt>
                <c:pt idx="63">
                  <c:v>85.610000999999997</c:v>
                </c:pt>
                <c:pt idx="64">
                  <c:v>85.75</c:v>
                </c:pt>
                <c:pt idx="65">
                  <c:v>85.720000999999996</c:v>
                </c:pt>
                <c:pt idx="66">
                  <c:v>86.220000999999996</c:v>
                </c:pt>
                <c:pt idx="67">
                  <c:v>88.290001000000004</c:v>
                </c:pt>
                <c:pt idx="68">
                  <c:v>86.32</c:v>
                </c:pt>
                <c:pt idx="69">
                  <c:v>88.849997999999999</c:v>
                </c:pt>
                <c:pt idx="70">
                  <c:v>88.800003000000004</c:v>
                </c:pt>
                <c:pt idx="71">
                  <c:v>90.82</c:v>
                </c:pt>
                <c:pt idx="72">
                  <c:v>94.839995999999999</c:v>
                </c:pt>
                <c:pt idx="73">
                  <c:v>98.790001000000004</c:v>
                </c:pt>
                <c:pt idx="74">
                  <c:v>96.779999000000004</c:v>
                </c:pt>
                <c:pt idx="75">
                  <c:v>93.489998</c:v>
                </c:pt>
                <c:pt idx="76">
                  <c:v>94.68</c:v>
                </c:pt>
                <c:pt idx="77">
                  <c:v>96.029999000000004</c:v>
                </c:pt>
                <c:pt idx="78">
                  <c:v>93.239998</c:v>
                </c:pt>
                <c:pt idx="79">
                  <c:v>95.709998999999996</c:v>
                </c:pt>
                <c:pt idx="80">
                  <c:v>98.559997999999993</c:v>
                </c:pt>
                <c:pt idx="81">
                  <c:v>98.629997000000003</c:v>
                </c:pt>
                <c:pt idx="82">
                  <c:v>101.32</c:v>
                </c:pt>
                <c:pt idx="83">
                  <c:v>103.510002</c:v>
                </c:pt>
                <c:pt idx="84">
                  <c:v>103.57</c:v>
                </c:pt>
                <c:pt idx="85">
                  <c:v>101.040001</c:v>
                </c:pt>
                <c:pt idx="86">
                  <c:v>103.029999</c:v>
                </c:pt>
                <c:pt idx="87">
                  <c:v>96.489998</c:v>
                </c:pt>
                <c:pt idx="88">
                  <c:v>98.620002999999997</c:v>
                </c:pt>
                <c:pt idx="89">
                  <c:v>97.360000999999997</c:v>
                </c:pt>
                <c:pt idx="90">
                  <c:v>100.760002</c:v>
                </c:pt>
                <c:pt idx="91">
                  <c:v>96.050003000000004</c:v>
                </c:pt>
                <c:pt idx="92">
                  <c:v>92.019997000000004</c:v>
                </c:pt>
                <c:pt idx="93">
                  <c:v>92.099997999999999</c:v>
                </c:pt>
                <c:pt idx="94">
                  <c:v>88.019997000000004</c:v>
                </c:pt>
                <c:pt idx="95">
                  <c:v>92.800003000000004</c:v>
                </c:pt>
                <c:pt idx="96">
                  <c:v>94.370002999999997</c:v>
                </c:pt>
                <c:pt idx="97">
                  <c:v>91.129997000000003</c:v>
                </c:pt>
                <c:pt idx="98">
                  <c:v>92.849997999999999</c:v>
                </c:pt>
                <c:pt idx="99">
                  <c:v>85.779999000000004</c:v>
                </c:pt>
                <c:pt idx="100">
                  <c:v>86.510002</c:v>
                </c:pt>
                <c:pt idx="101">
                  <c:v>85.059997999999993</c:v>
                </c:pt>
                <c:pt idx="102">
                  <c:v>87.940002000000007</c:v>
                </c:pt>
                <c:pt idx="103">
                  <c:v>85</c:v>
                </c:pt>
                <c:pt idx="104">
                  <c:v>86.389999000000003</c:v>
                </c:pt>
                <c:pt idx="105">
                  <c:v>83.830001999999993</c:v>
                </c:pt>
                <c:pt idx="106">
                  <c:v>88.540001000000004</c:v>
                </c:pt>
                <c:pt idx="107">
                  <c:v>90.110000999999997</c:v>
                </c:pt>
                <c:pt idx="108">
                  <c:v>91.830001999999993</c:v>
                </c:pt>
                <c:pt idx="109">
                  <c:v>91.400002000000001</c:v>
                </c:pt>
                <c:pt idx="110">
                  <c:v>91.57</c:v>
                </c:pt>
                <c:pt idx="111">
                  <c:v>90.540001000000004</c:v>
                </c:pt>
                <c:pt idx="112">
                  <c:v>91.220000999999996</c:v>
                </c:pt>
                <c:pt idx="113">
                  <c:v>90.830001999999993</c:v>
                </c:pt>
                <c:pt idx="114">
                  <c:v>89.400002000000001</c:v>
                </c:pt>
                <c:pt idx="115">
                  <c:v>89.839995999999999</c:v>
                </c:pt>
                <c:pt idx="116">
                  <c:v>85.040001000000004</c:v>
                </c:pt>
                <c:pt idx="117">
                  <c:v>84.330001999999993</c:v>
                </c:pt>
                <c:pt idx="118">
                  <c:v>83.43</c:v>
                </c:pt>
                <c:pt idx="119">
                  <c:v>85.910004000000001</c:v>
                </c:pt>
                <c:pt idx="120">
                  <c:v>86.900002000000001</c:v>
                </c:pt>
                <c:pt idx="121">
                  <c:v>88.480002999999996</c:v>
                </c:pt>
                <c:pt idx="122">
                  <c:v>90.139999000000003</c:v>
                </c:pt>
                <c:pt idx="123">
                  <c:v>91.300003000000004</c:v>
                </c:pt>
                <c:pt idx="124">
                  <c:v>86.050003000000004</c:v>
                </c:pt>
                <c:pt idx="125">
                  <c:v>86.339995999999999</c:v>
                </c:pt>
                <c:pt idx="126">
                  <c:v>87.889999000000003</c:v>
                </c:pt>
                <c:pt idx="127">
                  <c:v>84.620002999999997</c:v>
                </c:pt>
                <c:pt idx="128">
                  <c:v>81.830001999999993</c:v>
                </c:pt>
                <c:pt idx="129">
                  <c:v>79.430000000000007</c:v>
                </c:pt>
                <c:pt idx="130">
                  <c:v>77.010002</c:v>
                </c:pt>
                <c:pt idx="131">
                  <c:v>71.860000999999997</c:v>
                </c:pt>
                <c:pt idx="132">
                  <c:v>78.239998</c:v>
                </c:pt>
                <c:pt idx="133">
                  <c:v>81.209998999999996</c:v>
                </c:pt>
                <c:pt idx="134">
                  <c:v>81.690002000000007</c:v>
                </c:pt>
                <c:pt idx="135">
                  <c:v>82.790001000000004</c:v>
                </c:pt>
                <c:pt idx="136">
                  <c:v>80.349997999999999</c:v>
                </c:pt>
                <c:pt idx="137">
                  <c:v>80.419998000000007</c:v>
                </c:pt>
                <c:pt idx="138">
                  <c:v>83.400002000000001</c:v>
                </c:pt>
                <c:pt idx="139">
                  <c:v>84.300003000000004</c:v>
                </c:pt>
                <c:pt idx="140">
                  <c:v>86.989998</c:v>
                </c:pt>
                <c:pt idx="141">
                  <c:v>85.309997999999993</c:v>
                </c:pt>
                <c:pt idx="142">
                  <c:v>83.330001999999993</c:v>
                </c:pt>
                <c:pt idx="143">
                  <c:v>82.260002</c:v>
                </c:pt>
                <c:pt idx="144">
                  <c:v>84.050003000000004</c:v>
                </c:pt>
                <c:pt idx="145">
                  <c:v>85.800003000000004</c:v>
                </c:pt>
                <c:pt idx="146">
                  <c:v>84.220000999999996</c:v>
                </c:pt>
                <c:pt idx="147">
                  <c:v>81.209998999999996</c:v>
                </c:pt>
                <c:pt idx="148">
                  <c:v>81.360000999999997</c:v>
                </c:pt>
                <c:pt idx="149">
                  <c:v>80.489998</c:v>
                </c:pt>
                <c:pt idx="150">
                  <c:v>83.470000999999996</c:v>
                </c:pt>
                <c:pt idx="151">
                  <c:v>84.379997000000003</c:v>
                </c:pt>
                <c:pt idx="152">
                  <c:v>83.93</c:v>
                </c:pt>
                <c:pt idx="153">
                  <c:v>79.089995999999999</c:v>
                </c:pt>
                <c:pt idx="154">
                  <c:v>79.160004000000001</c:v>
                </c:pt>
                <c:pt idx="155">
                  <c:v>77.639999000000003</c:v>
                </c:pt>
                <c:pt idx="156">
                  <c:v>74.190002000000007</c:v>
                </c:pt>
                <c:pt idx="157">
                  <c:v>64.279999000000004</c:v>
                </c:pt>
                <c:pt idx="158">
                  <c:v>68</c:v>
                </c:pt>
                <c:pt idx="159">
                  <c:v>71.580001999999993</c:v>
                </c:pt>
                <c:pt idx="160">
                  <c:v>67.769997000000004</c:v>
                </c:pt>
                <c:pt idx="161">
                  <c:v>65.800003000000004</c:v>
                </c:pt>
                <c:pt idx="162">
                  <c:v>66.150002000000001</c:v>
                </c:pt>
                <c:pt idx="163">
                  <c:v>68.760002</c:v>
                </c:pt>
                <c:pt idx="164">
                  <c:v>73.970000999999996</c:v>
                </c:pt>
                <c:pt idx="165">
                  <c:v>74.900002000000001</c:v>
                </c:pt>
                <c:pt idx="166">
                  <c:v>79.239998</c:v>
                </c:pt>
                <c:pt idx="167">
                  <c:v>76.75</c:v>
                </c:pt>
                <c:pt idx="168">
                  <c:v>77.569999999999993</c:v>
                </c:pt>
                <c:pt idx="169">
                  <c:v>74.690002000000007</c:v>
                </c:pt>
                <c:pt idx="170">
                  <c:v>75.290001000000004</c:v>
                </c:pt>
                <c:pt idx="171">
                  <c:v>73.069999999999993</c:v>
                </c:pt>
                <c:pt idx="172">
                  <c:v>74.040001000000004</c:v>
                </c:pt>
                <c:pt idx="173">
                  <c:v>76.069999999999993</c:v>
                </c:pt>
                <c:pt idx="174">
                  <c:v>74.839995999999999</c:v>
                </c:pt>
                <c:pt idx="175">
                  <c:v>71.339995999999999</c:v>
                </c:pt>
                <c:pt idx="176">
                  <c:v>69.220000999999996</c:v>
                </c:pt>
                <c:pt idx="177">
                  <c:v>68.470000999999996</c:v>
                </c:pt>
                <c:pt idx="178">
                  <c:v>66.959998999999996</c:v>
                </c:pt>
                <c:pt idx="179">
                  <c:v>63.110000999999997</c:v>
                </c:pt>
                <c:pt idx="180">
                  <c:v>61.689999</c:v>
                </c:pt>
                <c:pt idx="181">
                  <c:v>61.240001999999997</c:v>
                </c:pt>
                <c:pt idx="182">
                  <c:v>61.099997999999999</c:v>
                </c:pt>
                <c:pt idx="183">
                  <c:v>60.240001999999997</c:v>
                </c:pt>
                <c:pt idx="184">
                  <c:v>62.209999000000003</c:v>
                </c:pt>
                <c:pt idx="185">
                  <c:v>59.299999</c:v>
                </c:pt>
                <c:pt idx="186">
                  <c:v>59.16</c:v>
                </c:pt>
                <c:pt idx="187">
                  <c:v>62.77</c:v>
                </c:pt>
                <c:pt idx="188">
                  <c:v>63.950001</c:v>
                </c:pt>
                <c:pt idx="189">
                  <c:v>64.080001999999993</c:v>
                </c:pt>
                <c:pt idx="190">
                  <c:v>61.34</c:v>
                </c:pt>
                <c:pt idx="191">
                  <c:v>62</c:v>
                </c:pt>
                <c:pt idx="192">
                  <c:v>60.009998000000003</c:v>
                </c:pt>
                <c:pt idx="193">
                  <c:v>60.5</c:v>
                </c:pt>
                <c:pt idx="194">
                  <c:v>61.740001999999997</c:v>
                </c:pt>
                <c:pt idx="195">
                  <c:v>59.189999</c:v>
                </c:pt>
                <c:pt idx="196">
                  <c:v>60.16</c:v>
                </c:pt>
                <c:pt idx="197">
                  <c:v>59.869999</c:v>
                </c:pt>
                <c:pt idx="198">
                  <c:v>61.700001</c:v>
                </c:pt>
                <c:pt idx="199">
                  <c:v>62.32</c:v>
                </c:pt>
                <c:pt idx="200">
                  <c:v>60.380001</c:v>
                </c:pt>
                <c:pt idx="201">
                  <c:v>55.220001000000003</c:v>
                </c:pt>
                <c:pt idx="202">
                  <c:v>56.650002000000001</c:v>
                </c:pt>
                <c:pt idx="203">
                  <c:v>53.380001</c:v>
                </c:pt>
                <c:pt idx="204">
                  <c:v>54.419998</c:v>
                </c:pt>
                <c:pt idx="205">
                  <c:v>56.84</c:v>
                </c:pt>
                <c:pt idx="206">
                  <c:v>53.060001</c:v>
                </c:pt>
                <c:pt idx="207">
                  <c:v>55.080002</c:v>
                </c:pt>
                <c:pt idx="208">
                  <c:v>53.400002000000001</c:v>
                </c:pt>
                <c:pt idx="209">
                  <c:v>52.889999000000003</c:v>
                </c:pt>
                <c:pt idx="210">
                  <c:v>52.740001999999997</c:v>
                </c:pt>
                <c:pt idx="211">
                  <c:v>52.080002</c:v>
                </c:pt>
                <c:pt idx="212">
                  <c:v>50.529998999999997</c:v>
                </c:pt>
                <c:pt idx="213">
                  <c:v>52.360000999999997</c:v>
                </c:pt>
                <c:pt idx="214">
                  <c:v>53.650002000000001</c:v>
                </c:pt>
                <c:pt idx="215">
                  <c:v>54.759998000000003</c:v>
                </c:pt>
                <c:pt idx="216">
                  <c:v>54.27</c:v>
                </c:pt>
                <c:pt idx="217">
                  <c:v>51.630001</c:v>
                </c:pt>
                <c:pt idx="218">
                  <c:v>54.619999</c:v>
                </c:pt>
                <c:pt idx="219">
                  <c:v>54.43</c:v>
                </c:pt>
                <c:pt idx="220">
                  <c:v>55.290000999999997</c:v>
                </c:pt>
                <c:pt idx="221">
                  <c:v>54.77</c:v>
                </c:pt>
                <c:pt idx="222">
                  <c:v>52.459999000000003</c:v>
                </c:pt>
                <c:pt idx="223">
                  <c:v>52.119999</c:v>
                </c:pt>
                <c:pt idx="224">
                  <c:v>50.779998999999997</c:v>
                </c:pt>
                <c:pt idx="225">
                  <c:v>48.169998</c:v>
                </c:pt>
                <c:pt idx="226">
                  <c:v>48.189999</c:v>
                </c:pt>
                <c:pt idx="227">
                  <c:v>48.16</c:v>
                </c:pt>
                <c:pt idx="228">
                  <c:v>45.200001</c:v>
                </c:pt>
                <c:pt idx="229">
                  <c:v>45.169998</c:v>
                </c:pt>
                <c:pt idx="230">
                  <c:v>44.369999</c:v>
                </c:pt>
                <c:pt idx="231">
                  <c:v>43.849997999999999</c:v>
                </c:pt>
                <c:pt idx="232">
                  <c:v>43.509998000000003</c:v>
                </c:pt>
                <c:pt idx="233">
                  <c:v>45.689999</c:v>
                </c:pt>
                <c:pt idx="234">
                  <c:v>46.060001</c:v>
                </c:pt>
                <c:pt idx="235">
                  <c:v>45.5</c:v>
                </c:pt>
                <c:pt idx="236">
                  <c:v>44.189999</c:v>
                </c:pt>
                <c:pt idx="237">
                  <c:v>43.27</c:v>
                </c:pt>
                <c:pt idx="238">
                  <c:v>44.040000999999997</c:v>
                </c:pt>
                <c:pt idx="239">
                  <c:v>43.509998000000003</c:v>
                </c:pt>
                <c:pt idx="240">
                  <c:v>42.060001</c:v>
                </c:pt>
                <c:pt idx="241">
                  <c:v>43.639999000000003</c:v>
                </c:pt>
                <c:pt idx="242">
                  <c:v>43.259998000000003</c:v>
                </c:pt>
                <c:pt idx="243">
                  <c:v>41.709999000000003</c:v>
                </c:pt>
                <c:pt idx="244">
                  <c:v>41.34</c:v>
                </c:pt>
                <c:pt idx="245">
                  <c:v>40.32</c:v>
                </c:pt>
                <c:pt idx="246">
                  <c:v>39.060001</c:v>
                </c:pt>
                <c:pt idx="247">
                  <c:v>39.490001999999997</c:v>
                </c:pt>
                <c:pt idx="248">
                  <c:v>39.709999000000003</c:v>
                </c:pt>
                <c:pt idx="249">
                  <c:v>42.060001</c:v>
                </c:pt>
                <c:pt idx="250">
                  <c:v>43.220001000000003</c:v>
                </c:pt>
                <c:pt idx="251">
                  <c:v>44.080002</c:v>
                </c:pt>
                <c:pt idx="252">
                  <c:v>43.889999000000003</c:v>
                </c:pt>
                <c:pt idx="253">
                  <c:v>43.950001</c:v>
                </c:pt>
                <c:pt idx="254">
                  <c:v>43.119999</c:v>
                </c:pt>
                <c:pt idx="255">
                  <c:v>44.59</c:v>
                </c:pt>
                <c:pt idx="256">
                  <c:v>46.310001</c:v>
                </c:pt>
                <c:pt idx="257">
                  <c:v>48</c:v>
                </c:pt>
                <c:pt idx="258">
                  <c:v>49.880001</c:v>
                </c:pt>
                <c:pt idx="259">
                  <c:v>49.77</c:v>
                </c:pt>
                <c:pt idx="260">
                  <c:v>52.110000999999997</c:v>
                </c:pt>
                <c:pt idx="261">
                  <c:v>51.66</c:v>
                </c:pt>
                <c:pt idx="262">
                  <c:v>48.07</c:v>
                </c:pt>
                <c:pt idx="263">
                  <c:v>49.09</c:v>
                </c:pt>
                <c:pt idx="264">
                  <c:v>47.09</c:v>
                </c:pt>
                <c:pt idx="265">
                  <c:v>49.279998999999997</c:v>
                </c:pt>
                <c:pt idx="266">
                  <c:v>51.290000999999997</c:v>
                </c:pt>
                <c:pt idx="267">
                  <c:v>49.759998000000003</c:v>
                </c:pt>
                <c:pt idx="268">
                  <c:v>48.889999000000003</c:v>
                </c:pt>
                <c:pt idx="269">
                  <c:v>49.34</c:v>
                </c:pt>
                <c:pt idx="270">
                  <c:v>47.490001999999997</c:v>
                </c:pt>
                <c:pt idx="271">
                  <c:v>47.759998000000003</c:v>
                </c:pt>
                <c:pt idx="272">
                  <c:v>47.290000999999997</c:v>
                </c:pt>
                <c:pt idx="273">
                  <c:v>45.049999</c:v>
                </c:pt>
                <c:pt idx="274">
                  <c:v>45.810001</c:v>
                </c:pt>
                <c:pt idx="275">
                  <c:v>46.650002000000001</c:v>
                </c:pt>
                <c:pt idx="276">
                  <c:v>47.720001000000003</c:v>
                </c:pt>
                <c:pt idx="277">
                  <c:v>45.470001000000003</c:v>
                </c:pt>
                <c:pt idx="278">
                  <c:v>44.360000999999997</c:v>
                </c:pt>
                <c:pt idx="279">
                  <c:v>45.080002</c:v>
                </c:pt>
                <c:pt idx="280">
                  <c:v>44.380001</c:v>
                </c:pt>
                <c:pt idx="281">
                  <c:v>43.48</c:v>
                </c:pt>
                <c:pt idx="282">
                  <c:v>43.07</c:v>
                </c:pt>
                <c:pt idx="283">
                  <c:v>44.310001</c:v>
                </c:pt>
                <c:pt idx="284">
                  <c:v>45.139999000000003</c:v>
                </c:pt>
                <c:pt idx="285">
                  <c:v>45.18</c:v>
                </c:pt>
                <c:pt idx="286">
                  <c:v>46.43</c:v>
                </c:pt>
                <c:pt idx="287">
                  <c:v>47.040000999999997</c:v>
                </c:pt>
                <c:pt idx="288">
                  <c:v>45.23</c:v>
                </c:pt>
                <c:pt idx="289">
                  <c:v>45.68</c:v>
                </c:pt>
                <c:pt idx="290">
                  <c:v>43.720001000000003</c:v>
                </c:pt>
                <c:pt idx="291">
                  <c:v>40.090000000000003</c:v>
                </c:pt>
                <c:pt idx="292">
                  <c:v>41.290000999999997</c:v>
                </c:pt>
                <c:pt idx="293">
                  <c:v>39.479999999999997</c:v>
                </c:pt>
                <c:pt idx="294">
                  <c:v>40.75</c:v>
                </c:pt>
                <c:pt idx="295">
                  <c:v>38.700001</c:v>
                </c:pt>
                <c:pt idx="296">
                  <c:v>36.720001000000003</c:v>
                </c:pt>
                <c:pt idx="297">
                  <c:v>35.400002000000001</c:v>
                </c:pt>
                <c:pt idx="298">
                  <c:v>35.990001999999997</c:v>
                </c:pt>
                <c:pt idx="299">
                  <c:v>37.590000000000003</c:v>
                </c:pt>
                <c:pt idx="300">
                  <c:v>35.919998</c:v>
                </c:pt>
                <c:pt idx="301">
                  <c:v>35.060001</c:v>
                </c:pt>
                <c:pt idx="302">
                  <c:v>36.830002</c:v>
                </c:pt>
                <c:pt idx="303">
                  <c:v>38.060001</c:v>
                </c:pt>
                <c:pt idx="304">
                  <c:v>37.759998000000003</c:v>
                </c:pt>
                <c:pt idx="305">
                  <c:v>36.610000999999997</c:v>
                </c:pt>
                <c:pt idx="306">
                  <c:v>34.540000999999997</c:v>
                </c:pt>
                <c:pt idx="307">
                  <c:v>35.07</c:v>
                </c:pt>
                <c:pt idx="308">
                  <c:v>34.599997999999999</c:v>
                </c:pt>
                <c:pt idx="309">
                  <c:v>34.270000000000003</c:v>
                </c:pt>
                <c:pt idx="310">
                  <c:v>34.43</c:v>
                </c:pt>
                <c:pt idx="311">
                  <c:v>33.990001999999997</c:v>
                </c:pt>
                <c:pt idx="312">
                  <c:v>36.220001000000003</c:v>
                </c:pt>
                <c:pt idx="313">
                  <c:v>36.669998</c:v>
                </c:pt>
                <c:pt idx="314">
                  <c:v>34.349997999999999</c:v>
                </c:pt>
                <c:pt idx="315">
                  <c:v>34.18</c:v>
                </c:pt>
                <c:pt idx="316">
                  <c:v>33.900002000000001</c:v>
                </c:pt>
                <c:pt idx="317">
                  <c:v>33.200001</c:v>
                </c:pt>
                <c:pt idx="318">
                  <c:v>35.979999999999997</c:v>
                </c:pt>
                <c:pt idx="319">
                  <c:v>36.340000000000003</c:v>
                </c:pt>
                <c:pt idx="320">
                  <c:v>36.659999999999997</c:v>
                </c:pt>
                <c:pt idx="321">
                  <c:v>36.700001</c:v>
                </c:pt>
                <c:pt idx="322">
                  <c:v>36.540000999999997</c:v>
                </c:pt>
                <c:pt idx="323">
                  <c:v>37.459999000000003</c:v>
                </c:pt>
                <c:pt idx="324">
                  <c:v>35.25</c:v>
                </c:pt>
                <c:pt idx="325">
                  <c:v>34.779998999999997</c:v>
                </c:pt>
                <c:pt idx="326">
                  <c:v>35.07</c:v>
                </c:pt>
                <c:pt idx="327">
                  <c:v>36.209999000000003</c:v>
                </c:pt>
                <c:pt idx="328">
                  <c:v>36.520000000000003</c:v>
                </c:pt>
                <c:pt idx="329">
                  <c:v>36.990001999999997</c:v>
                </c:pt>
                <c:pt idx="330">
                  <c:v>42.34</c:v>
                </c:pt>
                <c:pt idx="331">
                  <c:v>44.939999</c:v>
                </c:pt>
                <c:pt idx="332">
                  <c:v>44.029998999999997</c:v>
                </c:pt>
                <c:pt idx="333">
                  <c:v>45.02</c:v>
                </c:pt>
                <c:pt idx="334">
                  <c:v>42.810001</c:v>
                </c:pt>
                <c:pt idx="335">
                  <c:v>41.939999</c:v>
                </c:pt>
                <c:pt idx="336">
                  <c:v>42.150002000000001</c:v>
                </c:pt>
                <c:pt idx="337">
                  <c:v>41.209999000000003</c:v>
                </c:pt>
                <c:pt idx="338">
                  <c:v>42.610000999999997</c:v>
                </c:pt>
                <c:pt idx="339">
                  <c:v>43.889999000000003</c:v>
                </c:pt>
                <c:pt idx="340">
                  <c:v>43.880001</c:v>
                </c:pt>
                <c:pt idx="341">
                  <c:v>42.900002000000001</c:v>
                </c:pt>
                <c:pt idx="342">
                  <c:v>43.419998</c:v>
                </c:pt>
                <c:pt idx="343">
                  <c:v>46.860000999999997</c:v>
                </c:pt>
                <c:pt idx="344">
                  <c:v>46.349997999999999</c:v>
                </c:pt>
                <c:pt idx="345">
                  <c:v>46.77</c:v>
                </c:pt>
                <c:pt idx="346">
                  <c:v>44.810001</c:v>
                </c:pt>
                <c:pt idx="347">
                  <c:v>43.400002000000001</c:v>
                </c:pt>
                <c:pt idx="348">
                  <c:v>43.34</c:v>
                </c:pt>
                <c:pt idx="349">
                  <c:v>43.900002000000001</c:v>
                </c:pt>
                <c:pt idx="350">
                  <c:v>43.360000999999997</c:v>
                </c:pt>
                <c:pt idx="351">
                  <c:v>43.959999000000003</c:v>
                </c:pt>
                <c:pt idx="352">
                  <c:v>46.119999</c:v>
                </c:pt>
                <c:pt idx="353">
                  <c:v>46.34</c:v>
                </c:pt>
                <c:pt idx="354">
                  <c:v>44.400002000000001</c:v>
                </c:pt>
                <c:pt idx="355">
                  <c:v>42.41</c:v>
                </c:pt>
                <c:pt idx="356">
                  <c:v>43.099997999999999</c:v>
                </c:pt>
                <c:pt idx="357">
                  <c:v>42.040000999999997</c:v>
                </c:pt>
                <c:pt idx="358">
                  <c:v>43.299999</c:v>
                </c:pt>
                <c:pt idx="359">
                  <c:v>42.139999000000003</c:v>
                </c:pt>
                <c:pt idx="360">
                  <c:v>43.029998999999997</c:v>
                </c:pt>
                <c:pt idx="361">
                  <c:v>43.009998000000003</c:v>
                </c:pt>
                <c:pt idx="362">
                  <c:v>41.32</c:v>
                </c:pt>
                <c:pt idx="363">
                  <c:v>43.630001</c:v>
                </c:pt>
                <c:pt idx="364">
                  <c:v>42.689999</c:v>
                </c:pt>
                <c:pt idx="365">
                  <c:v>41.959999000000003</c:v>
                </c:pt>
                <c:pt idx="366">
                  <c:v>43.279998999999997</c:v>
                </c:pt>
                <c:pt idx="367">
                  <c:v>44.490001999999997</c:v>
                </c:pt>
                <c:pt idx="368">
                  <c:v>46.23</c:v>
                </c:pt>
                <c:pt idx="369">
                  <c:v>48.740001999999997</c:v>
                </c:pt>
                <c:pt idx="370">
                  <c:v>47.93</c:v>
                </c:pt>
                <c:pt idx="371">
                  <c:v>48.959999000000003</c:v>
                </c:pt>
                <c:pt idx="372">
                  <c:v>51.880001</c:v>
                </c:pt>
                <c:pt idx="373">
                  <c:v>53.259998000000003</c:v>
                </c:pt>
                <c:pt idx="374">
                  <c:v>52.540000999999997</c:v>
                </c:pt>
                <c:pt idx="375">
                  <c:v>52.389999000000003</c:v>
                </c:pt>
                <c:pt idx="376">
                  <c:v>52.200001</c:v>
                </c:pt>
                <c:pt idx="377">
                  <c:v>53.259998000000003</c:v>
                </c:pt>
                <c:pt idx="378">
                  <c:v>54.5</c:v>
                </c:pt>
                <c:pt idx="379">
                  <c:v>52.380001</c:v>
                </c:pt>
                <c:pt idx="380">
                  <c:v>51.810001</c:v>
                </c:pt>
                <c:pt idx="381">
                  <c:v>51.040000999999997</c:v>
                </c:pt>
                <c:pt idx="382">
                  <c:v>51.02</c:v>
                </c:pt>
                <c:pt idx="383">
                  <c:v>50</c:v>
                </c:pt>
                <c:pt idx="384">
                  <c:v>52.330002</c:v>
                </c:pt>
                <c:pt idx="385">
                  <c:v>54.73</c:v>
                </c:pt>
                <c:pt idx="386">
                  <c:v>55.470001000000003</c:v>
                </c:pt>
                <c:pt idx="387">
                  <c:v>54.830002</c:v>
                </c:pt>
                <c:pt idx="388">
                  <c:v>53.93</c:v>
                </c:pt>
                <c:pt idx="389">
                  <c:v>55</c:v>
                </c:pt>
                <c:pt idx="390">
                  <c:v>54.540000999999997</c:v>
                </c:pt>
                <c:pt idx="391">
                  <c:v>53.200001</c:v>
                </c:pt>
                <c:pt idx="392">
                  <c:v>52.549999</c:v>
                </c:pt>
                <c:pt idx="393">
                  <c:v>53.360000999999997</c:v>
                </c:pt>
                <c:pt idx="394">
                  <c:v>53.189999</c:v>
                </c:pt>
                <c:pt idx="395">
                  <c:v>50.529998999999997</c:v>
                </c:pt>
                <c:pt idx="396">
                  <c:v>50.110000999999997</c:v>
                </c:pt>
                <c:pt idx="397">
                  <c:v>49.84</c:v>
                </c:pt>
                <c:pt idx="398">
                  <c:v>49.009998000000003</c:v>
                </c:pt>
                <c:pt idx="399">
                  <c:v>49.25</c:v>
                </c:pt>
                <c:pt idx="400">
                  <c:v>49.939999</c:v>
                </c:pt>
                <c:pt idx="401">
                  <c:v>48.669998</c:v>
                </c:pt>
                <c:pt idx="402">
                  <c:v>48.450001</c:v>
                </c:pt>
                <c:pt idx="403">
                  <c:v>49.57</c:v>
                </c:pt>
                <c:pt idx="404">
                  <c:v>50.41</c:v>
                </c:pt>
                <c:pt idx="405">
                  <c:v>50.990001999999997</c:v>
                </c:pt>
                <c:pt idx="406">
                  <c:v>52</c:v>
                </c:pt>
                <c:pt idx="407">
                  <c:v>50.880001</c:v>
                </c:pt>
                <c:pt idx="408">
                  <c:v>50.16</c:v>
                </c:pt>
                <c:pt idx="409">
                  <c:v>50.77</c:v>
                </c:pt>
                <c:pt idx="410">
                  <c:v>48.400002000000001</c:v>
                </c:pt>
                <c:pt idx="411">
                  <c:v>46.349997999999999</c:v>
                </c:pt>
                <c:pt idx="412">
                  <c:v>45</c:v>
                </c:pt>
                <c:pt idx="413">
                  <c:v>45.610000999999997</c:v>
                </c:pt>
                <c:pt idx="414">
                  <c:v>45.130001</c:v>
                </c:pt>
                <c:pt idx="415">
                  <c:v>46.080002</c:v>
                </c:pt>
                <c:pt idx="416">
                  <c:v>43.970001000000003</c:v>
                </c:pt>
                <c:pt idx="417">
                  <c:v>44.779998999999997</c:v>
                </c:pt>
                <c:pt idx="418">
                  <c:v>46.529998999999997</c:v>
                </c:pt>
                <c:pt idx="419">
                  <c:v>46.07</c:v>
                </c:pt>
                <c:pt idx="420">
                  <c:v>45.330002</c:v>
                </c:pt>
                <c:pt idx="421">
                  <c:v>45.93</c:v>
                </c:pt>
                <c:pt idx="422">
                  <c:v>47.27</c:v>
                </c:pt>
                <c:pt idx="423">
                  <c:v>47.599997999999999</c:v>
                </c:pt>
                <c:pt idx="424">
                  <c:v>49.150002000000001</c:v>
                </c:pt>
                <c:pt idx="425">
                  <c:v>49.549999</c:v>
                </c:pt>
                <c:pt idx="426">
                  <c:v>50.459999000000003</c:v>
                </c:pt>
                <c:pt idx="427">
                  <c:v>49.959999000000003</c:v>
                </c:pt>
                <c:pt idx="428">
                  <c:v>49.360000999999997</c:v>
                </c:pt>
                <c:pt idx="429">
                  <c:v>48.68</c:v>
                </c:pt>
                <c:pt idx="430">
                  <c:v>48.290000999999997</c:v>
                </c:pt>
                <c:pt idx="431">
                  <c:v>49.82</c:v>
                </c:pt>
                <c:pt idx="432">
                  <c:v>51.060001</c:v>
                </c:pt>
                <c:pt idx="433">
                  <c:v>52.040000999999997</c:v>
                </c:pt>
                <c:pt idx="434">
                  <c:v>53.77</c:v>
                </c:pt>
                <c:pt idx="435">
                  <c:v>52.09</c:v>
                </c:pt>
                <c:pt idx="436">
                  <c:v>52.009998000000003</c:v>
                </c:pt>
                <c:pt idx="437">
                  <c:v>52.66</c:v>
                </c:pt>
                <c:pt idx="438">
                  <c:v>52.560001</c:v>
                </c:pt>
                <c:pt idx="439">
                  <c:v>52.380001</c:v>
                </c:pt>
                <c:pt idx="440">
                  <c:v>53.07</c:v>
                </c:pt>
                <c:pt idx="441">
                  <c:v>52.66</c:v>
                </c:pt>
                <c:pt idx="442">
                  <c:v>51.16</c:v>
                </c:pt>
                <c:pt idx="443">
                  <c:v>49.509998000000003</c:v>
                </c:pt>
                <c:pt idx="444">
                  <c:v>50.860000999999997</c:v>
                </c:pt>
                <c:pt idx="445">
                  <c:v>53.130001</c:v>
                </c:pt>
                <c:pt idx="446">
                  <c:v>53.23</c:v>
                </c:pt>
                <c:pt idx="447">
                  <c:v>52.200001</c:v>
                </c:pt>
                <c:pt idx="448">
                  <c:v>52.130001</c:v>
                </c:pt>
                <c:pt idx="449">
                  <c:v>51.48</c:v>
                </c:pt>
                <c:pt idx="450">
                  <c:v>52.5</c:v>
                </c:pt>
                <c:pt idx="451">
                  <c:v>53.200001</c:v>
                </c:pt>
                <c:pt idx="452">
                  <c:v>53.169998</c:v>
                </c:pt>
                <c:pt idx="453">
                  <c:v>54.709999000000003</c:v>
                </c:pt>
                <c:pt idx="454">
                  <c:v>54.57</c:v>
                </c:pt>
                <c:pt idx="455">
                  <c:v>56.110000999999997</c:v>
                </c:pt>
                <c:pt idx="456">
                  <c:v>57.169998</c:v>
                </c:pt>
                <c:pt idx="457">
                  <c:v>57.529998999999997</c:v>
                </c:pt>
                <c:pt idx="458">
                  <c:v>59.029998999999997</c:v>
                </c:pt>
                <c:pt idx="459">
                  <c:v>58.57</c:v>
                </c:pt>
                <c:pt idx="460">
                  <c:v>58.59</c:v>
                </c:pt>
                <c:pt idx="461">
                  <c:v>59.360000999999997</c:v>
                </c:pt>
                <c:pt idx="462">
                  <c:v>58.470001000000003</c:v>
                </c:pt>
                <c:pt idx="463">
                  <c:v>57.23</c:v>
                </c:pt>
                <c:pt idx="464">
                  <c:v>56.380001</c:v>
                </c:pt>
                <c:pt idx="465">
                  <c:v>56.470001000000003</c:v>
                </c:pt>
                <c:pt idx="466">
                  <c:v>56.790000999999997</c:v>
                </c:pt>
                <c:pt idx="467">
                  <c:v>55.919998</c:v>
                </c:pt>
                <c:pt idx="468">
                  <c:v>57.459999000000003</c:v>
                </c:pt>
                <c:pt idx="469">
                  <c:v>59.23</c:v>
                </c:pt>
                <c:pt idx="470">
                  <c:v>58.150002000000001</c:v>
                </c:pt>
                <c:pt idx="471">
                  <c:v>59.360000999999997</c:v>
                </c:pt>
                <c:pt idx="472">
                  <c:v>60.66</c:v>
                </c:pt>
                <c:pt idx="473">
                  <c:v>61.93</c:v>
                </c:pt>
                <c:pt idx="474">
                  <c:v>60.360000999999997</c:v>
                </c:pt>
                <c:pt idx="475">
                  <c:v>60.830002</c:v>
                </c:pt>
                <c:pt idx="476">
                  <c:v>61.82</c:v>
                </c:pt>
                <c:pt idx="477">
                  <c:v>62.040000999999997</c:v>
                </c:pt>
                <c:pt idx="478">
                  <c:v>62.509998000000003</c:v>
                </c:pt>
                <c:pt idx="479">
                  <c:v>61.150002000000001</c:v>
                </c:pt>
                <c:pt idx="480">
                  <c:v>59.919998</c:v>
                </c:pt>
                <c:pt idx="481">
                  <c:v>61.509998000000003</c:v>
                </c:pt>
                <c:pt idx="482">
                  <c:v>60.98</c:v>
                </c:pt>
                <c:pt idx="483">
                  <c:v>60.400002000000001</c:v>
                </c:pt>
                <c:pt idx="484">
                  <c:v>60.84</c:v>
                </c:pt>
                <c:pt idx="485">
                  <c:v>61.990001999999997</c:v>
                </c:pt>
                <c:pt idx="486">
                  <c:v>61.610000999999997</c:v>
                </c:pt>
                <c:pt idx="487">
                  <c:v>62.740001999999997</c:v>
                </c:pt>
                <c:pt idx="488">
                  <c:v>62.82</c:v>
                </c:pt>
                <c:pt idx="489">
                  <c:v>63.380001</c:v>
                </c:pt>
                <c:pt idx="490">
                  <c:v>62.040000999999997</c:v>
                </c:pt>
                <c:pt idx="491">
                  <c:v>61.41</c:v>
                </c:pt>
                <c:pt idx="492">
                  <c:v>61.68</c:v>
                </c:pt>
                <c:pt idx="493">
                  <c:v>62.360000999999997</c:v>
                </c:pt>
                <c:pt idx="494">
                  <c:v>63.139999000000003</c:v>
                </c:pt>
                <c:pt idx="495">
                  <c:v>64.449996999999996</c:v>
                </c:pt>
                <c:pt idx="496">
                  <c:v>65.860000999999997</c:v>
                </c:pt>
                <c:pt idx="497">
                  <c:v>64.220000999999996</c:v>
                </c:pt>
                <c:pt idx="498">
                  <c:v>65.25</c:v>
                </c:pt>
                <c:pt idx="499">
                  <c:v>66.239998</c:v>
                </c:pt>
                <c:pt idx="500">
                  <c:v>66.910004000000001</c:v>
                </c:pt>
                <c:pt idx="501">
                  <c:v>66.059997999999993</c:v>
                </c:pt>
                <c:pt idx="502">
                  <c:v>65.190002000000007</c:v>
                </c:pt>
                <c:pt idx="503">
                  <c:v>65.169998000000007</c:v>
                </c:pt>
                <c:pt idx="504">
                  <c:v>64.599997999999999</c:v>
                </c:pt>
                <c:pt idx="505">
                  <c:v>65.910004000000001</c:v>
                </c:pt>
                <c:pt idx="506">
                  <c:v>65.830001999999993</c:v>
                </c:pt>
                <c:pt idx="507">
                  <c:v>66.370002999999997</c:v>
                </c:pt>
                <c:pt idx="508">
                  <c:v>67.069999999999993</c:v>
                </c:pt>
                <c:pt idx="509">
                  <c:v>66.199996999999996</c:v>
                </c:pt>
                <c:pt idx="510">
                  <c:v>64.669998000000007</c:v>
                </c:pt>
                <c:pt idx="511">
                  <c:v>63.540000999999997</c:v>
                </c:pt>
                <c:pt idx="512">
                  <c:v>64.110000999999997</c:v>
                </c:pt>
                <c:pt idx="513">
                  <c:v>64.75</c:v>
                </c:pt>
                <c:pt idx="514">
                  <c:v>65.339995999999999</c:v>
                </c:pt>
                <c:pt idx="515">
                  <c:v>64.540001000000004</c:v>
                </c:pt>
                <c:pt idx="516">
                  <c:v>64.089995999999999</c:v>
                </c:pt>
                <c:pt idx="517">
                  <c:v>63.299999</c:v>
                </c:pt>
                <c:pt idx="518">
                  <c:v>63.610000999999997</c:v>
                </c:pt>
                <c:pt idx="519">
                  <c:v>63.41</c:v>
                </c:pt>
                <c:pt idx="520">
                  <c:v>62.779998999999997</c:v>
                </c:pt>
                <c:pt idx="521">
                  <c:v>61.34</c:v>
                </c:pt>
                <c:pt idx="522">
                  <c:v>61.639999000000003</c:v>
                </c:pt>
                <c:pt idx="523">
                  <c:v>62.52</c:v>
                </c:pt>
                <c:pt idx="524">
                  <c:v>61.540000999999997</c:v>
                </c:pt>
                <c:pt idx="525">
                  <c:v>62.099997999999999</c:v>
                </c:pt>
                <c:pt idx="526">
                  <c:v>60.52</c:v>
                </c:pt>
                <c:pt idx="527">
                  <c:v>61.16</c:v>
                </c:pt>
                <c:pt idx="528">
                  <c:v>60.970001000000003</c:v>
                </c:pt>
                <c:pt idx="529">
                  <c:v>63</c:v>
                </c:pt>
                <c:pt idx="530">
                  <c:v>63.939999</c:v>
                </c:pt>
                <c:pt idx="531">
                  <c:v>63.970001000000003</c:v>
                </c:pt>
                <c:pt idx="532">
                  <c:v>65.209998999999996</c:v>
                </c:pt>
                <c:pt idx="533">
                  <c:v>62.200001</c:v>
                </c:pt>
                <c:pt idx="534">
                  <c:v>62.130001</c:v>
                </c:pt>
                <c:pt idx="535">
                  <c:v>61.599997999999999</c:v>
                </c:pt>
                <c:pt idx="536">
                  <c:v>60.790000999999997</c:v>
                </c:pt>
                <c:pt idx="537">
                  <c:v>60.59</c:v>
                </c:pt>
                <c:pt idx="538">
                  <c:v>59.799999</c:v>
                </c:pt>
                <c:pt idx="539">
                  <c:v>60.610000999999997</c:v>
                </c:pt>
                <c:pt idx="540">
                  <c:v>60.860000999999997</c:v>
                </c:pt>
                <c:pt idx="541">
                  <c:v>60.23</c:v>
                </c:pt>
                <c:pt idx="542">
                  <c:v>58.509998000000003</c:v>
                </c:pt>
                <c:pt idx="543">
                  <c:v>58.18</c:v>
                </c:pt>
                <c:pt idx="544">
                  <c:v>57.919998</c:v>
                </c:pt>
                <c:pt idx="545">
                  <c:v>57.200001</c:v>
                </c:pt>
                <c:pt idx="546">
                  <c:v>57.849997999999999</c:v>
                </c:pt>
                <c:pt idx="547">
                  <c:v>58.439999</c:v>
                </c:pt>
                <c:pt idx="548">
                  <c:v>57.470001000000003</c:v>
                </c:pt>
                <c:pt idx="549">
                  <c:v>58.130001</c:v>
                </c:pt>
                <c:pt idx="550">
                  <c:v>58.34</c:v>
                </c:pt>
                <c:pt idx="551">
                  <c:v>58.650002000000001</c:v>
                </c:pt>
                <c:pt idx="552">
                  <c:v>57.18</c:v>
                </c:pt>
                <c:pt idx="553">
                  <c:v>54.709999000000003</c:v>
                </c:pt>
                <c:pt idx="554">
                  <c:v>55.34</c:v>
                </c:pt>
                <c:pt idx="555">
                  <c:v>54.98</c:v>
                </c:pt>
                <c:pt idx="556">
                  <c:v>55.889999000000003</c:v>
                </c:pt>
                <c:pt idx="557">
                  <c:v>55.619999</c:v>
                </c:pt>
                <c:pt idx="558">
                  <c:v>56.59</c:v>
                </c:pt>
                <c:pt idx="559">
                  <c:v>56.990001999999997</c:v>
                </c:pt>
                <c:pt idx="560">
                  <c:v>55.16</c:v>
                </c:pt>
                <c:pt idx="561">
                  <c:v>53.299999</c:v>
                </c:pt>
                <c:pt idx="562">
                  <c:v>53.889999000000003</c:v>
                </c:pt>
                <c:pt idx="563">
                  <c:v>55.25</c:v>
                </c:pt>
                <c:pt idx="564">
                  <c:v>52.599997999999999</c:v>
                </c:pt>
                <c:pt idx="565">
                  <c:v>51.389999000000003</c:v>
                </c:pt>
                <c:pt idx="566">
                  <c:v>52.290000999999997</c:v>
                </c:pt>
                <c:pt idx="567">
                  <c:v>51.529998999999997</c:v>
                </c:pt>
                <c:pt idx="568">
                  <c:v>51.450001</c:v>
                </c:pt>
                <c:pt idx="569">
                  <c:v>50.119999</c:v>
                </c:pt>
                <c:pt idx="570">
                  <c:v>50.080002</c:v>
                </c:pt>
                <c:pt idx="571">
                  <c:v>49.82</c:v>
                </c:pt>
                <c:pt idx="572">
                  <c:v>50.48</c:v>
                </c:pt>
                <c:pt idx="573">
                  <c:v>50.509998000000003</c:v>
                </c:pt>
                <c:pt idx="574">
                  <c:v>50.330002</c:v>
                </c:pt>
                <c:pt idx="575">
                  <c:v>52.439999</c:v>
                </c:pt>
                <c:pt idx="576">
                  <c:v>53.68</c:v>
                </c:pt>
                <c:pt idx="577">
                  <c:v>52.66</c:v>
                </c:pt>
                <c:pt idx="578">
                  <c:v>52.32</c:v>
                </c:pt>
                <c:pt idx="579">
                  <c:v>54.279998999999997</c:v>
                </c:pt>
                <c:pt idx="580">
                  <c:v>52.389999000000003</c:v>
                </c:pt>
                <c:pt idx="581">
                  <c:v>53.389999000000003</c:v>
                </c:pt>
                <c:pt idx="582">
                  <c:v>53.849997999999999</c:v>
                </c:pt>
                <c:pt idx="583">
                  <c:v>57.240001999999997</c:v>
                </c:pt>
                <c:pt idx="584">
                  <c:v>57.700001</c:v>
                </c:pt>
                <c:pt idx="585">
                  <c:v>57.009998000000003</c:v>
                </c:pt>
                <c:pt idx="586">
                  <c:v>57.400002000000001</c:v>
                </c:pt>
                <c:pt idx="587">
                  <c:v>57.599997999999999</c:v>
                </c:pt>
                <c:pt idx="588">
                  <c:v>56.68</c:v>
                </c:pt>
                <c:pt idx="589">
                  <c:v>56.66</c:v>
                </c:pt>
                <c:pt idx="590">
                  <c:v>56.709999000000003</c:v>
                </c:pt>
                <c:pt idx="591">
                  <c:v>56.029998999999997</c:v>
                </c:pt>
                <c:pt idx="592">
                  <c:v>56.07</c:v>
                </c:pt>
                <c:pt idx="593">
                  <c:v>55.740001999999997</c:v>
                </c:pt>
                <c:pt idx="594">
                  <c:v>56.259998000000003</c:v>
                </c:pt>
                <c:pt idx="595">
                  <c:v>58.150002000000001</c:v>
                </c:pt>
                <c:pt idx="596">
                  <c:v>58.889999000000003</c:v>
                </c:pt>
                <c:pt idx="597">
                  <c:v>57.32</c:v>
                </c:pt>
                <c:pt idx="598">
                  <c:v>57.639999000000003</c:v>
                </c:pt>
                <c:pt idx="599">
                  <c:v>57.25</c:v>
                </c:pt>
                <c:pt idx="600">
                  <c:v>57.27</c:v>
                </c:pt>
                <c:pt idx="601">
                  <c:v>57.610000999999997</c:v>
                </c:pt>
                <c:pt idx="602">
                  <c:v>57.689999</c:v>
                </c:pt>
                <c:pt idx="603">
                  <c:v>58.200001</c:v>
                </c:pt>
                <c:pt idx="604">
                  <c:v>60.290000999999997</c:v>
                </c:pt>
                <c:pt idx="605">
                  <c:v>61.310001</c:v>
                </c:pt>
                <c:pt idx="606">
                  <c:v>61.169998</c:v>
                </c:pt>
                <c:pt idx="607">
                  <c:v>62.630001</c:v>
                </c:pt>
                <c:pt idx="608">
                  <c:v>60.880001</c:v>
                </c:pt>
                <c:pt idx="609">
                  <c:v>61.5</c:v>
                </c:pt>
                <c:pt idx="610">
                  <c:v>62.080002</c:v>
                </c:pt>
                <c:pt idx="611">
                  <c:v>62.66</c:v>
                </c:pt>
                <c:pt idx="612">
                  <c:v>62.349997999999999</c:v>
                </c:pt>
                <c:pt idx="613">
                  <c:v>62.119999</c:v>
                </c:pt>
                <c:pt idx="614">
                  <c:v>61.16</c:v>
                </c:pt>
                <c:pt idx="615">
                  <c:v>60.130001</c:v>
                </c:pt>
                <c:pt idx="616">
                  <c:v>57.77</c:v>
                </c:pt>
                <c:pt idx="617">
                  <c:v>58.27</c:v>
                </c:pt>
                <c:pt idx="618">
                  <c:v>58.990001999999997</c:v>
                </c:pt>
                <c:pt idx="619">
                  <c:v>60.009998000000003</c:v>
                </c:pt>
                <c:pt idx="620">
                  <c:v>59.220001000000003</c:v>
                </c:pt>
                <c:pt idx="621">
                  <c:v>59.959999000000003</c:v>
                </c:pt>
                <c:pt idx="622">
                  <c:v>59.380001</c:v>
                </c:pt>
                <c:pt idx="623">
                  <c:v>57.830002</c:v>
                </c:pt>
                <c:pt idx="624">
                  <c:v>57.509998000000003</c:v>
                </c:pt>
                <c:pt idx="625">
                  <c:v>55.669998</c:v>
                </c:pt>
                <c:pt idx="626">
                  <c:v>55.650002000000001</c:v>
                </c:pt>
                <c:pt idx="627">
                  <c:v>55.77</c:v>
                </c:pt>
                <c:pt idx="628">
                  <c:v>56.66</c:v>
                </c:pt>
                <c:pt idx="629">
                  <c:v>56.450001</c:v>
                </c:pt>
                <c:pt idx="630">
                  <c:v>55.490001999999997</c:v>
                </c:pt>
                <c:pt idx="631">
                  <c:v>56.799999</c:v>
                </c:pt>
                <c:pt idx="632">
                  <c:v>56.959999000000003</c:v>
                </c:pt>
                <c:pt idx="633">
                  <c:v>56.709999000000003</c:v>
                </c:pt>
                <c:pt idx="634">
                  <c:v>55.84</c:v>
                </c:pt>
                <c:pt idx="635">
                  <c:v>54.380001</c:v>
                </c:pt>
                <c:pt idx="636">
                  <c:v>54.990001999999997</c:v>
                </c:pt>
                <c:pt idx="637">
                  <c:v>54.880001</c:v>
                </c:pt>
                <c:pt idx="638">
                  <c:v>53.889999000000003</c:v>
                </c:pt>
                <c:pt idx="639">
                  <c:v>54.630001</c:v>
                </c:pt>
                <c:pt idx="640">
                  <c:v>55.790000999999997</c:v>
                </c:pt>
                <c:pt idx="641">
                  <c:v>56.560001</c:v>
                </c:pt>
                <c:pt idx="642">
                  <c:v>56.689999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0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exp. EPS (NON GAAP)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Non GAAP 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exp. Rev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123825</xdr:colOff>
      <xdr:row>1</xdr:row>
      <xdr:rowOff>33337</xdr:rowOff>
    </xdr:from>
    <xdr:to>
      <xdr:col>27</xdr:col>
      <xdr:colOff>428625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9CFA7-27E5-B6BA-A2E8-ABFF589B5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66675</xdr:rowOff>
    </xdr:from>
    <xdr:to>
      <xdr:col>10</xdr:col>
      <xdr:colOff>600075</xdr:colOff>
      <xdr:row>47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A41BE77-5F30-40DC-9DE7-D907D2E82C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8167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9526</xdr:colOff>
      <xdr:row>30</xdr:row>
      <xdr:rowOff>76200</xdr:rowOff>
    </xdr:from>
    <xdr:to>
      <xdr:col>20</xdr:col>
      <xdr:colOff>9526</xdr:colOff>
      <xdr:row>47</xdr:row>
      <xdr:rowOff>128588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DCF9428C-038A-465B-8A2B-D7640FA1FC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5126" y="5791200"/>
              <a:ext cx="5486400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419100</xdr:colOff>
      <xdr:row>25</xdr:row>
      <xdr:rowOff>161926</xdr:rowOff>
    </xdr:from>
    <xdr:to>
      <xdr:col>21</xdr:col>
      <xdr:colOff>90472</xdr:colOff>
      <xdr:row>28</xdr:row>
      <xdr:rowOff>95251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319D464-445B-B394-12EE-AA5A443DE716}"/>
            </a:ext>
          </a:extLst>
        </xdr:cNvPr>
        <xdr:cNvCxnSpPr/>
      </xdr:nvCxnSpPr>
      <xdr:spPr>
        <a:xfrm flipH="1" flipV="1">
          <a:off x="13773150" y="4924426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41733</xdr:colOff>
      <xdr:row>28</xdr:row>
      <xdr:rowOff>0</xdr:rowOff>
    </xdr:from>
    <xdr:to>
      <xdr:col>22</xdr:col>
      <xdr:colOff>143930</xdr:colOff>
      <xdr:row>29</xdr:row>
      <xdr:rowOff>133350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B8239750-B149-1D4D-7E16-4E89CD12AE2C}"/>
            </a:ext>
          </a:extLst>
        </xdr:cNvPr>
        <xdr:cNvSpPr txBox="1"/>
      </xdr:nvSpPr>
      <xdr:spPr>
        <a:xfrm>
          <a:off x="14005383" y="5334000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18</xdr:col>
      <xdr:colOff>361950</xdr:colOff>
      <xdr:row>27</xdr:row>
      <xdr:rowOff>66675</xdr:rowOff>
    </xdr:from>
    <xdr:to>
      <xdr:col>18</xdr:col>
      <xdr:colOff>642922</xdr:colOff>
      <xdr:row>30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26556C1-200A-4D71-9D83-9D1BE9965F55}"/>
            </a:ext>
          </a:extLst>
        </xdr:cNvPr>
        <xdr:cNvCxnSpPr/>
      </xdr:nvCxnSpPr>
      <xdr:spPr>
        <a:xfrm flipH="1" flipV="1">
          <a:off x="12430125" y="5210175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594183</xdr:colOff>
      <xdr:row>29</xdr:row>
      <xdr:rowOff>95249</xdr:rowOff>
    </xdr:from>
    <xdr:to>
      <xdr:col>20</xdr:col>
      <xdr:colOff>20105</xdr:colOff>
      <xdr:row>31</xdr:row>
      <xdr:rowOff>38099</xdr:rowOff>
    </xdr:to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DF8B371C-BE0A-43E4-93ED-F600DE99D1B7}"/>
            </a:ext>
          </a:extLst>
        </xdr:cNvPr>
        <xdr:cNvSpPr txBox="1"/>
      </xdr:nvSpPr>
      <xdr:spPr>
        <a:xfrm>
          <a:off x="12662358" y="56197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11</xdr:col>
      <xdr:colOff>485775</xdr:colOff>
      <xdr:row>28</xdr:row>
      <xdr:rowOff>85725</xdr:rowOff>
    </xdr:from>
    <xdr:to>
      <xdr:col>11</xdr:col>
      <xdr:colOff>766747</xdr:colOff>
      <xdr:row>31</xdr:row>
      <xdr:rowOff>19050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2F57532-FCB7-43EA-88C0-F88E6648915A}"/>
            </a:ext>
          </a:extLst>
        </xdr:cNvPr>
        <xdr:cNvCxnSpPr/>
      </xdr:nvCxnSpPr>
      <xdr:spPr>
        <a:xfrm flipH="1" flipV="1">
          <a:off x="8067675" y="5419725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718008</xdr:colOff>
      <xdr:row>30</xdr:row>
      <xdr:rowOff>114299</xdr:rowOff>
    </xdr:from>
    <xdr:to>
      <xdr:col>12</xdr:col>
      <xdr:colOff>601130</xdr:colOff>
      <xdr:row>32</xdr:row>
      <xdr:rowOff>57149</xdr:rowOff>
    </xdr:to>
    <xdr:sp macro="" textlink="">
      <xdr:nvSpPr>
        <xdr:cNvPr id="8" name="TextBox 2">
          <a:extLst>
            <a:ext uri="{FF2B5EF4-FFF2-40B4-BE49-F238E27FC236}">
              <a16:creationId xmlns:a16="http://schemas.microsoft.com/office/drawing/2014/main" id="{E534F191-161A-4E7F-8FF7-31D8D69B09DD}"/>
            </a:ext>
          </a:extLst>
        </xdr:cNvPr>
        <xdr:cNvSpPr txBox="1"/>
      </xdr:nvSpPr>
      <xdr:spPr>
        <a:xfrm>
          <a:off x="8299908" y="582929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13</xdr:col>
      <xdr:colOff>581025</xdr:colOff>
      <xdr:row>30</xdr:row>
      <xdr:rowOff>47625</xdr:rowOff>
    </xdr:from>
    <xdr:to>
      <xdr:col>14</xdr:col>
      <xdr:colOff>252397</xdr:colOff>
      <xdr:row>32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790654A-6F04-4195-9708-245AB9C56A00}"/>
            </a:ext>
          </a:extLst>
        </xdr:cNvPr>
        <xdr:cNvCxnSpPr/>
      </xdr:nvCxnSpPr>
      <xdr:spPr>
        <a:xfrm flipH="1" flipV="1">
          <a:off x="9601200" y="5762625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203658</xdr:colOff>
      <xdr:row>32</xdr:row>
      <xdr:rowOff>76199</xdr:rowOff>
    </xdr:from>
    <xdr:to>
      <xdr:col>15</xdr:col>
      <xdr:colOff>305855</xdr:colOff>
      <xdr:row>34</xdr:row>
      <xdr:rowOff>19049</xdr:rowOff>
    </xdr:to>
    <xdr:sp macro="" textlink="">
      <xdr:nvSpPr>
        <xdr:cNvPr id="10" name="TextBox 2">
          <a:extLst>
            <a:ext uri="{FF2B5EF4-FFF2-40B4-BE49-F238E27FC236}">
              <a16:creationId xmlns:a16="http://schemas.microsoft.com/office/drawing/2014/main" id="{7FA96ED9-2A2B-4683-85DF-FD06DE5196B9}"/>
            </a:ext>
          </a:extLst>
        </xdr:cNvPr>
        <xdr:cNvSpPr txBox="1"/>
      </xdr:nvSpPr>
      <xdr:spPr>
        <a:xfrm>
          <a:off x="9833433" y="617219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16</xdr:col>
      <xdr:colOff>276225</xdr:colOff>
      <xdr:row>24</xdr:row>
      <xdr:rowOff>161925</xdr:rowOff>
    </xdr:from>
    <xdr:to>
      <xdr:col>16</xdr:col>
      <xdr:colOff>523875</xdr:colOff>
      <xdr:row>27</xdr:row>
      <xdr:rowOff>85725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DE70720-CED4-44B3-80B8-E345A93FCB91}"/>
            </a:ext>
          </a:extLst>
        </xdr:cNvPr>
        <xdr:cNvCxnSpPr/>
      </xdr:nvCxnSpPr>
      <xdr:spPr>
        <a:xfrm flipH="1">
          <a:off x="11125200" y="4733925"/>
          <a:ext cx="24765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451308</xdr:colOff>
      <xdr:row>23</xdr:row>
      <xdr:rowOff>95249</xdr:rowOff>
    </xdr:from>
    <xdr:to>
      <xdr:col>17</xdr:col>
      <xdr:colOff>553505</xdr:colOff>
      <xdr:row>25</xdr:row>
      <xdr:rowOff>38099</xdr:rowOff>
    </xdr:to>
    <xdr:sp macro="" textlink="">
      <xdr:nvSpPr>
        <xdr:cNvPr id="12" name="TextBox 2">
          <a:extLst>
            <a:ext uri="{FF2B5EF4-FFF2-40B4-BE49-F238E27FC236}">
              <a16:creationId xmlns:a16="http://schemas.microsoft.com/office/drawing/2014/main" id="{CE4697C5-6BCC-489C-B773-930192B60827}"/>
            </a:ext>
          </a:extLst>
        </xdr:cNvPr>
        <xdr:cNvSpPr txBox="1"/>
      </xdr:nvSpPr>
      <xdr:spPr>
        <a:xfrm>
          <a:off x="11300283" y="44767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7</xdr:col>
      <xdr:colOff>57150</xdr:colOff>
      <xdr:row>18</xdr:row>
      <xdr:rowOff>180975</xdr:rowOff>
    </xdr:from>
    <xdr:to>
      <xdr:col>7</xdr:col>
      <xdr:colOff>381000</xdr:colOff>
      <xdr:row>21</xdr:row>
      <xdr:rowOff>142875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E4F179D-F329-433E-817B-7077495FF7F6}"/>
            </a:ext>
          </a:extLst>
        </xdr:cNvPr>
        <xdr:cNvCxnSpPr/>
      </xdr:nvCxnSpPr>
      <xdr:spPr>
        <a:xfrm flipH="1">
          <a:off x="5133975" y="3609975"/>
          <a:ext cx="3238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337008</xdr:colOff>
      <xdr:row>17</xdr:row>
      <xdr:rowOff>19049</xdr:rowOff>
    </xdr:from>
    <xdr:to>
      <xdr:col>8</xdr:col>
      <xdr:colOff>439205</xdr:colOff>
      <xdr:row>18</xdr:row>
      <xdr:rowOff>152399</xdr:rowOff>
    </xdr:to>
    <xdr:sp macro="" textlink="">
      <xdr:nvSpPr>
        <xdr:cNvPr id="14" name="TextBox 2">
          <a:extLst>
            <a:ext uri="{FF2B5EF4-FFF2-40B4-BE49-F238E27FC236}">
              <a16:creationId xmlns:a16="http://schemas.microsoft.com/office/drawing/2014/main" id="{9A5229BA-85C8-4EBE-9612-FB0555789F4D}"/>
            </a:ext>
          </a:extLst>
        </xdr:cNvPr>
        <xdr:cNvSpPr txBox="1"/>
      </xdr:nvSpPr>
      <xdr:spPr>
        <a:xfrm>
          <a:off x="5413833" y="32575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4</xdr:col>
      <xdr:colOff>762000</xdr:colOff>
      <xdr:row>20</xdr:row>
      <xdr:rowOff>171450</xdr:rowOff>
    </xdr:from>
    <xdr:to>
      <xdr:col>4</xdr:col>
      <xdr:colOff>1042972</xdr:colOff>
      <xdr:row>23</xdr:row>
      <xdr:rowOff>104775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100DF43-8406-43D7-A6CD-AC292D3D3228}"/>
            </a:ext>
          </a:extLst>
        </xdr:cNvPr>
        <xdr:cNvCxnSpPr/>
      </xdr:nvCxnSpPr>
      <xdr:spPr>
        <a:xfrm flipH="1" flipV="1">
          <a:off x="3467100" y="3981450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994233</xdr:colOff>
      <xdr:row>23</xdr:row>
      <xdr:rowOff>9524</xdr:rowOff>
    </xdr:from>
    <xdr:to>
      <xdr:col>5</xdr:col>
      <xdr:colOff>553505</xdr:colOff>
      <xdr:row>24</xdr:row>
      <xdr:rowOff>142874</xdr:rowOff>
    </xdr:to>
    <xdr:sp macro="" textlink="">
      <xdr:nvSpPr>
        <xdr:cNvPr id="16" name="TextBox 2">
          <a:extLst>
            <a:ext uri="{FF2B5EF4-FFF2-40B4-BE49-F238E27FC236}">
              <a16:creationId xmlns:a16="http://schemas.microsoft.com/office/drawing/2014/main" id="{3F439C15-0E10-4726-8F6E-AB04929F9EC3}"/>
            </a:ext>
          </a:extLst>
        </xdr:cNvPr>
        <xdr:cNvSpPr txBox="1"/>
      </xdr:nvSpPr>
      <xdr:spPr>
        <a:xfrm>
          <a:off x="3699333" y="4391024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9</xdr:col>
      <xdr:colOff>57150</xdr:colOff>
      <xdr:row>23</xdr:row>
      <xdr:rowOff>142875</xdr:rowOff>
    </xdr:from>
    <xdr:to>
      <xdr:col>9</xdr:col>
      <xdr:colOff>400050</xdr:colOff>
      <xdr:row>26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4094F96-18F0-4B50-9835-EEE7CC109CAC}"/>
            </a:ext>
          </a:extLst>
        </xdr:cNvPr>
        <xdr:cNvCxnSpPr/>
      </xdr:nvCxnSpPr>
      <xdr:spPr>
        <a:xfrm flipH="1">
          <a:off x="6353175" y="4524375"/>
          <a:ext cx="342900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384633</xdr:colOff>
      <xdr:row>22</xdr:row>
      <xdr:rowOff>95249</xdr:rowOff>
    </xdr:from>
    <xdr:to>
      <xdr:col>10</xdr:col>
      <xdr:colOff>420155</xdr:colOff>
      <xdr:row>24</xdr:row>
      <xdr:rowOff>38099</xdr:rowOff>
    </xdr:to>
    <xdr:sp macro="" textlink="">
      <xdr:nvSpPr>
        <xdr:cNvPr id="18" name="TextBox 2">
          <a:extLst>
            <a:ext uri="{FF2B5EF4-FFF2-40B4-BE49-F238E27FC236}">
              <a16:creationId xmlns:a16="http://schemas.microsoft.com/office/drawing/2014/main" id="{032215CF-D4E2-4E13-8617-02E163A2A3E2}"/>
            </a:ext>
          </a:extLst>
        </xdr:cNvPr>
        <xdr:cNvSpPr txBox="1"/>
      </xdr:nvSpPr>
      <xdr:spPr>
        <a:xfrm>
          <a:off x="6680658" y="42862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25</xdr:col>
      <xdr:colOff>238125</xdr:colOff>
      <xdr:row>27</xdr:row>
      <xdr:rowOff>66676</xdr:rowOff>
    </xdr:from>
    <xdr:to>
      <xdr:col>25</xdr:col>
      <xdr:colOff>285751</xdr:colOff>
      <xdr:row>30</xdr:row>
      <xdr:rowOff>66675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81CB945-1AAA-D210-9344-B894CEA97418}"/>
            </a:ext>
          </a:extLst>
        </xdr:cNvPr>
        <xdr:cNvCxnSpPr/>
      </xdr:nvCxnSpPr>
      <xdr:spPr>
        <a:xfrm flipV="1">
          <a:off x="16640175" y="5210176"/>
          <a:ext cx="47626" cy="571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499957</xdr:colOff>
      <xdr:row>30</xdr:row>
      <xdr:rowOff>38099</xdr:rowOff>
    </xdr:from>
    <xdr:to>
      <xdr:col>26</xdr:col>
      <xdr:colOff>123825</xdr:colOff>
      <xdr:row>34</xdr:row>
      <xdr:rowOff>47624</xdr:rowOff>
    </xdr:to>
    <xdr:sp macro="" textlink="">
      <xdr:nvSpPr>
        <xdr:cNvPr id="23" name="TextBox 2">
          <a:extLst>
            <a:ext uri="{FF2B5EF4-FFF2-40B4-BE49-F238E27FC236}">
              <a16:creationId xmlns:a16="http://schemas.microsoft.com/office/drawing/2014/main" id="{81780016-C7D2-E728-FFD0-D0FC6740CF01}"/>
            </a:ext>
          </a:extLst>
        </xdr:cNvPr>
        <xdr:cNvSpPr txBox="1"/>
      </xdr:nvSpPr>
      <xdr:spPr>
        <a:xfrm>
          <a:off x="16292407" y="5753099"/>
          <a:ext cx="843068" cy="7715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 b="0" i="0" u="none" strike="noStrike">
              <a:effectLst/>
              <a:latin typeface="+mn-lt"/>
              <a:ea typeface="+mn-ea"/>
              <a:cs typeface="+mn-cs"/>
            </a:rPr>
            <a:t>GXO Pilots AI-enhanced Robotics in Warehouse</a:t>
          </a:r>
          <a:r>
            <a:rPr lang="de-DE" sz="1000"/>
            <a:t> </a:t>
          </a:r>
        </a:p>
      </xdr:txBody>
    </xdr:sp>
    <xdr:clientData/>
  </xdr:twoCellAnchor>
  <xdr:twoCellAnchor>
    <xdr:from>
      <xdr:col>24</xdr:col>
      <xdr:colOff>523875</xdr:colOff>
      <xdr:row>23</xdr:row>
      <xdr:rowOff>38100</xdr:rowOff>
    </xdr:from>
    <xdr:to>
      <xdr:col>24</xdr:col>
      <xdr:colOff>600075</xdr:colOff>
      <xdr:row>25</xdr:row>
      <xdr:rowOff>142875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1A35128F-A555-434A-84F7-A00F1A7156FF}"/>
            </a:ext>
          </a:extLst>
        </xdr:cNvPr>
        <xdr:cNvCxnSpPr/>
      </xdr:nvCxnSpPr>
      <xdr:spPr>
        <a:xfrm flipH="1">
          <a:off x="16316325" y="4419600"/>
          <a:ext cx="76200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333375</xdr:colOff>
      <xdr:row>16</xdr:row>
      <xdr:rowOff>133348</xdr:rowOff>
    </xdr:from>
    <xdr:to>
      <xdr:col>25</xdr:col>
      <xdr:colOff>566843</xdr:colOff>
      <xdr:row>20</xdr:row>
      <xdr:rowOff>142873</xdr:rowOff>
    </xdr:to>
    <xdr:sp macro="" textlink="">
      <xdr:nvSpPr>
        <xdr:cNvPr id="26" name="TextBox 2">
          <a:extLst>
            <a:ext uri="{FF2B5EF4-FFF2-40B4-BE49-F238E27FC236}">
              <a16:creationId xmlns:a16="http://schemas.microsoft.com/office/drawing/2014/main" id="{08D0AFF8-96EC-4ECC-A260-6F0629A2C955}"/>
            </a:ext>
          </a:extLst>
        </xdr:cNvPr>
        <xdr:cNvSpPr txBox="1"/>
      </xdr:nvSpPr>
      <xdr:spPr>
        <a:xfrm>
          <a:off x="16125825" y="3181348"/>
          <a:ext cx="843068" cy="7715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 b="0" i="0" u="none" strike="noStrike">
              <a:effectLst/>
              <a:latin typeface="+mn-lt"/>
              <a:ea typeface="+mn-ea"/>
              <a:cs typeface="+mn-cs"/>
            </a:rPr>
            <a:t>GXO Appoints Richard Cawston as Chief Revenue Officer</a:t>
          </a:r>
          <a:r>
            <a:rPr lang="de-DE" sz="1000"/>
            <a:t> 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0.8935</cdr:x>
      <cdr:y>0.52724</cdr:y>
    </cdr:from>
    <cdr:to>
      <cdr:x>0.91207</cdr:x>
      <cdr:y>0.62512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AA6C1922-CBDC-1693-F05B-5BD9A46C5E90}"/>
            </a:ext>
          </a:extLst>
        </cdr:cNvPr>
        <cdr:cNvCxnSpPr/>
      </cdr:nvCxnSpPr>
      <cdr:spPr>
        <a:xfrm xmlns:a="http://schemas.openxmlformats.org/drawingml/2006/main" rot="10800000">
          <a:off x="13744576" y="2719388"/>
          <a:ext cx="285750" cy="5048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0.90885</cdr:x>
      <cdr:y>0.60665</cdr:y>
    </cdr:from>
    <cdr:to>
      <cdr:x>0.95591</cdr:x>
      <cdr:y>0.66944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15E579AF-8B29-5DD9-11A2-0AE1DDE72FCE}"/>
            </a:ext>
          </a:extLst>
        </cdr:cNvPr>
        <cdr:cNvSpPr txBox="1"/>
      </cdr:nvSpPr>
      <cdr:spPr>
        <a:xfrm xmlns:a="http://schemas.openxmlformats.org/drawingml/2006/main">
          <a:off x="13747024" y="3128963"/>
          <a:ext cx="711797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Earnings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123825</xdr:rowOff>
    </xdr:from>
    <xdr:to>
      <xdr:col>11</xdr:col>
      <xdr:colOff>515290</xdr:colOff>
      <xdr:row>31</xdr:row>
      <xdr:rowOff>86544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C80297-1D62-D524-A9F1-5ECBE4816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123825"/>
          <a:ext cx="6735115" cy="5868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xo.com/leadership-team/brad-jacob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6"/>
  <sheetViews>
    <sheetView workbookViewId="0">
      <selection activeCell="K13" sqref="K13"/>
    </sheetView>
  </sheetViews>
  <sheetFormatPr defaultColWidth="9.140625" defaultRowHeight="15" x14ac:dyDescent="0.25"/>
  <cols>
    <col min="2" max="2" width="48.28515625" bestFit="1" customWidth="1"/>
    <col min="3" max="3" width="10.140625" bestFit="1" customWidth="1"/>
    <col min="7" max="7" width="27.28515625" customWidth="1"/>
    <col min="8" max="8" width="30.140625" customWidth="1"/>
    <col min="9" max="9" width="25.85546875" customWidth="1"/>
    <col min="11" max="11" width="7" bestFit="1" customWidth="1"/>
  </cols>
  <sheetData>
    <row r="2" spans="2:11" x14ac:dyDescent="0.25">
      <c r="B2" t="s">
        <v>0</v>
      </c>
      <c r="J2" t="s">
        <v>1</v>
      </c>
      <c r="K2">
        <v>57.6</v>
      </c>
    </row>
    <row r="3" spans="2:11" x14ac:dyDescent="0.25">
      <c r="B3" t="s">
        <v>97</v>
      </c>
      <c r="C3" s="15">
        <v>45334</v>
      </c>
      <c r="D3" s="16">
        <v>0.72222222222222221</v>
      </c>
      <c r="J3" t="s">
        <v>2</v>
      </c>
      <c r="K3">
        <v>118</v>
      </c>
    </row>
    <row r="4" spans="2:11" x14ac:dyDescent="0.25">
      <c r="J4" t="s">
        <v>3</v>
      </c>
      <c r="K4">
        <f>K2*K3</f>
        <v>6796.8</v>
      </c>
    </row>
    <row r="5" spans="2:11" x14ac:dyDescent="0.25">
      <c r="B5" t="s">
        <v>61</v>
      </c>
      <c r="J5" t="s">
        <v>4</v>
      </c>
      <c r="K5">
        <f>Model!X32</f>
        <v>495</v>
      </c>
    </row>
    <row r="6" spans="2:11" x14ac:dyDescent="0.25">
      <c r="B6" t="s">
        <v>62</v>
      </c>
      <c r="J6" t="s">
        <v>5</v>
      </c>
      <c r="K6">
        <f>Model!X43+Model!X46</f>
        <v>1806</v>
      </c>
    </row>
    <row r="7" spans="2:11" x14ac:dyDescent="0.25">
      <c r="B7" t="s">
        <v>63</v>
      </c>
      <c r="J7" t="s">
        <v>78</v>
      </c>
      <c r="K7">
        <f>K5-K6</f>
        <v>-1311</v>
      </c>
    </row>
    <row r="8" spans="2:11" x14ac:dyDescent="0.25">
      <c r="B8" t="s">
        <v>64</v>
      </c>
      <c r="J8" t="s">
        <v>6</v>
      </c>
      <c r="K8">
        <f>K4-K5+K6</f>
        <v>8107.8</v>
      </c>
    </row>
    <row r="9" spans="2:11" x14ac:dyDescent="0.25">
      <c r="B9" t="s">
        <v>65</v>
      </c>
      <c r="J9" t="s">
        <v>103</v>
      </c>
      <c r="K9" s="34">
        <f>K2/Model!Y20</f>
        <v>29.931877729257643</v>
      </c>
    </row>
    <row r="10" spans="2:11" x14ac:dyDescent="0.25">
      <c r="J10" t="s">
        <v>99</v>
      </c>
      <c r="K10" s="5">
        <f>Model!Z18/Model!Y18-1</f>
        <v>0.41864628820960692</v>
      </c>
    </row>
    <row r="11" spans="2:11" x14ac:dyDescent="0.25">
      <c r="B11" t="s">
        <v>66</v>
      </c>
      <c r="J11" t="s">
        <v>100</v>
      </c>
    </row>
    <row r="12" spans="2:11" x14ac:dyDescent="0.25">
      <c r="J12" t="s">
        <v>101</v>
      </c>
      <c r="K12" s="33">
        <f>K2/Model!Z22</f>
        <v>21.098901098901099</v>
      </c>
    </row>
    <row r="13" spans="2:11" x14ac:dyDescent="0.25">
      <c r="J13" t="s">
        <v>102</v>
      </c>
    </row>
    <row r="16" spans="2:11" x14ac:dyDescent="0.25">
      <c r="B16" t="s">
        <v>72</v>
      </c>
    </row>
    <row r="17" spans="2:9" x14ac:dyDescent="0.25">
      <c r="B17" t="s">
        <v>18</v>
      </c>
      <c r="C17" t="s">
        <v>67</v>
      </c>
      <c r="G17" t="s">
        <v>98</v>
      </c>
    </row>
    <row r="18" spans="2:9" x14ac:dyDescent="0.25">
      <c r="B18" t="s">
        <v>68</v>
      </c>
      <c r="C18" t="s">
        <v>69</v>
      </c>
      <c r="G18" t="s">
        <v>105</v>
      </c>
      <c r="H18" t="s">
        <v>106</v>
      </c>
      <c r="I18" t="s">
        <v>121</v>
      </c>
    </row>
    <row r="19" spans="2:9" x14ac:dyDescent="0.25">
      <c r="B19" t="s">
        <v>70</v>
      </c>
      <c r="C19" t="s">
        <v>71</v>
      </c>
      <c r="G19" t="s">
        <v>107</v>
      </c>
      <c r="H19" t="s">
        <v>110</v>
      </c>
      <c r="I19" t="s">
        <v>118</v>
      </c>
    </row>
    <row r="20" spans="2:9" x14ac:dyDescent="0.25">
      <c r="B20" t="s">
        <v>73</v>
      </c>
      <c r="C20" s="6">
        <v>0.3</v>
      </c>
      <c r="G20" t="s">
        <v>108</v>
      </c>
      <c r="H20" t="s">
        <v>116</v>
      </c>
      <c r="I20" t="s">
        <v>119</v>
      </c>
    </row>
    <row r="21" spans="2:9" x14ac:dyDescent="0.25">
      <c r="G21" t="s">
        <v>109</v>
      </c>
      <c r="H21" t="s">
        <v>111</v>
      </c>
    </row>
    <row r="22" spans="2:9" x14ac:dyDescent="0.25">
      <c r="G22" t="s">
        <v>113</v>
      </c>
      <c r="H22" t="s">
        <v>112</v>
      </c>
      <c r="I22" t="s">
        <v>120</v>
      </c>
    </row>
    <row r="23" spans="2:9" x14ac:dyDescent="0.25">
      <c r="G23" t="s">
        <v>114</v>
      </c>
      <c r="H23" t="s">
        <v>115</v>
      </c>
      <c r="I23" t="s">
        <v>117</v>
      </c>
    </row>
    <row r="26" spans="2:9" x14ac:dyDescent="0.25">
      <c r="G26" t="s">
        <v>104</v>
      </c>
      <c r="H26" s="21" t="s">
        <v>122</v>
      </c>
    </row>
    <row r="27" spans="2:9" x14ac:dyDescent="0.25">
      <c r="G27" t="s">
        <v>123</v>
      </c>
      <c r="H27" s="21" t="s">
        <v>124</v>
      </c>
    </row>
    <row r="28" spans="2:9" x14ac:dyDescent="0.25">
      <c r="G28" t="s">
        <v>125</v>
      </c>
      <c r="H28" s="21" t="s">
        <v>126</v>
      </c>
    </row>
    <row r="29" spans="2:9" x14ac:dyDescent="0.25">
      <c r="G29" t="s">
        <v>127</v>
      </c>
      <c r="H29" s="21" t="s">
        <v>128</v>
      </c>
    </row>
    <row r="30" spans="2:9" x14ac:dyDescent="0.25">
      <c r="G30" t="s">
        <v>129</v>
      </c>
      <c r="H30" s="21" t="s">
        <v>130</v>
      </c>
    </row>
    <row r="31" spans="2:9" x14ac:dyDescent="0.25">
      <c r="G31" t="s">
        <v>131</v>
      </c>
      <c r="H31" s="21" t="s">
        <v>132</v>
      </c>
    </row>
    <row r="32" spans="2:9" x14ac:dyDescent="0.25">
      <c r="G32" t="s">
        <v>133</v>
      </c>
      <c r="H32" s="21" t="s">
        <v>134</v>
      </c>
    </row>
    <row r="33" spans="7:8" x14ac:dyDescent="0.25">
      <c r="G33" t="s">
        <v>135</v>
      </c>
      <c r="H33" s="21" t="s">
        <v>136</v>
      </c>
    </row>
    <row r="34" spans="7:8" x14ac:dyDescent="0.25">
      <c r="G34" t="s">
        <v>137</v>
      </c>
      <c r="H34" s="21" t="s">
        <v>138</v>
      </c>
    </row>
    <row r="35" spans="7:8" x14ac:dyDescent="0.25">
      <c r="G35" t="s">
        <v>139</v>
      </c>
      <c r="H35" s="21" t="s">
        <v>140</v>
      </c>
    </row>
    <row r="36" spans="7:8" x14ac:dyDescent="0.25">
      <c r="G36" t="s">
        <v>141</v>
      </c>
      <c r="H36" s="21" t="s">
        <v>142</v>
      </c>
    </row>
  </sheetData>
  <hyperlinks>
    <hyperlink ref="G18" r:id="rId1" display="https://gxo.com/leadership-team/brad-jacobs/" xr:uid="{02F6BFA3-74BB-4E0A-B289-BD4C922E06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71"/>
  <sheetViews>
    <sheetView tabSelected="1" workbookViewId="0">
      <pane xSplit="1" topLeftCell="B1" activePane="topRight" state="frozen"/>
      <selection pane="topRight" activeCell="AC25" sqref="AC25"/>
    </sheetView>
  </sheetViews>
  <sheetFormatPr defaultColWidth="11.42578125" defaultRowHeight="15" x14ac:dyDescent="0.25"/>
  <cols>
    <col min="1" max="1" width="27.28515625" customWidth="1"/>
    <col min="16" max="16" width="11.42578125" style="17"/>
    <col min="17" max="18" width="11.5703125" customWidth="1"/>
    <col min="25" max="25" width="11.42578125" style="17"/>
  </cols>
  <sheetData>
    <row r="1" spans="1:27" x14ac:dyDescent="0.25">
      <c r="A1" s="9" t="s">
        <v>79</v>
      </c>
    </row>
    <row r="2" spans="1:27" x14ac:dyDescent="0.25">
      <c r="B2" t="s">
        <v>60</v>
      </c>
      <c r="C2" t="s">
        <v>59</v>
      </c>
      <c r="D2" t="s">
        <v>58</v>
      </c>
      <c r="E2" t="s">
        <v>56</v>
      </c>
      <c r="F2" t="s">
        <v>11</v>
      </c>
      <c r="G2" t="s">
        <v>12</v>
      </c>
      <c r="H2" t="s">
        <v>13</v>
      </c>
      <c r="I2" t="s">
        <v>14</v>
      </c>
      <c r="J2" t="s">
        <v>7</v>
      </c>
      <c r="K2" t="s">
        <v>8</v>
      </c>
      <c r="L2" t="s">
        <v>9</v>
      </c>
      <c r="M2" t="s">
        <v>10</v>
      </c>
      <c r="N2" t="s">
        <v>77</v>
      </c>
      <c r="O2" t="s">
        <v>95</v>
      </c>
      <c r="P2" s="17" t="s">
        <v>96</v>
      </c>
      <c r="Q2" t="s">
        <v>149</v>
      </c>
      <c r="R2" t="s">
        <v>150</v>
      </c>
      <c r="U2" t="s">
        <v>57</v>
      </c>
      <c r="V2" t="s">
        <v>19</v>
      </c>
      <c r="W2" t="s">
        <v>15</v>
      </c>
      <c r="X2" t="s">
        <v>16</v>
      </c>
      <c r="Y2" s="17" t="s">
        <v>17</v>
      </c>
      <c r="Z2" t="s">
        <v>55</v>
      </c>
    </row>
    <row r="3" spans="1:27" ht="16.5" customHeight="1" x14ac:dyDescent="0.25">
      <c r="A3" t="s">
        <v>18</v>
      </c>
      <c r="B3" s="12">
        <v>1405</v>
      </c>
      <c r="C3" s="12">
        <v>1584</v>
      </c>
      <c r="D3" s="12"/>
      <c r="E3" s="12">
        <v>1822</v>
      </c>
      <c r="F3" s="12">
        <v>1882</v>
      </c>
      <c r="G3" s="12">
        <v>1974</v>
      </c>
      <c r="H3" s="12">
        <f>W3-G3-F3-E3</f>
        <v>2262</v>
      </c>
      <c r="I3" s="12">
        <v>2083</v>
      </c>
      <c r="J3" s="12">
        <v>2156</v>
      </c>
      <c r="K3" s="12">
        <v>2287</v>
      </c>
      <c r="L3" s="12">
        <f>X3-K3-J3-I3</f>
        <v>2467</v>
      </c>
      <c r="M3" s="12">
        <v>2323</v>
      </c>
      <c r="N3" s="12">
        <v>2394</v>
      </c>
      <c r="O3" s="12">
        <v>2471</v>
      </c>
      <c r="P3" s="19">
        <v>2590</v>
      </c>
      <c r="U3" s="12">
        <v>6094</v>
      </c>
      <c r="V3" s="12">
        <v>6195</v>
      </c>
      <c r="W3" s="12">
        <v>7940</v>
      </c>
      <c r="X3" s="12">
        <v>8993</v>
      </c>
      <c r="Y3" s="19">
        <f>SUM(M3:P3)</f>
        <v>9778</v>
      </c>
      <c r="Z3">
        <v>10280</v>
      </c>
    </row>
    <row r="4" spans="1:27" ht="16.5" customHeight="1" x14ac:dyDescent="0.25">
      <c r="A4" s="10" t="s">
        <v>151</v>
      </c>
      <c r="B4" s="30"/>
      <c r="C4" s="30"/>
      <c r="D4" s="30"/>
      <c r="E4" s="30"/>
      <c r="F4" s="30"/>
      <c r="G4" s="30"/>
      <c r="H4" s="35">
        <v>2048</v>
      </c>
      <c r="I4" s="35">
        <v>2076</v>
      </c>
      <c r="J4" s="35">
        <v>2098</v>
      </c>
      <c r="K4" s="35">
        <v>2266</v>
      </c>
      <c r="L4" s="35">
        <v>2448</v>
      </c>
      <c r="M4" s="35">
        <v>2298</v>
      </c>
      <c r="N4" s="35">
        <v>2377</v>
      </c>
      <c r="O4" s="37">
        <v>2480</v>
      </c>
      <c r="P4" s="36">
        <v>2550</v>
      </c>
      <c r="Q4" s="10">
        <v>2380</v>
      </c>
      <c r="R4" s="10">
        <v>2480</v>
      </c>
      <c r="U4" s="12"/>
      <c r="V4" s="12"/>
      <c r="W4" s="12"/>
      <c r="X4" s="12"/>
      <c r="Y4" s="19"/>
      <c r="Z4">
        <v>10240</v>
      </c>
      <c r="AA4">
        <v>11020</v>
      </c>
    </row>
    <row r="5" spans="1:27" x14ac:dyDescent="0.25">
      <c r="A5" t="s">
        <v>20</v>
      </c>
      <c r="B5" s="12">
        <v>1185</v>
      </c>
      <c r="C5" s="12">
        <v>1297</v>
      </c>
      <c r="D5" s="12"/>
      <c r="E5" s="12">
        <v>1520</v>
      </c>
      <c r="F5" s="12">
        <v>1554</v>
      </c>
      <c r="G5" s="12">
        <v>1651</v>
      </c>
      <c r="H5" s="12">
        <f t="shared" ref="H5:H17" si="0">W5-G5-F5-E5</f>
        <v>1912</v>
      </c>
      <c r="I5" s="12">
        <v>1748</v>
      </c>
      <c r="J5" s="12">
        <v>1775</v>
      </c>
      <c r="K5" s="12">
        <v>1885</v>
      </c>
      <c r="L5" s="12">
        <f t="shared" ref="L5:L17" si="1">X5-K5-J5-I5</f>
        <v>2035</v>
      </c>
      <c r="M5" s="12">
        <v>1906</v>
      </c>
      <c r="N5" s="12">
        <v>1957</v>
      </c>
      <c r="O5" s="12">
        <v>2012</v>
      </c>
      <c r="P5" s="19">
        <v>2160</v>
      </c>
      <c r="U5" s="12">
        <v>5112</v>
      </c>
      <c r="V5" s="12">
        <v>5169</v>
      </c>
      <c r="W5" s="12">
        <v>6637</v>
      </c>
      <c r="X5" s="12">
        <v>7443</v>
      </c>
      <c r="Y5" s="19">
        <f>SUM(M5:P5)</f>
        <v>8035</v>
      </c>
    </row>
    <row r="6" spans="1:27" x14ac:dyDescent="0.25">
      <c r="A6" t="s">
        <v>21</v>
      </c>
      <c r="B6" s="12">
        <v>168</v>
      </c>
      <c r="C6" s="12">
        <v>157</v>
      </c>
      <c r="D6" s="12"/>
      <c r="E6" s="12">
        <v>171</v>
      </c>
      <c r="F6" s="12">
        <v>177</v>
      </c>
      <c r="G6" s="12">
        <v>171</v>
      </c>
      <c r="H6" s="12">
        <f t="shared" si="0"/>
        <v>195</v>
      </c>
      <c r="I6" s="12">
        <v>190</v>
      </c>
      <c r="J6" s="12">
        <v>220</v>
      </c>
      <c r="K6" s="12">
        <v>227</v>
      </c>
      <c r="L6" s="12">
        <f t="shared" si="1"/>
        <v>249</v>
      </c>
      <c r="M6" s="12">
        <v>258</v>
      </c>
      <c r="N6" s="12">
        <v>245</v>
      </c>
      <c r="O6" s="12">
        <v>258</v>
      </c>
      <c r="P6" s="19">
        <v>237</v>
      </c>
      <c r="U6" s="12">
        <v>514</v>
      </c>
      <c r="V6" s="12">
        <v>611</v>
      </c>
      <c r="W6" s="12">
        <v>714</v>
      </c>
      <c r="X6" s="12">
        <v>886</v>
      </c>
      <c r="Y6" s="19">
        <f>SUM(M6:P6)</f>
        <v>998</v>
      </c>
    </row>
    <row r="7" spans="1:27" x14ac:dyDescent="0.25">
      <c r="A7" t="s">
        <v>31</v>
      </c>
      <c r="B7" s="12">
        <v>87</v>
      </c>
      <c r="C7" s="12">
        <v>83</v>
      </c>
      <c r="D7" s="12"/>
      <c r="E7" s="12">
        <v>79</v>
      </c>
      <c r="F7" s="12">
        <v>95</v>
      </c>
      <c r="G7" s="12">
        <v>85</v>
      </c>
      <c r="H7" s="12">
        <f t="shared" si="0"/>
        <v>76</v>
      </c>
      <c r="I7" s="12">
        <v>76</v>
      </c>
      <c r="J7" s="12">
        <v>77</v>
      </c>
      <c r="K7" s="12">
        <v>89</v>
      </c>
      <c r="L7" s="12">
        <f t="shared" si="1"/>
        <v>87</v>
      </c>
      <c r="M7" s="12">
        <v>83</v>
      </c>
      <c r="N7" s="12">
        <v>84</v>
      </c>
      <c r="O7" s="12">
        <v>101</v>
      </c>
      <c r="P7" s="19">
        <v>93</v>
      </c>
      <c r="U7" s="12">
        <v>302</v>
      </c>
      <c r="V7" s="12">
        <v>323</v>
      </c>
      <c r="W7" s="12">
        <v>335</v>
      </c>
      <c r="X7" s="12">
        <v>329</v>
      </c>
      <c r="Y7" s="19">
        <f>SUM(M7:P7)</f>
        <v>361</v>
      </c>
    </row>
    <row r="8" spans="1:27" x14ac:dyDescent="0.25">
      <c r="A8" t="s">
        <v>22</v>
      </c>
      <c r="B8" s="12">
        <v>25</v>
      </c>
      <c r="C8" s="12">
        <v>-2</v>
      </c>
      <c r="D8" s="12"/>
      <c r="E8" s="12">
        <v>18</v>
      </c>
      <c r="F8" s="12">
        <v>35</v>
      </c>
      <c r="G8" s="12">
        <v>29</v>
      </c>
      <c r="H8" s="12">
        <f t="shared" si="0"/>
        <v>17</v>
      </c>
      <c r="I8" s="12">
        <v>19</v>
      </c>
      <c r="J8" s="12">
        <v>24</v>
      </c>
      <c r="K8" s="12">
        <v>14</v>
      </c>
      <c r="L8" s="12">
        <f t="shared" si="1"/>
        <v>4</v>
      </c>
      <c r="M8" s="12">
        <v>13</v>
      </c>
      <c r="N8" s="12">
        <v>6</v>
      </c>
      <c r="O8" s="12">
        <v>3</v>
      </c>
      <c r="P8" s="19">
        <v>12</v>
      </c>
      <c r="U8" s="12">
        <v>1</v>
      </c>
      <c r="V8" s="12">
        <v>47</v>
      </c>
      <c r="W8" s="12">
        <v>99</v>
      </c>
      <c r="X8" s="12">
        <v>61</v>
      </c>
      <c r="Y8" s="19">
        <f>SUM(M8:P8)</f>
        <v>34</v>
      </c>
    </row>
    <row r="9" spans="1:27" x14ac:dyDescent="0.25">
      <c r="A9" t="s">
        <v>23</v>
      </c>
      <c r="B9" s="12">
        <v>25</v>
      </c>
      <c r="C9" s="12">
        <v>0</v>
      </c>
      <c r="D9" s="12"/>
      <c r="E9" s="12">
        <v>4</v>
      </c>
      <c r="F9" s="12">
        <v>-1</v>
      </c>
      <c r="G9" s="12">
        <v>2</v>
      </c>
      <c r="H9" s="12">
        <f t="shared" si="0"/>
        <v>-1</v>
      </c>
      <c r="I9" s="14">
        <v>13</v>
      </c>
      <c r="J9" s="12">
        <v>1</v>
      </c>
      <c r="K9" s="12">
        <v>0</v>
      </c>
      <c r="L9" s="14">
        <f t="shared" si="1"/>
        <v>18</v>
      </c>
      <c r="M9" s="14">
        <v>21</v>
      </c>
      <c r="N9" s="12">
        <v>3</v>
      </c>
      <c r="O9" s="12">
        <v>7</v>
      </c>
      <c r="P9" s="19">
        <v>1</v>
      </c>
      <c r="U9" s="12">
        <v>15</v>
      </c>
      <c r="V9" s="12">
        <v>29</v>
      </c>
      <c r="W9" s="12">
        <v>4</v>
      </c>
      <c r="X9" s="12">
        <v>32</v>
      </c>
      <c r="Y9" s="19">
        <f>SUM(M9:P9)</f>
        <v>32</v>
      </c>
    </row>
    <row r="10" spans="1:27" s="1" customFormat="1" x14ac:dyDescent="0.25">
      <c r="A10" s="1" t="s">
        <v>30</v>
      </c>
      <c r="B10" s="13">
        <f>B3-B5-B6-B7-B8-B9</f>
        <v>-85</v>
      </c>
      <c r="C10" s="13">
        <f>C3-C5-C6-C7-C8-C9</f>
        <v>49</v>
      </c>
      <c r="D10" s="13"/>
      <c r="E10" s="13">
        <f t="shared" ref="E10:N10" si="2">E3-E5-E6-E7-E8-E9</f>
        <v>30</v>
      </c>
      <c r="F10" s="13">
        <f t="shared" si="2"/>
        <v>22</v>
      </c>
      <c r="G10" s="13">
        <f t="shared" si="2"/>
        <v>36</v>
      </c>
      <c r="H10" s="13">
        <f t="shared" si="2"/>
        <v>63</v>
      </c>
      <c r="I10" s="13">
        <f t="shared" si="2"/>
        <v>37</v>
      </c>
      <c r="J10" s="13">
        <f t="shared" si="2"/>
        <v>59</v>
      </c>
      <c r="K10" s="13">
        <f t="shared" si="2"/>
        <v>72</v>
      </c>
      <c r="L10" s="13">
        <f>X10-K10-J10-I10</f>
        <v>74</v>
      </c>
      <c r="M10" s="13">
        <f t="shared" si="2"/>
        <v>42</v>
      </c>
      <c r="N10" s="13">
        <f t="shared" si="2"/>
        <v>99</v>
      </c>
      <c r="O10" s="13">
        <f t="shared" ref="O10:P10" si="3">O3-O5-O6-O7-O8-O9</f>
        <v>90</v>
      </c>
      <c r="P10" s="18">
        <f t="shared" si="3"/>
        <v>87</v>
      </c>
      <c r="U10" s="13">
        <f>U3-U5-U6-U7-U8-U9</f>
        <v>150</v>
      </c>
      <c r="V10" s="13">
        <f>V3-V5-V6-V7-V8-V9</f>
        <v>16</v>
      </c>
      <c r="W10" s="13">
        <f>W3-W5-W6-W7-W8-W9</f>
        <v>151</v>
      </c>
      <c r="X10" s="13">
        <f>X3-X5-X6-X7-X8-X9</f>
        <v>242</v>
      </c>
      <c r="Y10" s="13">
        <f>Y3-Y5-Y6-Y7-Y8-Y9</f>
        <v>318</v>
      </c>
    </row>
    <row r="11" spans="1:27" x14ac:dyDescent="0.25">
      <c r="A11" t="s">
        <v>24</v>
      </c>
      <c r="B11" s="12">
        <v>1</v>
      </c>
      <c r="C11" s="12">
        <v>0</v>
      </c>
      <c r="D11" s="12"/>
      <c r="E11" s="12">
        <v>1</v>
      </c>
      <c r="F11" s="12">
        <v>-1</v>
      </c>
      <c r="G11" s="12">
        <v>11</v>
      </c>
      <c r="H11" s="12">
        <f t="shared" si="0"/>
        <v>12</v>
      </c>
      <c r="I11" s="12">
        <v>16</v>
      </c>
      <c r="J11" s="12">
        <v>23</v>
      </c>
      <c r="K11" s="12">
        <v>17</v>
      </c>
      <c r="L11" s="12">
        <f t="shared" si="1"/>
        <v>-5</v>
      </c>
      <c r="M11" s="12">
        <v>0</v>
      </c>
      <c r="N11" s="12">
        <v>1</v>
      </c>
      <c r="O11" s="12">
        <v>7</v>
      </c>
      <c r="P11" s="19">
        <v>-7</v>
      </c>
      <c r="U11" s="12">
        <v>1</v>
      </c>
      <c r="V11" s="12">
        <v>2</v>
      </c>
      <c r="W11" s="12">
        <v>23</v>
      </c>
      <c r="X11" s="12">
        <v>51</v>
      </c>
      <c r="Y11" s="19">
        <f>SUM(M11:P11)</f>
        <v>1</v>
      </c>
    </row>
    <row r="12" spans="1:27" x14ac:dyDescent="0.25">
      <c r="A12" t="s">
        <v>25</v>
      </c>
      <c r="B12" s="12">
        <v>-5</v>
      </c>
      <c r="C12" s="12">
        <v>-6</v>
      </c>
      <c r="D12" s="12"/>
      <c r="E12" s="12">
        <v>-5</v>
      </c>
      <c r="F12" s="12">
        <v>-6</v>
      </c>
      <c r="G12" s="12">
        <v>-5</v>
      </c>
      <c r="H12" s="12">
        <f t="shared" si="0"/>
        <v>-5</v>
      </c>
      <c r="I12" s="12">
        <v>-4</v>
      </c>
      <c r="J12" s="12">
        <v>-9</v>
      </c>
      <c r="K12" s="12">
        <v>-6</v>
      </c>
      <c r="L12" s="14">
        <f t="shared" si="1"/>
        <v>-10</v>
      </c>
      <c r="M12" s="14">
        <v>-13</v>
      </c>
      <c r="N12" s="14">
        <v>-14</v>
      </c>
      <c r="O12" s="14">
        <v>-14</v>
      </c>
      <c r="P12" s="25">
        <v>-12</v>
      </c>
      <c r="U12" s="12">
        <v>-33</v>
      </c>
      <c r="V12" s="12">
        <v>-24</v>
      </c>
      <c r="W12" s="12">
        <v>-21</v>
      </c>
      <c r="X12" s="12">
        <v>-29</v>
      </c>
      <c r="Y12" s="19">
        <f>SUM(M12:P12)</f>
        <v>-53</v>
      </c>
    </row>
    <row r="13" spans="1:27" x14ac:dyDescent="0.25">
      <c r="A13" t="s">
        <v>68</v>
      </c>
      <c r="B13" s="12">
        <f>B14+B9+B8+B7</f>
        <v>48</v>
      </c>
      <c r="C13" s="12">
        <f>C14+C9+C8+C7</f>
        <v>124</v>
      </c>
      <c r="D13" s="12"/>
      <c r="E13" s="12">
        <f>E14+E9+E8+E7</f>
        <v>127</v>
      </c>
      <c r="F13" s="12">
        <f t="shared" ref="F13:O13" si="4">F14+F9+F8+F7</f>
        <v>144</v>
      </c>
      <c r="G13" s="12">
        <f t="shared" si="4"/>
        <v>158</v>
      </c>
      <c r="H13" s="12">
        <f t="shared" si="4"/>
        <v>162</v>
      </c>
      <c r="I13" s="12">
        <f t="shared" si="4"/>
        <v>157</v>
      </c>
      <c r="J13" s="12">
        <f t="shared" si="4"/>
        <v>175</v>
      </c>
      <c r="K13" s="12">
        <f t="shared" si="4"/>
        <v>186</v>
      </c>
      <c r="L13" s="12">
        <f t="shared" si="4"/>
        <v>168</v>
      </c>
      <c r="M13" s="12">
        <f t="shared" si="4"/>
        <v>146</v>
      </c>
      <c r="N13" s="12">
        <f t="shared" si="4"/>
        <v>179</v>
      </c>
      <c r="O13" s="12">
        <f t="shared" si="4"/>
        <v>194</v>
      </c>
      <c r="P13" s="19">
        <f t="shared" ref="P13" si="5">P14+P9+P8+P7</f>
        <v>174</v>
      </c>
      <c r="U13" s="12">
        <f>U14+U9+U8+U7</f>
        <v>436</v>
      </c>
      <c r="V13" s="12">
        <f t="shared" ref="V13:W13" si="6">V14+V9+V8+V7</f>
        <v>393</v>
      </c>
      <c r="W13" s="12">
        <f t="shared" si="6"/>
        <v>591</v>
      </c>
      <c r="X13" s="12">
        <f>X14+X9+X8+X7</f>
        <v>686</v>
      </c>
      <c r="Y13" s="19">
        <f>SUM(M13:P13)</f>
        <v>693</v>
      </c>
    </row>
    <row r="14" spans="1:27" s="1" customFormat="1" x14ac:dyDescent="0.25">
      <c r="A14" s="1" t="s">
        <v>26</v>
      </c>
      <c r="B14" s="13">
        <f>B10+B11+B12</f>
        <v>-89</v>
      </c>
      <c r="C14" s="13">
        <f>C10+C11+C12</f>
        <v>43</v>
      </c>
      <c r="D14" s="13"/>
      <c r="E14" s="13">
        <f t="shared" ref="E14:N14" si="7">E10+E11+E12</f>
        <v>26</v>
      </c>
      <c r="F14" s="13">
        <f t="shared" si="7"/>
        <v>15</v>
      </c>
      <c r="G14" s="13">
        <f t="shared" si="7"/>
        <v>42</v>
      </c>
      <c r="H14" s="13">
        <f t="shared" si="7"/>
        <v>70</v>
      </c>
      <c r="I14" s="13">
        <f t="shared" si="7"/>
        <v>49</v>
      </c>
      <c r="J14" s="13">
        <f t="shared" si="7"/>
        <v>73</v>
      </c>
      <c r="K14" s="13">
        <f t="shared" si="7"/>
        <v>83</v>
      </c>
      <c r="L14" s="13">
        <f t="shared" si="7"/>
        <v>59</v>
      </c>
      <c r="M14" s="13">
        <f t="shared" si="7"/>
        <v>29</v>
      </c>
      <c r="N14" s="13">
        <f t="shared" si="7"/>
        <v>86</v>
      </c>
      <c r="O14" s="13">
        <f t="shared" ref="O14:P14" si="8">O10+O11+O12</f>
        <v>83</v>
      </c>
      <c r="P14" s="18">
        <f t="shared" si="8"/>
        <v>68</v>
      </c>
      <c r="U14" s="13">
        <f>U10+U11+U12</f>
        <v>118</v>
      </c>
      <c r="V14" s="13">
        <f>V10+V11+V12</f>
        <v>-6</v>
      </c>
      <c r="W14" s="13">
        <f>W10+W11+W12</f>
        <v>153</v>
      </c>
      <c r="X14" s="13">
        <f>X10+X11+X12</f>
        <v>264</v>
      </c>
      <c r="Y14" s="13">
        <f>Y10+Y11+Y12</f>
        <v>266</v>
      </c>
    </row>
    <row r="15" spans="1:27" x14ac:dyDescent="0.25">
      <c r="A15" t="s">
        <v>27</v>
      </c>
      <c r="B15" s="12">
        <v>24</v>
      </c>
      <c r="C15" s="12">
        <v>-20</v>
      </c>
      <c r="D15" s="12"/>
      <c r="E15" s="12">
        <v>-9</v>
      </c>
      <c r="F15" s="12">
        <v>-1</v>
      </c>
      <c r="G15" s="12">
        <v>31</v>
      </c>
      <c r="H15" s="12">
        <f t="shared" si="0"/>
        <v>-13</v>
      </c>
      <c r="I15" s="12">
        <v>-11</v>
      </c>
      <c r="J15" s="12">
        <v>-21</v>
      </c>
      <c r="K15" s="12">
        <v>-19</v>
      </c>
      <c r="L15" s="12">
        <f t="shared" si="1"/>
        <v>-13</v>
      </c>
      <c r="M15" s="12">
        <v>-3</v>
      </c>
      <c r="N15" s="12">
        <v>-20</v>
      </c>
      <c r="O15" s="12">
        <v>-15</v>
      </c>
      <c r="P15" s="19">
        <v>5</v>
      </c>
      <c r="U15" s="12">
        <v>-37</v>
      </c>
      <c r="V15" s="12">
        <v>-16</v>
      </c>
      <c r="W15" s="12">
        <v>8</v>
      </c>
      <c r="X15" s="12">
        <v>-64</v>
      </c>
      <c r="Y15" s="19">
        <f>SUM(M15:P15)</f>
        <v>-33</v>
      </c>
    </row>
    <row r="16" spans="1:27" s="1" customFormat="1" x14ac:dyDescent="0.25">
      <c r="A16" s="1" t="s">
        <v>28</v>
      </c>
      <c r="B16" s="13">
        <f>B14+B15</f>
        <v>-65</v>
      </c>
      <c r="C16" s="13">
        <f>C14+C15</f>
        <v>23</v>
      </c>
      <c r="D16" s="13"/>
      <c r="E16" s="13">
        <f t="shared" ref="E16:N16" si="9">E14+E15</f>
        <v>17</v>
      </c>
      <c r="F16" s="13">
        <f t="shared" si="9"/>
        <v>14</v>
      </c>
      <c r="G16" s="13">
        <f t="shared" si="9"/>
        <v>73</v>
      </c>
      <c r="H16" s="13">
        <f t="shared" si="9"/>
        <v>57</v>
      </c>
      <c r="I16" s="13">
        <f t="shared" si="9"/>
        <v>38</v>
      </c>
      <c r="J16" s="13">
        <f t="shared" si="9"/>
        <v>52</v>
      </c>
      <c r="K16" s="13">
        <f t="shared" si="9"/>
        <v>64</v>
      </c>
      <c r="L16" s="13">
        <f t="shared" si="9"/>
        <v>46</v>
      </c>
      <c r="M16" s="13">
        <f t="shared" si="9"/>
        <v>26</v>
      </c>
      <c r="N16" s="13">
        <f t="shared" si="9"/>
        <v>66</v>
      </c>
      <c r="O16" s="13">
        <f t="shared" ref="O16:P16" si="10">O14+O15</f>
        <v>68</v>
      </c>
      <c r="P16" s="18">
        <f t="shared" si="10"/>
        <v>73</v>
      </c>
      <c r="U16" s="13">
        <f>U14+U15</f>
        <v>81</v>
      </c>
      <c r="V16" s="13">
        <f>V14+V15</f>
        <v>-22</v>
      </c>
      <c r="W16" s="13">
        <f>W14+W15</f>
        <v>161</v>
      </c>
      <c r="X16" s="13">
        <f>X14+X15</f>
        <v>200</v>
      </c>
      <c r="Y16" s="18">
        <f>SUM(M16:P16)</f>
        <v>233</v>
      </c>
    </row>
    <row r="17" spans="1:27" ht="30" x14ac:dyDescent="0.25">
      <c r="A17" s="3" t="s">
        <v>32</v>
      </c>
      <c r="B17" s="12">
        <v>0</v>
      </c>
      <c r="C17" s="12">
        <v>-5</v>
      </c>
      <c r="D17" s="12"/>
      <c r="E17" s="12">
        <v>-3</v>
      </c>
      <c r="F17" s="12">
        <v>-3</v>
      </c>
      <c r="G17" s="12">
        <v>-1</v>
      </c>
      <c r="H17" s="12">
        <f t="shared" si="0"/>
        <v>-1</v>
      </c>
      <c r="I17" s="12">
        <v>-1</v>
      </c>
      <c r="J17" s="12">
        <v>-1</v>
      </c>
      <c r="K17" s="12">
        <v>-1</v>
      </c>
      <c r="L17" s="12">
        <f t="shared" si="1"/>
        <v>0</v>
      </c>
      <c r="M17" s="12">
        <v>-1</v>
      </c>
      <c r="N17" s="12">
        <v>-1</v>
      </c>
      <c r="O17" s="12">
        <v>-2</v>
      </c>
      <c r="P17" s="19">
        <v>0</v>
      </c>
      <c r="U17" s="12">
        <v>-21</v>
      </c>
      <c r="V17" s="12">
        <v>-9</v>
      </c>
      <c r="W17" s="12">
        <v>-8</v>
      </c>
      <c r="X17" s="12">
        <v>-3</v>
      </c>
      <c r="Y17" s="19">
        <f>SUM(M17:P17)</f>
        <v>-4</v>
      </c>
    </row>
    <row r="18" spans="1:27" s="1" customFormat="1" ht="30" x14ac:dyDescent="0.25">
      <c r="A18" s="4" t="s">
        <v>33</v>
      </c>
      <c r="B18" s="13">
        <f>B16+B17</f>
        <v>-65</v>
      </c>
      <c r="C18" s="13">
        <f>C16+C17</f>
        <v>18</v>
      </c>
      <c r="D18" s="13"/>
      <c r="E18" s="13">
        <f t="shared" ref="E18:N18" si="11">E16+E17</f>
        <v>14</v>
      </c>
      <c r="F18" s="13">
        <f t="shared" si="11"/>
        <v>11</v>
      </c>
      <c r="G18" s="13">
        <f t="shared" si="11"/>
        <v>72</v>
      </c>
      <c r="H18" s="13">
        <f t="shared" si="11"/>
        <v>56</v>
      </c>
      <c r="I18" s="13">
        <f t="shared" si="11"/>
        <v>37</v>
      </c>
      <c r="J18" s="13">
        <f t="shared" si="11"/>
        <v>51</v>
      </c>
      <c r="K18" s="13">
        <f t="shared" si="11"/>
        <v>63</v>
      </c>
      <c r="L18" s="13">
        <f t="shared" si="11"/>
        <v>46</v>
      </c>
      <c r="M18" s="13">
        <f t="shared" si="11"/>
        <v>25</v>
      </c>
      <c r="N18" s="13">
        <f t="shared" si="11"/>
        <v>65</v>
      </c>
      <c r="O18" s="13">
        <f t="shared" ref="O18:P18" si="12">O16+O17</f>
        <v>66</v>
      </c>
      <c r="P18" s="18">
        <f t="shared" si="12"/>
        <v>73</v>
      </c>
      <c r="U18" s="13">
        <f>U16+U17</f>
        <v>60</v>
      </c>
      <c r="V18" s="13">
        <f>V16+V17</f>
        <v>-31</v>
      </c>
      <c r="W18" s="13">
        <f>W16+W17</f>
        <v>153</v>
      </c>
      <c r="X18" s="13">
        <f>X16+X17</f>
        <v>197</v>
      </c>
      <c r="Y18" s="18">
        <f>Y16+Y17</f>
        <v>229</v>
      </c>
      <c r="Z18" s="1">
        <f>Z22*Z19</f>
        <v>324.87</v>
      </c>
      <c r="AA18" s="1">
        <f>AA22*AA19</f>
        <v>380.8</v>
      </c>
    </row>
    <row r="19" spans="1:27" x14ac:dyDescent="0.25">
      <c r="A19" t="s">
        <v>2</v>
      </c>
      <c r="B19" s="12">
        <v>115</v>
      </c>
      <c r="C19" s="12">
        <v>115</v>
      </c>
      <c r="D19" s="12"/>
      <c r="E19" s="12">
        <v>114</v>
      </c>
      <c r="F19" s="12">
        <v>116</v>
      </c>
      <c r="G19" s="12">
        <v>114</v>
      </c>
      <c r="H19" s="12">
        <v>114</v>
      </c>
      <c r="I19" s="12">
        <v>114</v>
      </c>
      <c r="J19" s="12">
        <v>116</v>
      </c>
      <c r="K19" s="12">
        <v>118</v>
      </c>
      <c r="L19" s="12">
        <v>118</v>
      </c>
      <c r="M19" s="12">
        <v>118</v>
      </c>
      <c r="N19" s="12">
        <v>118</v>
      </c>
      <c r="O19" s="12">
        <v>119</v>
      </c>
      <c r="P19" s="19">
        <v>119</v>
      </c>
      <c r="U19" s="12">
        <v>114</v>
      </c>
      <c r="V19" s="12">
        <v>114</v>
      </c>
      <c r="W19" s="12">
        <v>114</v>
      </c>
      <c r="X19" s="12">
        <v>117</v>
      </c>
      <c r="Y19" s="17">
        <v>119</v>
      </c>
      <c r="Z19">
        <v>119</v>
      </c>
      <c r="AA19" s="40">
        <v>119</v>
      </c>
    </row>
    <row r="20" spans="1:27" s="1" customFormat="1" x14ac:dyDescent="0.25">
      <c r="A20" s="1" t="s">
        <v>29</v>
      </c>
      <c r="B20" s="2">
        <f>B18/B19</f>
        <v>-0.56521739130434778</v>
      </c>
      <c r="C20" s="2">
        <f>C18/C19</f>
        <v>0.15652173913043479</v>
      </c>
      <c r="D20" s="2"/>
      <c r="E20" s="2">
        <f>E18/E19</f>
        <v>0.12280701754385964</v>
      </c>
      <c r="F20" s="2">
        <f>F18/F19</f>
        <v>9.4827586206896547E-2</v>
      </c>
      <c r="G20" s="2">
        <f>G18/G19</f>
        <v>0.63157894736842102</v>
      </c>
      <c r="H20" s="2">
        <f t="shared" ref="H20:K20" si="13">H18/H19</f>
        <v>0.49122807017543857</v>
      </c>
      <c r="I20" s="2">
        <f t="shared" si="13"/>
        <v>0.32456140350877194</v>
      </c>
      <c r="J20" s="2">
        <f t="shared" si="13"/>
        <v>0.43965517241379309</v>
      </c>
      <c r="K20" s="2">
        <f t="shared" si="13"/>
        <v>0.53389830508474578</v>
      </c>
      <c r="L20" s="2">
        <f>L18/L19</f>
        <v>0.38983050847457629</v>
      </c>
      <c r="M20" s="2">
        <f>M18/M19</f>
        <v>0.21186440677966101</v>
      </c>
      <c r="N20" s="2">
        <f>N18/N19</f>
        <v>0.55084745762711862</v>
      </c>
      <c r="O20" s="2">
        <f t="shared" ref="O20:P20" si="14">O18/O19</f>
        <v>0.55462184873949583</v>
      </c>
      <c r="P20" s="26">
        <f t="shared" si="14"/>
        <v>0.61344537815126055</v>
      </c>
      <c r="U20" s="2">
        <f>U18/U19</f>
        <v>0.52631578947368418</v>
      </c>
      <c r="V20" s="2">
        <f>V18/V19</f>
        <v>-0.27192982456140352</v>
      </c>
      <c r="W20" s="2">
        <f>W18/W19</f>
        <v>1.3421052631578947</v>
      </c>
      <c r="X20" s="2">
        <f>X18/X19</f>
        <v>1.6837606837606838</v>
      </c>
      <c r="Y20" s="27">
        <f>Y18/Y19</f>
        <v>1.9243697478991597</v>
      </c>
    </row>
    <row r="21" spans="1:27" s="1" customFormat="1" x14ac:dyDescent="0.25">
      <c r="A21" s="1" t="s">
        <v>165</v>
      </c>
      <c r="B21" s="2"/>
      <c r="C21" s="2"/>
      <c r="D21" s="2"/>
      <c r="E21" s="2"/>
      <c r="F21" s="33">
        <v>0.38500000000000001</v>
      </c>
      <c r="G21" s="33">
        <v>0.56000000000000005</v>
      </c>
      <c r="H21" s="33">
        <v>0.73</v>
      </c>
      <c r="I21" s="33">
        <v>0.59</v>
      </c>
      <c r="J21" s="33">
        <v>0.68</v>
      </c>
      <c r="K21" s="33">
        <v>0.75</v>
      </c>
      <c r="L21" s="31">
        <v>0.83</v>
      </c>
      <c r="M21" s="31">
        <v>0.49</v>
      </c>
      <c r="N21" s="31">
        <v>0.7</v>
      </c>
      <c r="O21" s="31">
        <v>0.69</v>
      </c>
      <c r="P21" s="32">
        <v>0.7</v>
      </c>
      <c r="Q21" s="10"/>
      <c r="U21" s="2"/>
      <c r="V21" s="2"/>
      <c r="W21" s="2"/>
      <c r="X21" s="2"/>
      <c r="Y21" s="27"/>
    </row>
    <row r="22" spans="1:27" s="1" customFormat="1" x14ac:dyDescent="0.25">
      <c r="A22" s="10" t="s">
        <v>164</v>
      </c>
      <c r="B22" s="28"/>
      <c r="C22" s="28"/>
      <c r="D22" s="28"/>
      <c r="E22" s="28"/>
      <c r="F22" s="38">
        <v>0.307</v>
      </c>
      <c r="G22" s="38">
        <v>0.50700000000000001</v>
      </c>
      <c r="H22" s="38">
        <v>0.51</v>
      </c>
      <c r="I22" s="38">
        <v>0.51</v>
      </c>
      <c r="J22" s="38">
        <v>0.621</v>
      </c>
      <c r="K22" s="38">
        <v>0.69499999999999995</v>
      </c>
      <c r="L22" s="38">
        <v>0.75</v>
      </c>
      <c r="M22" s="38">
        <v>0.43</v>
      </c>
      <c r="N22" s="38">
        <v>0.61</v>
      </c>
      <c r="O22" s="38">
        <v>0.66</v>
      </c>
      <c r="P22" s="39">
        <v>0.68</v>
      </c>
      <c r="Q22" s="10">
        <v>0.45</v>
      </c>
      <c r="R22" s="29">
        <v>0.64</v>
      </c>
      <c r="U22" s="2"/>
      <c r="V22" s="2"/>
      <c r="W22" s="2"/>
      <c r="X22" s="2"/>
      <c r="Y22" s="27"/>
      <c r="Z22" s="1">
        <v>2.73</v>
      </c>
      <c r="AA22" s="1">
        <v>3.2</v>
      </c>
    </row>
    <row r="23" spans="1:27" s="1" customFormat="1" x14ac:dyDescent="0.25">
      <c r="A23" t="s">
        <v>52</v>
      </c>
      <c r="B23" s="5">
        <f>B3/B5-1</f>
        <v>0.18565400843881852</v>
      </c>
      <c r="C23" s="5">
        <f>C3/C5-1</f>
        <v>0.22127987663839632</v>
      </c>
      <c r="D23" s="5"/>
      <c r="E23" s="5">
        <f t="shared" ref="E23:N23" si="15">E3/E5-1</f>
        <v>0.1986842105263158</v>
      </c>
      <c r="F23" s="5">
        <f t="shared" si="15"/>
        <v>0.21106821106821116</v>
      </c>
      <c r="G23" s="5">
        <f t="shared" si="15"/>
        <v>0.19563900666262879</v>
      </c>
      <c r="H23" s="5">
        <f t="shared" si="15"/>
        <v>0.18305439330543938</v>
      </c>
      <c r="I23" s="5">
        <f t="shared" si="15"/>
        <v>0.1916475972540046</v>
      </c>
      <c r="J23" s="5">
        <f t="shared" si="15"/>
        <v>0.21464788732394369</v>
      </c>
      <c r="K23" s="5">
        <f t="shared" si="15"/>
        <v>0.21326259946949611</v>
      </c>
      <c r="L23" s="5">
        <f t="shared" si="15"/>
        <v>0.21228501228501218</v>
      </c>
      <c r="M23" s="5">
        <f t="shared" si="15"/>
        <v>0.21878279118572919</v>
      </c>
      <c r="N23" s="5">
        <f t="shared" si="15"/>
        <v>0.22330097087378631</v>
      </c>
      <c r="O23" s="23">
        <f>O3/O5-1</f>
        <v>0.22813121272365811</v>
      </c>
      <c r="P23" s="7">
        <f>P3/P5-1</f>
        <v>0.19907407407407418</v>
      </c>
      <c r="U23" s="5">
        <f t="shared" ref="U23:X23" si="16">U3/U5-1</f>
        <v>0.19209702660406891</v>
      </c>
      <c r="V23" s="5">
        <f t="shared" si="16"/>
        <v>0.19849100406268128</v>
      </c>
      <c r="W23" s="5">
        <f t="shared" si="16"/>
        <v>0.19632364019888504</v>
      </c>
      <c r="X23" s="23">
        <f t="shared" si="16"/>
        <v>0.2082493618164718</v>
      </c>
      <c r="Y23" s="7">
        <f>Y3/Y5-1</f>
        <v>0.21692594897324202</v>
      </c>
      <c r="Z23" s="5"/>
    </row>
    <row r="24" spans="1:27" x14ac:dyDescent="0.25">
      <c r="A24" t="s">
        <v>53</v>
      </c>
      <c r="B24" s="6">
        <f>B18/B3</f>
        <v>-4.6263345195729534E-2</v>
      </c>
      <c r="C24" s="6">
        <f>C18/C3</f>
        <v>1.1363636363636364E-2</v>
      </c>
      <c r="D24" s="6"/>
      <c r="E24" s="6">
        <f t="shared" ref="E24:N24" si="17">E18/E3</f>
        <v>7.6838638858397366E-3</v>
      </c>
      <c r="F24" s="6">
        <f t="shared" si="17"/>
        <v>5.8448459086078638E-3</v>
      </c>
      <c r="G24" s="6">
        <f t="shared" si="17"/>
        <v>3.64741641337386E-2</v>
      </c>
      <c r="H24" s="6">
        <f t="shared" si="17"/>
        <v>2.475685234305924E-2</v>
      </c>
      <c r="I24" s="6">
        <f t="shared" si="17"/>
        <v>1.7762842054728757E-2</v>
      </c>
      <c r="J24" s="6">
        <f t="shared" si="17"/>
        <v>2.3654916512059369E-2</v>
      </c>
      <c r="K24" s="6">
        <f t="shared" si="17"/>
        <v>2.7547004809794492E-2</v>
      </c>
      <c r="L24" s="6">
        <f t="shared" si="17"/>
        <v>1.8646128901499796E-2</v>
      </c>
      <c r="M24" s="6">
        <f t="shared" si="17"/>
        <v>1.0761945759793371E-2</v>
      </c>
      <c r="N24" s="6">
        <f t="shared" si="17"/>
        <v>2.7151211361737676E-2</v>
      </c>
      <c r="O24" s="6">
        <f t="shared" ref="O24:P24" si="18">O18/O3</f>
        <v>2.6709834075273168E-2</v>
      </c>
      <c r="P24" s="8">
        <f t="shared" si="18"/>
        <v>2.8185328185328186E-2</v>
      </c>
      <c r="U24" s="6">
        <f t="shared" ref="U24:AA24" si="19">U18/U3</f>
        <v>9.8457499179520833E-3</v>
      </c>
      <c r="V24" s="6">
        <f t="shared" si="19"/>
        <v>-5.0040355125100886E-3</v>
      </c>
      <c r="W24" s="6">
        <f t="shared" si="19"/>
        <v>1.9269521410579346E-2</v>
      </c>
      <c r="X24" s="6">
        <f t="shared" si="19"/>
        <v>2.1905926831980428E-2</v>
      </c>
      <c r="Y24" s="8">
        <f t="shared" si="19"/>
        <v>2.341992227449376E-2</v>
      </c>
      <c r="Z24" s="6">
        <f>Z18/Z4</f>
        <v>3.1725585937500002E-2</v>
      </c>
      <c r="AA24" s="6">
        <f>AA18/AA4</f>
        <v>3.455535390199637E-2</v>
      </c>
    </row>
    <row r="25" spans="1:27" x14ac:dyDescent="0.25">
      <c r="A25" t="s">
        <v>54</v>
      </c>
      <c r="B25" s="6"/>
      <c r="C25" s="6"/>
      <c r="D25" s="6"/>
      <c r="E25" s="6"/>
      <c r="F25" s="6">
        <f t="shared" ref="F25:P25" si="20">F3/B3-1</f>
        <v>0.3395017793594306</v>
      </c>
      <c r="G25" s="6">
        <f t="shared" si="20"/>
        <v>0.2462121212121211</v>
      </c>
      <c r="H25" s="6"/>
      <c r="I25" s="6">
        <f t="shared" si="20"/>
        <v>0.14324917672886928</v>
      </c>
      <c r="J25" s="6">
        <f t="shared" si="20"/>
        <v>0.14558979808714123</v>
      </c>
      <c r="K25" s="6">
        <f t="shared" si="20"/>
        <v>0.1585612968591692</v>
      </c>
      <c r="L25" s="6">
        <f t="shared" si="20"/>
        <v>9.0627763041556175E-2</v>
      </c>
      <c r="M25" s="6">
        <f t="shared" si="20"/>
        <v>0.11521843494959194</v>
      </c>
      <c r="N25" s="6">
        <f t="shared" si="20"/>
        <v>0.11038961038961048</v>
      </c>
      <c r="O25" s="6">
        <f t="shared" si="20"/>
        <v>8.0454744206383877E-2</v>
      </c>
      <c r="P25" s="8">
        <f t="shared" si="20"/>
        <v>4.9858127280097309E-2</v>
      </c>
      <c r="V25" s="6">
        <f>V3/U3-1</f>
        <v>1.6573679028552668E-2</v>
      </c>
      <c r="W25" s="6">
        <f>W3/V3-1</f>
        <v>0.28167877320419699</v>
      </c>
      <c r="X25" s="6">
        <f>X3/W3-1</f>
        <v>0.13261964735516374</v>
      </c>
      <c r="Y25" s="8">
        <f>Y3/X3-1</f>
        <v>8.7290114533526086E-2</v>
      </c>
      <c r="Z25" s="6">
        <f>Z4/Y3-1</f>
        <v>4.7248926160769145E-2</v>
      </c>
      <c r="AA25" s="6">
        <f>AA4/Z4-1</f>
        <v>7.6171875E-2</v>
      </c>
    </row>
    <row r="26" spans="1:27" x14ac:dyDescent="0.25">
      <c r="A26" t="s">
        <v>76</v>
      </c>
      <c r="B26" s="6"/>
      <c r="C26" s="6"/>
      <c r="D26" s="6"/>
      <c r="E26" s="6"/>
      <c r="F26" s="6">
        <f>F6/B6-1</f>
        <v>5.3571428571428603E-2</v>
      </c>
      <c r="G26" s="6">
        <f>G6/C6-1</f>
        <v>8.9171974522292974E-2</v>
      </c>
      <c r="H26" s="6"/>
      <c r="I26" s="6">
        <f t="shared" ref="I26:N26" si="21">I6/E6-1</f>
        <v>0.11111111111111116</v>
      </c>
      <c r="J26" s="6">
        <f t="shared" si="21"/>
        <v>0.24293785310734473</v>
      </c>
      <c r="K26" s="6">
        <f t="shared" si="21"/>
        <v>0.32748538011695905</v>
      </c>
      <c r="L26" s="6">
        <f t="shared" si="21"/>
        <v>0.27692307692307683</v>
      </c>
      <c r="M26" s="6">
        <f t="shared" si="21"/>
        <v>0.35789473684210527</v>
      </c>
      <c r="N26" s="6">
        <f t="shared" si="21"/>
        <v>0.11363636363636354</v>
      </c>
      <c r="O26" s="6">
        <f t="shared" ref="O26:P26" si="22">O6/K6-1</f>
        <v>0.13656387665198233</v>
      </c>
      <c r="P26" s="8">
        <f t="shared" si="22"/>
        <v>-4.8192771084337394E-2</v>
      </c>
      <c r="V26" s="6">
        <f t="shared" ref="V26:W26" si="23">(V6-U6)/ABS(V6)</f>
        <v>0.15875613747954173</v>
      </c>
      <c r="W26" s="6">
        <f t="shared" si="23"/>
        <v>0.14425770308123248</v>
      </c>
      <c r="X26" s="6">
        <f>(X6-W6)/ABS(X6)</f>
        <v>0.19413092550790068</v>
      </c>
      <c r="Y26" s="8">
        <f>(Y6-X6)/ABS(Y6)</f>
        <v>0.11222444889779559</v>
      </c>
      <c r="Z26" s="6"/>
    </row>
    <row r="27" spans="1:27" x14ac:dyDescent="0.25">
      <c r="A27" t="s">
        <v>75</v>
      </c>
      <c r="B27" s="6"/>
      <c r="C27" s="6"/>
      <c r="D27" s="6"/>
      <c r="E27" s="6"/>
      <c r="F27" s="6">
        <f>F13/B13-1</f>
        <v>2</v>
      </c>
      <c r="G27" s="6">
        <f>G13/C13-1</f>
        <v>0.27419354838709675</v>
      </c>
      <c r="H27" s="6"/>
      <c r="I27" s="6">
        <f t="shared" ref="I27:P27" si="24">I13/E13-1</f>
        <v>0.23622047244094491</v>
      </c>
      <c r="J27" s="6">
        <f t="shared" si="24"/>
        <v>0.21527777777777768</v>
      </c>
      <c r="K27" s="6">
        <f t="shared" si="24"/>
        <v>0.17721518987341778</v>
      </c>
      <c r="L27" s="6">
        <f t="shared" si="24"/>
        <v>3.7037037037036979E-2</v>
      </c>
      <c r="M27" s="6">
        <f t="shared" si="24"/>
        <v>-7.0063694267515908E-2</v>
      </c>
      <c r="N27" s="6">
        <f t="shared" si="24"/>
        <v>2.2857142857142909E-2</v>
      </c>
      <c r="O27" s="6">
        <f t="shared" si="24"/>
        <v>4.3010752688172005E-2</v>
      </c>
      <c r="P27" s="8">
        <f t="shared" si="24"/>
        <v>3.5714285714285809E-2</v>
      </c>
      <c r="V27" s="6">
        <f t="shared" ref="V27:W27" si="25">(V13-U13)/ABS(U13)</f>
        <v>-9.862385321100918E-2</v>
      </c>
      <c r="W27" s="6">
        <f t="shared" si="25"/>
        <v>0.50381679389312972</v>
      </c>
      <c r="X27" s="6">
        <f>(X13-W13)/ABS(W13)</f>
        <v>0.16074450084602368</v>
      </c>
      <c r="Y27" s="8">
        <f>(Y13-X13)/ABS(X13)</f>
        <v>1.020408163265306E-2</v>
      </c>
      <c r="Z27" s="6"/>
    </row>
    <row r="28" spans="1:27" x14ac:dyDescent="0.25">
      <c r="A28" t="s">
        <v>74</v>
      </c>
      <c r="F28" s="6">
        <f>F16/B16-1</f>
        <v>-1.2153846153846155</v>
      </c>
      <c r="G28" s="6">
        <f>G16/C16-1</f>
        <v>2.1739130434782608</v>
      </c>
      <c r="H28" s="6"/>
      <c r="I28" s="6">
        <f t="shared" ref="I28:N28" si="26">I16/E16-1</f>
        <v>1.2352941176470589</v>
      </c>
      <c r="J28" s="6">
        <f t="shared" si="26"/>
        <v>2.7142857142857144</v>
      </c>
      <c r="K28" s="6">
        <f t="shared" si="26"/>
        <v>-0.12328767123287676</v>
      </c>
      <c r="L28" s="6">
        <f t="shared" si="26"/>
        <v>-0.19298245614035092</v>
      </c>
      <c r="M28" s="6">
        <f t="shared" si="26"/>
        <v>-0.31578947368421051</v>
      </c>
      <c r="N28" s="6">
        <f t="shared" si="26"/>
        <v>0.26923076923076916</v>
      </c>
      <c r="O28" s="6">
        <f t="shared" ref="O28:P28" si="27">O16/K16-1</f>
        <v>6.25E-2</v>
      </c>
      <c r="P28" s="8">
        <f t="shared" si="27"/>
        <v>0.58695652173913038</v>
      </c>
      <c r="V28" s="6">
        <f t="shared" ref="V28:W28" si="28">(V16-U16)/ABS(U16)</f>
        <v>-1.271604938271605</v>
      </c>
      <c r="W28" s="6">
        <f t="shared" si="28"/>
        <v>8.3181818181818183</v>
      </c>
      <c r="X28" s="6">
        <f>(X16-W16)/ABS(W16)</f>
        <v>0.24223602484472051</v>
      </c>
      <c r="Y28" s="8">
        <f>(Y16-X16)/ABS(X16)</f>
        <v>0.16500000000000001</v>
      </c>
      <c r="Z28" s="41">
        <f>(Z18/Y18)-1</f>
        <v>0.41864628820960692</v>
      </c>
      <c r="AA28" s="41">
        <f>(AA18/Z18)-1</f>
        <v>0.17216117216117222</v>
      </c>
    </row>
    <row r="31" spans="1:27" s="1" customFormat="1" x14ac:dyDescent="0.25">
      <c r="A31" s="1" t="s">
        <v>80</v>
      </c>
      <c r="D31" s="13">
        <f>D32+D33-D43-D46</f>
        <v>879</v>
      </c>
      <c r="E31" s="13">
        <f t="shared" ref="E31:O31" si="29">E32+E33-E43-E46</f>
        <v>0</v>
      </c>
      <c r="F31" s="13">
        <f>F32+F33-F43-F46</f>
        <v>1005</v>
      </c>
      <c r="G31" s="13">
        <f t="shared" si="29"/>
        <v>1013</v>
      </c>
      <c r="H31" s="13">
        <f t="shared" si="29"/>
        <v>879</v>
      </c>
      <c r="I31" s="13">
        <f t="shared" si="29"/>
        <v>865</v>
      </c>
      <c r="J31" s="13">
        <f t="shared" si="29"/>
        <v>59</v>
      </c>
      <c r="K31" s="13">
        <f t="shared" si="29"/>
        <v>58</v>
      </c>
      <c r="L31" s="13">
        <f t="shared" si="29"/>
        <v>336</v>
      </c>
      <c r="M31" s="13">
        <f t="shared" si="29"/>
        <v>250</v>
      </c>
      <c r="N31" s="13">
        <f t="shared" si="29"/>
        <v>364</v>
      </c>
      <c r="O31" s="13">
        <f t="shared" si="29"/>
        <v>487</v>
      </c>
      <c r="P31" s="18">
        <f t="shared" ref="P31" si="30">P32+P33-P43-P46</f>
        <v>574</v>
      </c>
      <c r="V31" s="13">
        <f t="shared" ref="V31" si="31">V32+V33-V43-V46</f>
        <v>879</v>
      </c>
      <c r="W31" s="13">
        <f t="shared" ref="W31" si="32">W32+W33-W43-W46</f>
        <v>879</v>
      </c>
      <c r="X31" s="13">
        <f t="shared" ref="X31:Z31" si="33">X32+X33-X43-X46</f>
        <v>336</v>
      </c>
      <c r="Y31" s="18">
        <f t="shared" si="33"/>
        <v>574</v>
      </c>
      <c r="Z31" s="13">
        <f t="shared" si="33"/>
        <v>0</v>
      </c>
    </row>
    <row r="32" spans="1:27" x14ac:dyDescent="0.25">
      <c r="A32" t="s">
        <v>34</v>
      </c>
      <c r="D32" s="12">
        <v>328</v>
      </c>
      <c r="E32" s="12"/>
      <c r="F32" s="12">
        <v>326</v>
      </c>
      <c r="G32" s="12">
        <v>295</v>
      </c>
      <c r="H32" s="12">
        <v>333</v>
      </c>
      <c r="I32" s="12">
        <v>312</v>
      </c>
      <c r="J32" s="12">
        <v>384</v>
      </c>
      <c r="K32" s="12">
        <v>434</v>
      </c>
      <c r="L32" s="12">
        <v>495</v>
      </c>
      <c r="M32" s="12">
        <v>426</v>
      </c>
      <c r="N32" s="12">
        <v>305</v>
      </c>
      <c r="O32" s="12">
        <v>473</v>
      </c>
      <c r="P32" s="19">
        <v>468</v>
      </c>
      <c r="V32" s="12">
        <v>328</v>
      </c>
      <c r="W32" s="12">
        <v>333</v>
      </c>
      <c r="X32" s="12">
        <v>495</v>
      </c>
      <c r="Y32" s="19">
        <f t="shared" ref="Y32:Y39" si="34">P32</f>
        <v>468</v>
      </c>
    </row>
    <row r="33" spans="1:25" x14ac:dyDescent="0.25">
      <c r="A33" t="s">
        <v>35</v>
      </c>
      <c r="D33" s="12">
        <v>1224</v>
      </c>
      <c r="E33" s="12"/>
      <c r="F33" s="12">
        <v>1297</v>
      </c>
      <c r="G33" s="12">
        <v>1391</v>
      </c>
      <c r="H33" s="12">
        <v>1507</v>
      </c>
      <c r="I33" s="12">
        <v>1492</v>
      </c>
      <c r="J33" s="12">
        <v>1560</v>
      </c>
      <c r="K33" s="12">
        <v>1507</v>
      </c>
      <c r="L33" s="12">
        <v>1647</v>
      </c>
      <c r="M33" s="12">
        <v>1605</v>
      </c>
      <c r="N33" s="12">
        <v>1719</v>
      </c>
      <c r="O33" s="12">
        <v>1661</v>
      </c>
      <c r="P33" s="19">
        <v>1753</v>
      </c>
      <c r="V33" s="12">
        <v>1224</v>
      </c>
      <c r="W33" s="12">
        <v>1507</v>
      </c>
      <c r="X33" s="12">
        <v>1647</v>
      </c>
      <c r="Y33" s="19">
        <f t="shared" si="34"/>
        <v>1753</v>
      </c>
    </row>
    <row r="34" spans="1:25" x14ac:dyDescent="0.25">
      <c r="A34" t="s">
        <v>36</v>
      </c>
      <c r="D34" s="12">
        <v>284</v>
      </c>
      <c r="E34" s="12"/>
      <c r="F34" s="12">
        <v>340</v>
      </c>
      <c r="G34" s="12">
        <v>292</v>
      </c>
      <c r="H34" s="12">
        <v>259</v>
      </c>
      <c r="I34" s="12">
        <v>226</v>
      </c>
      <c r="J34" s="12">
        <v>312</v>
      </c>
      <c r="K34" s="12">
        <v>301</v>
      </c>
      <c r="L34" s="12">
        <v>286</v>
      </c>
      <c r="M34" s="12">
        <v>280</v>
      </c>
      <c r="N34" s="12">
        <v>282</v>
      </c>
      <c r="O34" s="12">
        <v>332</v>
      </c>
      <c r="P34" s="19">
        <v>347</v>
      </c>
      <c r="V34" s="12">
        <v>284</v>
      </c>
      <c r="W34" s="12">
        <v>259</v>
      </c>
      <c r="X34" s="12">
        <v>286</v>
      </c>
      <c r="Y34" s="19">
        <f t="shared" si="34"/>
        <v>347</v>
      </c>
    </row>
    <row r="35" spans="1:25" x14ac:dyDescent="0.25">
      <c r="A35" t="s">
        <v>37</v>
      </c>
      <c r="D35" s="12">
        <v>770</v>
      </c>
      <c r="E35" s="12"/>
      <c r="F35" s="12">
        <v>838</v>
      </c>
      <c r="G35" s="12">
        <v>851</v>
      </c>
      <c r="H35" s="12">
        <v>863</v>
      </c>
      <c r="I35" s="12">
        <v>833</v>
      </c>
      <c r="J35" s="12">
        <v>905</v>
      </c>
      <c r="K35" s="12">
        <v>914</v>
      </c>
      <c r="L35" s="12">
        <v>960</v>
      </c>
      <c r="M35" s="12">
        <v>964</v>
      </c>
      <c r="N35" s="12">
        <v>965</v>
      </c>
      <c r="O35" s="12">
        <v>923</v>
      </c>
      <c r="P35" s="19">
        <v>953</v>
      </c>
      <c r="V35" s="12">
        <v>770</v>
      </c>
      <c r="W35" s="12">
        <v>863</v>
      </c>
      <c r="X35" s="12">
        <v>960</v>
      </c>
      <c r="Y35" s="19">
        <f t="shared" si="34"/>
        <v>953</v>
      </c>
    </row>
    <row r="36" spans="1:25" x14ac:dyDescent="0.25">
      <c r="A36" t="s">
        <v>38</v>
      </c>
      <c r="D36" s="12">
        <v>1434</v>
      </c>
      <c r="E36" s="12"/>
      <c r="F36" s="12">
        <v>1774</v>
      </c>
      <c r="G36" s="12">
        <v>1790</v>
      </c>
      <c r="H36" s="12">
        <v>1772</v>
      </c>
      <c r="I36" s="12">
        <v>1771</v>
      </c>
      <c r="J36" s="12">
        <v>1900</v>
      </c>
      <c r="K36" s="12">
        <v>2058</v>
      </c>
      <c r="L36" s="12">
        <v>2227</v>
      </c>
      <c r="M36" s="12">
        <v>2168</v>
      </c>
      <c r="N36" s="12">
        <v>2194</v>
      </c>
      <c r="O36" s="12">
        <v>2133</v>
      </c>
      <c r="P36" s="19">
        <v>2201</v>
      </c>
      <c r="V36" s="12">
        <v>1434</v>
      </c>
      <c r="W36" s="12">
        <v>1772</v>
      </c>
      <c r="X36" s="12">
        <v>2227</v>
      </c>
      <c r="Y36" s="19">
        <f t="shared" si="34"/>
        <v>2201</v>
      </c>
    </row>
    <row r="37" spans="1:25" x14ac:dyDescent="0.25">
      <c r="A37" t="s">
        <v>39</v>
      </c>
      <c r="D37" s="12">
        <v>2063</v>
      </c>
      <c r="E37" s="12"/>
      <c r="F37" s="12">
        <v>2058</v>
      </c>
      <c r="G37" s="12">
        <v>2042</v>
      </c>
      <c r="H37" s="12">
        <v>2017</v>
      </c>
      <c r="I37" s="12">
        <v>1986</v>
      </c>
      <c r="J37" s="12">
        <v>2769</v>
      </c>
      <c r="K37" s="12">
        <v>2603</v>
      </c>
      <c r="L37" s="12">
        <v>2728</v>
      </c>
      <c r="M37" s="12">
        <v>2765</v>
      </c>
      <c r="N37" s="12">
        <v>2802</v>
      </c>
      <c r="O37" s="12">
        <v>2734</v>
      </c>
      <c r="P37" s="19">
        <v>2891</v>
      </c>
      <c r="V37" s="12">
        <v>2063</v>
      </c>
      <c r="W37" s="12">
        <v>2017</v>
      </c>
      <c r="X37" s="12">
        <v>2728</v>
      </c>
      <c r="Y37" s="19">
        <f t="shared" si="34"/>
        <v>2891</v>
      </c>
    </row>
    <row r="38" spans="1:25" s="1" customFormat="1" x14ac:dyDescent="0.25">
      <c r="A38" t="s">
        <v>40</v>
      </c>
      <c r="B38"/>
      <c r="C38"/>
      <c r="D38" s="12">
        <v>299</v>
      </c>
      <c r="E38" s="12"/>
      <c r="F38" s="12">
        <v>295</v>
      </c>
      <c r="G38" s="12">
        <v>274</v>
      </c>
      <c r="H38" s="12">
        <v>257</v>
      </c>
      <c r="I38" s="12">
        <v>239</v>
      </c>
      <c r="J38" s="12">
        <v>557</v>
      </c>
      <c r="K38" s="12">
        <v>576</v>
      </c>
      <c r="L38" s="12">
        <v>570</v>
      </c>
      <c r="M38" s="12">
        <v>555</v>
      </c>
      <c r="N38" s="12">
        <v>544</v>
      </c>
      <c r="O38">
        <v>507</v>
      </c>
      <c r="P38" s="17">
        <v>567</v>
      </c>
      <c r="V38" s="12">
        <v>299</v>
      </c>
      <c r="W38" s="12">
        <v>257</v>
      </c>
      <c r="X38" s="12">
        <v>570</v>
      </c>
      <c r="Y38" s="19">
        <f t="shared" si="34"/>
        <v>567</v>
      </c>
    </row>
    <row r="39" spans="1:25" x14ac:dyDescent="0.25">
      <c r="A39" t="s">
        <v>41</v>
      </c>
      <c r="D39" s="12">
        <v>146</v>
      </c>
      <c r="E39" s="12"/>
      <c r="F39" s="12">
        <v>170</v>
      </c>
      <c r="G39" s="12">
        <v>218</v>
      </c>
      <c r="H39" s="12">
        <v>263</v>
      </c>
      <c r="I39" s="12">
        <v>267</v>
      </c>
      <c r="J39" s="12">
        <v>319</v>
      </c>
      <c r="K39" s="12">
        <v>413</v>
      </c>
      <c r="L39" s="12">
        <v>306</v>
      </c>
      <c r="M39" s="12">
        <v>327</v>
      </c>
      <c r="N39" s="12">
        <v>315</v>
      </c>
      <c r="O39" s="12">
        <v>328</v>
      </c>
      <c r="P39" s="19">
        <v>327</v>
      </c>
      <c r="V39" s="12">
        <v>146</v>
      </c>
      <c r="W39" s="12">
        <v>263</v>
      </c>
      <c r="X39" s="12">
        <v>306</v>
      </c>
      <c r="Y39" s="19">
        <f t="shared" si="34"/>
        <v>327</v>
      </c>
    </row>
    <row r="40" spans="1:25" x14ac:dyDescent="0.25">
      <c r="A40" s="1" t="s">
        <v>49</v>
      </c>
      <c r="B40" s="1"/>
      <c r="C40" s="1"/>
      <c r="D40" s="13">
        <f>SUM(D32:D39)</f>
        <v>6548</v>
      </c>
      <c r="E40" s="13">
        <f t="shared" ref="E40" si="35">SUM(E32:E39)</f>
        <v>0</v>
      </c>
      <c r="F40" s="13">
        <f t="shared" ref="F40" si="36">SUM(F32:F39)</f>
        <v>7098</v>
      </c>
      <c r="G40" s="13">
        <f t="shared" ref="G40" si="37">SUM(G32:G39)</f>
        <v>7153</v>
      </c>
      <c r="H40" s="13">
        <f>SUM(H32:H39)</f>
        <v>7271</v>
      </c>
      <c r="I40" s="13">
        <f t="shared" ref="I40:J40" si="38">SUM(I32:I39)</f>
        <v>7126</v>
      </c>
      <c r="J40" s="13">
        <f t="shared" si="38"/>
        <v>8706</v>
      </c>
      <c r="K40" s="13">
        <f t="shared" ref="K40:P40" si="39">SUM(K32:K39)</f>
        <v>8806</v>
      </c>
      <c r="L40" s="13">
        <f t="shared" si="39"/>
        <v>9219</v>
      </c>
      <c r="M40" s="13">
        <f t="shared" si="39"/>
        <v>9090</v>
      </c>
      <c r="N40" s="13">
        <f t="shared" si="39"/>
        <v>9126</v>
      </c>
      <c r="O40" s="13">
        <f t="shared" si="39"/>
        <v>9091</v>
      </c>
      <c r="P40" s="18">
        <f t="shared" si="39"/>
        <v>9507</v>
      </c>
      <c r="V40" s="13">
        <f>SUM(V32:V39)</f>
        <v>6548</v>
      </c>
      <c r="W40" s="13">
        <f>SUM(W32:W39)</f>
        <v>7271</v>
      </c>
      <c r="X40" s="13">
        <f>SUM(X32:X39)</f>
        <v>9219</v>
      </c>
      <c r="Y40" s="18">
        <f>SUM(Y32:Y39)</f>
        <v>9507</v>
      </c>
    </row>
    <row r="41" spans="1:25" x14ac:dyDescent="0.25">
      <c r="A41" t="s">
        <v>51</v>
      </c>
      <c r="D41" s="12">
        <v>415</v>
      </c>
      <c r="E41" s="12"/>
      <c r="F41" s="12">
        <v>458</v>
      </c>
      <c r="G41" s="12">
        <v>415</v>
      </c>
      <c r="H41" s="12">
        <v>624</v>
      </c>
      <c r="I41" s="12">
        <v>549</v>
      </c>
      <c r="J41" s="12">
        <v>592</v>
      </c>
      <c r="K41" s="12">
        <v>568</v>
      </c>
      <c r="L41" s="12">
        <v>717</v>
      </c>
      <c r="M41" s="12">
        <v>652</v>
      </c>
      <c r="N41" s="12">
        <v>566</v>
      </c>
      <c r="O41" s="12">
        <v>597</v>
      </c>
      <c r="P41" s="19">
        <v>709</v>
      </c>
      <c r="V41" s="12">
        <v>415</v>
      </c>
      <c r="W41" s="12">
        <v>624</v>
      </c>
      <c r="X41" s="12">
        <v>717</v>
      </c>
      <c r="Y41" s="19">
        <f t="shared" ref="Y41:Y48" si="40">P41</f>
        <v>709</v>
      </c>
    </row>
    <row r="42" spans="1:25" x14ac:dyDescent="0.25">
      <c r="A42" t="s">
        <v>42</v>
      </c>
      <c r="D42" s="12">
        <v>784</v>
      </c>
      <c r="E42" s="12"/>
      <c r="F42" s="12">
        <v>973</v>
      </c>
      <c r="G42" s="12">
        <v>784</v>
      </c>
      <c r="H42" s="12">
        <v>998</v>
      </c>
      <c r="I42" s="12">
        <v>940</v>
      </c>
      <c r="J42" s="12">
        <v>1012</v>
      </c>
      <c r="K42" s="12">
        <v>952</v>
      </c>
      <c r="L42" s="12">
        <v>995</v>
      </c>
      <c r="M42" s="12">
        <v>908</v>
      </c>
      <c r="N42" s="12">
        <v>950</v>
      </c>
      <c r="O42" s="12">
        <v>975</v>
      </c>
      <c r="P42" s="19">
        <v>966</v>
      </c>
      <c r="V42" s="12">
        <v>784</v>
      </c>
      <c r="W42" s="12">
        <v>998</v>
      </c>
      <c r="X42" s="12">
        <v>995</v>
      </c>
      <c r="Y42" s="19">
        <f t="shared" si="40"/>
        <v>966</v>
      </c>
    </row>
    <row r="43" spans="1:25" x14ac:dyDescent="0.25">
      <c r="A43" t="s">
        <v>43</v>
      </c>
      <c r="D43" s="12">
        <v>58</v>
      </c>
      <c r="E43" s="12"/>
      <c r="F43" s="12">
        <v>36</v>
      </c>
      <c r="G43" s="12">
        <v>58</v>
      </c>
      <c r="H43" s="12">
        <v>34</v>
      </c>
      <c r="I43" s="12">
        <v>32</v>
      </c>
      <c r="J43" s="12">
        <v>84</v>
      </c>
      <c r="K43" s="12">
        <v>94</v>
      </c>
      <c r="L43" s="12">
        <v>67</v>
      </c>
      <c r="M43" s="12">
        <v>84</v>
      </c>
      <c r="N43" s="12">
        <v>35</v>
      </c>
      <c r="O43" s="12">
        <v>26</v>
      </c>
      <c r="P43" s="19">
        <v>27</v>
      </c>
      <c r="V43" s="12">
        <v>58</v>
      </c>
      <c r="W43" s="12">
        <v>34</v>
      </c>
      <c r="X43" s="12">
        <v>67</v>
      </c>
      <c r="Y43" s="19">
        <f t="shared" si="40"/>
        <v>27</v>
      </c>
    </row>
    <row r="44" spans="1:25" x14ac:dyDescent="0.25">
      <c r="A44" t="s">
        <v>44</v>
      </c>
      <c r="D44" s="12">
        <v>332</v>
      </c>
      <c r="E44" s="12"/>
      <c r="F44" s="12">
        <v>414</v>
      </c>
      <c r="G44" s="12">
        <v>332</v>
      </c>
      <c r="H44" s="12">
        <v>453</v>
      </c>
      <c r="I44" s="12">
        <v>455</v>
      </c>
      <c r="J44" s="12">
        <v>490</v>
      </c>
      <c r="K44" s="12">
        <v>499</v>
      </c>
      <c r="L44" s="12">
        <v>560</v>
      </c>
      <c r="M44" s="12">
        <v>568</v>
      </c>
      <c r="N44" s="12">
        <v>568</v>
      </c>
      <c r="O44" s="12">
        <v>561</v>
      </c>
      <c r="P44" s="19">
        <v>597</v>
      </c>
      <c r="V44" s="12">
        <v>332</v>
      </c>
      <c r="W44" s="12">
        <v>453</v>
      </c>
      <c r="X44" s="12">
        <v>560</v>
      </c>
      <c r="Y44" s="19">
        <f t="shared" si="40"/>
        <v>597</v>
      </c>
    </row>
    <row r="45" spans="1:25" x14ac:dyDescent="0.25">
      <c r="A45" t="s">
        <v>45</v>
      </c>
      <c r="D45" s="12">
        <v>149</v>
      </c>
      <c r="E45" s="12"/>
      <c r="F45" s="12">
        <v>128</v>
      </c>
      <c r="G45" s="12">
        <v>149</v>
      </c>
      <c r="H45" s="12">
        <v>220</v>
      </c>
      <c r="I45" s="12">
        <v>146</v>
      </c>
      <c r="J45" s="12">
        <v>186</v>
      </c>
      <c r="K45" s="12">
        <v>162</v>
      </c>
      <c r="L45" s="12">
        <v>193</v>
      </c>
      <c r="M45" s="12">
        <v>209</v>
      </c>
      <c r="N45" s="12">
        <v>284</v>
      </c>
      <c r="O45" s="12">
        <v>275</v>
      </c>
      <c r="P45" s="19">
        <v>327</v>
      </c>
      <c r="V45" s="12">
        <v>149</v>
      </c>
      <c r="W45" s="12">
        <v>220</v>
      </c>
      <c r="X45" s="12">
        <v>193</v>
      </c>
      <c r="Y45" s="19">
        <f t="shared" si="40"/>
        <v>327</v>
      </c>
    </row>
    <row r="46" spans="1:25" x14ac:dyDescent="0.25">
      <c r="A46" t="s">
        <v>46</v>
      </c>
      <c r="D46" s="12">
        <v>615</v>
      </c>
      <c r="E46" s="12"/>
      <c r="F46" s="12">
        <v>582</v>
      </c>
      <c r="G46" s="12">
        <v>615</v>
      </c>
      <c r="H46" s="12">
        <v>927</v>
      </c>
      <c r="I46" s="12">
        <v>907</v>
      </c>
      <c r="J46" s="12">
        <v>1801</v>
      </c>
      <c r="K46" s="12">
        <v>1789</v>
      </c>
      <c r="L46" s="12">
        <v>1739</v>
      </c>
      <c r="M46" s="12">
        <v>1697</v>
      </c>
      <c r="N46" s="12">
        <v>1625</v>
      </c>
      <c r="O46" s="12">
        <v>1621</v>
      </c>
      <c r="P46" s="19">
        <v>1620</v>
      </c>
      <c r="V46" s="12">
        <v>615</v>
      </c>
      <c r="W46" s="12">
        <v>927</v>
      </c>
      <c r="X46" s="12">
        <v>1739</v>
      </c>
      <c r="Y46" s="19">
        <f t="shared" si="40"/>
        <v>1620</v>
      </c>
    </row>
    <row r="47" spans="1:25" s="1" customFormat="1" x14ac:dyDescent="0.25">
      <c r="A47" t="s">
        <v>47</v>
      </c>
      <c r="B47"/>
      <c r="C47"/>
      <c r="D47" s="12">
        <v>1099</v>
      </c>
      <c r="E47" s="12"/>
      <c r="F47" s="12">
        <v>1340</v>
      </c>
      <c r="G47" s="12">
        <v>1382</v>
      </c>
      <c r="H47" s="12">
        <v>1391</v>
      </c>
      <c r="I47" s="12">
        <v>1388</v>
      </c>
      <c r="J47" s="12">
        <v>1570</v>
      </c>
      <c r="K47" s="12">
        <v>1669</v>
      </c>
      <c r="L47" s="12">
        <v>1853</v>
      </c>
      <c r="M47" s="12">
        <v>1800</v>
      </c>
      <c r="N47" s="12">
        <v>1838</v>
      </c>
      <c r="O47">
        <v>1800</v>
      </c>
      <c r="P47" s="17">
        <v>1842</v>
      </c>
      <c r="V47" s="12">
        <v>1099</v>
      </c>
      <c r="W47" s="12">
        <v>1391</v>
      </c>
      <c r="X47" s="12">
        <v>1853</v>
      </c>
      <c r="Y47" s="19">
        <f t="shared" si="40"/>
        <v>1842</v>
      </c>
    </row>
    <row r="48" spans="1:25" x14ac:dyDescent="0.25">
      <c r="A48" t="s">
        <v>48</v>
      </c>
      <c r="D48" s="12">
        <v>148</v>
      </c>
      <c r="E48" s="12"/>
      <c r="F48" s="12">
        <f>160+63</f>
        <v>223</v>
      </c>
      <c r="G48" s="12">
        <f>94+56</f>
        <v>150</v>
      </c>
      <c r="H48" s="12">
        <v>234</v>
      </c>
      <c r="I48" s="12">
        <v>334</v>
      </c>
      <c r="J48" s="12">
        <v>410</v>
      </c>
      <c r="K48" s="12">
        <v>444</v>
      </c>
      <c r="L48" s="12">
        <v>417</v>
      </c>
      <c r="M48" s="12">
        <v>453</v>
      </c>
      <c r="N48" s="12">
        <v>449</v>
      </c>
      <c r="O48" s="12">
        <v>419</v>
      </c>
      <c r="P48" s="19">
        <v>473</v>
      </c>
      <c r="V48" s="12">
        <v>148</v>
      </c>
      <c r="W48" s="12">
        <v>234</v>
      </c>
      <c r="X48" s="12">
        <v>417</v>
      </c>
      <c r="Y48" s="19">
        <f t="shared" si="40"/>
        <v>473</v>
      </c>
    </row>
    <row r="49" spans="1:25" x14ac:dyDescent="0.25">
      <c r="A49" s="1" t="s">
        <v>50</v>
      </c>
      <c r="B49" s="1"/>
      <c r="C49" s="1"/>
      <c r="D49" s="13">
        <f>SUM(D41:D48)</f>
        <v>3600</v>
      </c>
      <c r="E49" s="13">
        <f t="shared" ref="E49:I49" si="41">SUM(E41:E48)</f>
        <v>0</v>
      </c>
      <c r="F49" s="13">
        <f t="shared" si="41"/>
        <v>4154</v>
      </c>
      <c r="G49" s="13">
        <f t="shared" si="41"/>
        <v>3885</v>
      </c>
      <c r="H49" s="13">
        <f>SUM(H41:H48)</f>
        <v>4881</v>
      </c>
      <c r="I49" s="13">
        <f t="shared" si="41"/>
        <v>4751</v>
      </c>
      <c r="J49" s="13">
        <f t="shared" ref="J49:O49" si="42">SUM(J41:J48)</f>
        <v>6145</v>
      </c>
      <c r="K49" s="13">
        <f t="shared" si="42"/>
        <v>6177</v>
      </c>
      <c r="L49" s="13">
        <f t="shared" si="42"/>
        <v>6541</v>
      </c>
      <c r="M49" s="13">
        <f t="shared" si="42"/>
        <v>6371</v>
      </c>
      <c r="N49" s="13">
        <f t="shared" si="42"/>
        <v>6315</v>
      </c>
      <c r="O49" s="13">
        <f t="shared" si="42"/>
        <v>6274</v>
      </c>
      <c r="P49" s="18">
        <f t="shared" ref="P49" si="43">SUM(P41:P48)</f>
        <v>6561</v>
      </c>
      <c r="V49" s="13">
        <f>SUM(V41:V48)</f>
        <v>3600</v>
      </c>
      <c r="W49" s="13">
        <f>SUM(W41:W48)</f>
        <v>4881</v>
      </c>
      <c r="X49" s="13">
        <f>SUM(X41:X48)</f>
        <v>6541</v>
      </c>
      <c r="Y49" s="18">
        <f>SUM(Y41:Y48)</f>
        <v>6561</v>
      </c>
    </row>
    <row r="50" spans="1:25" x14ac:dyDescent="0.25">
      <c r="V50" s="13"/>
      <c r="W50" s="13"/>
      <c r="X50" s="13"/>
    </row>
    <row r="52" spans="1:25" s="1" customFormat="1" x14ac:dyDescent="0.25">
      <c r="A52" s="1" t="s">
        <v>94</v>
      </c>
      <c r="I52" s="1">
        <v>333</v>
      </c>
      <c r="J52" s="1">
        <f>I71</f>
        <v>312</v>
      </c>
      <c r="M52" s="1">
        <v>495</v>
      </c>
      <c r="N52" s="1">
        <v>495</v>
      </c>
      <c r="P52" s="20"/>
      <c r="Y52" s="20"/>
    </row>
    <row r="53" spans="1:25" x14ac:dyDescent="0.25">
      <c r="A53" t="s">
        <v>81</v>
      </c>
      <c r="I53">
        <v>38</v>
      </c>
      <c r="M53">
        <v>26</v>
      </c>
      <c r="N53">
        <v>92</v>
      </c>
    </row>
    <row r="54" spans="1:25" x14ac:dyDescent="0.25">
      <c r="A54" t="s">
        <v>31</v>
      </c>
      <c r="I54">
        <v>76</v>
      </c>
      <c r="M54">
        <v>83</v>
      </c>
      <c r="N54">
        <v>167</v>
      </c>
    </row>
    <row r="55" spans="1:25" x14ac:dyDescent="0.25">
      <c r="A55" t="s">
        <v>82</v>
      </c>
      <c r="I55">
        <v>6</v>
      </c>
      <c r="M55">
        <v>9</v>
      </c>
      <c r="N55">
        <v>18</v>
      </c>
    </row>
    <row r="56" spans="1:25" x14ac:dyDescent="0.25">
      <c r="A56" t="s">
        <v>83</v>
      </c>
      <c r="I56">
        <v>3</v>
      </c>
      <c r="M56">
        <v>-7</v>
      </c>
      <c r="N56">
        <v>-17</v>
      </c>
    </row>
    <row r="57" spans="1:25" x14ac:dyDescent="0.25">
      <c r="A57" t="s">
        <v>36</v>
      </c>
      <c r="I57">
        <v>4</v>
      </c>
      <c r="M57">
        <v>9</v>
      </c>
      <c r="N57">
        <v>10</v>
      </c>
    </row>
    <row r="58" spans="1:25" x14ac:dyDescent="0.25">
      <c r="A58" t="s">
        <v>35</v>
      </c>
      <c r="I58">
        <v>-33</v>
      </c>
      <c r="M58">
        <v>57</v>
      </c>
      <c r="N58">
        <v>-29</v>
      </c>
    </row>
    <row r="59" spans="1:25" x14ac:dyDescent="0.25">
      <c r="A59" t="s">
        <v>84</v>
      </c>
      <c r="I59">
        <v>-7</v>
      </c>
      <c r="M59">
        <v>11</v>
      </c>
      <c r="N59">
        <v>18</v>
      </c>
    </row>
    <row r="60" spans="1:25" x14ac:dyDescent="0.25">
      <c r="A60" t="s">
        <v>51</v>
      </c>
      <c r="I60">
        <v>-39</v>
      </c>
      <c r="M60">
        <v>-49</v>
      </c>
      <c r="N60">
        <v>-107</v>
      </c>
    </row>
    <row r="61" spans="1:25" x14ac:dyDescent="0.25">
      <c r="A61" t="s">
        <v>85</v>
      </c>
      <c r="I61">
        <v>-2</v>
      </c>
      <c r="M61">
        <v>-100</v>
      </c>
      <c r="N61">
        <v>-52</v>
      </c>
    </row>
    <row r="62" spans="1:25" x14ac:dyDescent="0.25">
      <c r="A62" t="s">
        <v>86</v>
      </c>
      <c r="I62">
        <v>-65</v>
      </c>
      <c r="M62">
        <v>-91</v>
      </c>
      <c r="N62">
        <v>-150</v>
      </c>
    </row>
    <row r="63" spans="1:25" x14ac:dyDescent="0.25">
      <c r="A63" t="s">
        <v>87</v>
      </c>
      <c r="I63">
        <v>3</v>
      </c>
      <c r="M63">
        <v>9</v>
      </c>
      <c r="N63">
        <v>10</v>
      </c>
    </row>
    <row r="64" spans="1:25" x14ac:dyDescent="0.25">
      <c r="A64" t="s">
        <v>36</v>
      </c>
      <c r="I64">
        <v>18</v>
      </c>
      <c r="M64">
        <v>0</v>
      </c>
      <c r="N64">
        <v>0</v>
      </c>
    </row>
    <row r="65" spans="1:25" x14ac:dyDescent="0.25">
      <c r="A65" t="s">
        <v>88</v>
      </c>
      <c r="I65">
        <v>0</v>
      </c>
      <c r="M65" s="11">
        <v>-21</v>
      </c>
      <c r="N65">
        <v>-138</v>
      </c>
    </row>
    <row r="66" spans="1:25" x14ac:dyDescent="0.25">
      <c r="A66" t="s">
        <v>89</v>
      </c>
      <c r="I66">
        <v>-9</v>
      </c>
      <c r="M66">
        <v>-8</v>
      </c>
      <c r="N66">
        <v>-16</v>
      </c>
    </row>
    <row r="67" spans="1:25" x14ac:dyDescent="0.25">
      <c r="A67" t="s">
        <v>90</v>
      </c>
      <c r="I67">
        <v>-11</v>
      </c>
      <c r="M67">
        <v>-4</v>
      </c>
      <c r="N67">
        <v>-6</v>
      </c>
    </row>
    <row r="68" spans="1:25" x14ac:dyDescent="0.25">
      <c r="A68" t="s">
        <v>36</v>
      </c>
      <c r="I68">
        <v>2</v>
      </c>
      <c r="M68">
        <v>4</v>
      </c>
      <c r="N68">
        <v>5</v>
      </c>
    </row>
    <row r="69" spans="1:25" x14ac:dyDescent="0.25">
      <c r="A69" t="s">
        <v>91</v>
      </c>
      <c r="I69">
        <v>-5</v>
      </c>
      <c r="M69">
        <v>3</v>
      </c>
      <c r="N69">
        <v>5</v>
      </c>
    </row>
    <row r="70" spans="1:25" s="10" customFormat="1" x14ac:dyDescent="0.25">
      <c r="A70" s="10" t="s">
        <v>92</v>
      </c>
      <c r="I70" s="10">
        <f>SUM(I53:I69)</f>
        <v>-21</v>
      </c>
      <c r="M70" s="10">
        <f>SUM(M53:M69)</f>
        <v>-69</v>
      </c>
      <c r="N70" s="10">
        <f>SUM(N53:N69)</f>
        <v>-190</v>
      </c>
      <c r="P70" s="24"/>
      <c r="Y70" s="24"/>
    </row>
    <row r="71" spans="1:25" s="1" customFormat="1" x14ac:dyDescent="0.25">
      <c r="A71" s="1" t="s">
        <v>93</v>
      </c>
      <c r="I71" s="1">
        <f>I52+I70</f>
        <v>312</v>
      </c>
      <c r="M71" s="1">
        <f>M52+M70</f>
        <v>426</v>
      </c>
      <c r="N71" s="1">
        <f>N52+N70</f>
        <v>305</v>
      </c>
      <c r="P71" s="20"/>
      <c r="Y71" s="20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32" sqref="X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644"/>
  <sheetViews>
    <sheetView topLeftCell="A13" workbookViewId="0">
      <selection activeCell="N44" sqref="N44"/>
    </sheetView>
  </sheetViews>
  <sheetFormatPr defaultRowHeight="15" x14ac:dyDescent="0.25"/>
  <cols>
    <col min="1" max="1" width="10.140625" bestFit="1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143</v>
      </c>
      <c r="B1" s="22" t="s">
        <v>144</v>
      </c>
    </row>
    <row r="2" spans="1:12" x14ac:dyDescent="0.25">
      <c r="A2" s="15">
        <v>44399</v>
      </c>
      <c r="B2" s="22">
        <v>54.5</v>
      </c>
      <c r="D2" t="s">
        <v>143</v>
      </c>
      <c r="E2" t="s">
        <v>145</v>
      </c>
      <c r="L2" t="s">
        <v>147</v>
      </c>
    </row>
    <row r="3" spans="1:12" x14ac:dyDescent="0.25">
      <c r="A3" s="15">
        <v>44400</v>
      </c>
      <c r="B3" s="22">
        <v>60</v>
      </c>
      <c r="D3" s="15">
        <v>45328</v>
      </c>
      <c r="E3" t="s">
        <v>146</v>
      </c>
      <c r="L3" s="15">
        <v>45336</v>
      </c>
    </row>
    <row r="4" spans="1:12" x14ac:dyDescent="0.25">
      <c r="A4" s="15">
        <v>44403</v>
      </c>
      <c r="B4" s="22">
        <v>61</v>
      </c>
      <c r="D4" s="15">
        <v>45302</v>
      </c>
      <c r="E4" t="s">
        <v>148</v>
      </c>
      <c r="L4" s="15">
        <v>45238</v>
      </c>
    </row>
    <row r="5" spans="1:12" x14ac:dyDescent="0.25">
      <c r="A5" s="15">
        <v>44404</v>
      </c>
      <c r="B5" s="22">
        <v>60</v>
      </c>
      <c r="L5" s="15">
        <v>45141</v>
      </c>
    </row>
    <row r="6" spans="1:12" x14ac:dyDescent="0.25">
      <c r="A6" s="15">
        <v>44405</v>
      </c>
      <c r="B6" s="22">
        <v>60.049999</v>
      </c>
      <c r="L6" s="15">
        <v>45056</v>
      </c>
    </row>
    <row r="7" spans="1:12" x14ac:dyDescent="0.25">
      <c r="A7" s="15">
        <v>44406</v>
      </c>
      <c r="B7" s="22">
        <v>59.950001</v>
      </c>
      <c r="L7" s="15">
        <v>44972</v>
      </c>
    </row>
    <row r="8" spans="1:12" x14ac:dyDescent="0.25">
      <c r="A8" s="15">
        <v>44407</v>
      </c>
      <c r="B8" s="22">
        <v>58</v>
      </c>
      <c r="L8" s="15">
        <v>44874</v>
      </c>
    </row>
    <row r="9" spans="1:12" x14ac:dyDescent="0.25">
      <c r="A9" s="15">
        <v>44410</v>
      </c>
      <c r="B9" s="22">
        <v>63.07</v>
      </c>
      <c r="L9" s="15">
        <v>44776</v>
      </c>
    </row>
    <row r="10" spans="1:12" x14ac:dyDescent="0.25">
      <c r="A10" s="15">
        <v>44411</v>
      </c>
      <c r="B10" s="22">
        <v>66.379997000000003</v>
      </c>
      <c r="L10" s="15">
        <v>44686</v>
      </c>
    </row>
    <row r="11" spans="1:12" x14ac:dyDescent="0.25">
      <c r="A11" s="15">
        <v>44412</v>
      </c>
      <c r="B11" s="22">
        <v>70.529999000000004</v>
      </c>
      <c r="L11" s="15">
        <v>44608</v>
      </c>
    </row>
    <row r="12" spans="1:12" x14ac:dyDescent="0.25">
      <c r="A12" s="15">
        <v>44413</v>
      </c>
      <c r="B12" s="22">
        <v>65.599997999999999</v>
      </c>
      <c r="L12" s="15">
        <v>44502</v>
      </c>
    </row>
    <row r="13" spans="1:12" x14ac:dyDescent="0.25">
      <c r="A13" s="15">
        <v>44414</v>
      </c>
      <c r="B13" s="22">
        <v>64</v>
      </c>
    </row>
    <row r="14" spans="1:12" x14ac:dyDescent="0.25">
      <c r="A14" s="15">
        <v>44417</v>
      </c>
      <c r="B14" s="22">
        <v>64.870002999999997</v>
      </c>
    </row>
    <row r="15" spans="1:12" x14ac:dyDescent="0.25">
      <c r="A15" s="15">
        <v>44418</v>
      </c>
      <c r="B15" s="22">
        <v>65.949996999999996</v>
      </c>
    </row>
    <row r="16" spans="1:12" x14ac:dyDescent="0.25">
      <c r="A16" s="15">
        <v>44419</v>
      </c>
      <c r="B16" s="22">
        <v>69.400002000000001</v>
      </c>
    </row>
    <row r="17" spans="1:2" x14ac:dyDescent="0.25">
      <c r="A17" s="15">
        <v>44420</v>
      </c>
      <c r="B17" s="22">
        <v>75.870002999999997</v>
      </c>
    </row>
    <row r="18" spans="1:2" x14ac:dyDescent="0.25">
      <c r="A18" s="15">
        <v>44421</v>
      </c>
      <c r="B18" s="22">
        <v>78.470000999999996</v>
      </c>
    </row>
    <row r="19" spans="1:2" x14ac:dyDescent="0.25">
      <c r="A19" s="15">
        <v>44424</v>
      </c>
      <c r="B19" s="22">
        <v>79.169998000000007</v>
      </c>
    </row>
    <row r="20" spans="1:2" x14ac:dyDescent="0.25">
      <c r="A20" s="15">
        <v>44425</v>
      </c>
      <c r="B20" s="22">
        <v>74.430000000000007</v>
      </c>
    </row>
    <row r="21" spans="1:2" x14ac:dyDescent="0.25">
      <c r="A21" s="15">
        <v>44426</v>
      </c>
      <c r="B21" s="22">
        <v>76.580001999999993</v>
      </c>
    </row>
    <row r="22" spans="1:2" x14ac:dyDescent="0.25">
      <c r="A22" s="15">
        <v>44427</v>
      </c>
      <c r="B22" s="22">
        <v>76.830001999999993</v>
      </c>
    </row>
    <row r="23" spans="1:2" x14ac:dyDescent="0.25">
      <c r="A23" s="15">
        <v>44428</v>
      </c>
      <c r="B23" s="22">
        <v>77.050003000000004</v>
      </c>
    </row>
    <row r="24" spans="1:2" x14ac:dyDescent="0.25">
      <c r="A24" s="15">
        <v>44431</v>
      </c>
      <c r="B24" s="22">
        <v>79.059997999999993</v>
      </c>
    </row>
    <row r="25" spans="1:2" x14ac:dyDescent="0.25">
      <c r="A25" s="15">
        <v>44432</v>
      </c>
      <c r="B25" s="22">
        <v>84.050003000000004</v>
      </c>
    </row>
    <row r="26" spans="1:2" x14ac:dyDescent="0.25">
      <c r="A26" s="15">
        <v>44433</v>
      </c>
      <c r="B26" s="22">
        <v>87.040001000000004</v>
      </c>
    </row>
    <row r="27" spans="1:2" x14ac:dyDescent="0.25">
      <c r="A27" s="15">
        <v>44434</v>
      </c>
      <c r="B27" s="22">
        <v>84.360000999999997</v>
      </c>
    </row>
    <row r="28" spans="1:2" x14ac:dyDescent="0.25">
      <c r="A28" s="15">
        <v>44435</v>
      </c>
      <c r="B28" s="22">
        <v>85.629997000000003</v>
      </c>
    </row>
    <row r="29" spans="1:2" x14ac:dyDescent="0.25">
      <c r="A29" s="15">
        <v>44438</v>
      </c>
      <c r="B29" s="22">
        <v>84.93</v>
      </c>
    </row>
    <row r="30" spans="1:2" x14ac:dyDescent="0.25">
      <c r="A30" s="15">
        <v>44439</v>
      </c>
      <c r="B30" s="22">
        <v>81.790001000000004</v>
      </c>
    </row>
    <row r="31" spans="1:2" x14ac:dyDescent="0.25">
      <c r="A31" s="15">
        <v>44440</v>
      </c>
      <c r="B31" s="22">
        <v>83.010002</v>
      </c>
    </row>
    <row r="32" spans="1:2" x14ac:dyDescent="0.25">
      <c r="A32" s="15">
        <v>44441</v>
      </c>
      <c r="B32" s="22">
        <v>85.480002999999996</v>
      </c>
    </row>
    <row r="33" spans="1:2" x14ac:dyDescent="0.25">
      <c r="A33" s="15">
        <v>44442</v>
      </c>
      <c r="B33" s="22">
        <v>86.970000999999996</v>
      </c>
    </row>
    <row r="34" spans="1:2" x14ac:dyDescent="0.25">
      <c r="A34" s="15">
        <v>44446</v>
      </c>
      <c r="B34" s="22">
        <v>84.629997000000003</v>
      </c>
    </row>
    <row r="35" spans="1:2" x14ac:dyDescent="0.25">
      <c r="A35" s="15">
        <v>44447</v>
      </c>
      <c r="B35" s="22">
        <v>82.650002000000001</v>
      </c>
    </row>
    <row r="36" spans="1:2" x14ac:dyDescent="0.25">
      <c r="A36" s="15">
        <v>44448</v>
      </c>
      <c r="B36" s="22">
        <v>82.599997999999999</v>
      </c>
    </row>
    <row r="37" spans="1:2" x14ac:dyDescent="0.25">
      <c r="A37" s="15">
        <v>44449</v>
      </c>
      <c r="B37" s="22">
        <v>82.709998999999996</v>
      </c>
    </row>
    <row r="38" spans="1:2" x14ac:dyDescent="0.25">
      <c r="A38" s="15">
        <v>44452</v>
      </c>
      <c r="B38" s="22">
        <v>80.989998</v>
      </c>
    </row>
    <row r="39" spans="1:2" x14ac:dyDescent="0.25">
      <c r="A39" s="15">
        <v>44453</v>
      </c>
      <c r="B39" s="22">
        <v>81.339995999999999</v>
      </c>
    </row>
    <row r="40" spans="1:2" x14ac:dyDescent="0.25">
      <c r="A40" s="15">
        <v>44454</v>
      </c>
      <c r="B40" s="22">
        <v>79.510002</v>
      </c>
    </row>
    <row r="41" spans="1:2" x14ac:dyDescent="0.25">
      <c r="A41" s="15">
        <v>44455</v>
      </c>
      <c r="B41" s="22">
        <v>83.75</v>
      </c>
    </row>
    <row r="42" spans="1:2" x14ac:dyDescent="0.25">
      <c r="A42" s="15">
        <v>44456</v>
      </c>
      <c r="B42" s="22">
        <v>81.319999999999993</v>
      </c>
    </row>
    <row r="43" spans="1:2" x14ac:dyDescent="0.25">
      <c r="A43" s="15">
        <v>44459</v>
      </c>
      <c r="B43" s="22">
        <v>79.800003000000004</v>
      </c>
    </row>
    <row r="44" spans="1:2" x14ac:dyDescent="0.25">
      <c r="A44" s="15">
        <v>44460</v>
      </c>
      <c r="B44" s="22">
        <v>83.379997000000003</v>
      </c>
    </row>
    <row r="45" spans="1:2" x14ac:dyDescent="0.25">
      <c r="A45" s="15">
        <v>44461</v>
      </c>
      <c r="B45" s="22">
        <v>83.779999000000004</v>
      </c>
    </row>
    <row r="46" spans="1:2" x14ac:dyDescent="0.25">
      <c r="A46" s="15">
        <v>44462</v>
      </c>
      <c r="B46" s="22">
        <v>82.099997999999999</v>
      </c>
    </row>
    <row r="47" spans="1:2" x14ac:dyDescent="0.25">
      <c r="A47" s="15">
        <v>44463</v>
      </c>
      <c r="B47" s="22">
        <v>80.169998000000007</v>
      </c>
    </row>
    <row r="48" spans="1:2" x14ac:dyDescent="0.25">
      <c r="A48" s="15">
        <v>44466</v>
      </c>
      <c r="B48" s="22">
        <v>78.550003000000004</v>
      </c>
    </row>
    <row r="49" spans="1:2" x14ac:dyDescent="0.25">
      <c r="A49" s="15">
        <v>44467</v>
      </c>
      <c r="B49" s="22">
        <v>77.730002999999996</v>
      </c>
    </row>
    <row r="50" spans="1:2" x14ac:dyDescent="0.25">
      <c r="A50" s="15">
        <v>44468</v>
      </c>
      <c r="B50" s="22">
        <v>77.629997000000003</v>
      </c>
    </row>
    <row r="51" spans="1:2" x14ac:dyDescent="0.25">
      <c r="A51" s="15">
        <v>44469</v>
      </c>
      <c r="B51" s="22">
        <v>78.440002000000007</v>
      </c>
    </row>
    <row r="52" spans="1:2" x14ac:dyDescent="0.25">
      <c r="A52" s="15">
        <v>44470</v>
      </c>
      <c r="B52" s="22">
        <v>80.029999000000004</v>
      </c>
    </row>
    <row r="53" spans="1:2" x14ac:dyDescent="0.25">
      <c r="A53" s="15">
        <v>44473</v>
      </c>
      <c r="B53" s="22">
        <v>78.019997000000004</v>
      </c>
    </row>
    <row r="54" spans="1:2" x14ac:dyDescent="0.25">
      <c r="A54" s="15">
        <v>44474</v>
      </c>
      <c r="B54" s="22">
        <v>78.370002999999997</v>
      </c>
    </row>
    <row r="55" spans="1:2" x14ac:dyDescent="0.25">
      <c r="A55" s="15">
        <v>44475</v>
      </c>
      <c r="B55" s="22">
        <v>77.769997000000004</v>
      </c>
    </row>
    <row r="56" spans="1:2" x14ac:dyDescent="0.25">
      <c r="A56" s="15">
        <v>44476</v>
      </c>
      <c r="B56" s="22">
        <v>79.019997000000004</v>
      </c>
    </row>
    <row r="57" spans="1:2" x14ac:dyDescent="0.25">
      <c r="A57" s="15">
        <v>44477</v>
      </c>
      <c r="B57" s="22">
        <v>75.510002</v>
      </c>
    </row>
    <row r="58" spans="1:2" x14ac:dyDescent="0.25">
      <c r="A58" s="15">
        <v>44480</v>
      </c>
      <c r="B58" s="22">
        <v>73.730002999999996</v>
      </c>
    </row>
    <row r="59" spans="1:2" x14ac:dyDescent="0.25">
      <c r="A59" s="15">
        <v>44481</v>
      </c>
      <c r="B59" s="22">
        <v>75.860000999999997</v>
      </c>
    </row>
    <row r="60" spans="1:2" x14ac:dyDescent="0.25">
      <c r="A60" s="15">
        <v>44482</v>
      </c>
      <c r="B60" s="22">
        <v>79.209998999999996</v>
      </c>
    </row>
    <row r="61" spans="1:2" x14ac:dyDescent="0.25">
      <c r="A61" s="15">
        <v>44483</v>
      </c>
      <c r="B61" s="22">
        <v>81.230002999999996</v>
      </c>
    </row>
    <row r="62" spans="1:2" x14ac:dyDescent="0.25">
      <c r="A62" s="15">
        <v>44484</v>
      </c>
      <c r="B62" s="22">
        <v>83.099997999999999</v>
      </c>
    </row>
    <row r="63" spans="1:2" x14ac:dyDescent="0.25">
      <c r="A63" s="15">
        <v>44487</v>
      </c>
      <c r="B63" s="22">
        <v>85.790001000000004</v>
      </c>
    </row>
    <row r="64" spans="1:2" x14ac:dyDescent="0.25">
      <c r="A64" s="15">
        <v>44488</v>
      </c>
      <c r="B64" s="22">
        <v>84.989998</v>
      </c>
    </row>
    <row r="65" spans="1:2" x14ac:dyDescent="0.25">
      <c r="A65" s="15">
        <v>44489</v>
      </c>
      <c r="B65" s="22">
        <v>85.610000999999997</v>
      </c>
    </row>
    <row r="66" spans="1:2" x14ac:dyDescent="0.25">
      <c r="A66" s="15">
        <v>44490</v>
      </c>
      <c r="B66" s="22">
        <v>85.75</v>
      </c>
    </row>
    <row r="67" spans="1:2" x14ac:dyDescent="0.25">
      <c r="A67" s="15">
        <v>44491</v>
      </c>
      <c r="B67" s="22">
        <v>85.720000999999996</v>
      </c>
    </row>
    <row r="68" spans="1:2" x14ac:dyDescent="0.25">
      <c r="A68" s="15">
        <v>44494</v>
      </c>
      <c r="B68" s="22">
        <v>86.220000999999996</v>
      </c>
    </row>
    <row r="69" spans="1:2" x14ac:dyDescent="0.25">
      <c r="A69" s="15">
        <v>44495</v>
      </c>
      <c r="B69" s="22">
        <v>88.290001000000004</v>
      </c>
    </row>
    <row r="70" spans="1:2" x14ac:dyDescent="0.25">
      <c r="A70" s="15">
        <v>44496</v>
      </c>
      <c r="B70" s="22">
        <v>86.32</v>
      </c>
    </row>
    <row r="71" spans="1:2" x14ac:dyDescent="0.25">
      <c r="A71" s="15">
        <v>44497</v>
      </c>
      <c r="B71" s="22">
        <v>88.849997999999999</v>
      </c>
    </row>
    <row r="72" spans="1:2" x14ac:dyDescent="0.25">
      <c r="A72" s="15">
        <v>44498</v>
      </c>
      <c r="B72" s="22">
        <v>88.800003000000004</v>
      </c>
    </row>
    <row r="73" spans="1:2" x14ac:dyDescent="0.25">
      <c r="A73" s="15">
        <v>44501</v>
      </c>
      <c r="B73" s="22">
        <v>90.82</v>
      </c>
    </row>
    <row r="74" spans="1:2" x14ac:dyDescent="0.25">
      <c r="A74" s="15">
        <v>44502</v>
      </c>
      <c r="B74" s="22">
        <v>94.839995999999999</v>
      </c>
    </row>
    <row r="75" spans="1:2" x14ac:dyDescent="0.25">
      <c r="A75" s="15">
        <v>44503</v>
      </c>
      <c r="B75" s="22">
        <v>98.790001000000004</v>
      </c>
    </row>
    <row r="76" spans="1:2" x14ac:dyDescent="0.25">
      <c r="A76" s="15">
        <v>44504</v>
      </c>
      <c r="B76" s="22">
        <v>96.779999000000004</v>
      </c>
    </row>
    <row r="77" spans="1:2" x14ac:dyDescent="0.25">
      <c r="A77" s="15">
        <v>44505</v>
      </c>
      <c r="B77" s="22">
        <v>93.489998</v>
      </c>
    </row>
    <row r="78" spans="1:2" x14ac:dyDescent="0.25">
      <c r="A78" s="15">
        <v>44508</v>
      </c>
      <c r="B78" s="22">
        <v>94.68</v>
      </c>
    </row>
    <row r="79" spans="1:2" x14ac:dyDescent="0.25">
      <c r="A79" s="15">
        <v>44509</v>
      </c>
      <c r="B79" s="22">
        <v>96.029999000000004</v>
      </c>
    </row>
    <row r="80" spans="1:2" x14ac:dyDescent="0.25">
      <c r="A80" s="15">
        <v>44510</v>
      </c>
      <c r="B80" s="22">
        <v>93.239998</v>
      </c>
    </row>
    <row r="81" spans="1:2" x14ac:dyDescent="0.25">
      <c r="A81" s="15">
        <v>44511</v>
      </c>
      <c r="B81" s="22">
        <v>95.709998999999996</v>
      </c>
    </row>
    <row r="82" spans="1:2" x14ac:dyDescent="0.25">
      <c r="A82" s="15">
        <v>44512</v>
      </c>
      <c r="B82" s="22">
        <v>98.559997999999993</v>
      </c>
    </row>
    <row r="83" spans="1:2" x14ac:dyDescent="0.25">
      <c r="A83" s="15">
        <v>44515</v>
      </c>
      <c r="B83" s="22">
        <v>98.629997000000003</v>
      </c>
    </row>
    <row r="84" spans="1:2" x14ac:dyDescent="0.25">
      <c r="A84" s="15">
        <v>44516</v>
      </c>
      <c r="B84" s="22">
        <v>101.32</v>
      </c>
    </row>
    <row r="85" spans="1:2" x14ac:dyDescent="0.25">
      <c r="A85" s="15">
        <v>44517</v>
      </c>
      <c r="B85" s="22">
        <v>103.510002</v>
      </c>
    </row>
    <row r="86" spans="1:2" x14ac:dyDescent="0.25">
      <c r="A86" s="15">
        <v>44518</v>
      </c>
      <c r="B86" s="22">
        <v>103.57</v>
      </c>
    </row>
    <row r="87" spans="1:2" x14ac:dyDescent="0.25">
      <c r="A87" s="15">
        <v>44519</v>
      </c>
      <c r="B87" s="22">
        <v>101.040001</v>
      </c>
    </row>
    <row r="88" spans="1:2" x14ac:dyDescent="0.25">
      <c r="A88" s="15">
        <v>44522</v>
      </c>
      <c r="B88" s="22">
        <v>103.029999</v>
      </c>
    </row>
    <row r="89" spans="1:2" x14ac:dyDescent="0.25">
      <c r="A89" s="15">
        <v>44523</v>
      </c>
      <c r="B89" s="22">
        <v>96.489998</v>
      </c>
    </row>
    <row r="90" spans="1:2" x14ac:dyDescent="0.25">
      <c r="A90" s="15">
        <v>44524</v>
      </c>
      <c r="B90" s="22">
        <v>98.620002999999997</v>
      </c>
    </row>
    <row r="91" spans="1:2" x14ac:dyDescent="0.25">
      <c r="A91" s="15">
        <v>44526</v>
      </c>
      <c r="B91" s="22">
        <v>97.360000999999997</v>
      </c>
    </row>
    <row r="92" spans="1:2" x14ac:dyDescent="0.25">
      <c r="A92" s="15">
        <v>44529</v>
      </c>
      <c r="B92" s="22">
        <v>100.760002</v>
      </c>
    </row>
    <row r="93" spans="1:2" x14ac:dyDescent="0.25">
      <c r="A93" s="15">
        <v>44530</v>
      </c>
      <c r="B93" s="22">
        <v>96.050003000000004</v>
      </c>
    </row>
    <row r="94" spans="1:2" x14ac:dyDescent="0.25">
      <c r="A94" s="15">
        <v>44531</v>
      </c>
      <c r="B94" s="22">
        <v>92.019997000000004</v>
      </c>
    </row>
    <row r="95" spans="1:2" x14ac:dyDescent="0.25">
      <c r="A95" s="15">
        <v>44532</v>
      </c>
      <c r="B95" s="22">
        <v>92.099997999999999</v>
      </c>
    </row>
    <row r="96" spans="1:2" x14ac:dyDescent="0.25">
      <c r="A96" s="15">
        <v>44533</v>
      </c>
      <c r="B96" s="22">
        <v>88.019997000000004</v>
      </c>
    </row>
    <row r="97" spans="1:2" x14ac:dyDescent="0.25">
      <c r="A97" s="15">
        <v>44536</v>
      </c>
      <c r="B97" s="22">
        <v>92.800003000000004</v>
      </c>
    </row>
    <row r="98" spans="1:2" x14ac:dyDescent="0.25">
      <c r="A98" s="15">
        <v>44537</v>
      </c>
      <c r="B98" s="22">
        <v>94.370002999999997</v>
      </c>
    </row>
    <row r="99" spans="1:2" x14ac:dyDescent="0.25">
      <c r="A99" s="15">
        <v>44538</v>
      </c>
      <c r="B99" s="22">
        <v>91.129997000000003</v>
      </c>
    </row>
    <row r="100" spans="1:2" x14ac:dyDescent="0.25">
      <c r="A100" s="15">
        <v>44539</v>
      </c>
      <c r="B100" s="22">
        <v>92.849997999999999</v>
      </c>
    </row>
    <row r="101" spans="1:2" x14ac:dyDescent="0.25">
      <c r="A101" s="15">
        <v>44540</v>
      </c>
      <c r="B101" s="22">
        <v>85.779999000000004</v>
      </c>
    </row>
    <row r="102" spans="1:2" x14ac:dyDescent="0.25">
      <c r="A102" s="15">
        <v>44543</v>
      </c>
      <c r="B102" s="22">
        <v>86.510002</v>
      </c>
    </row>
    <row r="103" spans="1:2" x14ac:dyDescent="0.25">
      <c r="A103" s="15">
        <v>44544</v>
      </c>
      <c r="B103" s="22">
        <v>85.059997999999993</v>
      </c>
    </row>
    <row r="104" spans="1:2" x14ac:dyDescent="0.25">
      <c r="A104" s="15">
        <v>44545</v>
      </c>
      <c r="B104" s="22">
        <v>87.940002000000007</v>
      </c>
    </row>
    <row r="105" spans="1:2" x14ac:dyDescent="0.25">
      <c r="A105" s="15">
        <v>44546</v>
      </c>
      <c r="B105" s="22">
        <v>85</v>
      </c>
    </row>
    <row r="106" spans="1:2" x14ac:dyDescent="0.25">
      <c r="A106" s="15">
        <v>44547</v>
      </c>
      <c r="B106" s="22">
        <v>86.389999000000003</v>
      </c>
    </row>
    <row r="107" spans="1:2" x14ac:dyDescent="0.25">
      <c r="A107" s="15">
        <v>44550</v>
      </c>
      <c r="B107" s="22">
        <v>83.830001999999993</v>
      </c>
    </row>
    <row r="108" spans="1:2" x14ac:dyDescent="0.25">
      <c r="A108" s="15">
        <v>44551</v>
      </c>
      <c r="B108" s="22">
        <v>88.540001000000004</v>
      </c>
    </row>
    <row r="109" spans="1:2" x14ac:dyDescent="0.25">
      <c r="A109" s="15">
        <v>44552</v>
      </c>
      <c r="B109" s="22">
        <v>90.110000999999997</v>
      </c>
    </row>
    <row r="110" spans="1:2" x14ac:dyDescent="0.25">
      <c r="A110" s="15">
        <v>44553</v>
      </c>
      <c r="B110" s="22">
        <v>91.830001999999993</v>
      </c>
    </row>
    <row r="111" spans="1:2" x14ac:dyDescent="0.25">
      <c r="A111" s="15">
        <v>44557</v>
      </c>
      <c r="B111" s="22">
        <v>91.400002000000001</v>
      </c>
    </row>
    <row r="112" spans="1:2" x14ac:dyDescent="0.25">
      <c r="A112" s="15">
        <v>44558</v>
      </c>
      <c r="B112" s="22">
        <v>91.57</v>
      </c>
    </row>
    <row r="113" spans="1:2" x14ac:dyDescent="0.25">
      <c r="A113" s="15">
        <v>44559</v>
      </c>
      <c r="B113" s="22">
        <v>90.540001000000004</v>
      </c>
    </row>
    <row r="114" spans="1:2" x14ac:dyDescent="0.25">
      <c r="A114" s="15">
        <v>44560</v>
      </c>
      <c r="B114" s="22">
        <v>91.220000999999996</v>
      </c>
    </row>
    <row r="115" spans="1:2" x14ac:dyDescent="0.25">
      <c r="A115" s="15">
        <v>44561</v>
      </c>
      <c r="B115" s="22">
        <v>90.830001999999993</v>
      </c>
    </row>
    <row r="116" spans="1:2" x14ac:dyDescent="0.25">
      <c r="A116" s="15">
        <v>44564</v>
      </c>
      <c r="B116" s="22">
        <v>89.400002000000001</v>
      </c>
    </row>
    <row r="117" spans="1:2" x14ac:dyDescent="0.25">
      <c r="A117" s="15">
        <v>44565</v>
      </c>
      <c r="B117" s="22">
        <v>89.839995999999999</v>
      </c>
    </row>
    <row r="118" spans="1:2" x14ac:dyDescent="0.25">
      <c r="A118" s="15">
        <v>44566</v>
      </c>
      <c r="B118" s="22">
        <v>85.040001000000004</v>
      </c>
    </row>
    <row r="119" spans="1:2" x14ac:dyDescent="0.25">
      <c r="A119" s="15">
        <v>44567</v>
      </c>
      <c r="B119" s="22">
        <v>84.330001999999993</v>
      </c>
    </row>
    <row r="120" spans="1:2" x14ac:dyDescent="0.25">
      <c r="A120" s="15">
        <v>44568</v>
      </c>
      <c r="B120" s="22">
        <v>83.43</v>
      </c>
    </row>
    <row r="121" spans="1:2" x14ac:dyDescent="0.25">
      <c r="A121" s="15">
        <v>44571</v>
      </c>
      <c r="B121" s="22">
        <v>85.910004000000001</v>
      </c>
    </row>
    <row r="122" spans="1:2" x14ac:dyDescent="0.25">
      <c r="A122" s="15">
        <v>44572</v>
      </c>
      <c r="B122" s="22">
        <v>86.900002000000001</v>
      </c>
    </row>
    <row r="123" spans="1:2" x14ac:dyDescent="0.25">
      <c r="A123" s="15">
        <v>44573</v>
      </c>
      <c r="B123" s="22">
        <v>88.480002999999996</v>
      </c>
    </row>
    <row r="124" spans="1:2" x14ac:dyDescent="0.25">
      <c r="A124" s="15">
        <v>44574</v>
      </c>
      <c r="B124" s="22">
        <v>90.139999000000003</v>
      </c>
    </row>
    <row r="125" spans="1:2" x14ac:dyDescent="0.25">
      <c r="A125" s="15">
        <v>44575</v>
      </c>
      <c r="B125" s="22">
        <v>91.300003000000004</v>
      </c>
    </row>
    <row r="126" spans="1:2" x14ac:dyDescent="0.25">
      <c r="A126" s="15">
        <v>44579</v>
      </c>
      <c r="B126" s="22">
        <v>86.050003000000004</v>
      </c>
    </row>
    <row r="127" spans="1:2" x14ac:dyDescent="0.25">
      <c r="A127" s="15">
        <v>44580</v>
      </c>
      <c r="B127" s="22">
        <v>86.339995999999999</v>
      </c>
    </row>
    <row r="128" spans="1:2" x14ac:dyDescent="0.25">
      <c r="A128" s="15">
        <v>44581</v>
      </c>
      <c r="B128" s="22">
        <v>87.889999000000003</v>
      </c>
    </row>
    <row r="129" spans="1:2" x14ac:dyDescent="0.25">
      <c r="A129" s="15">
        <v>44582</v>
      </c>
      <c r="B129" s="22">
        <v>84.620002999999997</v>
      </c>
    </row>
    <row r="130" spans="1:2" x14ac:dyDescent="0.25">
      <c r="A130" s="15">
        <v>44585</v>
      </c>
      <c r="B130" s="22">
        <v>81.830001999999993</v>
      </c>
    </row>
    <row r="131" spans="1:2" x14ac:dyDescent="0.25">
      <c r="A131" s="15">
        <v>44586</v>
      </c>
      <c r="B131" s="22">
        <v>79.430000000000007</v>
      </c>
    </row>
    <row r="132" spans="1:2" x14ac:dyDescent="0.25">
      <c r="A132" s="15">
        <v>44587</v>
      </c>
      <c r="B132" s="22">
        <v>77.010002</v>
      </c>
    </row>
    <row r="133" spans="1:2" x14ac:dyDescent="0.25">
      <c r="A133" s="15">
        <v>44588</v>
      </c>
      <c r="B133" s="22">
        <v>71.860000999999997</v>
      </c>
    </row>
    <row r="134" spans="1:2" x14ac:dyDescent="0.25">
      <c r="A134" s="15">
        <v>44589</v>
      </c>
      <c r="B134" s="22">
        <v>78.239998</v>
      </c>
    </row>
    <row r="135" spans="1:2" x14ac:dyDescent="0.25">
      <c r="A135" s="15">
        <v>44592</v>
      </c>
      <c r="B135" s="22">
        <v>81.209998999999996</v>
      </c>
    </row>
    <row r="136" spans="1:2" x14ac:dyDescent="0.25">
      <c r="A136" s="15">
        <v>44593</v>
      </c>
      <c r="B136" s="22">
        <v>81.690002000000007</v>
      </c>
    </row>
    <row r="137" spans="1:2" x14ac:dyDescent="0.25">
      <c r="A137" s="15">
        <v>44594</v>
      </c>
      <c r="B137" s="22">
        <v>82.790001000000004</v>
      </c>
    </row>
    <row r="138" spans="1:2" x14ac:dyDescent="0.25">
      <c r="A138" s="15">
        <v>44595</v>
      </c>
      <c r="B138" s="22">
        <v>80.349997999999999</v>
      </c>
    </row>
    <row r="139" spans="1:2" x14ac:dyDescent="0.25">
      <c r="A139" s="15">
        <v>44596</v>
      </c>
      <c r="B139" s="22">
        <v>80.419998000000007</v>
      </c>
    </row>
    <row r="140" spans="1:2" x14ac:dyDescent="0.25">
      <c r="A140" s="15">
        <v>44599</v>
      </c>
      <c r="B140" s="22">
        <v>83.400002000000001</v>
      </c>
    </row>
    <row r="141" spans="1:2" x14ac:dyDescent="0.25">
      <c r="A141" s="15">
        <v>44600</v>
      </c>
      <c r="B141" s="22">
        <v>84.300003000000004</v>
      </c>
    </row>
    <row r="142" spans="1:2" x14ac:dyDescent="0.25">
      <c r="A142" s="15">
        <v>44601</v>
      </c>
      <c r="B142" s="22">
        <v>86.989998</v>
      </c>
    </row>
    <row r="143" spans="1:2" x14ac:dyDescent="0.25">
      <c r="A143" s="15">
        <v>44602</v>
      </c>
      <c r="B143" s="22">
        <v>85.309997999999993</v>
      </c>
    </row>
    <row r="144" spans="1:2" x14ac:dyDescent="0.25">
      <c r="A144" s="15">
        <v>44603</v>
      </c>
      <c r="B144" s="22">
        <v>83.330001999999993</v>
      </c>
    </row>
    <row r="145" spans="1:2" x14ac:dyDescent="0.25">
      <c r="A145" s="15">
        <v>44606</v>
      </c>
      <c r="B145" s="22">
        <v>82.260002</v>
      </c>
    </row>
    <row r="146" spans="1:2" x14ac:dyDescent="0.25">
      <c r="A146" s="15">
        <v>44607</v>
      </c>
      <c r="B146" s="22">
        <v>84.050003000000004</v>
      </c>
    </row>
    <row r="147" spans="1:2" x14ac:dyDescent="0.25">
      <c r="A147" s="15">
        <v>44608</v>
      </c>
      <c r="B147" s="22">
        <v>85.800003000000004</v>
      </c>
    </row>
    <row r="148" spans="1:2" x14ac:dyDescent="0.25">
      <c r="A148" s="15">
        <v>44609</v>
      </c>
      <c r="B148" s="22">
        <v>84.220000999999996</v>
      </c>
    </row>
    <row r="149" spans="1:2" x14ac:dyDescent="0.25">
      <c r="A149" s="15">
        <v>44610</v>
      </c>
      <c r="B149" s="22">
        <v>81.209998999999996</v>
      </c>
    </row>
    <row r="150" spans="1:2" x14ac:dyDescent="0.25">
      <c r="A150" s="15">
        <v>44614</v>
      </c>
      <c r="B150" s="22">
        <v>81.360000999999997</v>
      </c>
    </row>
    <row r="151" spans="1:2" x14ac:dyDescent="0.25">
      <c r="A151" s="15">
        <v>44615</v>
      </c>
      <c r="B151" s="22">
        <v>80.489998</v>
      </c>
    </row>
    <row r="152" spans="1:2" x14ac:dyDescent="0.25">
      <c r="A152" s="15">
        <v>44616</v>
      </c>
      <c r="B152" s="22">
        <v>83.470000999999996</v>
      </c>
    </row>
    <row r="153" spans="1:2" x14ac:dyDescent="0.25">
      <c r="A153" s="15">
        <v>44617</v>
      </c>
      <c r="B153" s="22">
        <v>84.379997000000003</v>
      </c>
    </row>
    <row r="154" spans="1:2" x14ac:dyDescent="0.25">
      <c r="A154" s="15">
        <v>44620</v>
      </c>
      <c r="B154" s="22">
        <v>83.93</v>
      </c>
    </row>
    <row r="155" spans="1:2" x14ac:dyDescent="0.25">
      <c r="A155" s="15">
        <v>44621</v>
      </c>
      <c r="B155" s="22">
        <v>79.089995999999999</v>
      </c>
    </row>
    <row r="156" spans="1:2" x14ac:dyDescent="0.25">
      <c r="A156" s="15">
        <v>44622</v>
      </c>
      <c r="B156" s="22">
        <v>79.160004000000001</v>
      </c>
    </row>
    <row r="157" spans="1:2" x14ac:dyDescent="0.25">
      <c r="A157" s="15">
        <v>44623</v>
      </c>
      <c r="B157" s="22">
        <v>77.639999000000003</v>
      </c>
    </row>
    <row r="158" spans="1:2" x14ac:dyDescent="0.25">
      <c r="A158" s="15">
        <v>44624</v>
      </c>
      <c r="B158" s="22">
        <v>74.190002000000007</v>
      </c>
    </row>
    <row r="159" spans="1:2" x14ac:dyDescent="0.25">
      <c r="A159" s="15">
        <v>44627</v>
      </c>
      <c r="B159" s="22">
        <v>64.279999000000004</v>
      </c>
    </row>
    <row r="160" spans="1:2" x14ac:dyDescent="0.25">
      <c r="A160" s="15">
        <v>44628</v>
      </c>
      <c r="B160" s="22">
        <v>68</v>
      </c>
    </row>
    <row r="161" spans="1:2" x14ac:dyDescent="0.25">
      <c r="A161" s="15">
        <v>44629</v>
      </c>
      <c r="B161" s="22">
        <v>71.580001999999993</v>
      </c>
    </row>
    <row r="162" spans="1:2" x14ac:dyDescent="0.25">
      <c r="A162" s="15">
        <v>44630</v>
      </c>
      <c r="B162" s="22">
        <v>67.769997000000004</v>
      </c>
    </row>
    <row r="163" spans="1:2" x14ac:dyDescent="0.25">
      <c r="A163" s="15">
        <v>44631</v>
      </c>
      <c r="B163" s="22">
        <v>65.800003000000004</v>
      </c>
    </row>
    <row r="164" spans="1:2" x14ac:dyDescent="0.25">
      <c r="A164" s="15">
        <v>44634</v>
      </c>
      <c r="B164" s="22">
        <v>66.150002000000001</v>
      </c>
    </row>
    <row r="165" spans="1:2" x14ac:dyDescent="0.25">
      <c r="A165" s="15">
        <v>44635</v>
      </c>
      <c r="B165" s="22">
        <v>68.760002</v>
      </c>
    </row>
    <row r="166" spans="1:2" x14ac:dyDescent="0.25">
      <c r="A166" s="15">
        <v>44636</v>
      </c>
      <c r="B166" s="22">
        <v>73.970000999999996</v>
      </c>
    </row>
    <row r="167" spans="1:2" x14ac:dyDescent="0.25">
      <c r="A167" s="15">
        <v>44637</v>
      </c>
      <c r="B167" s="22">
        <v>74.900002000000001</v>
      </c>
    </row>
    <row r="168" spans="1:2" x14ac:dyDescent="0.25">
      <c r="A168" s="15">
        <v>44638</v>
      </c>
      <c r="B168" s="22">
        <v>79.239998</v>
      </c>
    </row>
    <row r="169" spans="1:2" x14ac:dyDescent="0.25">
      <c r="A169" s="15">
        <v>44641</v>
      </c>
      <c r="B169" s="22">
        <v>76.75</v>
      </c>
    </row>
    <row r="170" spans="1:2" x14ac:dyDescent="0.25">
      <c r="A170" s="15">
        <v>44642</v>
      </c>
      <c r="B170" s="22">
        <v>77.569999999999993</v>
      </c>
    </row>
    <row r="171" spans="1:2" x14ac:dyDescent="0.25">
      <c r="A171" s="15">
        <v>44643</v>
      </c>
      <c r="B171" s="22">
        <v>74.690002000000007</v>
      </c>
    </row>
    <row r="172" spans="1:2" x14ac:dyDescent="0.25">
      <c r="A172" s="15">
        <v>44644</v>
      </c>
      <c r="B172" s="22">
        <v>75.290001000000004</v>
      </c>
    </row>
    <row r="173" spans="1:2" x14ac:dyDescent="0.25">
      <c r="A173" s="15">
        <v>44645</v>
      </c>
      <c r="B173" s="22">
        <v>73.069999999999993</v>
      </c>
    </row>
    <row r="174" spans="1:2" x14ac:dyDescent="0.25">
      <c r="A174" s="15">
        <v>44648</v>
      </c>
      <c r="B174" s="22">
        <v>74.040001000000004</v>
      </c>
    </row>
    <row r="175" spans="1:2" x14ac:dyDescent="0.25">
      <c r="A175" s="15">
        <v>44649</v>
      </c>
      <c r="B175" s="22">
        <v>76.069999999999993</v>
      </c>
    </row>
    <row r="176" spans="1:2" x14ac:dyDescent="0.25">
      <c r="A176" s="15">
        <v>44650</v>
      </c>
      <c r="B176" s="22">
        <v>74.839995999999999</v>
      </c>
    </row>
    <row r="177" spans="1:2" x14ac:dyDescent="0.25">
      <c r="A177" s="15">
        <v>44651</v>
      </c>
      <c r="B177" s="22">
        <v>71.339995999999999</v>
      </c>
    </row>
    <row r="178" spans="1:2" x14ac:dyDescent="0.25">
      <c r="A178" s="15">
        <v>44652</v>
      </c>
      <c r="B178" s="22">
        <v>69.220000999999996</v>
      </c>
    </row>
    <row r="179" spans="1:2" x14ac:dyDescent="0.25">
      <c r="A179" s="15">
        <v>44655</v>
      </c>
      <c r="B179" s="22">
        <v>68.470000999999996</v>
      </c>
    </row>
    <row r="180" spans="1:2" x14ac:dyDescent="0.25">
      <c r="A180" s="15">
        <v>44656</v>
      </c>
      <c r="B180" s="22">
        <v>66.959998999999996</v>
      </c>
    </row>
    <row r="181" spans="1:2" x14ac:dyDescent="0.25">
      <c r="A181" s="15">
        <v>44657</v>
      </c>
      <c r="B181" s="22">
        <v>63.110000999999997</v>
      </c>
    </row>
    <row r="182" spans="1:2" x14ac:dyDescent="0.25">
      <c r="A182" s="15">
        <v>44658</v>
      </c>
      <c r="B182" s="22">
        <v>61.689999</v>
      </c>
    </row>
    <row r="183" spans="1:2" x14ac:dyDescent="0.25">
      <c r="A183" s="15">
        <v>44659</v>
      </c>
      <c r="B183" s="22">
        <v>61.240001999999997</v>
      </c>
    </row>
    <row r="184" spans="1:2" x14ac:dyDescent="0.25">
      <c r="A184" s="15">
        <v>44662</v>
      </c>
      <c r="B184" s="22">
        <v>61.099997999999999</v>
      </c>
    </row>
    <row r="185" spans="1:2" x14ac:dyDescent="0.25">
      <c r="A185" s="15">
        <v>44663</v>
      </c>
      <c r="B185" s="22">
        <v>60.240001999999997</v>
      </c>
    </row>
    <row r="186" spans="1:2" x14ac:dyDescent="0.25">
      <c r="A186" s="15">
        <v>44664</v>
      </c>
      <c r="B186" s="22">
        <v>62.209999000000003</v>
      </c>
    </row>
    <row r="187" spans="1:2" x14ac:dyDescent="0.25">
      <c r="A187" s="15">
        <v>44665</v>
      </c>
      <c r="B187" s="22">
        <v>59.299999</v>
      </c>
    </row>
    <row r="188" spans="1:2" x14ac:dyDescent="0.25">
      <c r="A188" s="15">
        <v>44669</v>
      </c>
      <c r="B188" s="22">
        <v>59.16</v>
      </c>
    </row>
    <row r="189" spans="1:2" x14ac:dyDescent="0.25">
      <c r="A189" s="15">
        <v>44670</v>
      </c>
      <c r="B189" s="22">
        <v>62.77</v>
      </c>
    </row>
    <row r="190" spans="1:2" x14ac:dyDescent="0.25">
      <c r="A190" s="15">
        <v>44671</v>
      </c>
      <c r="B190" s="22">
        <v>63.950001</v>
      </c>
    </row>
    <row r="191" spans="1:2" x14ac:dyDescent="0.25">
      <c r="A191" s="15">
        <v>44672</v>
      </c>
      <c r="B191" s="22">
        <v>64.080001999999993</v>
      </c>
    </row>
    <row r="192" spans="1:2" x14ac:dyDescent="0.25">
      <c r="A192" s="15">
        <v>44673</v>
      </c>
      <c r="B192" s="22">
        <v>61.34</v>
      </c>
    </row>
    <row r="193" spans="1:2" x14ac:dyDescent="0.25">
      <c r="A193" s="15">
        <v>44676</v>
      </c>
      <c r="B193" s="22">
        <v>62</v>
      </c>
    </row>
    <row r="194" spans="1:2" x14ac:dyDescent="0.25">
      <c r="A194" s="15">
        <v>44677</v>
      </c>
      <c r="B194" s="22">
        <v>60.009998000000003</v>
      </c>
    </row>
    <row r="195" spans="1:2" x14ac:dyDescent="0.25">
      <c r="A195" s="15">
        <v>44678</v>
      </c>
      <c r="B195" s="22">
        <v>60.5</v>
      </c>
    </row>
    <row r="196" spans="1:2" x14ac:dyDescent="0.25">
      <c r="A196" s="15">
        <v>44679</v>
      </c>
      <c r="B196" s="22">
        <v>61.740001999999997</v>
      </c>
    </row>
    <row r="197" spans="1:2" x14ac:dyDescent="0.25">
      <c r="A197" s="15">
        <v>44680</v>
      </c>
      <c r="B197" s="22">
        <v>59.189999</v>
      </c>
    </row>
    <row r="198" spans="1:2" x14ac:dyDescent="0.25">
      <c r="A198" s="15">
        <v>44683</v>
      </c>
      <c r="B198" s="22">
        <v>60.16</v>
      </c>
    </row>
    <row r="199" spans="1:2" x14ac:dyDescent="0.25">
      <c r="A199" s="15">
        <v>44684</v>
      </c>
      <c r="B199" s="22">
        <v>59.869999</v>
      </c>
    </row>
    <row r="200" spans="1:2" x14ac:dyDescent="0.25">
      <c r="A200" s="15">
        <v>44685</v>
      </c>
      <c r="B200" s="22">
        <v>61.700001</v>
      </c>
    </row>
    <row r="201" spans="1:2" x14ac:dyDescent="0.25">
      <c r="A201" s="15">
        <v>44686</v>
      </c>
      <c r="B201" s="22">
        <v>62.32</v>
      </c>
    </row>
    <row r="202" spans="1:2" x14ac:dyDescent="0.25">
      <c r="A202" s="15">
        <v>44687</v>
      </c>
      <c r="B202" s="22">
        <v>60.380001</v>
      </c>
    </row>
    <row r="203" spans="1:2" x14ac:dyDescent="0.25">
      <c r="A203" s="15">
        <v>44690</v>
      </c>
      <c r="B203" s="22">
        <v>55.220001000000003</v>
      </c>
    </row>
    <row r="204" spans="1:2" x14ac:dyDescent="0.25">
      <c r="A204" s="15">
        <v>44691</v>
      </c>
      <c r="B204" s="22">
        <v>56.650002000000001</v>
      </c>
    </row>
    <row r="205" spans="1:2" x14ac:dyDescent="0.25">
      <c r="A205" s="15">
        <v>44692</v>
      </c>
      <c r="B205" s="22">
        <v>53.380001</v>
      </c>
    </row>
    <row r="206" spans="1:2" x14ac:dyDescent="0.25">
      <c r="A206" s="15">
        <v>44693</v>
      </c>
      <c r="B206" s="22">
        <v>54.419998</v>
      </c>
    </row>
    <row r="207" spans="1:2" x14ac:dyDescent="0.25">
      <c r="A207" s="15">
        <v>44694</v>
      </c>
      <c r="B207" s="22">
        <v>56.84</v>
      </c>
    </row>
    <row r="208" spans="1:2" x14ac:dyDescent="0.25">
      <c r="A208" s="15">
        <v>44697</v>
      </c>
      <c r="B208" s="22">
        <v>53.060001</v>
      </c>
    </row>
    <row r="209" spans="1:2" x14ac:dyDescent="0.25">
      <c r="A209" s="15">
        <v>44698</v>
      </c>
      <c r="B209" s="22">
        <v>55.080002</v>
      </c>
    </row>
    <row r="210" spans="1:2" x14ac:dyDescent="0.25">
      <c r="A210" s="15">
        <v>44699</v>
      </c>
      <c r="B210" s="22">
        <v>53.400002000000001</v>
      </c>
    </row>
    <row r="211" spans="1:2" x14ac:dyDescent="0.25">
      <c r="A211" s="15">
        <v>44700</v>
      </c>
      <c r="B211" s="22">
        <v>52.889999000000003</v>
      </c>
    </row>
    <row r="212" spans="1:2" x14ac:dyDescent="0.25">
      <c r="A212" s="15">
        <v>44701</v>
      </c>
      <c r="B212" s="22">
        <v>52.740001999999997</v>
      </c>
    </row>
    <row r="213" spans="1:2" x14ac:dyDescent="0.25">
      <c r="A213" s="15">
        <v>44704</v>
      </c>
      <c r="B213" s="22">
        <v>52.080002</v>
      </c>
    </row>
    <row r="214" spans="1:2" x14ac:dyDescent="0.25">
      <c r="A214" s="15">
        <v>44705</v>
      </c>
      <c r="B214" s="22">
        <v>50.529998999999997</v>
      </c>
    </row>
    <row r="215" spans="1:2" x14ac:dyDescent="0.25">
      <c r="A215" s="15">
        <v>44706</v>
      </c>
      <c r="B215" s="22">
        <v>52.360000999999997</v>
      </c>
    </row>
    <row r="216" spans="1:2" x14ac:dyDescent="0.25">
      <c r="A216" s="15">
        <v>44707</v>
      </c>
      <c r="B216" s="22">
        <v>53.650002000000001</v>
      </c>
    </row>
    <row r="217" spans="1:2" x14ac:dyDescent="0.25">
      <c r="A217" s="15">
        <v>44708</v>
      </c>
      <c r="B217" s="22">
        <v>54.759998000000003</v>
      </c>
    </row>
    <row r="218" spans="1:2" x14ac:dyDescent="0.25">
      <c r="A218" s="15">
        <v>44712</v>
      </c>
      <c r="B218" s="22">
        <v>54.27</v>
      </c>
    </row>
    <row r="219" spans="1:2" x14ac:dyDescent="0.25">
      <c r="A219" s="15">
        <v>44713</v>
      </c>
      <c r="B219" s="22">
        <v>51.630001</v>
      </c>
    </row>
    <row r="220" spans="1:2" x14ac:dyDescent="0.25">
      <c r="A220" s="15">
        <v>44714</v>
      </c>
      <c r="B220" s="22">
        <v>54.619999</v>
      </c>
    </row>
    <row r="221" spans="1:2" x14ac:dyDescent="0.25">
      <c r="A221" s="15">
        <v>44715</v>
      </c>
      <c r="B221" s="22">
        <v>54.43</v>
      </c>
    </row>
    <row r="222" spans="1:2" x14ac:dyDescent="0.25">
      <c r="A222" s="15">
        <v>44718</v>
      </c>
      <c r="B222" s="22">
        <v>55.290000999999997</v>
      </c>
    </row>
    <row r="223" spans="1:2" x14ac:dyDescent="0.25">
      <c r="A223" s="15">
        <v>44719</v>
      </c>
      <c r="B223" s="22">
        <v>54.77</v>
      </c>
    </row>
    <row r="224" spans="1:2" x14ac:dyDescent="0.25">
      <c r="A224" s="15">
        <v>44720</v>
      </c>
      <c r="B224" s="22">
        <v>52.459999000000003</v>
      </c>
    </row>
    <row r="225" spans="1:2" x14ac:dyDescent="0.25">
      <c r="A225" s="15">
        <v>44721</v>
      </c>
      <c r="B225" s="22">
        <v>52.119999</v>
      </c>
    </row>
    <row r="226" spans="1:2" x14ac:dyDescent="0.25">
      <c r="A226" s="15">
        <v>44722</v>
      </c>
      <c r="B226" s="22">
        <v>50.779998999999997</v>
      </c>
    </row>
    <row r="227" spans="1:2" x14ac:dyDescent="0.25">
      <c r="A227" s="15">
        <v>44725</v>
      </c>
      <c r="B227" s="22">
        <v>48.169998</v>
      </c>
    </row>
    <row r="228" spans="1:2" x14ac:dyDescent="0.25">
      <c r="A228" s="15">
        <v>44726</v>
      </c>
      <c r="B228" s="22">
        <v>48.189999</v>
      </c>
    </row>
    <row r="229" spans="1:2" x14ac:dyDescent="0.25">
      <c r="A229" s="15">
        <v>44727</v>
      </c>
      <c r="B229" s="22">
        <v>48.16</v>
      </c>
    </row>
    <row r="230" spans="1:2" x14ac:dyDescent="0.25">
      <c r="A230" s="15">
        <v>44728</v>
      </c>
      <c r="B230" s="22">
        <v>45.200001</v>
      </c>
    </row>
    <row r="231" spans="1:2" x14ac:dyDescent="0.25">
      <c r="A231" s="15">
        <v>44729</v>
      </c>
      <c r="B231" s="22">
        <v>45.169998</v>
      </c>
    </row>
    <row r="232" spans="1:2" x14ac:dyDescent="0.25">
      <c r="A232" s="15">
        <v>44733</v>
      </c>
      <c r="B232" s="22">
        <v>44.369999</v>
      </c>
    </row>
    <row r="233" spans="1:2" x14ac:dyDescent="0.25">
      <c r="A233" s="15">
        <v>44734</v>
      </c>
      <c r="B233" s="22">
        <v>43.849997999999999</v>
      </c>
    </row>
    <row r="234" spans="1:2" x14ac:dyDescent="0.25">
      <c r="A234" s="15">
        <v>44735</v>
      </c>
      <c r="B234" s="22">
        <v>43.509998000000003</v>
      </c>
    </row>
    <row r="235" spans="1:2" x14ac:dyDescent="0.25">
      <c r="A235" s="15">
        <v>44736</v>
      </c>
      <c r="B235" s="22">
        <v>45.689999</v>
      </c>
    </row>
    <row r="236" spans="1:2" x14ac:dyDescent="0.25">
      <c r="A236" s="15">
        <v>44739</v>
      </c>
      <c r="B236" s="22">
        <v>46.060001</v>
      </c>
    </row>
    <row r="237" spans="1:2" x14ac:dyDescent="0.25">
      <c r="A237" s="15">
        <v>44740</v>
      </c>
      <c r="B237" s="22">
        <v>45.5</v>
      </c>
    </row>
    <row r="238" spans="1:2" x14ac:dyDescent="0.25">
      <c r="A238" s="15">
        <v>44741</v>
      </c>
      <c r="B238" s="22">
        <v>44.189999</v>
      </c>
    </row>
    <row r="239" spans="1:2" x14ac:dyDescent="0.25">
      <c r="A239" s="15">
        <v>44742</v>
      </c>
      <c r="B239" s="22">
        <v>43.27</v>
      </c>
    </row>
    <row r="240" spans="1:2" x14ac:dyDescent="0.25">
      <c r="A240" s="15">
        <v>44743</v>
      </c>
      <c r="B240" s="22">
        <v>44.040000999999997</v>
      </c>
    </row>
    <row r="241" spans="1:2" x14ac:dyDescent="0.25">
      <c r="A241" s="15">
        <v>44747</v>
      </c>
      <c r="B241" s="22">
        <v>43.509998000000003</v>
      </c>
    </row>
    <row r="242" spans="1:2" x14ac:dyDescent="0.25">
      <c r="A242" s="15">
        <v>44748</v>
      </c>
      <c r="B242" s="22">
        <v>42.060001</v>
      </c>
    </row>
    <row r="243" spans="1:2" x14ac:dyDescent="0.25">
      <c r="A243" s="15">
        <v>44749</v>
      </c>
      <c r="B243" s="22">
        <v>43.639999000000003</v>
      </c>
    </row>
    <row r="244" spans="1:2" x14ac:dyDescent="0.25">
      <c r="A244" s="15">
        <v>44750</v>
      </c>
      <c r="B244" s="22">
        <v>43.259998000000003</v>
      </c>
    </row>
    <row r="245" spans="1:2" x14ac:dyDescent="0.25">
      <c r="A245" s="15">
        <v>44753</v>
      </c>
      <c r="B245" s="22">
        <v>41.709999000000003</v>
      </c>
    </row>
    <row r="246" spans="1:2" x14ac:dyDescent="0.25">
      <c r="A246" s="15">
        <v>44754</v>
      </c>
      <c r="B246" s="22">
        <v>41.34</v>
      </c>
    </row>
    <row r="247" spans="1:2" x14ac:dyDescent="0.25">
      <c r="A247" s="15">
        <v>44755</v>
      </c>
      <c r="B247" s="22">
        <v>40.32</v>
      </c>
    </row>
    <row r="248" spans="1:2" x14ac:dyDescent="0.25">
      <c r="A248" s="15">
        <v>44756</v>
      </c>
      <c r="B248" s="22">
        <v>39.060001</v>
      </c>
    </row>
    <row r="249" spans="1:2" x14ac:dyDescent="0.25">
      <c r="A249" s="15">
        <v>44757</v>
      </c>
      <c r="B249" s="22">
        <v>39.490001999999997</v>
      </c>
    </row>
    <row r="250" spans="1:2" x14ac:dyDescent="0.25">
      <c r="A250" s="15">
        <v>44760</v>
      </c>
      <c r="B250" s="22">
        <v>39.709999000000003</v>
      </c>
    </row>
    <row r="251" spans="1:2" x14ac:dyDescent="0.25">
      <c r="A251" s="15">
        <v>44761</v>
      </c>
      <c r="B251" s="22">
        <v>42.060001</v>
      </c>
    </row>
    <row r="252" spans="1:2" x14ac:dyDescent="0.25">
      <c r="A252" s="15">
        <v>44762</v>
      </c>
      <c r="B252" s="22">
        <v>43.220001000000003</v>
      </c>
    </row>
    <row r="253" spans="1:2" x14ac:dyDescent="0.25">
      <c r="A253" s="15">
        <v>44763</v>
      </c>
      <c r="B253" s="22">
        <v>44.080002</v>
      </c>
    </row>
    <row r="254" spans="1:2" x14ac:dyDescent="0.25">
      <c r="A254" s="15">
        <v>44764</v>
      </c>
      <c r="B254" s="22">
        <v>43.889999000000003</v>
      </c>
    </row>
    <row r="255" spans="1:2" x14ac:dyDescent="0.25">
      <c r="A255" s="15">
        <v>44767</v>
      </c>
      <c r="B255" s="22">
        <v>43.950001</v>
      </c>
    </row>
    <row r="256" spans="1:2" x14ac:dyDescent="0.25">
      <c r="A256" s="15">
        <v>44768</v>
      </c>
      <c r="B256" s="22">
        <v>43.119999</v>
      </c>
    </row>
    <row r="257" spans="1:2" x14ac:dyDescent="0.25">
      <c r="A257" s="15">
        <v>44769</v>
      </c>
      <c r="B257" s="22">
        <v>44.59</v>
      </c>
    </row>
    <row r="258" spans="1:2" x14ac:dyDescent="0.25">
      <c r="A258" s="15">
        <v>44770</v>
      </c>
      <c r="B258" s="22">
        <v>46.310001</v>
      </c>
    </row>
    <row r="259" spans="1:2" x14ac:dyDescent="0.25">
      <c r="A259" s="15">
        <v>44771</v>
      </c>
      <c r="B259" s="22">
        <v>48</v>
      </c>
    </row>
    <row r="260" spans="1:2" x14ac:dyDescent="0.25">
      <c r="A260" s="15">
        <v>44774</v>
      </c>
      <c r="B260" s="22">
        <v>49.880001</v>
      </c>
    </row>
    <row r="261" spans="1:2" x14ac:dyDescent="0.25">
      <c r="A261" s="15">
        <v>44775</v>
      </c>
      <c r="B261" s="22">
        <v>49.77</v>
      </c>
    </row>
    <row r="262" spans="1:2" x14ac:dyDescent="0.25">
      <c r="A262" s="15">
        <v>44776</v>
      </c>
      <c r="B262" s="22">
        <v>52.110000999999997</v>
      </c>
    </row>
    <row r="263" spans="1:2" x14ac:dyDescent="0.25">
      <c r="A263" s="15">
        <v>44777</v>
      </c>
      <c r="B263" s="22">
        <v>51.66</v>
      </c>
    </row>
    <row r="264" spans="1:2" x14ac:dyDescent="0.25">
      <c r="A264" s="15">
        <v>44778</v>
      </c>
      <c r="B264" s="22">
        <v>48.07</v>
      </c>
    </row>
    <row r="265" spans="1:2" x14ac:dyDescent="0.25">
      <c r="A265" s="15">
        <v>44781</v>
      </c>
      <c r="B265" s="22">
        <v>49.09</v>
      </c>
    </row>
    <row r="266" spans="1:2" x14ac:dyDescent="0.25">
      <c r="A266" s="15">
        <v>44782</v>
      </c>
      <c r="B266" s="22">
        <v>47.09</v>
      </c>
    </row>
    <row r="267" spans="1:2" x14ac:dyDescent="0.25">
      <c r="A267" s="15">
        <v>44783</v>
      </c>
      <c r="B267" s="22">
        <v>49.279998999999997</v>
      </c>
    </row>
    <row r="268" spans="1:2" x14ac:dyDescent="0.25">
      <c r="A268" s="15">
        <v>44784</v>
      </c>
      <c r="B268" s="22">
        <v>51.290000999999997</v>
      </c>
    </row>
    <row r="269" spans="1:2" x14ac:dyDescent="0.25">
      <c r="A269" s="15">
        <v>44785</v>
      </c>
      <c r="B269" s="22">
        <v>49.759998000000003</v>
      </c>
    </row>
    <row r="270" spans="1:2" x14ac:dyDescent="0.25">
      <c r="A270" s="15">
        <v>44788</v>
      </c>
      <c r="B270" s="22">
        <v>48.889999000000003</v>
      </c>
    </row>
    <row r="271" spans="1:2" x14ac:dyDescent="0.25">
      <c r="A271" s="15">
        <v>44789</v>
      </c>
      <c r="B271" s="22">
        <v>49.34</v>
      </c>
    </row>
    <row r="272" spans="1:2" x14ac:dyDescent="0.25">
      <c r="A272" s="15">
        <v>44790</v>
      </c>
      <c r="B272" s="22">
        <v>47.490001999999997</v>
      </c>
    </row>
    <row r="273" spans="1:2" x14ac:dyDescent="0.25">
      <c r="A273" s="15">
        <v>44791</v>
      </c>
      <c r="B273" s="22">
        <v>47.759998000000003</v>
      </c>
    </row>
    <row r="274" spans="1:2" x14ac:dyDescent="0.25">
      <c r="A274" s="15">
        <v>44792</v>
      </c>
      <c r="B274" s="22">
        <v>47.290000999999997</v>
      </c>
    </row>
    <row r="275" spans="1:2" x14ac:dyDescent="0.25">
      <c r="A275" s="15">
        <v>44795</v>
      </c>
      <c r="B275" s="22">
        <v>45.049999</v>
      </c>
    </row>
    <row r="276" spans="1:2" x14ac:dyDescent="0.25">
      <c r="A276" s="15">
        <v>44796</v>
      </c>
      <c r="B276" s="22">
        <v>45.810001</v>
      </c>
    </row>
    <row r="277" spans="1:2" x14ac:dyDescent="0.25">
      <c r="A277" s="15">
        <v>44797</v>
      </c>
      <c r="B277" s="22">
        <v>46.650002000000001</v>
      </c>
    </row>
    <row r="278" spans="1:2" x14ac:dyDescent="0.25">
      <c r="A278" s="15">
        <v>44798</v>
      </c>
      <c r="B278" s="22">
        <v>47.720001000000003</v>
      </c>
    </row>
    <row r="279" spans="1:2" x14ac:dyDescent="0.25">
      <c r="A279" s="15">
        <v>44799</v>
      </c>
      <c r="B279" s="22">
        <v>45.470001000000003</v>
      </c>
    </row>
    <row r="280" spans="1:2" x14ac:dyDescent="0.25">
      <c r="A280" s="15">
        <v>44802</v>
      </c>
      <c r="B280" s="22">
        <v>44.360000999999997</v>
      </c>
    </row>
    <row r="281" spans="1:2" x14ac:dyDescent="0.25">
      <c r="A281" s="15">
        <v>44803</v>
      </c>
      <c r="B281" s="22">
        <v>45.080002</v>
      </c>
    </row>
    <row r="282" spans="1:2" x14ac:dyDescent="0.25">
      <c r="A282" s="15">
        <v>44804</v>
      </c>
      <c r="B282" s="22">
        <v>44.380001</v>
      </c>
    </row>
    <row r="283" spans="1:2" x14ac:dyDescent="0.25">
      <c r="A283" s="15">
        <v>44805</v>
      </c>
      <c r="B283" s="22">
        <v>43.48</v>
      </c>
    </row>
    <row r="284" spans="1:2" x14ac:dyDescent="0.25">
      <c r="A284" s="15">
        <v>44806</v>
      </c>
      <c r="B284" s="22">
        <v>43.07</v>
      </c>
    </row>
    <row r="285" spans="1:2" x14ac:dyDescent="0.25">
      <c r="A285" s="15">
        <v>44810</v>
      </c>
      <c r="B285" s="22">
        <v>44.310001</v>
      </c>
    </row>
    <row r="286" spans="1:2" x14ac:dyDescent="0.25">
      <c r="A286" s="15">
        <v>44811</v>
      </c>
      <c r="B286" s="22">
        <v>45.139999000000003</v>
      </c>
    </row>
    <row r="287" spans="1:2" x14ac:dyDescent="0.25">
      <c r="A287" s="15">
        <v>44812</v>
      </c>
      <c r="B287" s="22">
        <v>45.18</v>
      </c>
    </row>
    <row r="288" spans="1:2" x14ac:dyDescent="0.25">
      <c r="A288" s="15">
        <v>44813</v>
      </c>
      <c r="B288" s="22">
        <v>46.43</v>
      </c>
    </row>
    <row r="289" spans="1:2" x14ac:dyDescent="0.25">
      <c r="A289" s="15">
        <v>44816</v>
      </c>
      <c r="B289" s="22">
        <v>47.040000999999997</v>
      </c>
    </row>
    <row r="290" spans="1:2" x14ac:dyDescent="0.25">
      <c r="A290" s="15">
        <v>44817</v>
      </c>
      <c r="B290" s="22">
        <v>45.23</v>
      </c>
    </row>
    <row r="291" spans="1:2" x14ac:dyDescent="0.25">
      <c r="A291" s="15">
        <v>44818</v>
      </c>
      <c r="B291" s="22">
        <v>45.68</v>
      </c>
    </row>
    <row r="292" spans="1:2" x14ac:dyDescent="0.25">
      <c r="A292" s="15">
        <v>44819</v>
      </c>
      <c r="B292" s="22">
        <v>43.720001000000003</v>
      </c>
    </row>
    <row r="293" spans="1:2" x14ac:dyDescent="0.25">
      <c r="A293" s="15">
        <v>44820</v>
      </c>
      <c r="B293" s="22">
        <v>40.090000000000003</v>
      </c>
    </row>
    <row r="294" spans="1:2" x14ac:dyDescent="0.25">
      <c r="A294" s="15">
        <v>44823</v>
      </c>
      <c r="B294" s="22">
        <v>41.290000999999997</v>
      </c>
    </row>
    <row r="295" spans="1:2" x14ac:dyDescent="0.25">
      <c r="A295" s="15">
        <v>44824</v>
      </c>
      <c r="B295" s="22">
        <v>39.479999999999997</v>
      </c>
    </row>
    <row r="296" spans="1:2" x14ac:dyDescent="0.25">
      <c r="A296" s="15">
        <v>44825</v>
      </c>
      <c r="B296" s="22">
        <v>40.75</v>
      </c>
    </row>
    <row r="297" spans="1:2" x14ac:dyDescent="0.25">
      <c r="A297" s="15">
        <v>44826</v>
      </c>
      <c r="B297" s="22">
        <v>38.700001</v>
      </c>
    </row>
    <row r="298" spans="1:2" x14ac:dyDescent="0.25">
      <c r="A298" s="15">
        <v>44827</v>
      </c>
      <c r="B298" s="22">
        <v>36.720001000000003</v>
      </c>
    </row>
    <row r="299" spans="1:2" x14ac:dyDescent="0.25">
      <c r="A299" s="15">
        <v>44830</v>
      </c>
      <c r="B299" s="22">
        <v>35.400002000000001</v>
      </c>
    </row>
    <row r="300" spans="1:2" x14ac:dyDescent="0.25">
      <c r="A300" s="15">
        <v>44831</v>
      </c>
      <c r="B300" s="22">
        <v>35.990001999999997</v>
      </c>
    </row>
    <row r="301" spans="1:2" x14ac:dyDescent="0.25">
      <c r="A301" s="15">
        <v>44832</v>
      </c>
      <c r="B301" s="22">
        <v>37.590000000000003</v>
      </c>
    </row>
    <row r="302" spans="1:2" x14ac:dyDescent="0.25">
      <c r="A302" s="15">
        <v>44833</v>
      </c>
      <c r="B302" s="22">
        <v>35.919998</v>
      </c>
    </row>
    <row r="303" spans="1:2" x14ac:dyDescent="0.25">
      <c r="A303" s="15">
        <v>44834</v>
      </c>
      <c r="B303" s="22">
        <v>35.060001</v>
      </c>
    </row>
    <row r="304" spans="1:2" x14ac:dyDescent="0.25">
      <c r="A304" s="15">
        <v>44837</v>
      </c>
      <c r="B304" s="22">
        <v>36.830002</v>
      </c>
    </row>
    <row r="305" spans="1:2" x14ac:dyDescent="0.25">
      <c r="A305" s="15">
        <v>44838</v>
      </c>
      <c r="B305" s="22">
        <v>38.060001</v>
      </c>
    </row>
    <row r="306" spans="1:2" x14ac:dyDescent="0.25">
      <c r="A306" s="15">
        <v>44839</v>
      </c>
      <c r="B306" s="22">
        <v>37.759998000000003</v>
      </c>
    </row>
    <row r="307" spans="1:2" x14ac:dyDescent="0.25">
      <c r="A307" s="15">
        <v>44840</v>
      </c>
      <c r="B307" s="22">
        <v>36.610000999999997</v>
      </c>
    </row>
    <row r="308" spans="1:2" x14ac:dyDescent="0.25">
      <c r="A308" s="15">
        <v>44841</v>
      </c>
      <c r="B308" s="22">
        <v>34.540000999999997</v>
      </c>
    </row>
    <row r="309" spans="1:2" x14ac:dyDescent="0.25">
      <c r="A309" s="15">
        <v>44844</v>
      </c>
      <c r="B309" s="22">
        <v>35.07</v>
      </c>
    </row>
    <row r="310" spans="1:2" x14ac:dyDescent="0.25">
      <c r="A310" s="15">
        <v>44845</v>
      </c>
      <c r="B310" s="22">
        <v>34.599997999999999</v>
      </c>
    </row>
    <row r="311" spans="1:2" x14ac:dyDescent="0.25">
      <c r="A311" s="15">
        <v>44846</v>
      </c>
      <c r="B311" s="22">
        <v>34.270000000000003</v>
      </c>
    </row>
    <row r="312" spans="1:2" x14ac:dyDescent="0.25">
      <c r="A312" s="15">
        <v>44847</v>
      </c>
      <c r="B312" s="22">
        <v>34.43</v>
      </c>
    </row>
    <row r="313" spans="1:2" x14ac:dyDescent="0.25">
      <c r="A313" s="15">
        <v>44848</v>
      </c>
      <c r="B313" s="22">
        <v>33.990001999999997</v>
      </c>
    </row>
    <row r="314" spans="1:2" x14ac:dyDescent="0.25">
      <c r="A314" s="15">
        <v>44851</v>
      </c>
      <c r="B314" s="22">
        <v>36.220001000000003</v>
      </c>
    </row>
    <row r="315" spans="1:2" x14ac:dyDescent="0.25">
      <c r="A315" s="15">
        <v>44852</v>
      </c>
      <c r="B315" s="22">
        <v>36.669998</v>
      </c>
    </row>
    <row r="316" spans="1:2" x14ac:dyDescent="0.25">
      <c r="A316" s="15">
        <v>44853</v>
      </c>
      <c r="B316" s="22">
        <v>34.349997999999999</v>
      </c>
    </row>
    <row r="317" spans="1:2" x14ac:dyDescent="0.25">
      <c r="A317" s="15">
        <v>44854</v>
      </c>
      <c r="B317" s="22">
        <v>34.18</v>
      </c>
    </row>
    <row r="318" spans="1:2" x14ac:dyDescent="0.25">
      <c r="A318" s="15">
        <v>44855</v>
      </c>
      <c r="B318" s="22">
        <v>33.900002000000001</v>
      </c>
    </row>
    <row r="319" spans="1:2" x14ac:dyDescent="0.25">
      <c r="A319" s="15">
        <v>44858</v>
      </c>
      <c r="B319" s="22">
        <v>33.200001</v>
      </c>
    </row>
    <row r="320" spans="1:2" x14ac:dyDescent="0.25">
      <c r="A320" s="15">
        <v>44859</v>
      </c>
      <c r="B320" s="22">
        <v>35.979999999999997</v>
      </c>
    </row>
    <row r="321" spans="1:2" x14ac:dyDescent="0.25">
      <c r="A321" s="15">
        <v>44860</v>
      </c>
      <c r="B321" s="22">
        <v>36.340000000000003</v>
      </c>
    </row>
    <row r="322" spans="1:2" x14ac:dyDescent="0.25">
      <c r="A322" s="15">
        <v>44861</v>
      </c>
      <c r="B322" s="22">
        <v>36.659999999999997</v>
      </c>
    </row>
    <row r="323" spans="1:2" x14ac:dyDescent="0.25">
      <c r="A323" s="15">
        <v>44862</v>
      </c>
      <c r="B323" s="22">
        <v>36.700001</v>
      </c>
    </row>
    <row r="324" spans="1:2" x14ac:dyDescent="0.25">
      <c r="A324" s="15">
        <v>44865</v>
      </c>
      <c r="B324" s="22">
        <v>36.540000999999997</v>
      </c>
    </row>
    <row r="325" spans="1:2" x14ac:dyDescent="0.25">
      <c r="A325" s="15">
        <v>44866</v>
      </c>
      <c r="B325" s="22">
        <v>37.459999000000003</v>
      </c>
    </row>
    <row r="326" spans="1:2" x14ac:dyDescent="0.25">
      <c r="A326" s="15">
        <v>44867</v>
      </c>
      <c r="B326" s="22">
        <v>35.25</v>
      </c>
    </row>
    <row r="327" spans="1:2" x14ac:dyDescent="0.25">
      <c r="A327" s="15">
        <v>44868</v>
      </c>
      <c r="B327" s="22">
        <v>34.779998999999997</v>
      </c>
    </row>
    <row r="328" spans="1:2" x14ac:dyDescent="0.25">
      <c r="A328" s="15">
        <v>44869</v>
      </c>
      <c r="B328" s="22">
        <v>35.07</v>
      </c>
    </row>
    <row r="329" spans="1:2" x14ac:dyDescent="0.25">
      <c r="A329" s="15">
        <v>44872</v>
      </c>
      <c r="B329" s="22">
        <v>36.209999000000003</v>
      </c>
    </row>
    <row r="330" spans="1:2" x14ac:dyDescent="0.25">
      <c r="A330" s="15">
        <v>44873</v>
      </c>
      <c r="B330" s="22">
        <v>36.520000000000003</v>
      </c>
    </row>
    <row r="331" spans="1:2" x14ac:dyDescent="0.25">
      <c r="A331" s="15">
        <v>44874</v>
      </c>
      <c r="B331" s="22">
        <v>36.990001999999997</v>
      </c>
    </row>
    <row r="332" spans="1:2" x14ac:dyDescent="0.25">
      <c r="A332" s="15">
        <v>44875</v>
      </c>
      <c r="B332" s="22">
        <v>42.34</v>
      </c>
    </row>
    <row r="333" spans="1:2" x14ac:dyDescent="0.25">
      <c r="A333" s="15">
        <v>44876</v>
      </c>
      <c r="B333" s="22">
        <v>44.939999</v>
      </c>
    </row>
    <row r="334" spans="1:2" x14ac:dyDescent="0.25">
      <c r="A334" s="15">
        <v>44879</v>
      </c>
      <c r="B334" s="22">
        <v>44.029998999999997</v>
      </c>
    </row>
    <row r="335" spans="1:2" x14ac:dyDescent="0.25">
      <c r="A335" s="15">
        <v>44880</v>
      </c>
      <c r="B335" s="22">
        <v>45.02</v>
      </c>
    </row>
    <row r="336" spans="1:2" x14ac:dyDescent="0.25">
      <c r="A336" s="15">
        <v>44881</v>
      </c>
      <c r="B336" s="22">
        <v>42.810001</v>
      </c>
    </row>
    <row r="337" spans="1:2" x14ac:dyDescent="0.25">
      <c r="A337" s="15">
        <v>44882</v>
      </c>
      <c r="B337" s="22">
        <v>41.939999</v>
      </c>
    </row>
    <row r="338" spans="1:2" x14ac:dyDescent="0.25">
      <c r="A338" s="15">
        <v>44883</v>
      </c>
      <c r="B338" s="22">
        <v>42.150002000000001</v>
      </c>
    </row>
    <row r="339" spans="1:2" x14ac:dyDescent="0.25">
      <c r="A339" s="15">
        <v>44886</v>
      </c>
      <c r="B339" s="22">
        <v>41.209999000000003</v>
      </c>
    </row>
    <row r="340" spans="1:2" x14ac:dyDescent="0.25">
      <c r="A340" s="15">
        <v>44887</v>
      </c>
      <c r="B340" s="22">
        <v>42.610000999999997</v>
      </c>
    </row>
    <row r="341" spans="1:2" x14ac:dyDescent="0.25">
      <c r="A341" s="15">
        <v>44888</v>
      </c>
      <c r="B341" s="22">
        <v>43.889999000000003</v>
      </c>
    </row>
    <row r="342" spans="1:2" x14ac:dyDescent="0.25">
      <c r="A342" s="15">
        <v>44890</v>
      </c>
      <c r="B342" s="22">
        <v>43.880001</v>
      </c>
    </row>
    <row r="343" spans="1:2" x14ac:dyDescent="0.25">
      <c r="A343" s="15">
        <v>44893</v>
      </c>
      <c r="B343" s="22">
        <v>42.900002000000001</v>
      </c>
    </row>
    <row r="344" spans="1:2" x14ac:dyDescent="0.25">
      <c r="A344" s="15">
        <v>44894</v>
      </c>
      <c r="B344" s="22">
        <v>43.419998</v>
      </c>
    </row>
    <row r="345" spans="1:2" x14ac:dyDescent="0.25">
      <c r="A345" s="15">
        <v>44895</v>
      </c>
      <c r="B345" s="22">
        <v>46.860000999999997</v>
      </c>
    </row>
    <row r="346" spans="1:2" x14ac:dyDescent="0.25">
      <c r="A346" s="15">
        <v>44896</v>
      </c>
      <c r="B346" s="22">
        <v>46.349997999999999</v>
      </c>
    </row>
    <row r="347" spans="1:2" x14ac:dyDescent="0.25">
      <c r="A347" s="15">
        <v>44897</v>
      </c>
      <c r="B347" s="22">
        <v>46.77</v>
      </c>
    </row>
    <row r="348" spans="1:2" x14ac:dyDescent="0.25">
      <c r="A348" s="15">
        <v>44900</v>
      </c>
      <c r="B348" s="22">
        <v>44.810001</v>
      </c>
    </row>
    <row r="349" spans="1:2" x14ac:dyDescent="0.25">
      <c r="A349" s="15">
        <v>44901</v>
      </c>
      <c r="B349" s="22">
        <v>43.400002000000001</v>
      </c>
    </row>
    <row r="350" spans="1:2" x14ac:dyDescent="0.25">
      <c r="A350" s="15">
        <v>44902</v>
      </c>
      <c r="B350" s="22">
        <v>43.34</v>
      </c>
    </row>
    <row r="351" spans="1:2" x14ac:dyDescent="0.25">
      <c r="A351" s="15">
        <v>44903</v>
      </c>
      <c r="B351" s="22">
        <v>43.900002000000001</v>
      </c>
    </row>
    <row r="352" spans="1:2" x14ac:dyDescent="0.25">
      <c r="A352" s="15">
        <v>44904</v>
      </c>
      <c r="B352" s="22">
        <v>43.360000999999997</v>
      </c>
    </row>
    <row r="353" spans="1:2" x14ac:dyDescent="0.25">
      <c r="A353" s="15">
        <v>44907</v>
      </c>
      <c r="B353" s="22">
        <v>43.959999000000003</v>
      </c>
    </row>
    <row r="354" spans="1:2" x14ac:dyDescent="0.25">
      <c r="A354" s="15">
        <v>44908</v>
      </c>
      <c r="B354" s="22">
        <v>46.119999</v>
      </c>
    </row>
    <row r="355" spans="1:2" x14ac:dyDescent="0.25">
      <c r="A355" s="15">
        <v>44909</v>
      </c>
      <c r="B355" s="22">
        <v>46.34</v>
      </c>
    </row>
    <row r="356" spans="1:2" x14ac:dyDescent="0.25">
      <c r="A356" s="15">
        <v>44910</v>
      </c>
      <c r="B356" s="22">
        <v>44.400002000000001</v>
      </c>
    </row>
    <row r="357" spans="1:2" x14ac:dyDescent="0.25">
      <c r="A357" s="15">
        <v>44911</v>
      </c>
      <c r="B357" s="22">
        <v>42.41</v>
      </c>
    </row>
    <row r="358" spans="1:2" x14ac:dyDescent="0.25">
      <c r="A358" s="15">
        <v>44914</v>
      </c>
      <c r="B358" s="22">
        <v>43.099997999999999</v>
      </c>
    </row>
    <row r="359" spans="1:2" x14ac:dyDescent="0.25">
      <c r="A359" s="15">
        <v>44915</v>
      </c>
      <c r="B359" s="22">
        <v>42.040000999999997</v>
      </c>
    </row>
    <row r="360" spans="1:2" x14ac:dyDescent="0.25">
      <c r="A360" s="15">
        <v>44916</v>
      </c>
      <c r="B360" s="22">
        <v>43.299999</v>
      </c>
    </row>
    <row r="361" spans="1:2" x14ac:dyDescent="0.25">
      <c r="A361" s="15">
        <v>44917</v>
      </c>
      <c r="B361" s="22">
        <v>42.139999000000003</v>
      </c>
    </row>
    <row r="362" spans="1:2" x14ac:dyDescent="0.25">
      <c r="A362" s="15">
        <v>44918</v>
      </c>
      <c r="B362" s="22">
        <v>43.029998999999997</v>
      </c>
    </row>
    <row r="363" spans="1:2" x14ac:dyDescent="0.25">
      <c r="A363" s="15">
        <v>44922</v>
      </c>
      <c r="B363" s="22">
        <v>43.009998000000003</v>
      </c>
    </row>
    <row r="364" spans="1:2" x14ac:dyDescent="0.25">
      <c r="A364" s="15">
        <v>44923</v>
      </c>
      <c r="B364" s="22">
        <v>41.32</v>
      </c>
    </row>
    <row r="365" spans="1:2" x14ac:dyDescent="0.25">
      <c r="A365" s="15">
        <v>44924</v>
      </c>
      <c r="B365" s="22">
        <v>43.630001</v>
      </c>
    </row>
    <row r="366" spans="1:2" x14ac:dyDescent="0.25">
      <c r="A366" s="15">
        <v>44925</v>
      </c>
      <c r="B366" s="22">
        <v>42.689999</v>
      </c>
    </row>
    <row r="367" spans="1:2" x14ac:dyDescent="0.25">
      <c r="A367" s="15">
        <v>44929</v>
      </c>
      <c r="B367" s="22">
        <v>41.959999000000003</v>
      </c>
    </row>
    <row r="368" spans="1:2" x14ac:dyDescent="0.25">
      <c r="A368" s="15">
        <v>44930</v>
      </c>
      <c r="B368" s="22">
        <v>43.279998999999997</v>
      </c>
    </row>
    <row r="369" spans="1:2" x14ac:dyDescent="0.25">
      <c r="A369" s="15">
        <v>44931</v>
      </c>
      <c r="B369" s="22">
        <v>44.490001999999997</v>
      </c>
    </row>
    <row r="370" spans="1:2" x14ac:dyDescent="0.25">
      <c r="A370" s="15">
        <v>44932</v>
      </c>
      <c r="B370" s="22">
        <v>46.23</v>
      </c>
    </row>
    <row r="371" spans="1:2" x14ac:dyDescent="0.25">
      <c r="A371" s="15">
        <v>44935</v>
      </c>
      <c r="B371" s="22">
        <v>48.740001999999997</v>
      </c>
    </row>
    <row r="372" spans="1:2" x14ac:dyDescent="0.25">
      <c r="A372" s="15">
        <v>44936</v>
      </c>
      <c r="B372" s="22">
        <v>47.93</v>
      </c>
    </row>
    <row r="373" spans="1:2" x14ac:dyDescent="0.25">
      <c r="A373" s="15">
        <v>44937</v>
      </c>
      <c r="B373" s="22">
        <v>48.959999000000003</v>
      </c>
    </row>
    <row r="374" spans="1:2" x14ac:dyDescent="0.25">
      <c r="A374" s="15">
        <v>44938</v>
      </c>
      <c r="B374" s="22">
        <v>51.880001</v>
      </c>
    </row>
    <row r="375" spans="1:2" x14ac:dyDescent="0.25">
      <c r="A375" s="15">
        <v>44939</v>
      </c>
      <c r="B375" s="22">
        <v>53.259998000000003</v>
      </c>
    </row>
    <row r="376" spans="1:2" x14ac:dyDescent="0.25">
      <c r="A376" s="15">
        <v>44943</v>
      </c>
      <c r="B376" s="22">
        <v>52.540000999999997</v>
      </c>
    </row>
    <row r="377" spans="1:2" x14ac:dyDescent="0.25">
      <c r="A377" s="15">
        <v>44944</v>
      </c>
      <c r="B377" s="22">
        <v>52.389999000000003</v>
      </c>
    </row>
    <row r="378" spans="1:2" x14ac:dyDescent="0.25">
      <c r="A378" s="15">
        <v>44945</v>
      </c>
      <c r="B378" s="22">
        <v>52.200001</v>
      </c>
    </row>
    <row r="379" spans="1:2" x14ac:dyDescent="0.25">
      <c r="A379" s="15">
        <v>44946</v>
      </c>
      <c r="B379" s="22">
        <v>53.259998000000003</v>
      </c>
    </row>
    <row r="380" spans="1:2" x14ac:dyDescent="0.25">
      <c r="A380" s="15">
        <v>44949</v>
      </c>
      <c r="B380" s="22">
        <v>54.5</v>
      </c>
    </row>
    <row r="381" spans="1:2" x14ac:dyDescent="0.25">
      <c r="A381" s="15">
        <v>44950</v>
      </c>
      <c r="B381" s="22">
        <v>52.380001</v>
      </c>
    </row>
    <row r="382" spans="1:2" x14ac:dyDescent="0.25">
      <c r="A382" s="15">
        <v>44951</v>
      </c>
      <c r="B382" s="22">
        <v>51.810001</v>
      </c>
    </row>
    <row r="383" spans="1:2" x14ac:dyDescent="0.25">
      <c r="A383" s="15">
        <v>44952</v>
      </c>
      <c r="B383" s="22">
        <v>51.040000999999997</v>
      </c>
    </row>
    <row r="384" spans="1:2" x14ac:dyDescent="0.25">
      <c r="A384" s="15">
        <v>44953</v>
      </c>
      <c r="B384" s="22">
        <v>51.02</v>
      </c>
    </row>
    <row r="385" spans="1:2" x14ac:dyDescent="0.25">
      <c r="A385" s="15">
        <v>44956</v>
      </c>
      <c r="B385" s="22">
        <v>50</v>
      </c>
    </row>
    <row r="386" spans="1:2" x14ac:dyDescent="0.25">
      <c r="A386" s="15">
        <v>44957</v>
      </c>
      <c r="B386" s="22">
        <v>52.330002</v>
      </c>
    </row>
    <row r="387" spans="1:2" x14ac:dyDescent="0.25">
      <c r="A387" s="15">
        <v>44958</v>
      </c>
      <c r="B387" s="22">
        <v>54.73</v>
      </c>
    </row>
    <row r="388" spans="1:2" x14ac:dyDescent="0.25">
      <c r="A388" s="15">
        <v>44959</v>
      </c>
      <c r="B388" s="22">
        <v>55.470001000000003</v>
      </c>
    </row>
    <row r="389" spans="1:2" x14ac:dyDescent="0.25">
      <c r="A389" s="15">
        <v>44960</v>
      </c>
      <c r="B389" s="22">
        <v>54.830002</v>
      </c>
    </row>
    <row r="390" spans="1:2" x14ac:dyDescent="0.25">
      <c r="A390" s="15">
        <v>44963</v>
      </c>
      <c r="B390" s="22">
        <v>53.93</v>
      </c>
    </row>
    <row r="391" spans="1:2" x14ac:dyDescent="0.25">
      <c r="A391" s="15">
        <v>44964</v>
      </c>
      <c r="B391" s="22">
        <v>55</v>
      </c>
    </row>
    <row r="392" spans="1:2" x14ac:dyDescent="0.25">
      <c r="A392" s="15">
        <v>44965</v>
      </c>
      <c r="B392" s="22">
        <v>54.540000999999997</v>
      </c>
    </row>
    <row r="393" spans="1:2" x14ac:dyDescent="0.25">
      <c r="A393" s="15">
        <v>44966</v>
      </c>
      <c r="B393" s="22">
        <v>53.200001</v>
      </c>
    </row>
    <row r="394" spans="1:2" x14ac:dyDescent="0.25">
      <c r="A394" s="15">
        <v>44967</v>
      </c>
      <c r="B394" s="22">
        <v>52.549999</v>
      </c>
    </row>
    <row r="395" spans="1:2" x14ac:dyDescent="0.25">
      <c r="A395" s="15">
        <v>44970</v>
      </c>
      <c r="B395" s="22">
        <v>53.360000999999997</v>
      </c>
    </row>
    <row r="396" spans="1:2" x14ac:dyDescent="0.25">
      <c r="A396" s="15">
        <v>44971</v>
      </c>
      <c r="B396" s="22">
        <v>53.189999</v>
      </c>
    </row>
    <row r="397" spans="1:2" x14ac:dyDescent="0.25">
      <c r="A397" s="15">
        <v>44972</v>
      </c>
      <c r="B397" s="22">
        <v>50.529998999999997</v>
      </c>
    </row>
    <row r="398" spans="1:2" x14ac:dyDescent="0.25">
      <c r="A398" s="15">
        <v>44973</v>
      </c>
      <c r="B398" s="22">
        <v>50.110000999999997</v>
      </c>
    </row>
    <row r="399" spans="1:2" x14ac:dyDescent="0.25">
      <c r="A399" s="15">
        <v>44974</v>
      </c>
      <c r="B399" s="22">
        <v>49.84</v>
      </c>
    </row>
    <row r="400" spans="1:2" x14ac:dyDescent="0.25">
      <c r="A400" s="15">
        <v>44978</v>
      </c>
      <c r="B400" s="22">
        <v>49.009998000000003</v>
      </c>
    </row>
    <row r="401" spans="1:2" x14ac:dyDescent="0.25">
      <c r="A401" s="15">
        <v>44979</v>
      </c>
      <c r="B401" s="22">
        <v>49.25</v>
      </c>
    </row>
    <row r="402" spans="1:2" x14ac:dyDescent="0.25">
      <c r="A402" s="15">
        <v>44980</v>
      </c>
      <c r="B402" s="22">
        <v>49.939999</v>
      </c>
    </row>
    <row r="403" spans="1:2" x14ac:dyDescent="0.25">
      <c r="A403" s="15">
        <v>44981</v>
      </c>
      <c r="B403" s="22">
        <v>48.669998</v>
      </c>
    </row>
    <row r="404" spans="1:2" x14ac:dyDescent="0.25">
      <c r="A404" s="15">
        <v>44984</v>
      </c>
      <c r="B404" s="22">
        <v>48.450001</v>
      </c>
    </row>
    <row r="405" spans="1:2" x14ac:dyDescent="0.25">
      <c r="A405" s="15">
        <v>44985</v>
      </c>
      <c r="B405" s="22">
        <v>49.57</v>
      </c>
    </row>
    <row r="406" spans="1:2" x14ac:dyDescent="0.25">
      <c r="A406" s="15">
        <v>44986</v>
      </c>
      <c r="B406" s="22">
        <v>50.41</v>
      </c>
    </row>
    <row r="407" spans="1:2" x14ac:dyDescent="0.25">
      <c r="A407" s="15">
        <v>44987</v>
      </c>
      <c r="B407" s="22">
        <v>50.990001999999997</v>
      </c>
    </row>
    <row r="408" spans="1:2" x14ac:dyDescent="0.25">
      <c r="A408" s="15">
        <v>44988</v>
      </c>
      <c r="B408" s="22">
        <v>52</v>
      </c>
    </row>
    <row r="409" spans="1:2" x14ac:dyDescent="0.25">
      <c r="A409" s="15">
        <v>44991</v>
      </c>
      <c r="B409" s="22">
        <v>50.880001</v>
      </c>
    </row>
    <row r="410" spans="1:2" x14ac:dyDescent="0.25">
      <c r="A410" s="15">
        <v>44992</v>
      </c>
      <c r="B410" s="22">
        <v>50.16</v>
      </c>
    </row>
    <row r="411" spans="1:2" x14ac:dyDescent="0.25">
      <c r="A411" s="15">
        <v>44993</v>
      </c>
      <c r="B411" s="22">
        <v>50.77</v>
      </c>
    </row>
    <row r="412" spans="1:2" x14ac:dyDescent="0.25">
      <c r="A412" s="15">
        <v>44994</v>
      </c>
      <c r="B412" s="22">
        <v>48.400002000000001</v>
      </c>
    </row>
    <row r="413" spans="1:2" x14ac:dyDescent="0.25">
      <c r="A413" s="15">
        <v>44995</v>
      </c>
      <c r="B413" s="22">
        <v>46.349997999999999</v>
      </c>
    </row>
    <row r="414" spans="1:2" x14ac:dyDescent="0.25">
      <c r="A414" s="15">
        <v>44998</v>
      </c>
      <c r="B414" s="22">
        <v>45</v>
      </c>
    </row>
    <row r="415" spans="1:2" x14ac:dyDescent="0.25">
      <c r="A415" s="15">
        <v>44999</v>
      </c>
      <c r="B415" s="22">
        <v>45.610000999999997</v>
      </c>
    </row>
    <row r="416" spans="1:2" x14ac:dyDescent="0.25">
      <c r="A416" s="15">
        <v>45000</v>
      </c>
      <c r="B416" s="22">
        <v>45.130001</v>
      </c>
    </row>
    <row r="417" spans="1:2" x14ac:dyDescent="0.25">
      <c r="A417" s="15">
        <v>45001</v>
      </c>
      <c r="B417" s="22">
        <v>46.080002</v>
      </c>
    </row>
    <row r="418" spans="1:2" x14ac:dyDescent="0.25">
      <c r="A418" s="15">
        <v>45002</v>
      </c>
      <c r="B418" s="22">
        <v>43.970001000000003</v>
      </c>
    </row>
    <row r="419" spans="1:2" x14ac:dyDescent="0.25">
      <c r="A419" s="15">
        <v>45005</v>
      </c>
      <c r="B419" s="22">
        <v>44.779998999999997</v>
      </c>
    </row>
    <row r="420" spans="1:2" x14ac:dyDescent="0.25">
      <c r="A420" s="15">
        <v>45006</v>
      </c>
      <c r="B420" s="22">
        <v>46.529998999999997</v>
      </c>
    </row>
    <row r="421" spans="1:2" x14ac:dyDescent="0.25">
      <c r="A421" s="15">
        <v>45007</v>
      </c>
      <c r="B421" s="22">
        <v>46.07</v>
      </c>
    </row>
    <row r="422" spans="1:2" x14ac:dyDescent="0.25">
      <c r="A422" s="15">
        <v>45008</v>
      </c>
      <c r="B422" s="22">
        <v>45.330002</v>
      </c>
    </row>
    <row r="423" spans="1:2" x14ac:dyDescent="0.25">
      <c r="A423" s="15">
        <v>45009</v>
      </c>
      <c r="B423" s="22">
        <v>45.93</v>
      </c>
    </row>
    <row r="424" spans="1:2" x14ac:dyDescent="0.25">
      <c r="A424" s="15">
        <v>45012</v>
      </c>
      <c r="B424" s="22">
        <v>47.27</v>
      </c>
    </row>
    <row r="425" spans="1:2" x14ac:dyDescent="0.25">
      <c r="A425" s="15">
        <v>45013</v>
      </c>
      <c r="B425" s="22">
        <v>47.599997999999999</v>
      </c>
    </row>
    <row r="426" spans="1:2" x14ac:dyDescent="0.25">
      <c r="A426" s="15">
        <v>45014</v>
      </c>
      <c r="B426" s="22">
        <v>49.150002000000001</v>
      </c>
    </row>
    <row r="427" spans="1:2" x14ac:dyDescent="0.25">
      <c r="A427" s="15">
        <v>45015</v>
      </c>
      <c r="B427" s="22">
        <v>49.549999</v>
      </c>
    </row>
    <row r="428" spans="1:2" x14ac:dyDescent="0.25">
      <c r="A428" s="15">
        <v>45016</v>
      </c>
      <c r="B428" s="22">
        <v>50.459999000000003</v>
      </c>
    </row>
    <row r="429" spans="1:2" x14ac:dyDescent="0.25">
      <c r="A429" s="15">
        <v>45019</v>
      </c>
      <c r="B429" s="22">
        <v>49.959999000000003</v>
      </c>
    </row>
    <row r="430" spans="1:2" x14ac:dyDescent="0.25">
      <c r="A430" s="15">
        <v>45020</v>
      </c>
      <c r="B430" s="22">
        <v>49.360000999999997</v>
      </c>
    </row>
    <row r="431" spans="1:2" x14ac:dyDescent="0.25">
      <c r="A431" s="15">
        <v>45021</v>
      </c>
      <c r="B431" s="22">
        <v>48.68</v>
      </c>
    </row>
    <row r="432" spans="1:2" x14ac:dyDescent="0.25">
      <c r="A432" s="15">
        <v>45022</v>
      </c>
      <c r="B432" s="22">
        <v>48.290000999999997</v>
      </c>
    </row>
    <row r="433" spans="1:2" x14ac:dyDescent="0.25">
      <c r="A433" s="15">
        <v>45026</v>
      </c>
      <c r="B433" s="22">
        <v>49.82</v>
      </c>
    </row>
    <row r="434" spans="1:2" x14ac:dyDescent="0.25">
      <c r="A434" s="15">
        <v>45027</v>
      </c>
      <c r="B434" s="22">
        <v>51.060001</v>
      </c>
    </row>
    <row r="435" spans="1:2" x14ac:dyDescent="0.25">
      <c r="A435" s="15">
        <v>45028</v>
      </c>
      <c r="B435" s="22">
        <v>52.040000999999997</v>
      </c>
    </row>
    <row r="436" spans="1:2" x14ac:dyDescent="0.25">
      <c r="A436" s="15">
        <v>45029</v>
      </c>
      <c r="B436" s="22">
        <v>53.77</v>
      </c>
    </row>
    <row r="437" spans="1:2" x14ac:dyDescent="0.25">
      <c r="A437" s="15">
        <v>45030</v>
      </c>
      <c r="B437" s="22">
        <v>52.09</v>
      </c>
    </row>
    <row r="438" spans="1:2" x14ac:dyDescent="0.25">
      <c r="A438" s="15">
        <v>45033</v>
      </c>
      <c r="B438" s="22">
        <v>52.009998000000003</v>
      </c>
    </row>
    <row r="439" spans="1:2" x14ac:dyDescent="0.25">
      <c r="A439" s="15">
        <v>45034</v>
      </c>
      <c r="B439" s="22">
        <v>52.66</v>
      </c>
    </row>
    <row r="440" spans="1:2" x14ac:dyDescent="0.25">
      <c r="A440" s="15">
        <v>45035</v>
      </c>
      <c r="B440" s="22">
        <v>52.560001</v>
      </c>
    </row>
    <row r="441" spans="1:2" x14ac:dyDescent="0.25">
      <c r="A441" s="15">
        <v>45036</v>
      </c>
      <c r="B441" s="22">
        <v>52.380001</v>
      </c>
    </row>
    <row r="442" spans="1:2" x14ac:dyDescent="0.25">
      <c r="A442" s="15">
        <v>45037</v>
      </c>
      <c r="B442" s="22">
        <v>53.07</v>
      </c>
    </row>
    <row r="443" spans="1:2" x14ac:dyDescent="0.25">
      <c r="A443" s="15">
        <v>45040</v>
      </c>
      <c r="B443" s="22">
        <v>52.66</v>
      </c>
    </row>
    <row r="444" spans="1:2" x14ac:dyDescent="0.25">
      <c r="A444" s="15">
        <v>45041</v>
      </c>
      <c r="B444" s="22">
        <v>51.16</v>
      </c>
    </row>
    <row r="445" spans="1:2" x14ac:dyDescent="0.25">
      <c r="A445" s="15">
        <v>45042</v>
      </c>
      <c r="B445" s="22">
        <v>49.509998000000003</v>
      </c>
    </row>
    <row r="446" spans="1:2" x14ac:dyDescent="0.25">
      <c r="A446" s="15">
        <v>45043</v>
      </c>
      <c r="B446" s="22">
        <v>50.860000999999997</v>
      </c>
    </row>
    <row r="447" spans="1:2" x14ac:dyDescent="0.25">
      <c r="A447" s="15">
        <v>45044</v>
      </c>
      <c r="B447" s="22">
        <v>53.130001</v>
      </c>
    </row>
    <row r="448" spans="1:2" x14ac:dyDescent="0.25">
      <c r="A448" s="15">
        <v>45047</v>
      </c>
      <c r="B448" s="22">
        <v>53.23</v>
      </c>
    </row>
    <row r="449" spans="1:2" x14ac:dyDescent="0.25">
      <c r="A449" s="15">
        <v>45048</v>
      </c>
      <c r="B449" s="22">
        <v>52.200001</v>
      </c>
    </row>
    <row r="450" spans="1:2" x14ac:dyDescent="0.25">
      <c r="A450" s="15">
        <v>45049</v>
      </c>
      <c r="B450" s="22">
        <v>52.130001</v>
      </c>
    </row>
    <row r="451" spans="1:2" x14ac:dyDescent="0.25">
      <c r="A451" s="15">
        <v>45050</v>
      </c>
      <c r="B451" s="22">
        <v>51.48</v>
      </c>
    </row>
    <row r="452" spans="1:2" x14ac:dyDescent="0.25">
      <c r="A452" s="15">
        <v>45051</v>
      </c>
      <c r="B452" s="22">
        <v>52.5</v>
      </c>
    </row>
    <row r="453" spans="1:2" x14ac:dyDescent="0.25">
      <c r="A453" s="15">
        <v>45054</v>
      </c>
      <c r="B453" s="22">
        <v>53.200001</v>
      </c>
    </row>
    <row r="454" spans="1:2" x14ac:dyDescent="0.25">
      <c r="A454" s="15">
        <v>45055</v>
      </c>
      <c r="B454" s="22">
        <v>53.169998</v>
      </c>
    </row>
    <row r="455" spans="1:2" x14ac:dyDescent="0.25">
      <c r="A455" s="15">
        <v>45056</v>
      </c>
      <c r="B455" s="22">
        <v>54.709999000000003</v>
      </c>
    </row>
    <row r="456" spans="1:2" x14ac:dyDescent="0.25">
      <c r="A456" s="15">
        <v>45057</v>
      </c>
      <c r="B456" s="22">
        <v>54.57</v>
      </c>
    </row>
    <row r="457" spans="1:2" x14ac:dyDescent="0.25">
      <c r="A457" s="15">
        <v>45058</v>
      </c>
      <c r="B457" s="22">
        <v>56.110000999999997</v>
      </c>
    </row>
    <row r="458" spans="1:2" x14ac:dyDescent="0.25">
      <c r="A458" s="15">
        <v>45061</v>
      </c>
      <c r="B458" s="22">
        <v>57.169998</v>
      </c>
    </row>
    <row r="459" spans="1:2" x14ac:dyDescent="0.25">
      <c r="A459" s="15">
        <v>45062</v>
      </c>
      <c r="B459" s="22">
        <v>57.529998999999997</v>
      </c>
    </row>
    <row r="460" spans="1:2" x14ac:dyDescent="0.25">
      <c r="A460" s="15">
        <v>45063</v>
      </c>
      <c r="B460" s="22">
        <v>59.029998999999997</v>
      </c>
    </row>
    <row r="461" spans="1:2" x14ac:dyDescent="0.25">
      <c r="A461" s="15">
        <v>45064</v>
      </c>
      <c r="B461" s="22">
        <v>58.57</v>
      </c>
    </row>
    <row r="462" spans="1:2" x14ac:dyDescent="0.25">
      <c r="A462" s="15">
        <v>45065</v>
      </c>
      <c r="B462" s="22">
        <v>58.59</v>
      </c>
    </row>
    <row r="463" spans="1:2" x14ac:dyDescent="0.25">
      <c r="A463" s="15">
        <v>45068</v>
      </c>
      <c r="B463" s="22">
        <v>59.360000999999997</v>
      </c>
    </row>
    <row r="464" spans="1:2" x14ac:dyDescent="0.25">
      <c r="A464" s="15">
        <v>45069</v>
      </c>
      <c r="B464" s="22">
        <v>58.470001000000003</v>
      </c>
    </row>
    <row r="465" spans="1:2" x14ac:dyDescent="0.25">
      <c r="A465" s="15">
        <v>45070</v>
      </c>
      <c r="B465" s="22">
        <v>57.23</v>
      </c>
    </row>
    <row r="466" spans="1:2" x14ac:dyDescent="0.25">
      <c r="A466" s="15">
        <v>45071</v>
      </c>
      <c r="B466" s="22">
        <v>56.380001</v>
      </c>
    </row>
    <row r="467" spans="1:2" x14ac:dyDescent="0.25">
      <c r="A467" s="15">
        <v>45072</v>
      </c>
      <c r="B467" s="22">
        <v>56.470001000000003</v>
      </c>
    </row>
    <row r="468" spans="1:2" x14ac:dyDescent="0.25">
      <c r="A468" s="15">
        <v>45076</v>
      </c>
      <c r="B468" s="22">
        <v>56.790000999999997</v>
      </c>
    </row>
    <row r="469" spans="1:2" x14ac:dyDescent="0.25">
      <c r="A469" s="15">
        <v>45077</v>
      </c>
      <c r="B469" s="22">
        <v>55.919998</v>
      </c>
    </row>
    <row r="470" spans="1:2" x14ac:dyDescent="0.25">
      <c r="A470" s="15">
        <v>45078</v>
      </c>
      <c r="B470" s="22">
        <v>57.459999000000003</v>
      </c>
    </row>
    <row r="471" spans="1:2" x14ac:dyDescent="0.25">
      <c r="A471" s="15">
        <v>45079</v>
      </c>
      <c r="B471" s="22">
        <v>59.23</v>
      </c>
    </row>
    <row r="472" spans="1:2" x14ac:dyDescent="0.25">
      <c r="A472" s="15">
        <v>45082</v>
      </c>
      <c r="B472" s="22">
        <v>58.150002000000001</v>
      </c>
    </row>
    <row r="473" spans="1:2" x14ac:dyDescent="0.25">
      <c r="A473" s="15">
        <v>45083</v>
      </c>
      <c r="B473" s="22">
        <v>59.360000999999997</v>
      </c>
    </row>
    <row r="474" spans="1:2" x14ac:dyDescent="0.25">
      <c r="A474" s="15">
        <v>45084</v>
      </c>
      <c r="B474" s="22">
        <v>60.66</v>
      </c>
    </row>
    <row r="475" spans="1:2" x14ac:dyDescent="0.25">
      <c r="A475" s="15">
        <v>45085</v>
      </c>
      <c r="B475" s="22">
        <v>61.93</v>
      </c>
    </row>
    <row r="476" spans="1:2" x14ac:dyDescent="0.25">
      <c r="A476" s="15">
        <v>45086</v>
      </c>
      <c r="B476" s="22">
        <v>60.360000999999997</v>
      </c>
    </row>
    <row r="477" spans="1:2" x14ac:dyDescent="0.25">
      <c r="A477" s="15">
        <v>45089</v>
      </c>
      <c r="B477" s="22">
        <v>60.830002</v>
      </c>
    </row>
    <row r="478" spans="1:2" x14ac:dyDescent="0.25">
      <c r="A478" s="15">
        <v>45090</v>
      </c>
      <c r="B478" s="22">
        <v>61.82</v>
      </c>
    </row>
    <row r="479" spans="1:2" x14ac:dyDescent="0.25">
      <c r="A479" s="15">
        <v>45091</v>
      </c>
      <c r="B479" s="22">
        <v>62.040000999999997</v>
      </c>
    </row>
    <row r="480" spans="1:2" x14ac:dyDescent="0.25">
      <c r="A480" s="15">
        <v>45092</v>
      </c>
      <c r="B480" s="22">
        <v>62.509998000000003</v>
      </c>
    </row>
    <row r="481" spans="1:2" x14ac:dyDescent="0.25">
      <c r="A481" s="15">
        <v>45093</v>
      </c>
      <c r="B481" s="22">
        <v>61.150002000000001</v>
      </c>
    </row>
    <row r="482" spans="1:2" x14ac:dyDescent="0.25">
      <c r="A482" s="15">
        <v>45097</v>
      </c>
      <c r="B482" s="22">
        <v>59.919998</v>
      </c>
    </row>
    <row r="483" spans="1:2" x14ac:dyDescent="0.25">
      <c r="A483" s="15">
        <v>45098</v>
      </c>
      <c r="B483" s="22">
        <v>61.509998000000003</v>
      </c>
    </row>
    <row r="484" spans="1:2" x14ac:dyDescent="0.25">
      <c r="A484" s="15">
        <v>45099</v>
      </c>
      <c r="B484" s="22">
        <v>60.98</v>
      </c>
    </row>
    <row r="485" spans="1:2" x14ac:dyDescent="0.25">
      <c r="A485" s="15">
        <v>45100</v>
      </c>
      <c r="B485" s="22">
        <v>60.400002000000001</v>
      </c>
    </row>
    <row r="486" spans="1:2" x14ac:dyDescent="0.25">
      <c r="A486" s="15">
        <v>45103</v>
      </c>
      <c r="B486" s="22">
        <v>60.84</v>
      </c>
    </row>
    <row r="487" spans="1:2" x14ac:dyDescent="0.25">
      <c r="A487" s="15">
        <v>45104</v>
      </c>
      <c r="B487" s="22">
        <v>61.990001999999997</v>
      </c>
    </row>
    <row r="488" spans="1:2" x14ac:dyDescent="0.25">
      <c r="A488" s="15">
        <v>45105</v>
      </c>
      <c r="B488" s="22">
        <v>61.610000999999997</v>
      </c>
    </row>
    <row r="489" spans="1:2" x14ac:dyDescent="0.25">
      <c r="A489" s="15">
        <v>45106</v>
      </c>
      <c r="B489" s="22">
        <v>62.740001999999997</v>
      </c>
    </row>
    <row r="490" spans="1:2" x14ac:dyDescent="0.25">
      <c r="A490" s="15">
        <v>45107</v>
      </c>
      <c r="B490" s="22">
        <v>62.82</v>
      </c>
    </row>
    <row r="491" spans="1:2" x14ac:dyDescent="0.25">
      <c r="A491" s="15">
        <v>45110</v>
      </c>
      <c r="B491" s="22">
        <v>63.380001</v>
      </c>
    </row>
    <row r="492" spans="1:2" x14ac:dyDescent="0.25">
      <c r="A492" s="15">
        <v>45112</v>
      </c>
      <c r="B492" s="22">
        <v>62.040000999999997</v>
      </c>
    </row>
    <row r="493" spans="1:2" x14ac:dyDescent="0.25">
      <c r="A493" s="15">
        <v>45113</v>
      </c>
      <c r="B493" s="22">
        <v>61.41</v>
      </c>
    </row>
    <row r="494" spans="1:2" x14ac:dyDescent="0.25">
      <c r="A494" s="15">
        <v>45114</v>
      </c>
      <c r="B494" s="22">
        <v>61.68</v>
      </c>
    </row>
    <row r="495" spans="1:2" x14ac:dyDescent="0.25">
      <c r="A495" s="15">
        <v>45117</v>
      </c>
      <c r="B495" s="22">
        <v>62.360000999999997</v>
      </c>
    </row>
    <row r="496" spans="1:2" x14ac:dyDescent="0.25">
      <c r="A496" s="15">
        <v>45118</v>
      </c>
      <c r="B496" s="22">
        <v>63.139999000000003</v>
      </c>
    </row>
    <row r="497" spans="1:2" x14ac:dyDescent="0.25">
      <c r="A497" s="15">
        <v>45119</v>
      </c>
      <c r="B497" s="22">
        <v>64.449996999999996</v>
      </c>
    </row>
    <row r="498" spans="1:2" x14ac:dyDescent="0.25">
      <c r="A498" s="15">
        <v>45120</v>
      </c>
      <c r="B498" s="22">
        <v>65.860000999999997</v>
      </c>
    </row>
    <row r="499" spans="1:2" x14ac:dyDescent="0.25">
      <c r="A499" s="15">
        <v>45121</v>
      </c>
      <c r="B499" s="22">
        <v>64.220000999999996</v>
      </c>
    </row>
    <row r="500" spans="1:2" x14ac:dyDescent="0.25">
      <c r="A500" s="15">
        <v>45124</v>
      </c>
      <c r="B500" s="22">
        <v>65.25</v>
      </c>
    </row>
    <row r="501" spans="1:2" x14ac:dyDescent="0.25">
      <c r="A501" s="15">
        <v>45125</v>
      </c>
      <c r="B501" s="22">
        <v>66.239998</v>
      </c>
    </row>
    <row r="502" spans="1:2" x14ac:dyDescent="0.25">
      <c r="A502" s="15">
        <v>45126</v>
      </c>
      <c r="B502" s="22">
        <v>66.910004000000001</v>
      </c>
    </row>
    <row r="503" spans="1:2" x14ac:dyDescent="0.25">
      <c r="A503" s="15">
        <v>45127</v>
      </c>
      <c r="B503" s="22">
        <v>66.059997999999993</v>
      </c>
    </row>
    <row r="504" spans="1:2" x14ac:dyDescent="0.25">
      <c r="A504" s="15">
        <v>45128</v>
      </c>
      <c r="B504" s="22">
        <v>65.190002000000007</v>
      </c>
    </row>
    <row r="505" spans="1:2" x14ac:dyDescent="0.25">
      <c r="A505" s="15">
        <v>45131</v>
      </c>
      <c r="B505" s="22">
        <v>65.169998000000007</v>
      </c>
    </row>
    <row r="506" spans="1:2" x14ac:dyDescent="0.25">
      <c r="A506" s="15">
        <v>45132</v>
      </c>
      <c r="B506" s="22">
        <v>64.599997999999999</v>
      </c>
    </row>
    <row r="507" spans="1:2" x14ac:dyDescent="0.25">
      <c r="A507" s="15">
        <v>45133</v>
      </c>
      <c r="B507" s="22">
        <v>65.910004000000001</v>
      </c>
    </row>
    <row r="508" spans="1:2" x14ac:dyDescent="0.25">
      <c r="A508" s="15">
        <v>45134</v>
      </c>
      <c r="B508" s="22">
        <v>65.830001999999993</v>
      </c>
    </row>
    <row r="509" spans="1:2" x14ac:dyDescent="0.25">
      <c r="A509" s="15">
        <v>45135</v>
      </c>
      <c r="B509" s="22">
        <v>66.370002999999997</v>
      </c>
    </row>
    <row r="510" spans="1:2" x14ac:dyDescent="0.25">
      <c r="A510" s="15">
        <v>45138</v>
      </c>
      <c r="B510" s="22">
        <v>67.069999999999993</v>
      </c>
    </row>
    <row r="511" spans="1:2" x14ac:dyDescent="0.25">
      <c r="A511" s="15">
        <v>45139</v>
      </c>
      <c r="B511" s="22">
        <v>66.199996999999996</v>
      </c>
    </row>
    <row r="512" spans="1:2" x14ac:dyDescent="0.25">
      <c r="A512" s="15">
        <v>45140</v>
      </c>
      <c r="B512" s="22">
        <v>64.669998000000007</v>
      </c>
    </row>
    <row r="513" spans="1:2" x14ac:dyDescent="0.25">
      <c r="A513" s="15">
        <v>45141</v>
      </c>
      <c r="B513" s="22">
        <v>63.540000999999997</v>
      </c>
    </row>
    <row r="514" spans="1:2" x14ac:dyDescent="0.25">
      <c r="A514" s="15">
        <v>45142</v>
      </c>
      <c r="B514" s="22">
        <v>64.110000999999997</v>
      </c>
    </row>
    <row r="515" spans="1:2" x14ac:dyDescent="0.25">
      <c r="A515" s="15">
        <v>45145</v>
      </c>
      <c r="B515" s="22">
        <v>64.75</v>
      </c>
    </row>
    <row r="516" spans="1:2" x14ac:dyDescent="0.25">
      <c r="A516" s="15">
        <v>45146</v>
      </c>
      <c r="B516" s="22">
        <v>65.339995999999999</v>
      </c>
    </row>
    <row r="517" spans="1:2" x14ac:dyDescent="0.25">
      <c r="A517" s="15">
        <v>45147</v>
      </c>
      <c r="B517" s="22">
        <v>64.540001000000004</v>
      </c>
    </row>
    <row r="518" spans="1:2" x14ac:dyDescent="0.25">
      <c r="A518" s="15">
        <v>45148</v>
      </c>
      <c r="B518" s="22">
        <v>64.089995999999999</v>
      </c>
    </row>
    <row r="519" spans="1:2" x14ac:dyDescent="0.25">
      <c r="A519" s="15">
        <v>45149</v>
      </c>
      <c r="B519" s="22">
        <v>63.299999</v>
      </c>
    </row>
    <row r="520" spans="1:2" x14ac:dyDescent="0.25">
      <c r="A520" s="15">
        <v>45152</v>
      </c>
      <c r="B520" s="22">
        <v>63.610000999999997</v>
      </c>
    </row>
    <row r="521" spans="1:2" x14ac:dyDescent="0.25">
      <c r="A521" s="15">
        <v>45153</v>
      </c>
      <c r="B521" s="22">
        <v>63.41</v>
      </c>
    </row>
    <row r="522" spans="1:2" x14ac:dyDescent="0.25">
      <c r="A522" s="15">
        <v>45154</v>
      </c>
      <c r="B522" s="22">
        <v>62.779998999999997</v>
      </c>
    </row>
    <row r="523" spans="1:2" x14ac:dyDescent="0.25">
      <c r="A523" s="15">
        <v>45155</v>
      </c>
      <c r="B523" s="22">
        <v>61.34</v>
      </c>
    </row>
    <row r="524" spans="1:2" x14ac:dyDescent="0.25">
      <c r="A524" s="15">
        <v>45156</v>
      </c>
      <c r="B524" s="22">
        <v>61.639999000000003</v>
      </c>
    </row>
    <row r="525" spans="1:2" x14ac:dyDescent="0.25">
      <c r="A525" s="15">
        <v>45159</v>
      </c>
      <c r="B525" s="22">
        <v>62.52</v>
      </c>
    </row>
    <row r="526" spans="1:2" x14ac:dyDescent="0.25">
      <c r="A526" s="15">
        <v>45160</v>
      </c>
      <c r="B526" s="22">
        <v>61.540000999999997</v>
      </c>
    </row>
    <row r="527" spans="1:2" x14ac:dyDescent="0.25">
      <c r="A527" s="15">
        <v>45161</v>
      </c>
      <c r="B527" s="22">
        <v>62.099997999999999</v>
      </c>
    </row>
    <row r="528" spans="1:2" x14ac:dyDescent="0.25">
      <c r="A528" s="15">
        <v>45162</v>
      </c>
      <c r="B528" s="22">
        <v>60.52</v>
      </c>
    </row>
    <row r="529" spans="1:2" x14ac:dyDescent="0.25">
      <c r="A529" s="15">
        <v>45163</v>
      </c>
      <c r="B529" s="22">
        <v>61.16</v>
      </c>
    </row>
    <row r="530" spans="1:2" x14ac:dyDescent="0.25">
      <c r="A530" s="15">
        <v>45166</v>
      </c>
      <c r="B530" s="22">
        <v>60.970001000000003</v>
      </c>
    </row>
    <row r="531" spans="1:2" x14ac:dyDescent="0.25">
      <c r="A531" s="15">
        <v>45167</v>
      </c>
      <c r="B531" s="22">
        <v>63</v>
      </c>
    </row>
    <row r="532" spans="1:2" x14ac:dyDescent="0.25">
      <c r="A532" s="15">
        <v>45168</v>
      </c>
      <c r="B532" s="22">
        <v>63.939999</v>
      </c>
    </row>
    <row r="533" spans="1:2" x14ac:dyDescent="0.25">
      <c r="A533" s="15">
        <v>45169</v>
      </c>
      <c r="B533" s="22">
        <v>63.970001000000003</v>
      </c>
    </row>
    <row r="534" spans="1:2" x14ac:dyDescent="0.25">
      <c r="A534" s="15">
        <v>45170</v>
      </c>
      <c r="B534" s="22">
        <v>65.209998999999996</v>
      </c>
    </row>
    <row r="535" spans="1:2" x14ac:dyDescent="0.25">
      <c r="A535" s="15">
        <v>45174</v>
      </c>
      <c r="B535" s="22">
        <v>62.200001</v>
      </c>
    </row>
    <row r="536" spans="1:2" x14ac:dyDescent="0.25">
      <c r="A536" s="15">
        <v>45175</v>
      </c>
      <c r="B536" s="22">
        <v>62.130001</v>
      </c>
    </row>
    <row r="537" spans="1:2" x14ac:dyDescent="0.25">
      <c r="A537" s="15">
        <v>45176</v>
      </c>
      <c r="B537" s="22">
        <v>61.599997999999999</v>
      </c>
    </row>
    <row r="538" spans="1:2" x14ac:dyDescent="0.25">
      <c r="A538" s="15">
        <v>45177</v>
      </c>
      <c r="B538" s="22">
        <v>60.790000999999997</v>
      </c>
    </row>
    <row r="539" spans="1:2" x14ac:dyDescent="0.25">
      <c r="A539" s="15">
        <v>45180</v>
      </c>
      <c r="B539" s="22">
        <v>60.59</v>
      </c>
    </row>
    <row r="540" spans="1:2" x14ac:dyDescent="0.25">
      <c r="A540" s="15">
        <v>45181</v>
      </c>
      <c r="B540" s="22">
        <v>59.799999</v>
      </c>
    </row>
    <row r="541" spans="1:2" x14ac:dyDescent="0.25">
      <c r="A541" s="15">
        <v>45182</v>
      </c>
      <c r="B541" s="22">
        <v>60.610000999999997</v>
      </c>
    </row>
    <row r="542" spans="1:2" x14ac:dyDescent="0.25">
      <c r="A542" s="15">
        <v>45183</v>
      </c>
      <c r="B542" s="22">
        <v>60.860000999999997</v>
      </c>
    </row>
    <row r="543" spans="1:2" x14ac:dyDescent="0.25">
      <c r="A543" s="15">
        <v>45184</v>
      </c>
      <c r="B543" s="22">
        <v>60.23</v>
      </c>
    </row>
    <row r="544" spans="1:2" x14ac:dyDescent="0.25">
      <c r="A544" s="15">
        <v>45187</v>
      </c>
      <c r="B544" s="22">
        <v>58.509998000000003</v>
      </c>
    </row>
    <row r="545" spans="1:2" x14ac:dyDescent="0.25">
      <c r="A545" s="15">
        <v>45188</v>
      </c>
      <c r="B545" s="22">
        <v>58.18</v>
      </c>
    </row>
    <row r="546" spans="1:2" x14ac:dyDescent="0.25">
      <c r="A546" s="15">
        <v>45189</v>
      </c>
      <c r="B546" s="22">
        <v>57.919998</v>
      </c>
    </row>
    <row r="547" spans="1:2" x14ac:dyDescent="0.25">
      <c r="A547" s="15">
        <v>45190</v>
      </c>
      <c r="B547" s="22">
        <v>57.200001</v>
      </c>
    </row>
    <row r="548" spans="1:2" x14ac:dyDescent="0.25">
      <c r="A548" s="15">
        <v>45191</v>
      </c>
      <c r="B548" s="22">
        <v>57.849997999999999</v>
      </c>
    </row>
    <row r="549" spans="1:2" x14ac:dyDescent="0.25">
      <c r="A549" s="15">
        <v>45194</v>
      </c>
      <c r="B549" s="22">
        <v>58.439999</v>
      </c>
    </row>
    <row r="550" spans="1:2" x14ac:dyDescent="0.25">
      <c r="A550" s="15">
        <v>45195</v>
      </c>
      <c r="B550" s="22">
        <v>57.470001000000003</v>
      </c>
    </row>
    <row r="551" spans="1:2" x14ac:dyDescent="0.25">
      <c r="A551" s="15">
        <v>45196</v>
      </c>
      <c r="B551" s="22">
        <v>58.130001</v>
      </c>
    </row>
    <row r="552" spans="1:2" x14ac:dyDescent="0.25">
      <c r="A552" s="15">
        <v>45197</v>
      </c>
      <c r="B552" s="22">
        <v>58.34</v>
      </c>
    </row>
    <row r="553" spans="1:2" x14ac:dyDescent="0.25">
      <c r="A553" s="15">
        <v>45198</v>
      </c>
      <c r="B553" s="22">
        <v>58.650002000000001</v>
      </c>
    </row>
    <row r="554" spans="1:2" x14ac:dyDescent="0.25">
      <c r="A554" s="15">
        <v>45201</v>
      </c>
      <c r="B554" s="22">
        <v>57.18</v>
      </c>
    </row>
    <row r="555" spans="1:2" x14ac:dyDescent="0.25">
      <c r="A555" s="15">
        <v>45202</v>
      </c>
      <c r="B555" s="22">
        <v>54.709999000000003</v>
      </c>
    </row>
    <row r="556" spans="1:2" x14ac:dyDescent="0.25">
      <c r="A556" s="15">
        <v>45203</v>
      </c>
      <c r="B556" s="22">
        <v>55.34</v>
      </c>
    </row>
    <row r="557" spans="1:2" x14ac:dyDescent="0.25">
      <c r="A557" s="15">
        <v>45204</v>
      </c>
      <c r="B557" s="22">
        <v>54.98</v>
      </c>
    </row>
    <row r="558" spans="1:2" x14ac:dyDescent="0.25">
      <c r="A558" s="15">
        <v>45205</v>
      </c>
      <c r="B558" s="22">
        <v>55.889999000000003</v>
      </c>
    </row>
    <row r="559" spans="1:2" x14ac:dyDescent="0.25">
      <c r="A559" s="15">
        <v>45208</v>
      </c>
      <c r="B559" s="22">
        <v>55.619999</v>
      </c>
    </row>
    <row r="560" spans="1:2" x14ac:dyDescent="0.25">
      <c r="A560" s="15">
        <v>45209</v>
      </c>
      <c r="B560" s="22">
        <v>56.59</v>
      </c>
    </row>
    <row r="561" spans="1:2" x14ac:dyDescent="0.25">
      <c r="A561" s="15">
        <v>45210</v>
      </c>
      <c r="B561" s="22">
        <v>56.990001999999997</v>
      </c>
    </row>
    <row r="562" spans="1:2" x14ac:dyDescent="0.25">
      <c r="A562" s="15">
        <v>45211</v>
      </c>
      <c r="B562" s="22">
        <v>55.16</v>
      </c>
    </row>
    <row r="563" spans="1:2" x14ac:dyDescent="0.25">
      <c r="A563" s="15">
        <v>45212</v>
      </c>
      <c r="B563" s="22">
        <v>53.299999</v>
      </c>
    </row>
    <row r="564" spans="1:2" x14ac:dyDescent="0.25">
      <c r="A564" s="15">
        <v>45215</v>
      </c>
      <c r="B564" s="22">
        <v>53.889999000000003</v>
      </c>
    </row>
    <row r="565" spans="1:2" x14ac:dyDescent="0.25">
      <c r="A565" s="15">
        <v>45216</v>
      </c>
      <c r="B565" s="22">
        <v>55.25</v>
      </c>
    </row>
    <row r="566" spans="1:2" x14ac:dyDescent="0.25">
      <c r="A566" s="15">
        <v>45217</v>
      </c>
      <c r="B566" s="22">
        <v>52.599997999999999</v>
      </c>
    </row>
    <row r="567" spans="1:2" x14ac:dyDescent="0.25">
      <c r="A567" s="15">
        <v>45218</v>
      </c>
      <c r="B567" s="22">
        <v>51.389999000000003</v>
      </c>
    </row>
    <row r="568" spans="1:2" x14ac:dyDescent="0.25">
      <c r="A568" s="15">
        <v>45219</v>
      </c>
      <c r="B568" s="22">
        <v>52.290000999999997</v>
      </c>
    </row>
    <row r="569" spans="1:2" x14ac:dyDescent="0.25">
      <c r="A569" s="15">
        <v>45222</v>
      </c>
      <c r="B569" s="22">
        <v>51.529998999999997</v>
      </c>
    </row>
    <row r="570" spans="1:2" x14ac:dyDescent="0.25">
      <c r="A570" s="15">
        <v>45223</v>
      </c>
      <c r="B570" s="22">
        <v>51.450001</v>
      </c>
    </row>
    <row r="571" spans="1:2" x14ac:dyDescent="0.25">
      <c r="A571" s="15">
        <v>45224</v>
      </c>
      <c r="B571" s="22">
        <v>50.119999</v>
      </c>
    </row>
    <row r="572" spans="1:2" x14ac:dyDescent="0.25">
      <c r="A572" s="15">
        <v>45225</v>
      </c>
      <c r="B572" s="22">
        <v>50.080002</v>
      </c>
    </row>
    <row r="573" spans="1:2" x14ac:dyDescent="0.25">
      <c r="A573" s="15">
        <v>45226</v>
      </c>
      <c r="B573" s="22">
        <v>49.82</v>
      </c>
    </row>
    <row r="574" spans="1:2" x14ac:dyDescent="0.25">
      <c r="A574" s="15">
        <v>45229</v>
      </c>
      <c r="B574" s="22">
        <v>50.48</v>
      </c>
    </row>
    <row r="575" spans="1:2" x14ac:dyDescent="0.25">
      <c r="A575" s="15">
        <v>45230</v>
      </c>
      <c r="B575" s="22">
        <v>50.509998000000003</v>
      </c>
    </row>
    <row r="576" spans="1:2" x14ac:dyDescent="0.25">
      <c r="A576" s="15">
        <v>45231</v>
      </c>
      <c r="B576" s="22">
        <v>50.330002</v>
      </c>
    </row>
    <row r="577" spans="1:2" x14ac:dyDescent="0.25">
      <c r="A577" s="15">
        <v>45232</v>
      </c>
      <c r="B577" s="22">
        <v>52.439999</v>
      </c>
    </row>
    <row r="578" spans="1:2" x14ac:dyDescent="0.25">
      <c r="A578" s="15">
        <v>45233</v>
      </c>
      <c r="B578" s="22">
        <v>53.68</v>
      </c>
    </row>
    <row r="579" spans="1:2" x14ac:dyDescent="0.25">
      <c r="A579" s="15">
        <v>45236</v>
      </c>
      <c r="B579" s="22">
        <v>52.66</v>
      </c>
    </row>
    <row r="580" spans="1:2" x14ac:dyDescent="0.25">
      <c r="A580" s="15">
        <v>45237</v>
      </c>
      <c r="B580" s="22">
        <v>52.32</v>
      </c>
    </row>
    <row r="581" spans="1:2" x14ac:dyDescent="0.25">
      <c r="A581" s="15">
        <v>45238</v>
      </c>
      <c r="B581" s="22">
        <v>54.279998999999997</v>
      </c>
    </row>
    <row r="582" spans="1:2" x14ac:dyDescent="0.25">
      <c r="A582" s="15">
        <v>45239</v>
      </c>
      <c r="B582" s="22">
        <v>52.389999000000003</v>
      </c>
    </row>
    <row r="583" spans="1:2" x14ac:dyDescent="0.25">
      <c r="A583" s="15">
        <v>45240</v>
      </c>
      <c r="B583" s="22">
        <v>53.389999000000003</v>
      </c>
    </row>
    <row r="584" spans="1:2" x14ac:dyDescent="0.25">
      <c r="A584" s="15">
        <v>45243</v>
      </c>
      <c r="B584" s="22">
        <v>53.849997999999999</v>
      </c>
    </row>
    <row r="585" spans="1:2" x14ac:dyDescent="0.25">
      <c r="A585" s="15">
        <v>45244</v>
      </c>
      <c r="B585" s="22">
        <v>57.240001999999997</v>
      </c>
    </row>
    <row r="586" spans="1:2" x14ac:dyDescent="0.25">
      <c r="A586" s="15">
        <v>45245</v>
      </c>
      <c r="B586" s="22">
        <v>57.700001</v>
      </c>
    </row>
    <row r="587" spans="1:2" x14ac:dyDescent="0.25">
      <c r="A587" s="15">
        <v>45246</v>
      </c>
      <c r="B587" s="22">
        <v>57.009998000000003</v>
      </c>
    </row>
    <row r="588" spans="1:2" x14ac:dyDescent="0.25">
      <c r="A588" s="15">
        <v>45247</v>
      </c>
      <c r="B588" s="22">
        <v>57.400002000000001</v>
      </c>
    </row>
    <row r="589" spans="1:2" x14ac:dyDescent="0.25">
      <c r="A589" s="15">
        <v>45250</v>
      </c>
      <c r="B589" s="22">
        <v>57.599997999999999</v>
      </c>
    </row>
    <row r="590" spans="1:2" x14ac:dyDescent="0.25">
      <c r="A590" s="15">
        <v>45251</v>
      </c>
      <c r="B590" s="22">
        <v>56.68</v>
      </c>
    </row>
    <row r="591" spans="1:2" x14ac:dyDescent="0.25">
      <c r="A591" s="15">
        <v>45252</v>
      </c>
      <c r="B591" s="22">
        <v>56.66</v>
      </c>
    </row>
    <row r="592" spans="1:2" x14ac:dyDescent="0.25">
      <c r="A592" s="15">
        <v>45254</v>
      </c>
      <c r="B592" s="22">
        <v>56.709999000000003</v>
      </c>
    </row>
    <row r="593" spans="1:2" x14ac:dyDescent="0.25">
      <c r="A593" s="15">
        <v>45257</v>
      </c>
      <c r="B593" s="22">
        <v>56.029998999999997</v>
      </c>
    </row>
    <row r="594" spans="1:2" x14ac:dyDescent="0.25">
      <c r="A594" s="15">
        <v>45258</v>
      </c>
      <c r="B594" s="22">
        <v>56.07</v>
      </c>
    </row>
    <row r="595" spans="1:2" x14ac:dyDescent="0.25">
      <c r="A595" s="15">
        <v>45259</v>
      </c>
      <c r="B595" s="22">
        <v>55.740001999999997</v>
      </c>
    </row>
    <row r="596" spans="1:2" x14ac:dyDescent="0.25">
      <c r="A596" s="15">
        <v>45260</v>
      </c>
      <c r="B596" s="22">
        <v>56.259998000000003</v>
      </c>
    </row>
    <row r="597" spans="1:2" x14ac:dyDescent="0.25">
      <c r="A597" s="15">
        <v>45261</v>
      </c>
      <c r="B597" s="22">
        <v>58.150002000000001</v>
      </c>
    </row>
    <row r="598" spans="1:2" x14ac:dyDescent="0.25">
      <c r="A598" s="15">
        <v>45264</v>
      </c>
      <c r="B598" s="22">
        <v>58.889999000000003</v>
      </c>
    </row>
    <row r="599" spans="1:2" x14ac:dyDescent="0.25">
      <c r="A599" s="15">
        <v>45265</v>
      </c>
      <c r="B599" s="22">
        <v>57.32</v>
      </c>
    </row>
    <row r="600" spans="1:2" x14ac:dyDescent="0.25">
      <c r="A600" s="15">
        <v>45266</v>
      </c>
      <c r="B600" s="22">
        <v>57.639999000000003</v>
      </c>
    </row>
    <row r="601" spans="1:2" x14ac:dyDescent="0.25">
      <c r="A601" s="15">
        <v>45267</v>
      </c>
      <c r="B601" s="22">
        <v>57.25</v>
      </c>
    </row>
    <row r="602" spans="1:2" x14ac:dyDescent="0.25">
      <c r="A602" s="15">
        <v>45268</v>
      </c>
      <c r="B602" s="22">
        <v>57.27</v>
      </c>
    </row>
    <row r="603" spans="1:2" x14ac:dyDescent="0.25">
      <c r="A603" s="15">
        <v>45271</v>
      </c>
      <c r="B603" s="22">
        <v>57.610000999999997</v>
      </c>
    </row>
    <row r="604" spans="1:2" x14ac:dyDescent="0.25">
      <c r="A604" s="15">
        <v>45272</v>
      </c>
      <c r="B604" s="22">
        <v>57.689999</v>
      </c>
    </row>
    <row r="605" spans="1:2" x14ac:dyDescent="0.25">
      <c r="A605" s="15">
        <v>45273</v>
      </c>
      <c r="B605" s="22">
        <v>58.200001</v>
      </c>
    </row>
    <row r="606" spans="1:2" x14ac:dyDescent="0.25">
      <c r="A606" s="15">
        <v>45274</v>
      </c>
      <c r="B606" s="22">
        <v>60.290000999999997</v>
      </c>
    </row>
    <row r="607" spans="1:2" x14ac:dyDescent="0.25">
      <c r="A607" s="15">
        <v>45275</v>
      </c>
      <c r="B607" s="22">
        <v>61.310001</v>
      </c>
    </row>
    <row r="608" spans="1:2" x14ac:dyDescent="0.25">
      <c r="A608" s="15">
        <v>45278</v>
      </c>
      <c r="B608" s="22">
        <v>61.169998</v>
      </c>
    </row>
    <row r="609" spans="1:2" x14ac:dyDescent="0.25">
      <c r="A609" s="15">
        <v>45279</v>
      </c>
      <c r="B609" s="22">
        <v>62.630001</v>
      </c>
    </row>
    <row r="610" spans="1:2" x14ac:dyDescent="0.25">
      <c r="A610" s="15">
        <v>45280</v>
      </c>
      <c r="B610" s="22">
        <v>60.880001</v>
      </c>
    </row>
    <row r="611" spans="1:2" x14ac:dyDescent="0.25">
      <c r="A611" s="15">
        <v>45281</v>
      </c>
      <c r="B611" s="22">
        <v>61.5</v>
      </c>
    </row>
    <row r="612" spans="1:2" x14ac:dyDescent="0.25">
      <c r="A612" s="15">
        <v>45282</v>
      </c>
      <c r="B612" s="22">
        <v>62.080002</v>
      </c>
    </row>
    <row r="613" spans="1:2" x14ac:dyDescent="0.25">
      <c r="A613" s="15">
        <v>45286</v>
      </c>
      <c r="B613" s="22">
        <v>62.66</v>
      </c>
    </row>
    <row r="614" spans="1:2" x14ac:dyDescent="0.25">
      <c r="A614" s="15">
        <v>45287</v>
      </c>
      <c r="B614" s="22">
        <v>62.349997999999999</v>
      </c>
    </row>
    <row r="615" spans="1:2" x14ac:dyDescent="0.25">
      <c r="A615" s="15">
        <v>45288</v>
      </c>
      <c r="B615" s="22">
        <v>62.119999</v>
      </c>
    </row>
    <row r="616" spans="1:2" x14ac:dyDescent="0.25">
      <c r="A616" s="15">
        <v>45289</v>
      </c>
      <c r="B616" s="22">
        <v>61.16</v>
      </c>
    </row>
    <row r="617" spans="1:2" x14ac:dyDescent="0.25">
      <c r="A617" s="15">
        <v>45293</v>
      </c>
      <c r="B617" s="22">
        <v>60.130001</v>
      </c>
    </row>
    <row r="618" spans="1:2" x14ac:dyDescent="0.25">
      <c r="A618" s="15">
        <v>45294</v>
      </c>
      <c r="B618" s="22">
        <v>57.77</v>
      </c>
    </row>
    <row r="619" spans="1:2" x14ac:dyDescent="0.25">
      <c r="A619" s="15">
        <v>45295</v>
      </c>
      <c r="B619" s="22">
        <v>58.27</v>
      </c>
    </row>
    <row r="620" spans="1:2" x14ac:dyDescent="0.25">
      <c r="A620" s="15">
        <v>45296</v>
      </c>
      <c r="B620" s="22">
        <v>58.990001999999997</v>
      </c>
    </row>
    <row r="621" spans="1:2" x14ac:dyDescent="0.25">
      <c r="A621" s="15">
        <v>45299</v>
      </c>
      <c r="B621" s="22">
        <v>60.009998000000003</v>
      </c>
    </row>
    <row r="622" spans="1:2" x14ac:dyDescent="0.25">
      <c r="A622" s="15">
        <v>45300</v>
      </c>
      <c r="B622" s="22">
        <v>59.220001000000003</v>
      </c>
    </row>
    <row r="623" spans="1:2" x14ac:dyDescent="0.25">
      <c r="A623" s="15">
        <v>45301</v>
      </c>
      <c r="B623" s="22">
        <v>59.959999000000003</v>
      </c>
    </row>
    <row r="624" spans="1:2" x14ac:dyDescent="0.25">
      <c r="A624" s="15">
        <v>45302</v>
      </c>
      <c r="B624" s="22">
        <v>59.380001</v>
      </c>
    </row>
    <row r="625" spans="1:2" x14ac:dyDescent="0.25">
      <c r="A625" s="15">
        <v>45303</v>
      </c>
      <c r="B625" s="22">
        <v>57.830002</v>
      </c>
    </row>
    <row r="626" spans="1:2" x14ac:dyDescent="0.25">
      <c r="A626" s="15">
        <v>45307</v>
      </c>
      <c r="B626" s="22">
        <v>57.509998000000003</v>
      </c>
    </row>
    <row r="627" spans="1:2" x14ac:dyDescent="0.25">
      <c r="A627" s="15">
        <v>45308</v>
      </c>
      <c r="B627" s="22">
        <v>55.669998</v>
      </c>
    </row>
    <row r="628" spans="1:2" x14ac:dyDescent="0.25">
      <c r="A628" s="15">
        <v>45309</v>
      </c>
      <c r="B628" s="22">
        <v>55.650002000000001</v>
      </c>
    </row>
    <row r="629" spans="1:2" x14ac:dyDescent="0.25">
      <c r="A629" s="15">
        <v>45310</v>
      </c>
      <c r="B629" s="22">
        <v>55.77</v>
      </c>
    </row>
    <row r="630" spans="1:2" x14ac:dyDescent="0.25">
      <c r="A630" s="15">
        <v>45313</v>
      </c>
      <c r="B630" s="22">
        <v>56.66</v>
      </c>
    </row>
    <row r="631" spans="1:2" x14ac:dyDescent="0.25">
      <c r="A631" s="15">
        <v>45314</v>
      </c>
      <c r="B631" s="22">
        <v>56.450001</v>
      </c>
    </row>
    <row r="632" spans="1:2" x14ac:dyDescent="0.25">
      <c r="A632" s="15">
        <v>45315</v>
      </c>
      <c r="B632" s="22">
        <v>55.490001999999997</v>
      </c>
    </row>
    <row r="633" spans="1:2" x14ac:dyDescent="0.25">
      <c r="A633" s="15">
        <v>45316</v>
      </c>
      <c r="B633" s="22">
        <v>56.799999</v>
      </c>
    </row>
    <row r="634" spans="1:2" x14ac:dyDescent="0.25">
      <c r="A634" s="15">
        <v>45317</v>
      </c>
      <c r="B634" s="22">
        <v>56.959999000000003</v>
      </c>
    </row>
    <row r="635" spans="1:2" x14ac:dyDescent="0.25">
      <c r="A635" s="15">
        <v>45320</v>
      </c>
      <c r="B635" s="22">
        <v>56.709999000000003</v>
      </c>
    </row>
    <row r="636" spans="1:2" x14ac:dyDescent="0.25">
      <c r="A636" s="15">
        <v>45321</v>
      </c>
      <c r="B636" s="22">
        <v>55.84</v>
      </c>
    </row>
    <row r="637" spans="1:2" x14ac:dyDescent="0.25">
      <c r="A637" s="15">
        <v>45322</v>
      </c>
      <c r="B637" s="22">
        <v>54.380001</v>
      </c>
    </row>
    <row r="638" spans="1:2" x14ac:dyDescent="0.25">
      <c r="A638" s="15">
        <v>45323</v>
      </c>
      <c r="B638" s="22">
        <v>54.990001999999997</v>
      </c>
    </row>
    <row r="639" spans="1:2" x14ac:dyDescent="0.25">
      <c r="A639" s="15">
        <v>45324</v>
      </c>
      <c r="B639" s="22">
        <v>54.880001</v>
      </c>
    </row>
    <row r="640" spans="1:2" x14ac:dyDescent="0.25">
      <c r="A640" s="15">
        <v>45327</v>
      </c>
      <c r="B640" s="22">
        <v>53.889999000000003</v>
      </c>
    </row>
    <row r="641" spans="1:2" x14ac:dyDescent="0.25">
      <c r="A641" s="15">
        <v>45328</v>
      </c>
      <c r="B641" s="22">
        <v>54.630001</v>
      </c>
    </row>
    <row r="642" spans="1:2" x14ac:dyDescent="0.25">
      <c r="A642" s="15">
        <v>45329</v>
      </c>
      <c r="B642" s="22">
        <v>55.790000999999997</v>
      </c>
    </row>
    <row r="643" spans="1:2" x14ac:dyDescent="0.25">
      <c r="A643" s="15">
        <v>45330</v>
      </c>
      <c r="B643" s="22">
        <v>56.560001</v>
      </c>
    </row>
    <row r="644" spans="1:2" x14ac:dyDescent="0.25">
      <c r="A644" s="15">
        <v>45331</v>
      </c>
      <c r="B644" s="22">
        <v>56.689999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03F1-16F8-4AFF-AC4A-483BF7DDDBD1}">
  <dimension ref="A1"/>
  <sheetViews>
    <sheetView workbookViewId="0">
      <selection activeCell="P27" sqref="P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F814-8AD3-4C2B-98A1-3ADB38C00996}">
  <dimension ref="A3:G20"/>
  <sheetViews>
    <sheetView workbookViewId="0">
      <selection activeCell="K20" sqref="K20"/>
    </sheetView>
  </sheetViews>
  <sheetFormatPr defaultRowHeight="15" x14ac:dyDescent="0.25"/>
  <cols>
    <col min="1" max="1" width="24.5703125" customWidth="1"/>
  </cols>
  <sheetData>
    <row r="3" spans="1:7" x14ac:dyDescent="0.25">
      <c r="B3">
        <v>2020</v>
      </c>
      <c r="C3">
        <v>2021</v>
      </c>
      <c r="D3">
        <v>2022</v>
      </c>
      <c r="E3">
        <v>2023</v>
      </c>
      <c r="F3">
        <v>2024</v>
      </c>
    </row>
    <row r="4" spans="1:7" x14ac:dyDescent="0.25">
      <c r="A4" t="s">
        <v>152</v>
      </c>
      <c r="D4" s="12">
        <v>3293</v>
      </c>
      <c r="E4" s="12">
        <v>3664</v>
      </c>
    </row>
    <row r="5" spans="1:7" x14ac:dyDescent="0.25">
      <c r="A5" t="s">
        <v>153</v>
      </c>
      <c r="D5" s="12">
        <v>2861</v>
      </c>
      <c r="E5" s="12">
        <v>2909</v>
      </c>
    </row>
    <row r="6" spans="1:7" x14ac:dyDescent="0.25">
      <c r="A6" t="s">
        <v>154</v>
      </c>
      <c r="D6" s="12">
        <v>699</v>
      </c>
      <c r="E6" s="12">
        <v>831</v>
      </c>
    </row>
    <row r="7" spans="1:7" x14ac:dyDescent="0.25">
      <c r="A7" t="s">
        <v>156</v>
      </c>
      <c r="D7" s="12">
        <v>729</v>
      </c>
      <c r="E7" s="12">
        <v>830</v>
      </c>
    </row>
    <row r="8" spans="1:7" x14ac:dyDescent="0.25">
      <c r="A8" t="s">
        <v>155</v>
      </c>
      <c r="D8" s="12">
        <v>488</v>
      </c>
      <c r="E8" s="12">
        <v>529</v>
      </c>
    </row>
    <row r="9" spans="1:7" x14ac:dyDescent="0.25">
      <c r="A9" t="s">
        <v>157</v>
      </c>
      <c r="D9" s="12">
        <v>331</v>
      </c>
      <c r="E9" s="12">
        <v>382</v>
      </c>
    </row>
    <row r="10" spans="1:7" x14ac:dyDescent="0.25">
      <c r="A10" t="s">
        <v>36</v>
      </c>
      <c r="D10" s="12">
        <v>592</v>
      </c>
      <c r="E10" s="12">
        <v>633</v>
      </c>
    </row>
    <row r="11" spans="1:7" x14ac:dyDescent="0.25">
      <c r="A11" s="1" t="s">
        <v>158</v>
      </c>
      <c r="B11" s="13">
        <f>SUM(B4:B10)</f>
        <v>0</v>
      </c>
      <c r="C11" s="13">
        <f t="shared" ref="C11:F11" si="0">SUM(C4:C10)</f>
        <v>0</v>
      </c>
      <c r="D11" s="13">
        <f t="shared" si="0"/>
        <v>8993</v>
      </c>
      <c r="E11" s="13">
        <f t="shared" si="0"/>
        <v>9778</v>
      </c>
      <c r="F11" s="13">
        <f t="shared" si="0"/>
        <v>0</v>
      </c>
      <c r="G11" s="1"/>
    </row>
    <row r="14" spans="1:7" x14ac:dyDescent="0.25">
      <c r="A14" t="s">
        <v>159</v>
      </c>
      <c r="D14">
        <v>3649</v>
      </c>
      <c r="E14">
        <v>4100</v>
      </c>
    </row>
    <row r="15" spans="1:7" x14ac:dyDescent="0.25">
      <c r="A15" t="s">
        <v>160</v>
      </c>
      <c r="D15">
        <v>1337</v>
      </c>
      <c r="E15">
        <v>1467</v>
      </c>
    </row>
    <row r="16" spans="1:7" x14ac:dyDescent="0.25">
      <c r="A16" t="s">
        <v>161</v>
      </c>
      <c r="D16">
        <v>1327</v>
      </c>
      <c r="E16">
        <v>1331</v>
      </c>
    </row>
    <row r="17" spans="1:6" x14ac:dyDescent="0.25">
      <c r="A17" t="s">
        <v>162</v>
      </c>
      <c r="D17">
        <v>1076</v>
      </c>
      <c r="E17">
        <v>1078</v>
      </c>
    </row>
    <row r="18" spans="1:6" x14ac:dyDescent="0.25">
      <c r="A18" t="s">
        <v>163</v>
      </c>
      <c r="D18">
        <v>915</v>
      </c>
      <c r="E18">
        <v>1027</v>
      </c>
    </row>
    <row r="19" spans="1:6" x14ac:dyDescent="0.25">
      <c r="A19" t="s">
        <v>36</v>
      </c>
      <c r="D19">
        <v>689</v>
      </c>
      <c r="E19">
        <v>775</v>
      </c>
    </row>
    <row r="20" spans="1:6" x14ac:dyDescent="0.25">
      <c r="A20" t="s">
        <v>158</v>
      </c>
      <c r="B20" s="13">
        <f>SUM(B14:B19)</f>
        <v>0</v>
      </c>
      <c r="C20" s="13">
        <f t="shared" ref="C20:F20" si="1">SUM(C14:C19)</f>
        <v>0</v>
      </c>
      <c r="D20" s="13">
        <f>SUM(D14:D19)</f>
        <v>8993</v>
      </c>
      <c r="E20" s="13">
        <f t="shared" si="1"/>
        <v>9778</v>
      </c>
      <c r="F20" s="13">
        <f t="shared" si="1"/>
        <v>0</v>
      </c>
    </row>
  </sheetData>
  <pageMargins left="0.7" right="0.7" top="0.75" bottom="0.75" header="0.3" footer="0.3"/>
  <ignoredErrors>
    <ignoredError sqref="B11 C11:F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Catalysts</vt:lpstr>
      <vt:lpstr>Non-GAAP</vt:lpstr>
      <vt:lpstr>Revenue 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2024-04-10T16:34:32Z</dcterms:modified>
</cp:coreProperties>
</file>