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imon\Documents\models\Automotive\"/>
    </mc:Choice>
  </mc:AlternateContent>
  <xr:revisionPtr revIDLastSave="0" documentId="13_ncr:1_{0DD74827-34FB-45BC-B792-F510182428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1" sheetId="1" r:id="rId1"/>
    <sheet name="All" sheetId="2" r:id="rId2"/>
    <sheet name="EV" sheetId="4" r:id="rId3"/>
    <sheet name="TradCar" sheetId="3" r:id="rId4"/>
  </sheets>
  <externalReferences>
    <externalReference r:id="rId5"/>
  </externalReferences>
  <definedNames>
    <definedName name="_xlnm._FilterDatabase" localSheetId="2" hidden="1">EV!$A$1:$Y$1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Q5" i="2"/>
  <c r="N5" i="2"/>
  <c r="P5" i="2"/>
  <c r="O5" i="2"/>
  <c r="M5" i="2"/>
  <c r="L5" i="2"/>
  <c r="K5" i="2"/>
  <c r="J5" i="2"/>
  <c r="D5" i="2"/>
  <c r="H5" i="2"/>
  <c r="F5" i="2"/>
  <c r="E5" i="2"/>
  <c r="G5" i="2" s="1"/>
  <c r="O8" i="4" l="1"/>
  <c r="Q8" i="4" s="1"/>
  <c r="N8" i="4"/>
  <c r="P8" i="4" s="1"/>
  <c r="M8" i="4"/>
  <c r="L8" i="4"/>
  <c r="K8" i="4"/>
  <c r="J8" i="4"/>
  <c r="P7" i="4"/>
  <c r="O7" i="4"/>
  <c r="Q7" i="4" s="1"/>
  <c r="N7" i="4"/>
  <c r="M7" i="4"/>
  <c r="L7" i="4"/>
  <c r="K7" i="4"/>
  <c r="J7" i="4"/>
  <c r="P6" i="4"/>
  <c r="O6" i="4"/>
  <c r="Q6" i="4" s="1"/>
  <c r="N6" i="4"/>
  <c r="M6" i="4"/>
  <c r="L6" i="4"/>
  <c r="K6" i="4"/>
  <c r="J6" i="4"/>
  <c r="P5" i="4"/>
  <c r="O5" i="4"/>
  <c r="Q5" i="4" s="1"/>
  <c r="N5" i="4"/>
  <c r="M5" i="4"/>
  <c r="L5" i="4"/>
  <c r="K5" i="4"/>
  <c r="J5" i="4"/>
  <c r="P4" i="4"/>
  <c r="O4" i="4"/>
  <c r="Q4" i="4" s="1"/>
  <c r="N4" i="4"/>
  <c r="M4" i="4"/>
  <c r="L4" i="4"/>
  <c r="K4" i="4"/>
  <c r="J4" i="4"/>
  <c r="P3" i="4"/>
  <c r="O3" i="4"/>
  <c r="Q3" i="4" s="1"/>
  <c r="N3" i="4"/>
  <c r="M3" i="4"/>
  <c r="L3" i="4"/>
  <c r="K3" i="4"/>
  <c r="J3" i="4"/>
  <c r="P2" i="4"/>
  <c r="O2" i="4"/>
  <c r="Q2" i="4" s="1"/>
  <c r="N2" i="4"/>
  <c r="M2" i="4"/>
  <c r="L2" i="4"/>
  <c r="K2" i="4"/>
  <c r="J2" i="4"/>
  <c r="O7" i="3"/>
  <c r="Q7" i="3" s="1"/>
  <c r="N7" i="3"/>
  <c r="P7" i="3" s="1"/>
  <c r="M7" i="3"/>
  <c r="L7" i="3"/>
  <c r="K7" i="3"/>
  <c r="J7" i="3"/>
  <c r="O6" i="3"/>
  <c r="Q6" i="3" s="1"/>
  <c r="N6" i="3"/>
  <c r="P6" i="3" s="1"/>
  <c r="M6" i="3"/>
  <c r="L6" i="3"/>
  <c r="K6" i="3"/>
  <c r="J6" i="3"/>
  <c r="O5" i="3"/>
  <c r="Q5" i="3" s="1"/>
  <c r="N5" i="3"/>
  <c r="P5" i="3" s="1"/>
  <c r="M5" i="3"/>
  <c r="L5" i="3"/>
  <c r="K5" i="3"/>
  <c r="J5" i="3"/>
  <c r="O4" i="3"/>
  <c r="Q4" i="3" s="1"/>
  <c r="N4" i="3"/>
  <c r="P4" i="3" s="1"/>
  <c r="M4" i="3"/>
  <c r="L4" i="3"/>
  <c r="K4" i="3"/>
  <c r="J4" i="3"/>
  <c r="O3" i="3"/>
  <c r="Q3" i="3" s="1"/>
  <c r="N3" i="3"/>
  <c r="P3" i="3" s="1"/>
  <c r="M3" i="3"/>
  <c r="L3" i="3"/>
  <c r="K3" i="3"/>
  <c r="J3" i="3"/>
  <c r="O2" i="3"/>
  <c r="Q2" i="3" s="1"/>
  <c r="N2" i="3"/>
  <c r="P2" i="3" s="1"/>
  <c r="M2" i="3"/>
  <c r="L2" i="3"/>
  <c r="K2" i="3"/>
  <c r="J2" i="3"/>
  <c r="P14" i="2"/>
  <c r="O14" i="2"/>
  <c r="M14" i="2"/>
  <c r="L14" i="2"/>
  <c r="K14" i="2"/>
  <c r="J14" i="2"/>
  <c r="P13" i="2"/>
  <c r="O13" i="2"/>
  <c r="M13" i="2"/>
  <c r="L13" i="2"/>
  <c r="K13" i="2"/>
  <c r="J13" i="2"/>
  <c r="P12" i="2"/>
  <c r="O12" i="2"/>
  <c r="M12" i="2"/>
  <c r="L12" i="2"/>
  <c r="K12" i="2"/>
  <c r="J12" i="2"/>
  <c r="P11" i="2"/>
  <c r="R11" i="2" s="1"/>
  <c r="O11" i="2"/>
  <c r="M11" i="2"/>
  <c r="L11" i="2"/>
  <c r="K11" i="2"/>
  <c r="J11" i="2"/>
  <c r="P10" i="2"/>
  <c r="O10" i="2"/>
  <c r="M10" i="2"/>
  <c r="L10" i="2"/>
  <c r="K10" i="2"/>
  <c r="J10" i="2"/>
  <c r="P9" i="2"/>
  <c r="O9" i="2"/>
  <c r="M9" i="2"/>
  <c r="L9" i="2"/>
  <c r="K9" i="2"/>
  <c r="J9" i="2"/>
  <c r="P8" i="2"/>
  <c r="O8" i="2"/>
  <c r="M8" i="2"/>
  <c r="L8" i="2"/>
  <c r="K8" i="2"/>
  <c r="J8" i="2"/>
  <c r="P7" i="2"/>
  <c r="R7" i="2" s="1"/>
  <c r="O7" i="2"/>
  <c r="M7" i="2"/>
  <c r="L7" i="2"/>
  <c r="K7" i="2"/>
  <c r="J7" i="2"/>
  <c r="P6" i="2"/>
  <c r="O6" i="2"/>
  <c r="M6" i="2"/>
  <c r="L6" i="2"/>
  <c r="K6" i="2"/>
  <c r="J6" i="2"/>
  <c r="P4" i="2"/>
  <c r="O4" i="2"/>
  <c r="M4" i="2"/>
  <c r="L4" i="2"/>
  <c r="K4" i="2"/>
  <c r="J4" i="2"/>
  <c r="P3" i="2"/>
  <c r="O3" i="2"/>
  <c r="M3" i="2"/>
  <c r="L3" i="2"/>
  <c r="K3" i="2"/>
  <c r="J3" i="2"/>
  <c r="P2" i="2"/>
  <c r="O2" i="2"/>
  <c r="M2" i="2"/>
  <c r="L2" i="2"/>
  <c r="K2" i="2"/>
  <c r="J2" i="2"/>
  <c r="J19" i="1"/>
  <c r="K19" i="1"/>
  <c r="L19" i="1"/>
  <c r="M19" i="1"/>
  <c r="N19" i="1"/>
  <c r="O19" i="1"/>
  <c r="L3" i="1"/>
  <c r="J3" i="1"/>
  <c r="K3" i="1"/>
  <c r="J5" i="1"/>
  <c r="K5" i="1"/>
  <c r="J6" i="1"/>
  <c r="K6" i="1"/>
  <c r="J7" i="1"/>
  <c r="K7" i="1"/>
  <c r="J9" i="1"/>
  <c r="K9" i="1"/>
  <c r="J10" i="1"/>
  <c r="K10" i="1"/>
  <c r="J11" i="1"/>
  <c r="K11" i="1"/>
  <c r="J12" i="1"/>
  <c r="K12" i="1"/>
  <c r="J13" i="1"/>
  <c r="K13" i="1"/>
  <c r="J14" i="1"/>
  <c r="K14" i="1"/>
  <c r="J22" i="1"/>
  <c r="K22" i="1"/>
  <c r="J8" i="1"/>
  <c r="K8" i="1"/>
  <c r="J18" i="1"/>
  <c r="K18" i="1"/>
  <c r="J20" i="1"/>
  <c r="K20" i="1"/>
  <c r="J21" i="1"/>
  <c r="K21" i="1"/>
  <c r="J24" i="1"/>
  <c r="K24" i="1"/>
  <c r="J29" i="1"/>
  <c r="K29" i="1"/>
  <c r="J30" i="1"/>
  <c r="K30" i="1"/>
  <c r="J23" i="1"/>
  <c r="K23" i="1"/>
  <c r="J25" i="1"/>
  <c r="K25" i="1"/>
  <c r="J31" i="1"/>
  <c r="K31" i="1"/>
  <c r="J32" i="1"/>
  <c r="K32" i="1"/>
  <c r="J33" i="1"/>
  <c r="K33" i="1"/>
  <c r="J28" i="1"/>
  <c r="K28" i="1"/>
  <c r="J4" i="1"/>
  <c r="K4" i="1"/>
  <c r="J34" i="1"/>
  <c r="K34" i="1"/>
  <c r="J35" i="1"/>
  <c r="K35" i="1"/>
  <c r="J36" i="1"/>
  <c r="K36" i="1"/>
  <c r="K2" i="1"/>
  <c r="J2" i="1"/>
  <c r="L5" i="1"/>
  <c r="M5" i="1"/>
  <c r="N5" i="1"/>
  <c r="O5" i="1"/>
  <c r="L6" i="1"/>
  <c r="M6" i="1"/>
  <c r="N6" i="1"/>
  <c r="O6" i="1"/>
  <c r="L7" i="1"/>
  <c r="M7" i="1"/>
  <c r="N7" i="1"/>
  <c r="O7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22" i="1"/>
  <c r="M22" i="1"/>
  <c r="N22" i="1"/>
  <c r="O22" i="1"/>
  <c r="L8" i="1"/>
  <c r="M8" i="1"/>
  <c r="N8" i="1"/>
  <c r="O8" i="1"/>
  <c r="L18" i="1"/>
  <c r="M18" i="1"/>
  <c r="N18" i="1"/>
  <c r="O18" i="1"/>
  <c r="L20" i="1"/>
  <c r="M20" i="1"/>
  <c r="N20" i="1"/>
  <c r="O20" i="1"/>
  <c r="L21" i="1"/>
  <c r="M21" i="1"/>
  <c r="N21" i="1"/>
  <c r="O21" i="1"/>
  <c r="L24" i="1"/>
  <c r="M24" i="1"/>
  <c r="N24" i="1"/>
  <c r="O24" i="1"/>
  <c r="L29" i="1"/>
  <c r="M29" i="1"/>
  <c r="N29" i="1"/>
  <c r="O29" i="1"/>
  <c r="L30" i="1"/>
  <c r="M30" i="1"/>
  <c r="N30" i="1"/>
  <c r="O30" i="1"/>
  <c r="L23" i="1"/>
  <c r="M23" i="1"/>
  <c r="N23" i="1"/>
  <c r="O23" i="1"/>
  <c r="L25" i="1"/>
  <c r="M25" i="1"/>
  <c r="N25" i="1"/>
  <c r="O25" i="1"/>
  <c r="L31" i="1"/>
  <c r="M31" i="1"/>
  <c r="N31" i="1"/>
  <c r="O31" i="1"/>
  <c r="L32" i="1"/>
  <c r="M32" i="1"/>
  <c r="N32" i="1"/>
  <c r="O32" i="1"/>
  <c r="L33" i="1"/>
  <c r="M33" i="1"/>
  <c r="N33" i="1"/>
  <c r="O33" i="1"/>
  <c r="L28" i="1"/>
  <c r="M28" i="1"/>
  <c r="N28" i="1"/>
  <c r="O28" i="1"/>
  <c r="L4" i="1"/>
  <c r="M4" i="1"/>
  <c r="N4" i="1"/>
  <c r="O4" i="1"/>
  <c r="L34" i="1"/>
  <c r="M34" i="1"/>
  <c r="N34" i="1"/>
  <c r="O34" i="1"/>
  <c r="L35" i="1"/>
  <c r="M35" i="1"/>
  <c r="N35" i="1"/>
  <c r="O35" i="1"/>
  <c r="L36" i="1"/>
  <c r="M36" i="1"/>
  <c r="N36" i="1"/>
  <c r="O36" i="1"/>
  <c r="N3" i="1"/>
  <c r="O3" i="1"/>
  <c r="O2" i="1"/>
  <c r="N2" i="1"/>
  <c r="L2" i="1"/>
  <c r="M3" i="1"/>
  <c r="M2" i="1"/>
  <c r="Q6" i="2" l="1"/>
  <c r="Q4" i="2"/>
  <c r="R9" i="2"/>
  <c r="R13" i="2"/>
  <c r="Q14" i="2"/>
  <c r="Q10" i="2"/>
  <c r="R3" i="2"/>
  <c r="R4" i="2"/>
  <c r="R14" i="2"/>
  <c r="R6" i="2"/>
  <c r="R10" i="2"/>
  <c r="Q3" i="2"/>
  <c r="Q9" i="2"/>
  <c r="Q13" i="2"/>
  <c r="Q2" i="2"/>
  <c r="Q8" i="2"/>
  <c r="Q12" i="2"/>
  <c r="R12" i="2"/>
  <c r="R2" i="2"/>
  <c r="R8" i="2"/>
  <c r="Q7" i="2"/>
  <c r="Q11" i="2"/>
  <c r="Q19" i="1"/>
  <c r="P19" i="1"/>
  <c r="Q2" i="1"/>
  <c r="P35" i="1"/>
  <c r="P4" i="1"/>
  <c r="P33" i="1"/>
  <c r="P31" i="1"/>
  <c r="P23" i="1"/>
  <c r="P29" i="1"/>
  <c r="P21" i="1"/>
  <c r="P8" i="1"/>
  <c r="P14" i="1"/>
  <c r="P12" i="1"/>
  <c r="P10" i="1"/>
  <c r="P7" i="1"/>
  <c r="Q28" i="1"/>
  <c r="Q32" i="1"/>
  <c r="Q25" i="1"/>
  <c r="Q24" i="1"/>
  <c r="Q20" i="1"/>
  <c r="Q18" i="1"/>
  <c r="Q22" i="1"/>
  <c r="Q36" i="1"/>
  <c r="Q34" i="1"/>
  <c r="Q30" i="1"/>
  <c r="Q13" i="1"/>
  <c r="Q6" i="1"/>
  <c r="Q11" i="1"/>
  <c r="Q9" i="1"/>
  <c r="P2" i="1"/>
  <c r="Q35" i="1"/>
  <c r="Q33" i="1"/>
  <c r="Q31" i="1"/>
  <c r="Q23" i="1"/>
  <c r="Q29" i="1"/>
  <c r="Q21" i="1"/>
  <c r="Q8" i="1"/>
  <c r="Q14" i="1"/>
  <c r="Q12" i="1"/>
  <c r="Q10" i="1"/>
  <c r="Q7" i="1"/>
  <c r="P36" i="1"/>
  <c r="P28" i="1"/>
  <c r="P32" i="1"/>
  <c r="P25" i="1"/>
  <c r="P30" i="1"/>
  <c r="P20" i="1"/>
  <c r="P18" i="1"/>
  <c r="P22" i="1"/>
  <c r="P13" i="1"/>
  <c r="P11" i="1"/>
  <c r="P9" i="1"/>
  <c r="P6" i="1"/>
  <c r="P34" i="1"/>
  <c r="P24" i="1"/>
  <c r="Q4" i="1"/>
  <c r="Q5" i="1"/>
  <c r="P5" i="1"/>
  <c r="Q3" i="1"/>
  <c r="P3" i="1"/>
</calcChain>
</file>

<file path=xl/sharedStrings.xml><?xml version="1.0" encoding="utf-8"?>
<sst xmlns="http://schemas.openxmlformats.org/spreadsheetml/2006/main" count="272" uniqueCount="93">
  <si>
    <t>Company Name</t>
  </si>
  <si>
    <t>Ticker</t>
  </si>
  <si>
    <t>Exchange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</si>
  <si>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</si>
  <si>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</si>
  <si>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</si>
  <si>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</si>
  <si>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</si>
  <si>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</si>
  <si>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</si>
  <si>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</si>
  <si>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</si>
  <si>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</si>
  <si>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BYD</t>
  </si>
  <si>
    <t>NYSE</t>
  </si>
  <si>
    <t>NSDQ</t>
  </si>
  <si>
    <t>Comment</t>
  </si>
  <si>
    <t>RG1</t>
  </si>
  <si>
    <t>RG2</t>
  </si>
  <si>
    <t>EV</t>
  </si>
  <si>
    <t>Cash</t>
  </si>
  <si>
    <t>Debt</t>
  </si>
  <si>
    <t>Net Cash</t>
  </si>
  <si>
    <t>China Exp.</t>
  </si>
  <si>
    <t>BMW</t>
  </si>
  <si>
    <t>Volkswagen</t>
  </si>
  <si>
    <t>Porsche</t>
  </si>
  <si>
    <t>Ferrari</t>
  </si>
  <si>
    <t>Rolls Royce</t>
  </si>
  <si>
    <t>Nio</t>
  </si>
  <si>
    <t>Tesla</t>
  </si>
  <si>
    <t>LCID</t>
  </si>
  <si>
    <t>Lucid Group</t>
  </si>
  <si>
    <t>LI</t>
  </si>
  <si>
    <t>LI Auto Inc</t>
  </si>
  <si>
    <t>Xpeng Inc</t>
  </si>
  <si>
    <t>XPEV</t>
  </si>
  <si>
    <t>ChargePoint Holdings</t>
  </si>
  <si>
    <t>CHPT</t>
  </si>
  <si>
    <t>NIO</t>
  </si>
  <si>
    <t>Rivian Automotive</t>
  </si>
  <si>
    <t>RIVN</t>
  </si>
  <si>
    <t>FREYR Battery</t>
  </si>
  <si>
    <t>FREY</t>
  </si>
  <si>
    <t>Solid Power</t>
  </si>
  <si>
    <t>SLDP</t>
  </si>
  <si>
    <t>Plug Power</t>
  </si>
  <si>
    <t>PLUG</t>
  </si>
  <si>
    <t>Wallbox NV</t>
  </si>
  <si>
    <t>WBX</t>
  </si>
  <si>
    <t>Enovix Corporation</t>
  </si>
  <si>
    <t>ENVX</t>
  </si>
  <si>
    <t>Toyota</t>
  </si>
  <si>
    <t>Honda</t>
  </si>
  <si>
    <t>Bridgestone</t>
  </si>
  <si>
    <t>Subaru</t>
  </si>
  <si>
    <t>Suzuki Motor</t>
  </si>
  <si>
    <t>Nissan Motor</t>
  </si>
  <si>
    <t>Yamaha Motor</t>
  </si>
  <si>
    <t>TLSA</t>
  </si>
  <si>
    <t>VOW3</t>
  </si>
  <si>
    <t>P911</t>
  </si>
  <si>
    <t>RACE</t>
  </si>
  <si>
    <t>RYCEY</t>
  </si>
  <si>
    <t>BYDDY</t>
  </si>
  <si>
    <t>XETR</t>
  </si>
  <si>
    <t>OTC</t>
  </si>
  <si>
    <t>HMC</t>
  </si>
  <si>
    <t>REV0</t>
  </si>
  <si>
    <t>REV1</t>
  </si>
  <si>
    <t>REV2</t>
  </si>
  <si>
    <t>MC (b)</t>
  </si>
  <si>
    <t>TM</t>
  </si>
  <si>
    <t>BGT</t>
  </si>
  <si>
    <t>GETTEX</t>
  </si>
  <si>
    <t>SUK</t>
  </si>
  <si>
    <t>YMA</t>
  </si>
  <si>
    <t>NISA</t>
  </si>
  <si>
    <t>Aston Martin Lagonda Global</t>
  </si>
  <si>
    <t>ARGGY</t>
  </si>
  <si>
    <t>Daimler AG</t>
  </si>
  <si>
    <t>Mazda</t>
  </si>
  <si>
    <t>MZDAY</t>
  </si>
  <si>
    <t>Renault</t>
  </si>
  <si>
    <t>RNLSY</t>
  </si>
  <si>
    <t>Volvo</t>
  </si>
  <si>
    <t>VLVCY</t>
  </si>
  <si>
    <t>MBG</t>
  </si>
  <si>
    <t>FUJHY</t>
  </si>
  <si>
    <t>Zubehör / Batteriehersteller</t>
  </si>
  <si>
    <t>PE0</t>
  </si>
  <si>
    <t>EV Anteil</t>
  </si>
  <si>
    <t>EV Ziel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</si>
</sst>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 applyFill="1"/>
    <xf numFmtId="0" fontId="1" fillId="2" borderId="0" xfId="0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3" borderId="0" xfId="0" applyNumberFormat="1" applyFill="1"/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Automotive\P911.xlsx" TargetMode="External"/><Relationship Id="rId1" Type="http://schemas.openxmlformats.org/officeDocument/2006/relationships/externalLinkPath" Target="P9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KPIs"/>
      <sheetName val="Catalysts"/>
      <sheetName val="DoR"/>
    </sheetNames>
    <sheetDataSet>
      <sheetData sheetId="0">
        <row r="8">
          <cell r="C8">
            <v>56154.04</v>
          </cell>
        </row>
        <row r="9">
          <cell r="C9">
            <v>6452</v>
          </cell>
        </row>
        <row r="10">
          <cell r="C10">
            <v>7748</v>
          </cell>
        </row>
        <row r="12">
          <cell r="C12">
            <v>57450.04</v>
          </cell>
        </row>
        <row r="13">
          <cell r="C13">
            <v>10.890459363957596</v>
          </cell>
        </row>
        <row r="14">
          <cell r="C14">
            <v>14.073059360730594</v>
          </cell>
        </row>
        <row r="15">
          <cell r="C15">
            <v>13.087048832271762</v>
          </cell>
        </row>
        <row r="16">
          <cell r="C16">
            <v>-0.22614840989399299</v>
          </cell>
        </row>
        <row r="17">
          <cell r="C17">
            <v>7.5342465753424737E-2</v>
          </cell>
        </row>
        <row r="18">
          <cell r="C18">
            <v>-0.62229309360730589</v>
          </cell>
        </row>
        <row r="19">
          <cell r="C19">
            <v>1.7370082995560685</v>
          </cell>
        </row>
        <row r="20">
          <cell r="C20">
            <v>-2.7633851468048309E-2</v>
          </cell>
        </row>
        <row r="21">
          <cell r="C21">
            <v>2.359807155544269E-2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RowHeight="15" x14ac:dyDescent="0.25"/>
  <cols>
    <col min="1" max="1" width="26.85546875" bestFit="1" customWidth="1"/>
    <col min="18" max="18" width="10.140625" bestFit="1" customWidth="1"/>
    <col min="19" max="19" width="22.28515625" customWidth="1"/>
    <col min="20" max="20" width="6.28515625" bestFit="1" customWidth="1"/>
    <col min="21" max="22" width="5.5703125" bestFit="1" customWidth="1"/>
    <col min="23" max="25" width="6.5703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71</v>
      </c>
      <c r="E1" s="1" t="s">
        <v>20</v>
      </c>
      <c r="F1" s="1" t="s">
        <v>21</v>
      </c>
      <c r="G1" s="1" t="s">
        <v>22</v>
      </c>
      <c r="H1" s="1" t="s">
        <v>19</v>
      </c>
      <c r="I1" s="2" t="s">
        <v>3</v>
      </c>
      <c r="J1" s="1" t="s">
        <v>17</v>
      </c>
      <c r="K1" s="1" t="s">
        <v>18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23</v>
      </c>
      <c r="S1" s="1" t="s">
        <v>16</v>
      </c>
      <c r="T1" s="7" t="s">
        <v>4</v>
      </c>
      <c r="U1" s="7" t="s">
        <v>5</v>
      </c>
      <c r="V1" s="7" t="s">
        <v>6</v>
      </c>
      <c r="W1" s="7" t="s">
        <v>68</v>
      </c>
      <c r="X1" s="7" t="s">
        <v>69</v>
      </c>
      <c r="Y1" s="7" t="s">
        <v>70</v>
      </c>
    </row>
    <row r="2" spans="1:25" x14ac:dyDescent="0.25">
      <c r="A2" t="s">
        <v>24</v>
      </c>
      <c r="B2" t="s">
        <v>24</v>
      </c>
      <c r="C2" t="s">
        <v>65</v>
      </c>
      <c r="D2">
        <v>48.84</v>
      </c>
      <c r="I2" s="3">
        <v>76.42</v>
      </c>
      <c r="J2" s="6">
        <f>X2/W2-1</f>
        <v>-4.3858520900321496E-2</v>
      </c>
      <c r="K2" s="6">
        <f>Y2/X2-1</f>
        <v>8.6763518966908038E-3</v>
      </c>
      <c r="L2" s="5">
        <f t="shared" ref="L2:M4" si="0">U2/T2-1</f>
        <v>-0.26542161856253543</v>
      </c>
      <c r="M2" s="5">
        <f t="shared" si="0"/>
        <v>5.6240369799691825E-2</v>
      </c>
      <c r="N2" s="4">
        <f t="shared" ref="N2:N14" si="1">I2/T2</f>
        <v>4.3248443689869829</v>
      </c>
      <c r="O2" s="4">
        <f t="shared" ref="O2:O14" si="2">I2/U2</f>
        <v>5.8875192604006159</v>
      </c>
      <c r="P2" s="4">
        <f>N2/L2/100</f>
        <v>-0.16294243070362466</v>
      </c>
      <c r="Q2" s="4">
        <f>O2/M2/100</f>
        <v>1.0468493150684932</v>
      </c>
      <c r="T2" s="4">
        <v>17.670000000000002</v>
      </c>
      <c r="U2" s="4">
        <v>12.98</v>
      </c>
      <c r="V2" s="4">
        <v>13.71</v>
      </c>
      <c r="W2" s="4">
        <v>155.5</v>
      </c>
      <c r="X2" s="4">
        <v>148.68</v>
      </c>
      <c r="Y2" s="4">
        <v>149.97</v>
      </c>
    </row>
    <row r="3" spans="1:25" x14ac:dyDescent="0.25">
      <c r="A3" t="s">
        <v>25</v>
      </c>
      <c r="B3" t="s">
        <v>60</v>
      </c>
      <c r="C3" t="s">
        <v>65</v>
      </c>
      <c r="D3">
        <v>44.34</v>
      </c>
      <c r="I3" s="3">
        <v>86.94</v>
      </c>
      <c r="J3" s="6">
        <f t="shared" ref="J3:J7" si="3">X3/W3-1</f>
        <v>-6.2368127094452053E-3</v>
      </c>
      <c r="K3" s="6">
        <f t="shared" ref="K3:K7" si="4">Y3/X3-1</f>
        <v>1.7922377993567995E-2</v>
      </c>
      <c r="L3" s="5">
        <f t="shared" si="0"/>
        <v>-0.31425891181988741</v>
      </c>
      <c r="M3" s="5">
        <f t="shared" si="0"/>
        <v>0.14272685818513442</v>
      </c>
      <c r="N3" s="4">
        <f t="shared" si="1"/>
        <v>2.7185741088180113</v>
      </c>
      <c r="O3" s="4">
        <f t="shared" si="2"/>
        <v>3.9644322845417235</v>
      </c>
      <c r="P3" s="4">
        <f t="shared" ref="P3:P7" si="5">N3/L3/100</f>
        <v>-8.6507462686567185E-2</v>
      </c>
      <c r="Q3" s="4">
        <f t="shared" ref="Q3:Q7" si="6">O3/M3/100</f>
        <v>0.27776357827476056</v>
      </c>
      <c r="T3" s="4">
        <v>31.98</v>
      </c>
      <c r="U3" s="4">
        <v>21.93</v>
      </c>
      <c r="V3" s="4">
        <v>25.06</v>
      </c>
      <c r="W3" s="4">
        <v>322.27999999999997</v>
      </c>
      <c r="X3" s="4">
        <v>320.27</v>
      </c>
      <c r="Y3" s="4">
        <v>326.01</v>
      </c>
    </row>
    <row r="4" spans="1:25" x14ac:dyDescent="0.25">
      <c r="A4" t="s">
        <v>80</v>
      </c>
      <c r="B4" t="s">
        <v>87</v>
      </c>
      <c r="C4" t="s">
        <v>65</v>
      </c>
      <c r="D4">
        <v>50.92</v>
      </c>
      <c r="I4" s="3">
        <v>52.45</v>
      </c>
      <c r="J4" s="6">
        <f>X4/W4-1</f>
        <v>-4.7382848192142002E-2</v>
      </c>
      <c r="K4" s="6">
        <f>Y4/X4-1</f>
        <v>-1.2332145793368943E-3</v>
      </c>
      <c r="L4" s="5">
        <f t="shared" si="0"/>
        <v>-0.29364499634769903</v>
      </c>
      <c r="M4" s="5">
        <f t="shared" si="0"/>
        <v>-4.0330920372285473E-2</v>
      </c>
      <c r="N4" s="4">
        <f t="shared" si="1"/>
        <v>3.8312636961285613</v>
      </c>
      <c r="O4" s="4">
        <f t="shared" si="2"/>
        <v>5.4239917269906934</v>
      </c>
      <c r="P4" s="4">
        <f>N4/L4/100</f>
        <v>-0.13047263681592042</v>
      </c>
      <c r="Q4" s="4">
        <f>O4/M4/100</f>
        <v>-1.3448717948717934</v>
      </c>
      <c r="T4" s="4">
        <v>13.69</v>
      </c>
      <c r="U4" s="4">
        <v>9.67</v>
      </c>
      <c r="V4" s="4">
        <v>9.2799999999999994</v>
      </c>
      <c r="W4" s="4">
        <v>153.22</v>
      </c>
      <c r="X4" s="4">
        <v>145.96</v>
      </c>
      <c r="Y4" s="4">
        <v>145.78</v>
      </c>
    </row>
    <row r="5" spans="1:25" x14ac:dyDescent="0.25">
      <c r="A5" t="s">
        <v>26</v>
      </c>
      <c r="B5" t="s">
        <v>61</v>
      </c>
      <c r="C5" t="s">
        <v>65</v>
      </c>
      <c r="D5">
        <v>52.92</v>
      </c>
      <c r="I5" s="3">
        <v>57.3</v>
      </c>
      <c r="J5" s="6">
        <f t="shared" si="3"/>
        <v>-3.676289168517155E-2</v>
      </c>
      <c r="K5" s="6">
        <f t="shared" si="4"/>
        <v>4.9692622950819665E-2</v>
      </c>
      <c r="L5" s="5">
        <f t="shared" ref="L5:L7" si="7">U5/T5-1</f>
        <v>-0.23809523809523803</v>
      </c>
      <c r="M5" s="5">
        <f t="shared" ref="M5:M7" si="8">V5/U5-1</f>
        <v>0.16435185185185186</v>
      </c>
      <c r="N5" s="4">
        <f t="shared" si="1"/>
        <v>10.105820105820106</v>
      </c>
      <c r="O5" s="4">
        <f t="shared" si="2"/>
        <v>13.263888888888888</v>
      </c>
      <c r="P5" s="4">
        <f t="shared" si="5"/>
        <v>-0.42444444444444457</v>
      </c>
      <c r="Q5" s="4">
        <f t="shared" si="6"/>
        <v>0.80704225352112657</v>
      </c>
      <c r="T5" s="4">
        <v>5.67</v>
      </c>
      <c r="U5" s="4">
        <v>4.32</v>
      </c>
      <c r="V5" s="4">
        <v>5.03</v>
      </c>
      <c r="W5" s="4">
        <v>40.53</v>
      </c>
      <c r="X5" s="4">
        <v>39.04</v>
      </c>
      <c r="Y5" s="4">
        <v>40.98</v>
      </c>
    </row>
    <row r="6" spans="1:25" x14ac:dyDescent="0.25">
      <c r="A6" t="s">
        <v>27</v>
      </c>
      <c r="B6" t="s">
        <v>62</v>
      </c>
      <c r="C6" t="s">
        <v>14</v>
      </c>
      <c r="D6">
        <v>101.46</v>
      </c>
      <c r="I6" s="3">
        <v>416.88</v>
      </c>
      <c r="J6" s="6">
        <f t="shared" si="3"/>
        <v>0.10887772194304857</v>
      </c>
      <c r="K6" s="6">
        <f t="shared" si="4"/>
        <v>7.8549848942598199E-2</v>
      </c>
      <c r="L6" s="5">
        <f t="shared" si="7"/>
        <v>0.17826086956521747</v>
      </c>
      <c r="M6" s="5">
        <f t="shared" si="8"/>
        <v>0.10332103321033204</v>
      </c>
      <c r="N6" s="4">
        <f t="shared" si="1"/>
        <v>60.417391304347824</v>
      </c>
      <c r="O6" s="4">
        <f t="shared" si="2"/>
        <v>51.276752767527668</v>
      </c>
      <c r="P6" s="4">
        <f t="shared" si="5"/>
        <v>3.3892682926829254</v>
      </c>
      <c r="Q6" s="4">
        <f t="shared" si="6"/>
        <v>4.9628571428571453</v>
      </c>
      <c r="T6" s="4">
        <v>6.9</v>
      </c>
      <c r="U6" s="4">
        <v>8.1300000000000008</v>
      </c>
      <c r="V6" s="4">
        <v>8.9700000000000006</v>
      </c>
      <c r="W6" s="4">
        <v>5.97</v>
      </c>
      <c r="X6" s="4">
        <v>6.62</v>
      </c>
      <c r="Y6" s="4">
        <v>7.14</v>
      </c>
    </row>
    <row r="7" spans="1:25" x14ac:dyDescent="0.25">
      <c r="A7" t="s">
        <v>28</v>
      </c>
      <c r="B7" t="s">
        <v>63</v>
      </c>
      <c r="C7" t="s">
        <v>66</v>
      </c>
      <c r="D7">
        <v>61.95</v>
      </c>
      <c r="I7" s="3">
        <v>7.27</v>
      </c>
      <c r="J7" s="6">
        <f t="shared" si="3"/>
        <v>0.11291369240752758</v>
      </c>
      <c r="K7" s="6">
        <f t="shared" si="4"/>
        <v>7.9300291545189694E-2</v>
      </c>
      <c r="L7" s="5">
        <f t="shared" si="7"/>
        <v>0.23529411764705865</v>
      </c>
      <c r="M7" s="5">
        <f t="shared" si="8"/>
        <v>0.19047619047619047</v>
      </c>
      <c r="N7" s="4">
        <f t="shared" si="1"/>
        <v>42.764705882352935</v>
      </c>
      <c r="O7" s="4">
        <f t="shared" si="2"/>
        <v>34.61904761904762</v>
      </c>
      <c r="P7" s="4">
        <f t="shared" si="5"/>
        <v>1.8175000000000012</v>
      </c>
      <c r="Q7" s="4">
        <f t="shared" si="6"/>
        <v>1.8175000000000003</v>
      </c>
      <c r="T7" s="4">
        <v>0.17</v>
      </c>
      <c r="U7" s="4">
        <v>0.21</v>
      </c>
      <c r="V7" s="4">
        <v>0.25</v>
      </c>
      <c r="W7" s="4">
        <v>15.41</v>
      </c>
      <c r="X7" s="4">
        <v>17.149999999999999</v>
      </c>
      <c r="Y7" s="4">
        <v>18.510000000000002</v>
      </c>
    </row>
    <row r="8" spans="1:25" x14ac:dyDescent="0.25">
      <c r="A8" t="s">
        <v>40</v>
      </c>
      <c r="B8" t="s">
        <v>41</v>
      </c>
      <c r="C8" t="s">
        <v>15</v>
      </c>
      <c r="D8">
        <v>16.829999999999998</v>
      </c>
      <c r="I8" s="3">
        <v>16.489999999999998</v>
      </c>
      <c r="J8" s="6">
        <f t="shared" ref="J8:K14" si="9">X8/W8-1</f>
        <v>4.7404063205417568E-2</v>
      </c>
      <c r="K8" s="6">
        <f t="shared" si="9"/>
        <v>0.12284482758620707</v>
      </c>
      <c r="L8" s="5">
        <f t="shared" ref="L8:M14" si="10">U8/T8-1</f>
        <v>-0.17622950819672134</v>
      </c>
      <c r="M8" s="5">
        <f t="shared" si="10"/>
        <v>-0.32835820895522372</v>
      </c>
      <c r="N8" s="4">
        <f t="shared" si="1"/>
        <v>-3.3790983606557377</v>
      </c>
      <c r="O8" s="4">
        <f t="shared" si="2"/>
        <v>-4.1019900497512438</v>
      </c>
      <c r="P8" s="4">
        <f t="shared" ref="P8:Q14" si="11">N8/L8/100</f>
        <v>0.19174418604651158</v>
      </c>
      <c r="Q8" s="4">
        <f t="shared" si="11"/>
        <v>0.12492424242424249</v>
      </c>
      <c r="T8" s="4">
        <v>-4.88</v>
      </c>
      <c r="U8" s="4">
        <v>-4.0199999999999996</v>
      </c>
      <c r="V8" s="4">
        <v>-2.7</v>
      </c>
      <c r="W8" s="4">
        <v>4.43</v>
      </c>
      <c r="X8" s="4">
        <v>4.6399999999999997</v>
      </c>
      <c r="Y8" s="4">
        <v>5.21</v>
      </c>
    </row>
    <row r="9" spans="1:25" x14ac:dyDescent="0.25">
      <c r="A9" t="s">
        <v>13</v>
      </c>
      <c r="B9" t="s">
        <v>64</v>
      </c>
      <c r="C9" t="s">
        <v>66</v>
      </c>
      <c r="D9">
        <v>101.06</v>
      </c>
      <c r="I9" s="3">
        <v>67.34</v>
      </c>
      <c r="J9" s="6">
        <f t="shared" si="9"/>
        <v>0.26368043564882448</v>
      </c>
      <c r="K9" s="6">
        <f t="shared" si="9"/>
        <v>0.21080221772604268</v>
      </c>
      <c r="L9" s="5">
        <f t="shared" si="10"/>
        <v>0.39483394833948338</v>
      </c>
      <c r="M9" s="5">
        <f t="shared" si="10"/>
        <v>0.14814814814814814</v>
      </c>
      <c r="N9" s="4">
        <f t="shared" si="1"/>
        <v>24.848708487084874</v>
      </c>
      <c r="O9" s="4">
        <f t="shared" si="2"/>
        <v>17.814814814814817</v>
      </c>
      <c r="P9" s="4">
        <f t="shared" si="11"/>
        <v>0.62934579439252347</v>
      </c>
      <c r="Q9" s="4">
        <f t="shared" si="11"/>
        <v>1.2025000000000001</v>
      </c>
      <c r="T9" s="4">
        <v>2.71</v>
      </c>
      <c r="U9" s="4">
        <v>3.78</v>
      </c>
      <c r="V9" s="4">
        <v>4.34</v>
      </c>
      <c r="W9" s="4">
        <v>602.32000000000005</v>
      </c>
      <c r="X9" s="4">
        <v>761.14</v>
      </c>
      <c r="Y9" s="4">
        <v>921.59</v>
      </c>
    </row>
    <row r="10" spans="1:25" x14ac:dyDescent="0.25">
      <c r="A10" t="s">
        <v>29</v>
      </c>
      <c r="B10" t="s">
        <v>39</v>
      </c>
      <c r="C10" t="s">
        <v>14</v>
      </c>
      <c r="D10">
        <v>8.48</v>
      </c>
      <c r="I10" s="3">
        <v>4.63</v>
      </c>
      <c r="J10" s="6">
        <f t="shared" si="9"/>
        <v>0.23247033441208198</v>
      </c>
      <c r="K10" s="6">
        <f t="shared" si="9"/>
        <v>0.43092633114514967</v>
      </c>
      <c r="L10" s="5">
        <f t="shared" si="10"/>
        <v>-0.13339466421343138</v>
      </c>
      <c r="M10" s="5">
        <f t="shared" si="10"/>
        <v>-0.19639065817409762</v>
      </c>
      <c r="N10" s="4">
        <f t="shared" si="1"/>
        <v>-0.42594296228150874</v>
      </c>
      <c r="O10" s="4">
        <f t="shared" si="2"/>
        <v>-0.49150743099787686</v>
      </c>
      <c r="P10" s="4">
        <f t="shared" si="11"/>
        <v>3.1931034482758643E-2</v>
      </c>
      <c r="Q10" s="4">
        <f t="shared" si="11"/>
        <v>2.5027027027027034E-2</v>
      </c>
      <c r="T10" s="4">
        <v>-10.87</v>
      </c>
      <c r="U10" s="4">
        <v>-9.42</v>
      </c>
      <c r="V10" s="4">
        <v>-7.57</v>
      </c>
      <c r="W10" s="4">
        <v>55.62</v>
      </c>
      <c r="X10" s="4">
        <v>68.55</v>
      </c>
      <c r="Y10" s="4">
        <v>98.09</v>
      </c>
    </row>
    <row r="11" spans="1:25" x14ac:dyDescent="0.25">
      <c r="A11" t="s">
        <v>30</v>
      </c>
      <c r="B11" t="s">
        <v>59</v>
      </c>
      <c r="C11" t="s">
        <v>15</v>
      </c>
      <c r="D11">
        <v>1320</v>
      </c>
      <c r="I11" s="3">
        <v>412.1</v>
      </c>
      <c r="J11" s="6">
        <f t="shared" si="9"/>
        <v>2.9554614033274751E-2</v>
      </c>
      <c r="K11" s="6">
        <f t="shared" si="9"/>
        <v>0.16340459700893306</v>
      </c>
      <c r="L11" s="5">
        <f t="shared" si="10"/>
        <v>-0.20512820512820518</v>
      </c>
      <c r="M11" s="5">
        <f t="shared" si="10"/>
        <v>0.31451612903225801</v>
      </c>
      <c r="N11" s="4">
        <f t="shared" si="1"/>
        <v>132.08333333333334</v>
      </c>
      <c r="O11" s="4">
        <f t="shared" si="2"/>
        <v>166.16935483870969</v>
      </c>
      <c r="P11" s="4">
        <f t="shared" si="11"/>
        <v>-6.4390624999999986</v>
      </c>
      <c r="Q11" s="4">
        <f t="shared" si="11"/>
        <v>5.283333333333335</v>
      </c>
      <c r="T11" s="4">
        <v>3.12</v>
      </c>
      <c r="U11" s="4">
        <v>2.48</v>
      </c>
      <c r="V11" s="4">
        <v>3.26</v>
      </c>
      <c r="W11" s="4">
        <v>96.77</v>
      </c>
      <c r="X11" s="4">
        <v>99.63</v>
      </c>
      <c r="Y11" s="4">
        <v>115.91</v>
      </c>
    </row>
    <row r="12" spans="1:25" x14ac:dyDescent="0.25">
      <c r="A12" t="s">
        <v>32</v>
      </c>
      <c r="B12" t="s">
        <v>31</v>
      </c>
      <c r="C12" t="s">
        <v>15</v>
      </c>
      <c r="D12">
        <v>9.91</v>
      </c>
      <c r="I12" s="3">
        <v>3.29</v>
      </c>
      <c r="J12" s="6">
        <f t="shared" si="9"/>
        <v>0.29017084684260941</v>
      </c>
      <c r="K12" s="6">
        <f t="shared" si="9"/>
        <v>1.200520833333333</v>
      </c>
      <c r="L12" s="5">
        <f t="shared" si="10"/>
        <v>-0.20863309352517978</v>
      </c>
      <c r="M12" s="5">
        <f t="shared" si="10"/>
        <v>-0.20000000000000007</v>
      </c>
      <c r="N12" s="4">
        <f t="shared" si="1"/>
        <v>-2.3669064748201443</v>
      </c>
      <c r="O12" s="4">
        <f t="shared" si="2"/>
        <v>-2.9909090909090907</v>
      </c>
      <c r="P12" s="4">
        <f t="shared" si="11"/>
        <v>0.11344827586206901</v>
      </c>
      <c r="Q12" s="4">
        <f t="shared" si="11"/>
        <v>0.14954545454545448</v>
      </c>
      <c r="T12" s="4">
        <v>-1.39</v>
      </c>
      <c r="U12" s="4">
        <v>-1.1000000000000001</v>
      </c>
      <c r="V12" s="4">
        <v>-0.88</v>
      </c>
      <c r="W12" s="4">
        <v>0.59526999999999997</v>
      </c>
      <c r="X12" s="4">
        <v>0.76800000000000002</v>
      </c>
      <c r="Y12" s="4">
        <v>1.69</v>
      </c>
    </row>
    <row r="13" spans="1:25" x14ac:dyDescent="0.25">
      <c r="A13" t="s">
        <v>34</v>
      </c>
      <c r="B13" t="s">
        <v>33</v>
      </c>
      <c r="C13" t="s">
        <v>15</v>
      </c>
      <c r="D13">
        <v>23.97</v>
      </c>
      <c r="I13" s="3">
        <v>24.75</v>
      </c>
      <c r="J13" s="6">
        <f t="shared" si="9"/>
        <v>0.18094469115865963</v>
      </c>
      <c r="K13" s="6">
        <f t="shared" si="9"/>
        <v>0.33064405852591294</v>
      </c>
      <c r="L13" s="5">
        <f t="shared" si="10"/>
        <v>-0.25130890052356025</v>
      </c>
      <c r="M13" s="5">
        <f t="shared" si="10"/>
        <v>0.34265734265734249</v>
      </c>
      <c r="N13" s="4">
        <f t="shared" si="1"/>
        <v>2.1596858638743455</v>
      </c>
      <c r="O13" s="4">
        <f t="shared" si="2"/>
        <v>2.8846153846153846</v>
      </c>
      <c r="P13" s="4">
        <f t="shared" si="11"/>
        <v>-8.5937499999999986E-2</v>
      </c>
      <c r="Q13" s="4">
        <f t="shared" si="11"/>
        <v>8.4183673469387793E-2</v>
      </c>
      <c r="T13" s="4">
        <v>11.46</v>
      </c>
      <c r="U13" s="4">
        <v>8.58</v>
      </c>
      <c r="V13" s="4">
        <v>11.52</v>
      </c>
      <c r="W13" s="4">
        <v>123.85</v>
      </c>
      <c r="X13" s="4">
        <v>146.26</v>
      </c>
      <c r="Y13" s="4">
        <v>194.62</v>
      </c>
    </row>
    <row r="14" spans="1:25" x14ac:dyDescent="0.25">
      <c r="A14" t="s">
        <v>35</v>
      </c>
      <c r="B14" t="s">
        <v>36</v>
      </c>
      <c r="C14" t="s">
        <v>14</v>
      </c>
      <c r="D14">
        <v>10.95</v>
      </c>
      <c r="I14" s="3">
        <v>11.7</v>
      </c>
      <c r="J14" s="6">
        <f t="shared" si="9"/>
        <v>0.35430247718383301</v>
      </c>
      <c r="K14" s="6">
        <f t="shared" si="9"/>
        <v>0.69458483754512645</v>
      </c>
      <c r="L14" s="5">
        <f t="shared" si="10"/>
        <v>-0.45622119815668194</v>
      </c>
      <c r="M14" s="5">
        <f t="shared" si="10"/>
        <v>-0.30169491525423731</v>
      </c>
      <c r="N14" s="4">
        <f t="shared" si="1"/>
        <v>-1.0783410138248848</v>
      </c>
      <c r="O14" s="4">
        <f t="shared" si="2"/>
        <v>-1.9830508474576269</v>
      </c>
      <c r="P14" s="4">
        <f t="shared" si="11"/>
        <v>2.3636363636363643E-2</v>
      </c>
      <c r="Q14" s="4">
        <f t="shared" si="11"/>
        <v>6.5730337078651682E-2</v>
      </c>
      <c r="T14" s="4">
        <v>-10.85</v>
      </c>
      <c r="U14" s="4">
        <v>-5.9</v>
      </c>
      <c r="V14" s="4">
        <v>-4.12</v>
      </c>
      <c r="W14" s="4">
        <v>30.68</v>
      </c>
      <c r="X14" s="4">
        <v>41.55</v>
      </c>
      <c r="Y14" s="4">
        <v>70.41</v>
      </c>
    </row>
    <row r="15" spans="1:25" x14ac:dyDescent="0.25">
      <c r="I15" s="3"/>
      <c r="T15" s="4"/>
      <c r="U15" s="4"/>
      <c r="V15" s="4"/>
      <c r="W15" s="4"/>
      <c r="X15" s="4"/>
      <c r="Y15" s="4"/>
    </row>
    <row r="16" spans="1:25" x14ac:dyDescent="0.25">
      <c r="I16" s="3"/>
      <c r="T16" s="4"/>
      <c r="U16" s="4"/>
      <c r="V16" s="4"/>
      <c r="W16" s="4"/>
      <c r="X16" s="4"/>
      <c r="Y16" s="4"/>
    </row>
    <row r="17" spans="1:25" x14ac:dyDescent="0.25">
      <c r="A17" t="s">
        <v>89</v>
      </c>
      <c r="I17" s="3"/>
      <c r="T17" s="4"/>
      <c r="U17" s="4"/>
      <c r="V17" s="4"/>
      <c r="W17" s="4"/>
      <c r="X17" s="4"/>
      <c r="Y17" s="4"/>
    </row>
    <row r="18" spans="1:25" x14ac:dyDescent="0.25">
      <c r="A18" t="s">
        <v>42</v>
      </c>
      <c r="B18" t="s">
        <v>43</v>
      </c>
      <c r="C18" t="s">
        <v>14</v>
      </c>
      <c r="D18">
        <v>0.40600000000000003</v>
      </c>
      <c r="I18" s="3">
        <v>2.89</v>
      </c>
      <c r="J18" s="6" t="e">
        <f t="shared" ref="J18:K25" si="12">X18/W18-1</f>
        <v>#DIV/0!</v>
      </c>
      <c r="K18" s="6" t="e">
        <f t="shared" si="12"/>
        <v>#DIV/0!</v>
      </c>
      <c r="L18" s="5">
        <f t="shared" ref="L18:M25" si="13">U18/T18-1</f>
        <v>-0.17441860465116277</v>
      </c>
      <c r="M18" s="5">
        <f t="shared" si="13"/>
        <v>-1.1267605633802817</v>
      </c>
      <c r="N18" s="4">
        <f t="shared" ref="N18:N25" si="14">I18/T18</f>
        <v>-3.36046511627907</v>
      </c>
      <c r="O18" s="4">
        <f t="shared" ref="O18:O25" si="15">I18/U18</f>
        <v>-4.070422535211268</v>
      </c>
      <c r="P18" s="4">
        <f t="shared" ref="P18:Q25" si="16">N18/L18/100</f>
        <v>0.19266666666666668</v>
      </c>
      <c r="Q18" s="4">
        <f t="shared" si="16"/>
        <v>3.6125000000000004E-2</v>
      </c>
      <c r="T18" s="4">
        <v>-0.86</v>
      </c>
      <c r="U18" s="4">
        <v>-0.71</v>
      </c>
      <c r="V18" s="4">
        <v>0.09</v>
      </c>
      <c r="W18" s="4"/>
      <c r="X18" s="4"/>
      <c r="Y18" s="4"/>
    </row>
    <row r="19" spans="1:25" x14ac:dyDescent="0.25">
      <c r="A19" t="s">
        <v>44</v>
      </c>
      <c r="B19" t="s">
        <v>45</v>
      </c>
      <c r="C19" t="s">
        <v>15</v>
      </c>
      <c r="D19">
        <v>0.39866000000000001</v>
      </c>
      <c r="I19" s="3">
        <v>2.21</v>
      </c>
      <c r="J19" s="6">
        <f t="shared" si="12"/>
        <v>5.7471264367818797E-3</v>
      </c>
      <c r="K19" s="6">
        <f t="shared" si="12"/>
        <v>0.95428571428571418</v>
      </c>
      <c r="L19" s="5">
        <f t="shared" si="13"/>
        <v>0.32432432432432434</v>
      </c>
      <c r="M19" s="5">
        <f t="shared" si="13"/>
        <v>-4.081632653061229E-2</v>
      </c>
      <c r="N19" s="4">
        <f t="shared" si="14"/>
        <v>-5.9729729729729728</v>
      </c>
      <c r="O19" s="4">
        <f t="shared" si="15"/>
        <v>-4.5102040816326534</v>
      </c>
      <c r="P19" s="4">
        <f t="shared" si="16"/>
        <v>-0.18416666666666665</v>
      </c>
      <c r="Q19" s="4">
        <f t="shared" si="16"/>
        <v>1.1049999999999989</v>
      </c>
      <c r="T19" s="4">
        <v>-0.37</v>
      </c>
      <c r="U19" s="4">
        <v>-0.49</v>
      </c>
      <c r="V19" s="4">
        <v>-0.47</v>
      </c>
      <c r="W19" s="4">
        <v>1.7399999999999999E-2</v>
      </c>
      <c r="X19" s="4">
        <v>1.7500000000000002E-2</v>
      </c>
      <c r="Y19" s="4">
        <v>3.4200000000000001E-2</v>
      </c>
    </row>
    <row r="20" spans="1:25" x14ac:dyDescent="0.25">
      <c r="A20" t="s">
        <v>46</v>
      </c>
      <c r="B20" t="s">
        <v>47</v>
      </c>
      <c r="C20" t="s">
        <v>15</v>
      </c>
      <c r="D20">
        <v>2.4</v>
      </c>
      <c r="I20" s="3">
        <v>2.63</v>
      </c>
      <c r="J20" s="6">
        <f t="shared" si="12"/>
        <v>-0.19849888931272019</v>
      </c>
      <c r="K20" s="6">
        <f t="shared" si="12"/>
        <v>0.355916070603715</v>
      </c>
      <c r="L20" s="5">
        <f t="shared" si="13"/>
        <v>-0.35555555555555562</v>
      </c>
      <c r="M20" s="5">
        <f t="shared" si="13"/>
        <v>-0.48275862068965514</v>
      </c>
      <c r="N20" s="4">
        <f t="shared" si="14"/>
        <v>-1.461111111111111</v>
      </c>
      <c r="O20" s="4">
        <f t="shared" si="15"/>
        <v>-2.2672413793103448</v>
      </c>
      <c r="P20" s="4">
        <f t="shared" si="16"/>
        <v>4.1093749999999991E-2</v>
      </c>
      <c r="Q20" s="4">
        <f t="shared" si="16"/>
        <v>4.6964285714285708E-2</v>
      </c>
      <c r="T20" s="4">
        <v>-1.8</v>
      </c>
      <c r="U20" s="4">
        <v>-1.1599999999999999</v>
      </c>
      <c r="V20" s="4">
        <v>-0.6</v>
      </c>
      <c r="W20" s="4">
        <v>0.89134000000000002</v>
      </c>
      <c r="X20" s="4">
        <v>0.71440999999999999</v>
      </c>
      <c r="Y20" s="4">
        <v>0.96867999999999999</v>
      </c>
    </row>
    <row r="21" spans="1:25" x14ac:dyDescent="0.25">
      <c r="A21" t="s">
        <v>48</v>
      </c>
      <c r="B21" t="s">
        <v>49</v>
      </c>
      <c r="C21" t="s">
        <v>14</v>
      </c>
      <c r="D21">
        <v>0.154</v>
      </c>
      <c r="I21" s="3">
        <v>0.63</v>
      </c>
      <c r="J21" s="6">
        <f t="shared" si="12"/>
        <v>0.15004815409309802</v>
      </c>
      <c r="K21" s="6">
        <f t="shared" si="12"/>
        <v>0.21655873157659666</v>
      </c>
      <c r="L21" s="5">
        <f t="shared" si="13"/>
        <v>-0.69117647058823528</v>
      </c>
      <c r="M21" s="5">
        <f t="shared" si="13"/>
        <v>0.4285714285714286</v>
      </c>
      <c r="N21" s="4">
        <f t="shared" si="14"/>
        <v>-0.92647058823529405</v>
      </c>
      <c r="O21" s="4">
        <f t="shared" si="15"/>
        <v>-3</v>
      </c>
      <c r="P21" s="4">
        <f t="shared" si="16"/>
        <v>1.3404255319148935E-2</v>
      </c>
      <c r="Q21" s="4">
        <f t="shared" si="16"/>
        <v>-6.9999999999999993E-2</v>
      </c>
      <c r="T21" s="4">
        <v>-0.68</v>
      </c>
      <c r="U21" s="4">
        <v>-0.21</v>
      </c>
      <c r="V21" s="4">
        <v>-0.3</v>
      </c>
      <c r="W21" s="4">
        <v>0.15575</v>
      </c>
      <c r="X21" s="4">
        <v>0.17912</v>
      </c>
      <c r="Y21" s="4">
        <v>0.21790999999999999</v>
      </c>
    </row>
    <row r="22" spans="1:25" x14ac:dyDescent="0.25">
      <c r="A22" t="s">
        <v>37</v>
      </c>
      <c r="B22" t="s">
        <v>38</v>
      </c>
      <c r="C22" t="s">
        <v>14</v>
      </c>
      <c r="D22">
        <v>0.51312000000000002</v>
      </c>
      <c r="I22" s="3">
        <v>1.1599999999999999</v>
      </c>
      <c r="J22" s="6">
        <f t="shared" si="12"/>
        <v>-0.17920022106426647</v>
      </c>
      <c r="K22" s="6">
        <f t="shared" si="12"/>
        <v>0.20293375015029458</v>
      </c>
      <c r="L22" s="5">
        <f t="shared" si="13"/>
        <v>-0.51898734177215189</v>
      </c>
      <c r="M22" s="5">
        <f t="shared" si="13"/>
        <v>-0.47368421052631582</v>
      </c>
      <c r="N22" s="4">
        <f t="shared" si="14"/>
        <v>-1.4683544303797467</v>
      </c>
      <c r="O22" s="4">
        <f t="shared" si="15"/>
        <v>-3.0526315789473681</v>
      </c>
      <c r="P22" s="4">
        <f t="shared" si="16"/>
        <v>2.8292682926829266E-2</v>
      </c>
      <c r="Q22" s="4">
        <f t="shared" si="16"/>
        <v>6.4444444444444443E-2</v>
      </c>
      <c r="R22" s="4"/>
      <c r="T22" s="4">
        <v>-0.79</v>
      </c>
      <c r="U22" s="4">
        <v>-0.38</v>
      </c>
      <c r="V22" s="4">
        <v>-0.2</v>
      </c>
      <c r="W22" s="4">
        <v>0.50663999999999998</v>
      </c>
      <c r="X22" s="4">
        <v>0.41585</v>
      </c>
      <c r="Y22" s="4">
        <v>0.50024000000000002</v>
      </c>
    </row>
    <row r="23" spans="1:25" x14ac:dyDescent="0.25">
      <c r="A23" t="s">
        <v>54</v>
      </c>
      <c r="B23" t="s">
        <v>73</v>
      </c>
      <c r="C23" t="s">
        <v>14</v>
      </c>
      <c r="D23">
        <v>23.68</v>
      </c>
      <c r="I23" s="3">
        <v>16.8</v>
      </c>
      <c r="J23" s="6" t="e">
        <f t="shared" si="12"/>
        <v>#DIV/0!</v>
      </c>
      <c r="K23" s="6" t="e">
        <f t="shared" si="12"/>
        <v>#DIV/0!</v>
      </c>
      <c r="L23" s="5" t="e">
        <f t="shared" si="13"/>
        <v>#DIV/0!</v>
      </c>
      <c r="M23" s="5" t="e">
        <f t="shared" si="13"/>
        <v>#DIV/0!</v>
      </c>
      <c r="N23" s="4" t="e">
        <f t="shared" si="14"/>
        <v>#DIV/0!</v>
      </c>
      <c r="O23" s="4" t="e">
        <f t="shared" si="15"/>
        <v>#DIV/0!</v>
      </c>
      <c r="P23" s="4" t="e">
        <f t="shared" si="16"/>
        <v>#DIV/0!</v>
      </c>
      <c r="Q23" s="4" t="e">
        <f t="shared" si="16"/>
        <v>#DIV/0!</v>
      </c>
    </row>
    <row r="24" spans="1:25" x14ac:dyDescent="0.25">
      <c r="A24" t="s">
        <v>50</v>
      </c>
      <c r="B24" t="s">
        <v>51</v>
      </c>
      <c r="C24" t="s">
        <v>15</v>
      </c>
      <c r="D24">
        <v>2.39</v>
      </c>
      <c r="I24" s="3">
        <v>12.66</v>
      </c>
      <c r="J24" s="6" t="e">
        <f t="shared" si="12"/>
        <v>#DIV/0!</v>
      </c>
      <c r="K24" s="6" t="e">
        <f t="shared" si="12"/>
        <v>#DIV/0!</v>
      </c>
      <c r="L24" s="5" t="e">
        <f t="shared" si="13"/>
        <v>#DIV/0!</v>
      </c>
      <c r="M24" s="5" t="e">
        <f t="shared" si="13"/>
        <v>#DIV/0!</v>
      </c>
      <c r="N24" s="4" t="e">
        <f t="shared" si="14"/>
        <v>#DIV/0!</v>
      </c>
      <c r="O24" s="4" t="e">
        <f t="shared" si="15"/>
        <v>#DIV/0!</v>
      </c>
      <c r="P24" s="4" t="e">
        <f t="shared" si="16"/>
        <v>#DIV/0!</v>
      </c>
      <c r="Q24" s="4" t="e">
        <f t="shared" si="16"/>
        <v>#DIV/0!</v>
      </c>
    </row>
    <row r="25" spans="1:25" x14ac:dyDescent="0.25">
      <c r="A25" t="s">
        <v>55</v>
      </c>
      <c r="B25" t="s">
        <v>88</v>
      </c>
      <c r="C25" t="s">
        <v>74</v>
      </c>
      <c r="D25">
        <v>12.75</v>
      </c>
      <c r="I25" s="3">
        <v>17.2</v>
      </c>
      <c r="J25" s="6" t="e">
        <f t="shared" si="12"/>
        <v>#DIV/0!</v>
      </c>
      <c r="K25" s="6" t="e">
        <f t="shared" si="12"/>
        <v>#DIV/0!</v>
      </c>
      <c r="L25" s="5" t="e">
        <f t="shared" si="13"/>
        <v>#DIV/0!</v>
      </c>
      <c r="M25" s="5" t="e">
        <f t="shared" si="13"/>
        <v>#DIV/0!</v>
      </c>
      <c r="N25" s="4" t="e">
        <f t="shared" si="14"/>
        <v>#DIV/0!</v>
      </c>
      <c r="O25" s="4" t="e">
        <f t="shared" si="15"/>
        <v>#DIV/0!</v>
      </c>
      <c r="P25" s="4" t="e">
        <f t="shared" si="16"/>
        <v>#DIV/0!</v>
      </c>
      <c r="Q25" s="4" t="e">
        <f t="shared" si="16"/>
        <v>#DIV/0!</v>
      </c>
    </row>
    <row r="28" spans="1:25" x14ac:dyDescent="0.25">
      <c r="A28" t="s">
        <v>78</v>
      </c>
      <c r="B28" t="s">
        <v>79</v>
      </c>
      <c r="C28" t="s">
        <v>14</v>
      </c>
      <c r="D28">
        <v>1.25</v>
      </c>
      <c r="I28" s="3">
        <v>1.29</v>
      </c>
      <c r="J28" s="6">
        <f t="shared" ref="J28:J36" si="17">X28/W28-1</f>
        <v>-1.2269938650306678E-2</v>
      </c>
      <c r="K28" s="6">
        <f t="shared" ref="K28:K36" si="18">Y28/X28-1</f>
        <v>0.13664596273291929</v>
      </c>
      <c r="L28" s="5" t="e">
        <f t="shared" ref="L28:L36" si="19">U28/T28-1</f>
        <v>#DIV/0!</v>
      </c>
      <c r="M28" s="5" t="e">
        <f t="shared" ref="M28:M36" si="20">V28/U28-1</f>
        <v>#DIV/0!</v>
      </c>
      <c r="N28" s="4" t="e">
        <f t="shared" ref="N28:N36" si="21">I28/T28</f>
        <v>#DIV/0!</v>
      </c>
      <c r="O28" s="4" t="e">
        <f t="shared" ref="O28:O36" si="22">I28/U28</f>
        <v>#DIV/0!</v>
      </c>
      <c r="P28" s="4" t="e">
        <f t="shared" ref="P28:P36" si="23">N28/L28/100</f>
        <v>#DIV/0!</v>
      </c>
      <c r="Q28" s="4" t="e">
        <f t="shared" ref="Q28:Q36" si="24">O28/M28/100</f>
        <v>#DIV/0!</v>
      </c>
      <c r="T28" s="4"/>
      <c r="U28" s="4"/>
      <c r="V28" s="4"/>
      <c r="W28" s="4">
        <v>1.63</v>
      </c>
      <c r="X28" s="4">
        <v>1.61</v>
      </c>
      <c r="Y28" s="4">
        <v>1.83</v>
      </c>
    </row>
    <row r="29" spans="1:25" x14ac:dyDescent="0.25">
      <c r="A29" t="s">
        <v>52</v>
      </c>
      <c r="B29" t="s">
        <v>72</v>
      </c>
      <c r="C29" t="s">
        <v>14</v>
      </c>
      <c r="D29">
        <v>268.91000000000003</v>
      </c>
      <c r="I29" s="3">
        <v>196.1</v>
      </c>
      <c r="J29" s="6">
        <f t="shared" si="17"/>
        <v>1.6751990898748583</v>
      </c>
      <c r="K29" s="6">
        <f t="shared" si="18"/>
        <v>3.678503083138418E-2</v>
      </c>
      <c r="L29" s="5" t="e">
        <f t="shared" si="19"/>
        <v>#DIV/0!</v>
      </c>
      <c r="M29" s="5" t="e">
        <f t="shared" si="20"/>
        <v>#DIV/0!</v>
      </c>
      <c r="N29" s="4" t="e">
        <f t="shared" si="21"/>
        <v>#DIV/0!</v>
      </c>
      <c r="O29" s="4" t="e">
        <f t="shared" si="22"/>
        <v>#DIV/0!</v>
      </c>
      <c r="P29" s="4" t="e">
        <f t="shared" si="23"/>
        <v>#DIV/0!</v>
      </c>
      <c r="Q29" s="4" t="e">
        <f t="shared" si="24"/>
        <v>#DIV/0!</v>
      </c>
      <c r="T29" s="4"/>
      <c r="U29" s="4"/>
      <c r="V29" s="4"/>
      <c r="W29" s="4">
        <v>17.579999999999998</v>
      </c>
      <c r="X29" s="4">
        <v>47.03</v>
      </c>
      <c r="Y29" s="4">
        <v>48.76</v>
      </c>
    </row>
    <row r="30" spans="1:25" x14ac:dyDescent="0.25">
      <c r="A30" t="s">
        <v>53</v>
      </c>
      <c r="B30" t="s">
        <v>67</v>
      </c>
      <c r="C30" t="s">
        <v>14</v>
      </c>
      <c r="D30">
        <v>46.97</v>
      </c>
      <c r="I30" s="3">
        <v>28.65</v>
      </c>
      <c r="J30" s="6">
        <f t="shared" si="17"/>
        <v>3.7312775330396475</v>
      </c>
      <c r="K30" s="6">
        <f t="shared" si="18"/>
        <v>5.1210428305399347E-3</v>
      </c>
      <c r="L30" s="5" t="e">
        <f t="shared" si="19"/>
        <v>#DIV/0!</v>
      </c>
      <c r="M30" s="5" t="e">
        <f t="shared" si="20"/>
        <v>#DIV/0!</v>
      </c>
      <c r="N30" s="4" t="e">
        <f t="shared" si="21"/>
        <v>#DIV/0!</v>
      </c>
      <c r="O30" s="4" t="e">
        <f t="shared" si="22"/>
        <v>#DIV/0!</v>
      </c>
      <c r="P30" s="4" t="e">
        <f t="shared" si="23"/>
        <v>#DIV/0!</v>
      </c>
      <c r="Q30" s="4" t="e">
        <f t="shared" si="24"/>
        <v>#DIV/0!</v>
      </c>
      <c r="T30" s="4"/>
      <c r="U30" s="4"/>
      <c r="V30" s="4"/>
      <c r="W30" s="4">
        <v>4.54</v>
      </c>
      <c r="X30" s="4">
        <v>21.48</v>
      </c>
      <c r="Y30" s="4">
        <v>21.59</v>
      </c>
    </row>
    <row r="31" spans="1:25" x14ac:dyDescent="0.25">
      <c r="A31" t="s">
        <v>56</v>
      </c>
      <c r="B31" t="s">
        <v>75</v>
      </c>
      <c r="C31" t="s">
        <v>74</v>
      </c>
      <c r="D31">
        <v>21.69</v>
      </c>
      <c r="I31" s="3">
        <v>10.7</v>
      </c>
      <c r="J31" s="6" t="e">
        <f t="shared" si="17"/>
        <v>#DIV/0!</v>
      </c>
      <c r="K31" s="6" t="e">
        <f t="shared" si="18"/>
        <v>#DIV/0!</v>
      </c>
      <c r="L31" s="5" t="e">
        <f t="shared" si="19"/>
        <v>#DIV/0!</v>
      </c>
      <c r="M31" s="5" t="e">
        <f t="shared" si="20"/>
        <v>#DIV/0!</v>
      </c>
      <c r="N31" s="4" t="e">
        <f t="shared" si="21"/>
        <v>#DIV/0!</v>
      </c>
      <c r="O31" s="4" t="e">
        <f t="shared" si="22"/>
        <v>#DIV/0!</v>
      </c>
      <c r="P31" s="4" t="e">
        <f t="shared" si="23"/>
        <v>#DIV/0!</v>
      </c>
      <c r="Q31" s="4" t="e">
        <f t="shared" si="24"/>
        <v>#DIV/0!</v>
      </c>
      <c r="T31" s="4"/>
      <c r="U31" s="4"/>
      <c r="V31" s="4"/>
      <c r="W31" s="4"/>
      <c r="X31" s="4"/>
      <c r="Y31" s="4"/>
    </row>
    <row r="32" spans="1:25" x14ac:dyDescent="0.25">
      <c r="A32" t="s">
        <v>58</v>
      </c>
      <c r="B32" t="s">
        <v>76</v>
      </c>
      <c r="C32" t="s">
        <v>74</v>
      </c>
      <c r="D32">
        <v>8.34</v>
      </c>
      <c r="I32" s="3">
        <v>8.6199999999999992</v>
      </c>
      <c r="J32" s="6" t="e">
        <f t="shared" si="17"/>
        <v>#DIV/0!</v>
      </c>
      <c r="K32" s="6" t="e">
        <f t="shared" si="18"/>
        <v>#DIV/0!</v>
      </c>
      <c r="L32" s="5" t="e">
        <f t="shared" si="19"/>
        <v>#DIV/0!</v>
      </c>
      <c r="M32" s="5" t="e">
        <f t="shared" si="20"/>
        <v>#DIV/0!</v>
      </c>
      <c r="N32" s="4" t="e">
        <f t="shared" si="21"/>
        <v>#DIV/0!</v>
      </c>
      <c r="O32" s="4" t="e">
        <f t="shared" si="22"/>
        <v>#DIV/0!</v>
      </c>
      <c r="P32" s="4" t="e">
        <f t="shared" si="23"/>
        <v>#DIV/0!</v>
      </c>
      <c r="Q32" s="4" t="e">
        <f t="shared" si="24"/>
        <v>#DIV/0!</v>
      </c>
      <c r="T32" s="4"/>
      <c r="U32" s="4"/>
      <c r="V32" s="4"/>
      <c r="W32" s="4"/>
      <c r="X32" s="4"/>
      <c r="Y32" s="4"/>
    </row>
    <row r="33" spans="1:25" x14ac:dyDescent="0.25">
      <c r="A33" t="s">
        <v>57</v>
      </c>
      <c r="B33" t="s">
        <v>77</v>
      </c>
      <c r="C33" t="s">
        <v>74</v>
      </c>
      <c r="D33">
        <v>10.27</v>
      </c>
      <c r="I33" s="3">
        <v>2.92</v>
      </c>
      <c r="J33" s="6" t="e">
        <f t="shared" si="17"/>
        <v>#DIV/0!</v>
      </c>
      <c r="K33" s="6" t="e">
        <f t="shared" si="18"/>
        <v>#DIV/0!</v>
      </c>
      <c r="L33" s="5" t="e">
        <f t="shared" si="19"/>
        <v>#DIV/0!</v>
      </c>
      <c r="M33" s="5" t="e">
        <f t="shared" si="20"/>
        <v>#DIV/0!</v>
      </c>
      <c r="N33" s="4" t="e">
        <f t="shared" si="21"/>
        <v>#DIV/0!</v>
      </c>
      <c r="O33" s="4" t="e">
        <f t="shared" si="22"/>
        <v>#DIV/0!</v>
      </c>
      <c r="P33" s="4" t="e">
        <f t="shared" si="23"/>
        <v>#DIV/0!</v>
      </c>
      <c r="Q33" s="4" t="e">
        <f t="shared" si="24"/>
        <v>#DIV/0!</v>
      </c>
      <c r="T33" s="4"/>
      <c r="U33" s="4"/>
      <c r="V33" s="4"/>
      <c r="W33" s="4"/>
      <c r="X33" s="4"/>
      <c r="Y33" s="4"/>
    </row>
    <row r="34" spans="1:25" x14ac:dyDescent="0.25">
      <c r="A34" t="s">
        <v>81</v>
      </c>
      <c r="B34" t="s">
        <v>82</v>
      </c>
      <c r="C34" t="s">
        <v>14</v>
      </c>
      <c r="D34">
        <v>4.33</v>
      </c>
      <c r="I34" s="3">
        <v>3.41</v>
      </c>
      <c r="J34" s="6" t="e">
        <f t="shared" si="17"/>
        <v>#DIV/0!</v>
      </c>
      <c r="K34" s="6" t="e">
        <f t="shared" si="18"/>
        <v>#DIV/0!</v>
      </c>
      <c r="L34" s="5" t="e">
        <f t="shared" si="19"/>
        <v>#DIV/0!</v>
      </c>
      <c r="M34" s="5" t="e">
        <f t="shared" si="20"/>
        <v>#DIV/0!</v>
      </c>
      <c r="N34" s="4" t="e">
        <f t="shared" si="21"/>
        <v>#DIV/0!</v>
      </c>
      <c r="O34" s="4" t="e">
        <f t="shared" si="22"/>
        <v>#DIV/0!</v>
      </c>
      <c r="P34" s="4" t="e">
        <f t="shared" si="23"/>
        <v>#DIV/0!</v>
      </c>
      <c r="Q34" s="4" t="e">
        <f t="shared" si="24"/>
        <v>#DIV/0!</v>
      </c>
      <c r="T34" s="4"/>
      <c r="U34" s="4"/>
      <c r="V34" s="4"/>
      <c r="W34" s="4"/>
      <c r="X34" s="4"/>
      <c r="Y34" s="4"/>
    </row>
    <row r="35" spans="1:25" x14ac:dyDescent="0.25">
      <c r="A35" t="s">
        <v>83</v>
      </c>
      <c r="B35" t="s">
        <v>84</v>
      </c>
      <c r="C35" t="s">
        <v>66</v>
      </c>
      <c r="D35">
        <v>13.98</v>
      </c>
      <c r="I35" s="3">
        <v>9.42</v>
      </c>
      <c r="J35" s="6" t="e">
        <f t="shared" si="17"/>
        <v>#DIV/0!</v>
      </c>
      <c r="K35" s="6" t="e">
        <f t="shared" si="18"/>
        <v>#DIV/0!</v>
      </c>
      <c r="L35" s="5" t="e">
        <f t="shared" si="19"/>
        <v>#DIV/0!</v>
      </c>
      <c r="M35" s="5" t="e">
        <f t="shared" si="20"/>
        <v>#DIV/0!</v>
      </c>
      <c r="N35" s="4" t="e">
        <f t="shared" si="21"/>
        <v>#DIV/0!</v>
      </c>
      <c r="O35" s="4" t="e">
        <f t="shared" si="22"/>
        <v>#DIV/0!</v>
      </c>
      <c r="P35" s="4" t="e">
        <f t="shared" si="23"/>
        <v>#DIV/0!</v>
      </c>
      <c r="Q35" s="4" t="e">
        <f t="shared" si="24"/>
        <v>#DIV/0!</v>
      </c>
      <c r="T35" s="4"/>
      <c r="U35" s="4"/>
      <c r="V35" s="4"/>
      <c r="W35" s="4"/>
      <c r="X35" s="4"/>
      <c r="Y35" s="4"/>
    </row>
    <row r="36" spans="1:25" x14ac:dyDescent="0.25">
      <c r="A36" t="s">
        <v>85</v>
      </c>
      <c r="B36" t="s">
        <v>86</v>
      </c>
      <c r="C36" t="s">
        <v>66</v>
      </c>
      <c r="D36">
        <v>6.31</v>
      </c>
      <c r="I36" s="3">
        <v>4.13</v>
      </c>
      <c r="J36" s="6" t="e">
        <f t="shared" si="17"/>
        <v>#DIV/0!</v>
      </c>
      <c r="K36" s="6" t="e">
        <f t="shared" si="18"/>
        <v>#DIV/0!</v>
      </c>
      <c r="L36" s="5" t="e">
        <f t="shared" si="19"/>
        <v>#DIV/0!</v>
      </c>
      <c r="M36" s="5" t="e">
        <f t="shared" si="20"/>
        <v>#DIV/0!</v>
      </c>
      <c r="N36" s="4" t="e">
        <f t="shared" si="21"/>
        <v>#DIV/0!</v>
      </c>
      <c r="O36" s="4" t="e">
        <f t="shared" si="22"/>
        <v>#DIV/0!</v>
      </c>
      <c r="P36" s="4" t="e">
        <f t="shared" si="23"/>
        <v>#DIV/0!</v>
      </c>
      <c r="Q36" s="4" t="e">
        <f t="shared" si="24"/>
        <v>#DIV/0!</v>
      </c>
      <c r="T36" s="4"/>
      <c r="U36" s="4"/>
      <c r="V36" s="4"/>
      <c r="W36" s="4"/>
      <c r="X36" s="4"/>
      <c r="Y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DEE1-784C-4D0B-878F-C50F592A5350}">
  <dimension ref="A1:AB15"/>
  <sheetViews>
    <sheetView tabSelected="1" workbookViewId="0">
      <selection activeCell="S3" sqref="S3"/>
    </sheetView>
  </sheetViews>
  <sheetFormatPr defaultRowHeight="15" x14ac:dyDescent="0.25"/>
  <cols>
    <col min="8" max="8" width="13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71</v>
      </c>
      <c r="E1" s="1" t="s">
        <v>20</v>
      </c>
      <c r="F1" s="1" t="s">
        <v>21</v>
      </c>
      <c r="G1" s="1" t="s">
        <v>22</v>
      </c>
      <c r="H1" s="1" t="s">
        <v>19</v>
      </c>
      <c r="I1" s="2" t="s">
        <v>3</v>
      </c>
      <c r="J1" s="1" t="s">
        <v>17</v>
      </c>
      <c r="K1" s="1" t="s">
        <v>18</v>
      </c>
      <c r="L1" s="1" t="s">
        <v>7</v>
      </c>
      <c r="M1" s="1" t="s">
        <v>8</v>
      </c>
      <c r="N1" s="1" t="s">
        <v>90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23</v>
      </c>
      <c r="T1" s="1" t="s">
        <v>91</v>
      </c>
      <c r="U1" s="1" t="s">
        <v>92</v>
      </c>
      <c r="V1" s="1" t="s">
        <v>16</v>
      </c>
      <c r="W1" s="7" t="s">
        <v>4</v>
      </c>
      <c r="X1" s="7" t="s">
        <v>5</v>
      </c>
      <c r="Y1" s="7" t="s">
        <v>6</v>
      </c>
      <c r="Z1" s="7" t="s">
        <v>68</v>
      </c>
      <c r="AA1" s="7" t="s">
        <v>69</v>
      </c>
      <c r="AB1" s="7" t="s">
        <v>70</v>
      </c>
    </row>
    <row r="2" spans="1:28" x14ac:dyDescent="0.25">
      <c r="A2" t="s">
        <v>24</v>
      </c>
      <c r="B2" t="s">
        <v>24</v>
      </c>
      <c r="C2" t="s">
        <v>65</v>
      </c>
      <c r="D2">
        <v>48.84</v>
      </c>
      <c r="I2" s="3">
        <v>76.42</v>
      </c>
      <c r="J2" s="6">
        <f t="shared" ref="J2:K4" si="0">AA2/Z2-1</f>
        <v>-4.3858520900321496E-2</v>
      </c>
      <c r="K2" s="6">
        <f t="shared" si="0"/>
        <v>8.6763518966908038E-3</v>
      </c>
      <c r="L2" s="5">
        <f t="shared" ref="L2:M4" si="1">X2/W2-1</f>
        <v>-0.26542161856253543</v>
      </c>
      <c r="M2" s="5">
        <f t="shared" si="1"/>
        <v>5.6240369799691825E-2</v>
      </c>
      <c r="N2" s="5"/>
      <c r="O2" s="4">
        <f>I2/W2</f>
        <v>4.3248443689869829</v>
      </c>
      <c r="P2" s="4">
        <f>I2/X2</f>
        <v>5.8875192604006159</v>
      </c>
      <c r="Q2" s="4">
        <f t="shared" ref="Q2:R4" si="2">O2/L2/100</f>
        <v>-0.16294243070362466</v>
      </c>
      <c r="R2" s="4">
        <f t="shared" si="2"/>
        <v>1.0468493150684932</v>
      </c>
      <c r="S2" s="14">
        <v>0.28999999999999998</v>
      </c>
      <c r="T2" s="13">
        <v>0.17399999999999999</v>
      </c>
      <c r="U2" s="14">
        <v>0.5</v>
      </c>
      <c r="W2" s="4">
        <v>17.670000000000002</v>
      </c>
      <c r="X2" s="4">
        <v>12.98</v>
      </c>
      <c r="Y2" s="4">
        <v>13.71</v>
      </c>
      <c r="Z2" s="4">
        <v>155.5</v>
      </c>
      <c r="AA2" s="4">
        <v>148.68</v>
      </c>
      <c r="AB2" s="4">
        <v>149.97</v>
      </c>
    </row>
    <row r="3" spans="1:28" x14ac:dyDescent="0.25">
      <c r="A3" t="s">
        <v>25</v>
      </c>
      <c r="B3" t="s">
        <v>60</v>
      </c>
      <c r="C3" t="s">
        <v>65</v>
      </c>
      <c r="D3">
        <v>44.34</v>
      </c>
      <c r="I3" s="3">
        <v>86.94</v>
      </c>
      <c r="J3" s="6">
        <f t="shared" si="0"/>
        <v>-6.2368127094452053E-3</v>
      </c>
      <c r="K3" s="6">
        <f t="shared" si="0"/>
        <v>1.7922377993567995E-2</v>
      </c>
      <c r="L3" s="5">
        <f t="shared" si="1"/>
        <v>-0.31425891181988741</v>
      </c>
      <c r="M3" s="5">
        <f t="shared" si="1"/>
        <v>0.14272685818513442</v>
      </c>
      <c r="N3" s="5"/>
      <c r="O3" s="4">
        <f>I3/W3</f>
        <v>2.7185741088180113</v>
      </c>
      <c r="P3" s="4">
        <f>I3/X3</f>
        <v>3.9644322845417235</v>
      </c>
      <c r="Q3" s="4">
        <f t="shared" si="2"/>
        <v>-8.6507462686567185E-2</v>
      </c>
      <c r="R3" s="4">
        <f t="shared" si="2"/>
        <v>0.27776357827476056</v>
      </c>
      <c r="S3" s="14"/>
      <c r="T3" s="13">
        <v>0.128</v>
      </c>
      <c r="U3" s="14"/>
      <c r="W3" s="4">
        <v>31.98</v>
      </c>
      <c r="X3" s="4">
        <v>21.93</v>
      </c>
      <c r="Y3" s="4">
        <v>25.06</v>
      </c>
      <c r="Z3" s="4">
        <v>322.27999999999997</v>
      </c>
      <c r="AA3" s="4">
        <v>320.27</v>
      </c>
      <c r="AB3" s="4">
        <v>326.01</v>
      </c>
    </row>
    <row r="4" spans="1:28" x14ac:dyDescent="0.25">
      <c r="A4" t="s">
        <v>80</v>
      </c>
      <c r="B4" t="s">
        <v>87</v>
      </c>
      <c r="C4" t="s">
        <v>65</v>
      </c>
      <c r="D4">
        <v>50.92</v>
      </c>
      <c r="I4" s="3">
        <v>52.45</v>
      </c>
      <c r="J4" s="6">
        <f t="shared" si="0"/>
        <v>-4.7382848192142002E-2</v>
      </c>
      <c r="K4" s="6">
        <f t="shared" si="0"/>
        <v>-1.2332145793368943E-3</v>
      </c>
      <c r="L4" s="5">
        <f t="shared" si="1"/>
        <v>-0.29364499634769903</v>
      </c>
      <c r="M4" s="5">
        <f t="shared" si="1"/>
        <v>-4.0330920372285473E-2</v>
      </c>
      <c r="N4" s="5"/>
      <c r="O4" s="4">
        <f>I4/W4</f>
        <v>3.8312636961285613</v>
      </c>
      <c r="P4" s="4">
        <f>I4/X4</f>
        <v>5.4239917269906934</v>
      </c>
      <c r="Q4" s="4">
        <f t="shared" si="2"/>
        <v>-0.13047263681592042</v>
      </c>
      <c r="R4" s="4">
        <f t="shared" si="2"/>
        <v>-1.3448717948717934</v>
      </c>
      <c r="S4" s="14"/>
      <c r="T4" s="13"/>
      <c r="U4" s="14"/>
      <c r="W4" s="4">
        <v>13.69</v>
      </c>
      <c r="X4" s="4">
        <v>9.67</v>
      </c>
      <c r="Y4" s="4">
        <v>9.2799999999999994</v>
      </c>
      <c r="Z4" s="4">
        <v>153.22</v>
      </c>
      <c r="AA4" s="4">
        <v>145.96</v>
      </c>
      <c r="AB4" s="4">
        <v>145.78</v>
      </c>
    </row>
    <row r="5" spans="1:28" x14ac:dyDescent="0.25">
      <c r="A5" t="s">
        <v>26</v>
      </c>
      <c r="B5" t="s">
        <v>61</v>
      </c>
      <c r="C5" t="s">
        <v>65</v>
      </c>
      <c r="D5" s="11">
        <f>[1]Main!$C$8</f>
        <v>56154.04</v>
      </c>
      <c r="E5" s="11">
        <f>[1]Main!$C$9</f>
        <v>6452</v>
      </c>
      <c r="F5" s="11">
        <f>[1]Main!$C$10</f>
        <v>7748</v>
      </c>
      <c r="G5" s="11">
        <f>E5-F5</f>
        <v>-1296</v>
      </c>
      <c r="H5" s="12">
        <f>[1]Main!$C$12/1000</f>
        <v>57.450040000000001</v>
      </c>
      <c r="I5" s="3">
        <v>57.3</v>
      </c>
      <c r="J5" s="6">
        <f>[1]Main!$C$20</f>
        <v>-2.7633851468048309E-2</v>
      </c>
      <c r="K5" s="6">
        <f>[1]Main!$C$21</f>
        <v>2.359807155544269E-2</v>
      </c>
      <c r="L5" s="5">
        <f>[1]Main!$C$16</f>
        <v>-0.22614840989399299</v>
      </c>
      <c r="M5" s="5">
        <f>[1]Main!$C$17</f>
        <v>7.5342465753424737E-2</v>
      </c>
      <c r="N5" s="4">
        <f>[1]Main!$C$13</f>
        <v>10.890459363957596</v>
      </c>
      <c r="O5" s="4">
        <f>[1]Main!$C$14</f>
        <v>14.073059360730594</v>
      </c>
      <c r="P5" s="4">
        <f>[1]Main!$C$15</f>
        <v>13.087048832271762</v>
      </c>
      <c r="Q5" s="4">
        <f>[1]Main!$C$18</f>
        <v>-0.62229309360730589</v>
      </c>
      <c r="R5" s="4">
        <f>[1]Main!$C$19</f>
        <v>1.7370082995560685</v>
      </c>
      <c r="S5" s="13">
        <v>0.19</v>
      </c>
      <c r="T5" s="13"/>
      <c r="U5" s="14">
        <v>0.8</v>
      </c>
      <c r="W5" s="4">
        <v>5.67</v>
      </c>
      <c r="X5" s="4">
        <v>4.32</v>
      </c>
      <c r="Y5" s="4">
        <v>5.03</v>
      </c>
      <c r="Z5" s="4">
        <v>40.53</v>
      </c>
      <c r="AA5" s="4">
        <v>39.04</v>
      </c>
      <c r="AB5" s="4">
        <v>40.98</v>
      </c>
    </row>
    <row r="6" spans="1:28" x14ac:dyDescent="0.25">
      <c r="A6" t="s">
        <v>27</v>
      </c>
      <c r="B6" t="s">
        <v>62</v>
      </c>
      <c r="C6" t="s">
        <v>14</v>
      </c>
      <c r="D6">
        <v>101.46</v>
      </c>
      <c r="I6" s="3">
        <v>416.88</v>
      </c>
      <c r="J6" s="6">
        <f t="shared" ref="J6:J14" si="3">AA6/Z6-1</f>
        <v>0.10887772194304857</v>
      </c>
      <c r="K6" s="6">
        <f t="shared" ref="K6:K14" si="4">AB6/AA6-1</f>
        <v>7.8549848942598199E-2</v>
      </c>
      <c r="L6" s="5">
        <f t="shared" ref="L6:L14" si="5">X6/W6-1</f>
        <v>0.17826086956521747</v>
      </c>
      <c r="M6" s="5">
        <f t="shared" ref="M6:M14" si="6">Y6/X6-1</f>
        <v>0.10332103321033204</v>
      </c>
      <c r="N6" s="5"/>
      <c r="O6" s="4">
        <f t="shared" ref="O6:O14" si="7">I6/W6</f>
        <v>60.417391304347824</v>
      </c>
      <c r="P6" s="4">
        <f t="shared" ref="P6:P14" si="8">I6/X6</f>
        <v>51.276752767527668</v>
      </c>
      <c r="Q6" s="4">
        <f t="shared" ref="Q6:Q14" si="9">O6/L6/100</f>
        <v>3.3892682926829254</v>
      </c>
      <c r="R6" s="4">
        <f t="shared" ref="R6:R14" si="10">P6/M6/100</f>
        <v>4.9628571428571453</v>
      </c>
      <c r="S6" s="14"/>
      <c r="T6" s="13"/>
      <c r="U6" s="14"/>
      <c r="W6" s="4">
        <v>6.9</v>
      </c>
      <c r="X6" s="4">
        <v>8.1300000000000008</v>
      </c>
      <c r="Y6" s="4">
        <v>8.9700000000000006</v>
      </c>
      <c r="Z6" s="4">
        <v>5.97</v>
      </c>
      <c r="AA6" s="4">
        <v>6.62</v>
      </c>
      <c r="AB6" s="4">
        <v>7.14</v>
      </c>
    </row>
    <row r="7" spans="1:28" x14ac:dyDescent="0.25">
      <c r="A7" t="s">
        <v>28</v>
      </c>
      <c r="B7" t="s">
        <v>63</v>
      </c>
      <c r="C7" t="s">
        <v>66</v>
      </c>
      <c r="D7">
        <v>61.95</v>
      </c>
      <c r="I7" s="3">
        <v>7.27</v>
      </c>
      <c r="J7" s="6">
        <f t="shared" si="3"/>
        <v>0.11291369240752758</v>
      </c>
      <c r="K7" s="6">
        <f t="shared" si="4"/>
        <v>7.9300291545189694E-2</v>
      </c>
      <c r="L7" s="5">
        <f t="shared" si="5"/>
        <v>0.23529411764705865</v>
      </c>
      <c r="M7" s="5">
        <f t="shared" si="6"/>
        <v>0.19047619047619047</v>
      </c>
      <c r="N7" s="5"/>
      <c r="O7" s="4">
        <f t="shared" si="7"/>
        <v>42.764705882352935</v>
      </c>
      <c r="P7" s="4">
        <f t="shared" si="8"/>
        <v>34.61904761904762</v>
      </c>
      <c r="Q7" s="4">
        <f t="shared" si="9"/>
        <v>1.8175000000000012</v>
      </c>
      <c r="R7" s="4">
        <f t="shared" si="10"/>
        <v>1.8175000000000003</v>
      </c>
      <c r="S7" s="14"/>
      <c r="T7" s="13"/>
      <c r="U7" s="14"/>
      <c r="W7" s="4">
        <v>0.17</v>
      </c>
      <c r="X7" s="4">
        <v>0.21</v>
      </c>
      <c r="Y7" s="4">
        <v>0.25</v>
      </c>
      <c r="Z7" s="4">
        <v>15.41</v>
      </c>
      <c r="AA7" s="4">
        <v>17.149999999999999</v>
      </c>
      <c r="AB7" s="4">
        <v>18.510000000000002</v>
      </c>
    </row>
    <row r="8" spans="1:28" x14ac:dyDescent="0.25">
      <c r="A8" t="s">
        <v>40</v>
      </c>
      <c r="B8" t="s">
        <v>41</v>
      </c>
      <c r="C8" t="s">
        <v>15</v>
      </c>
      <c r="D8">
        <v>16.829999999999998</v>
      </c>
      <c r="I8" s="3">
        <v>16.489999999999998</v>
      </c>
      <c r="J8" s="6">
        <f t="shared" si="3"/>
        <v>4.7404063205417568E-2</v>
      </c>
      <c r="K8" s="6">
        <f t="shared" si="4"/>
        <v>0.12284482758620707</v>
      </c>
      <c r="L8" s="5">
        <f t="shared" si="5"/>
        <v>-0.17622950819672134</v>
      </c>
      <c r="M8" s="5">
        <f t="shared" si="6"/>
        <v>-0.32835820895522372</v>
      </c>
      <c r="N8" s="5"/>
      <c r="O8" s="4">
        <f t="shared" si="7"/>
        <v>-3.3790983606557377</v>
      </c>
      <c r="P8" s="4">
        <f t="shared" si="8"/>
        <v>-4.1019900497512438</v>
      </c>
      <c r="Q8" s="4">
        <f t="shared" si="9"/>
        <v>0.19174418604651158</v>
      </c>
      <c r="R8" s="4">
        <f t="shared" si="10"/>
        <v>0.12492424242424249</v>
      </c>
      <c r="S8" s="14"/>
      <c r="T8" s="13"/>
      <c r="U8" s="14"/>
      <c r="W8" s="4">
        <v>-4.88</v>
      </c>
      <c r="X8" s="4">
        <v>-4.0199999999999996</v>
      </c>
      <c r="Y8" s="4">
        <v>-2.7</v>
      </c>
      <c r="Z8" s="4">
        <v>4.43</v>
      </c>
      <c r="AA8" s="4">
        <v>4.6399999999999997</v>
      </c>
      <c r="AB8" s="4">
        <v>5.21</v>
      </c>
    </row>
    <row r="9" spans="1:28" x14ac:dyDescent="0.25">
      <c r="A9" t="s">
        <v>13</v>
      </c>
      <c r="B9" t="s">
        <v>64</v>
      </c>
      <c r="C9" t="s">
        <v>66</v>
      </c>
      <c r="D9">
        <v>101.06</v>
      </c>
      <c r="I9" s="3">
        <v>67.34</v>
      </c>
      <c r="J9" s="6">
        <f t="shared" si="3"/>
        <v>0.26368043564882448</v>
      </c>
      <c r="K9" s="6">
        <f t="shared" si="4"/>
        <v>0.21080221772604268</v>
      </c>
      <c r="L9" s="5">
        <f t="shared" si="5"/>
        <v>0.39483394833948338</v>
      </c>
      <c r="M9" s="5">
        <f t="shared" si="6"/>
        <v>0.14814814814814814</v>
      </c>
      <c r="N9" s="5"/>
      <c r="O9" s="4">
        <f t="shared" si="7"/>
        <v>24.848708487084874</v>
      </c>
      <c r="P9" s="4">
        <f t="shared" si="8"/>
        <v>17.814814814814817</v>
      </c>
      <c r="Q9" s="4">
        <f t="shared" si="9"/>
        <v>0.62934579439252347</v>
      </c>
      <c r="R9" s="4">
        <f t="shared" si="10"/>
        <v>1.2025000000000001</v>
      </c>
      <c r="S9" s="14"/>
      <c r="T9" s="13"/>
      <c r="U9" s="14"/>
      <c r="W9" s="4">
        <v>2.71</v>
      </c>
      <c r="X9" s="4">
        <v>3.78</v>
      </c>
      <c r="Y9" s="4">
        <v>4.34</v>
      </c>
      <c r="Z9" s="4">
        <v>602.32000000000005</v>
      </c>
      <c r="AA9" s="4">
        <v>761.14</v>
      </c>
      <c r="AB9" s="4">
        <v>921.59</v>
      </c>
    </row>
    <row r="10" spans="1:28" x14ac:dyDescent="0.25">
      <c r="A10" t="s">
        <v>29</v>
      </c>
      <c r="B10" t="s">
        <v>39</v>
      </c>
      <c r="C10" t="s">
        <v>14</v>
      </c>
      <c r="D10">
        <v>8.48</v>
      </c>
      <c r="I10" s="3">
        <v>4.63</v>
      </c>
      <c r="J10" s="6">
        <f t="shared" si="3"/>
        <v>0.23247033441208198</v>
      </c>
      <c r="K10" s="6">
        <f t="shared" si="4"/>
        <v>0.43092633114514967</v>
      </c>
      <c r="L10" s="5">
        <f t="shared" si="5"/>
        <v>-0.13339466421343138</v>
      </c>
      <c r="M10" s="5">
        <f t="shared" si="6"/>
        <v>-0.19639065817409762</v>
      </c>
      <c r="N10" s="5"/>
      <c r="O10" s="4">
        <f t="shared" si="7"/>
        <v>-0.42594296228150874</v>
      </c>
      <c r="P10" s="4">
        <f t="shared" si="8"/>
        <v>-0.49150743099787686</v>
      </c>
      <c r="Q10" s="4">
        <f t="shared" si="9"/>
        <v>3.1931034482758643E-2</v>
      </c>
      <c r="R10" s="4">
        <f t="shared" si="10"/>
        <v>2.5027027027027034E-2</v>
      </c>
      <c r="S10" s="14"/>
      <c r="T10" s="13"/>
      <c r="U10" s="14"/>
      <c r="W10" s="4">
        <v>-10.87</v>
      </c>
      <c r="X10" s="4">
        <v>-9.42</v>
      </c>
      <c r="Y10" s="4">
        <v>-7.57</v>
      </c>
      <c r="Z10" s="4">
        <v>55.62</v>
      </c>
      <c r="AA10" s="4">
        <v>68.55</v>
      </c>
      <c r="AB10" s="4">
        <v>98.09</v>
      </c>
    </row>
    <row r="11" spans="1:28" x14ac:dyDescent="0.25">
      <c r="A11" t="s">
        <v>30</v>
      </c>
      <c r="B11" t="s">
        <v>59</v>
      </c>
      <c r="C11" t="s">
        <v>15</v>
      </c>
      <c r="D11">
        <v>1320</v>
      </c>
      <c r="I11" s="3">
        <v>412.1</v>
      </c>
      <c r="J11" s="6">
        <f t="shared" si="3"/>
        <v>2.9554614033274751E-2</v>
      </c>
      <c r="K11" s="6">
        <f t="shared" si="4"/>
        <v>0.16340459700893306</v>
      </c>
      <c r="L11" s="5">
        <f t="shared" si="5"/>
        <v>-0.20512820512820518</v>
      </c>
      <c r="M11" s="5">
        <f t="shared" si="6"/>
        <v>0.31451612903225801</v>
      </c>
      <c r="N11" s="5"/>
      <c r="O11" s="4">
        <f t="shared" si="7"/>
        <v>132.08333333333334</v>
      </c>
      <c r="P11" s="4">
        <f t="shared" si="8"/>
        <v>166.16935483870969</v>
      </c>
      <c r="Q11" s="4">
        <f t="shared" si="9"/>
        <v>-6.4390624999999986</v>
      </c>
      <c r="R11" s="4">
        <f t="shared" si="10"/>
        <v>5.283333333333335</v>
      </c>
      <c r="S11" s="14"/>
      <c r="T11" s="13"/>
      <c r="U11" s="14"/>
      <c r="W11" s="4">
        <v>3.12</v>
      </c>
      <c r="X11" s="4">
        <v>2.48</v>
      </c>
      <c r="Y11" s="4">
        <v>3.26</v>
      </c>
      <c r="Z11" s="4">
        <v>96.77</v>
      </c>
      <c r="AA11" s="4">
        <v>99.63</v>
      </c>
      <c r="AB11" s="4">
        <v>115.91</v>
      </c>
    </row>
    <row r="12" spans="1:28" x14ac:dyDescent="0.25">
      <c r="A12" t="s">
        <v>32</v>
      </c>
      <c r="B12" t="s">
        <v>31</v>
      </c>
      <c r="C12" t="s">
        <v>15</v>
      </c>
      <c r="D12">
        <v>9.91</v>
      </c>
      <c r="I12" s="3">
        <v>3.29</v>
      </c>
      <c r="J12" s="6">
        <f t="shared" si="3"/>
        <v>0.29017084684260941</v>
      </c>
      <c r="K12" s="6">
        <f t="shared" si="4"/>
        <v>1.200520833333333</v>
      </c>
      <c r="L12" s="5">
        <f t="shared" si="5"/>
        <v>-0.20863309352517978</v>
      </c>
      <c r="M12" s="5">
        <f t="shared" si="6"/>
        <v>-0.20000000000000007</v>
      </c>
      <c r="N12" s="5"/>
      <c r="O12" s="4">
        <f t="shared" si="7"/>
        <v>-2.3669064748201443</v>
      </c>
      <c r="P12" s="4">
        <f t="shared" si="8"/>
        <v>-2.9909090909090907</v>
      </c>
      <c r="Q12" s="4">
        <f t="shared" si="9"/>
        <v>0.11344827586206901</v>
      </c>
      <c r="R12" s="4">
        <f t="shared" si="10"/>
        <v>0.14954545454545448</v>
      </c>
      <c r="S12" s="14"/>
      <c r="T12" s="13"/>
      <c r="U12" s="14"/>
      <c r="W12" s="4">
        <v>-1.39</v>
      </c>
      <c r="X12" s="4">
        <v>-1.1000000000000001</v>
      </c>
      <c r="Y12" s="4">
        <v>-0.88</v>
      </c>
      <c r="Z12" s="4">
        <v>0.59526999999999997</v>
      </c>
      <c r="AA12" s="4">
        <v>0.76800000000000002</v>
      </c>
      <c r="AB12" s="4">
        <v>1.69</v>
      </c>
    </row>
    <row r="13" spans="1:28" x14ac:dyDescent="0.25">
      <c r="A13" t="s">
        <v>34</v>
      </c>
      <c r="B13" t="s">
        <v>33</v>
      </c>
      <c r="C13" t="s">
        <v>15</v>
      </c>
      <c r="D13">
        <v>23.97</v>
      </c>
      <c r="I13" s="3">
        <v>24.75</v>
      </c>
      <c r="J13" s="6">
        <f t="shared" si="3"/>
        <v>0.18094469115865963</v>
      </c>
      <c r="K13" s="6">
        <f t="shared" si="4"/>
        <v>0.33064405852591294</v>
      </c>
      <c r="L13" s="5">
        <f t="shared" si="5"/>
        <v>-0.25130890052356025</v>
      </c>
      <c r="M13" s="5">
        <f t="shared" si="6"/>
        <v>0.34265734265734249</v>
      </c>
      <c r="N13" s="5"/>
      <c r="O13" s="4">
        <f t="shared" si="7"/>
        <v>2.1596858638743455</v>
      </c>
      <c r="P13" s="4">
        <f t="shared" si="8"/>
        <v>2.8846153846153846</v>
      </c>
      <c r="Q13" s="4">
        <f t="shared" si="9"/>
        <v>-8.5937499999999986E-2</v>
      </c>
      <c r="R13" s="4">
        <f t="shared" si="10"/>
        <v>8.4183673469387793E-2</v>
      </c>
      <c r="S13" s="14"/>
      <c r="T13" s="13"/>
      <c r="U13" s="14"/>
      <c r="W13" s="4">
        <v>11.46</v>
      </c>
      <c r="X13" s="4">
        <v>8.58</v>
      </c>
      <c r="Y13" s="4">
        <v>11.52</v>
      </c>
      <c r="Z13" s="4">
        <v>123.85</v>
      </c>
      <c r="AA13" s="4">
        <v>146.26</v>
      </c>
      <c r="AB13" s="4">
        <v>194.62</v>
      </c>
    </row>
    <row r="14" spans="1:28" x14ac:dyDescent="0.25">
      <c r="A14" t="s">
        <v>35</v>
      </c>
      <c r="B14" t="s">
        <v>36</v>
      </c>
      <c r="C14" t="s">
        <v>14</v>
      </c>
      <c r="D14">
        <v>10.95</v>
      </c>
      <c r="I14" s="3">
        <v>11.7</v>
      </c>
      <c r="J14" s="6">
        <f t="shared" si="3"/>
        <v>0.35430247718383301</v>
      </c>
      <c r="K14" s="6">
        <f t="shared" si="4"/>
        <v>0.69458483754512645</v>
      </c>
      <c r="L14" s="5">
        <f t="shared" si="5"/>
        <v>-0.45622119815668194</v>
      </c>
      <c r="M14" s="5">
        <f t="shared" si="6"/>
        <v>-0.30169491525423731</v>
      </c>
      <c r="N14" s="5"/>
      <c r="O14" s="4">
        <f t="shared" si="7"/>
        <v>-1.0783410138248848</v>
      </c>
      <c r="P14" s="4">
        <f t="shared" si="8"/>
        <v>-1.9830508474576269</v>
      </c>
      <c r="Q14" s="4">
        <f t="shared" si="9"/>
        <v>2.3636363636363643E-2</v>
      </c>
      <c r="R14" s="4">
        <f t="shared" si="10"/>
        <v>6.5730337078651682E-2</v>
      </c>
      <c r="S14" s="14"/>
      <c r="T14" s="14"/>
      <c r="U14" s="14"/>
      <c r="W14" s="4">
        <v>-10.85</v>
      </c>
      <c r="X14" s="4">
        <v>-5.9</v>
      </c>
      <c r="Y14" s="4">
        <v>-4.12</v>
      </c>
      <c r="Z14" s="4">
        <v>30.68</v>
      </c>
      <c r="AA14" s="4">
        <v>41.55</v>
      </c>
      <c r="AB14" s="4">
        <v>70.41</v>
      </c>
    </row>
    <row r="15" spans="1:28" x14ac:dyDescent="0.25">
      <c r="S15" s="14"/>
      <c r="T15" s="14"/>
      <c r="U1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706E-89F7-45A3-B3C6-5BB8E376F97B}">
  <dimension ref="A1:Y8"/>
  <sheetViews>
    <sheetView workbookViewId="0">
      <selection activeCell="J2" sqref="J2"/>
    </sheetView>
  </sheetViews>
  <sheetFormatPr defaultRowHeight="15" x14ac:dyDescent="0.25"/>
  <cols>
    <col min="1" max="1" width="17.7109375" bestFit="1" customWidth="1"/>
    <col min="18" max="18" width="21.57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71</v>
      </c>
      <c r="E1" s="1" t="s">
        <v>20</v>
      </c>
      <c r="F1" s="1" t="s">
        <v>21</v>
      </c>
      <c r="G1" s="1" t="s">
        <v>22</v>
      </c>
      <c r="H1" s="1" t="s">
        <v>19</v>
      </c>
      <c r="I1" s="2" t="s">
        <v>3</v>
      </c>
      <c r="J1" s="1" t="s">
        <v>17</v>
      </c>
      <c r="K1" s="1" t="s">
        <v>18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23</v>
      </c>
      <c r="S1" s="1" t="s">
        <v>16</v>
      </c>
      <c r="T1" s="7" t="s">
        <v>4</v>
      </c>
      <c r="U1" s="7" t="s">
        <v>5</v>
      </c>
      <c r="V1" s="7" t="s">
        <v>6</v>
      </c>
      <c r="W1" s="7" t="s">
        <v>68</v>
      </c>
      <c r="X1" s="7" t="s">
        <v>69</v>
      </c>
      <c r="Y1" s="7" t="s">
        <v>70</v>
      </c>
    </row>
    <row r="2" spans="1:25" x14ac:dyDescent="0.25">
      <c r="A2" t="s">
        <v>40</v>
      </c>
      <c r="B2" t="s">
        <v>41</v>
      </c>
      <c r="C2" t="s">
        <v>15</v>
      </c>
      <c r="D2">
        <v>16.829999999999998</v>
      </c>
      <c r="I2" s="3">
        <v>16.489999999999998</v>
      </c>
      <c r="J2" s="9">
        <f t="shared" ref="J2:K8" si="0">X2/W2-1</f>
        <v>4.7404063205417568E-2</v>
      </c>
      <c r="K2" s="9">
        <f t="shared" si="0"/>
        <v>0.12284482758620707</v>
      </c>
      <c r="L2" s="5">
        <f t="shared" ref="L2:M8" si="1">U2/T2-1</f>
        <v>-0.17622950819672134</v>
      </c>
      <c r="M2" s="5">
        <f t="shared" si="1"/>
        <v>-0.32835820895522372</v>
      </c>
      <c r="N2" s="4">
        <f t="shared" ref="N2:N8" si="2">I2/T2</f>
        <v>-3.3790983606557377</v>
      </c>
      <c r="O2" s="4">
        <f t="shared" ref="O2:O8" si="3">I2/U2</f>
        <v>-4.1019900497512438</v>
      </c>
      <c r="P2" s="4">
        <f t="shared" ref="P2:Q8" si="4">N2/L2/100</f>
        <v>0.19174418604651158</v>
      </c>
      <c r="Q2" s="4">
        <f t="shared" si="4"/>
        <v>0.12492424242424249</v>
      </c>
      <c r="T2" s="4">
        <v>-4.88</v>
      </c>
      <c r="U2" s="4">
        <v>-4.0199999999999996</v>
      </c>
      <c r="V2" s="4">
        <v>-2.7</v>
      </c>
      <c r="W2" s="4">
        <v>4.43</v>
      </c>
      <c r="X2" s="4">
        <v>4.6399999999999997</v>
      </c>
      <c r="Y2" s="4">
        <v>5.21</v>
      </c>
    </row>
    <row r="3" spans="1:25" x14ac:dyDescent="0.25">
      <c r="A3" t="s">
        <v>13</v>
      </c>
      <c r="B3" t="s">
        <v>64</v>
      </c>
      <c r="C3" t="s">
        <v>66</v>
      </c>
      <c r="D3">
        <v>101.06</v>
      </c>
      <c r="I3" s="3">
        <v>67.34</v>
      </c>
      <c r="J3" s="6">
        <f t="shared" si="0"/>
        <v>0.26368043564882448</v>
      </c>
      <c r="K3" s="6">
        <f t="shared" si="0"/>
        <v>0.21080221772604268</v>
      </c>
      <c r="L3" s="10">
        <f t="shared" si="1"/>
        <v>0.39483394833948338</v>
      </c>
      <c r="M3" s="10">
        <f t="shared" si="1"/>
        <v>0.14814814814814814</v>
      </c>
      <c r="N3" s="4">
        <f t="shared" si="2"/>
        <v>24.848708487084874</v>
      </c>
      <c r="O3" s="4">
        <f t="shared" si="3"/>
        <v>17.814814814814817</v>
      </c>
      <c r="P3" s="4">
        <f t="shared" si="4"/>
        <v>0.62934579439252347</v>
      </c>
      <c r="Q3" s="4">
        <f t="shared" si="4"/>
        <v>1.2025000000000001</v>
      </c>
      <c r="T3" s="4">
        <v>2.71</v>
      </c>
      <c r="U3" s="4">
        <v>3.78</v>
      </c>
      <c r="V3" s="4">
        <v>4.34</v>
      </c>
      <c r="W3" s="4">
        <v>602.32000000000005</v>
      </c>
      <c r="X3" s="4">
        <v>761.14</v>
      </c>
      <c r="Y3" s="4">
        <v>921.59</v>
      </c>
    </row>
    <row r="4" spans="1:25" x14ac:dyDescent="0.25">
      <c r="A4" t="s">
        <v>29</v>
      </c>
      <c r="B4" t="s">
        <v>39</v>
      </c>
      <c r="C4" t="s">
        <v>14</v>
      </c>
      <c r="D4">
        <v>8.48</v>
      </c>
      <c r="I4" s="3">
        <v>4.63</v>
      </c>
      <c r="J4" s="6">
        <f t="shared" si="0"/>
        <v>0.23247033441208198</v>
      </c>
      <c r="K4" s="6">
        <f t="shared" si="0"/>
        <v>0.43092633114514967</v>
      </c>
      <c r="L4" s="5">
        <f t="shared" si="1"/>
        <v>-0.13339466421343138</v>
      </c>
      <c r="M4" s="5">
        <f t="shared" si="1"/>
        <v>-0.19639065817409762</v>
      </c>
      <c r="N4" s="4">
        <f t="shared" si="2"/>
        <v>-0.42594296228150874</v>
      </c>
      <c r="O4" s="4">
        <f t="shared" si="3"/>
        <v>-0.49150743099787686</v>
      </c>
      <c r="P4" s="4">
        <f t="shared" si="4"/>
        <v>3.1931034482758643E-2</v>
      </c>
      <c r="Q4" s="4">
        <f t="shared" si="4"/>
        <v>2.5027027027027034E-2</v>
      </c>
      <c r="T4" s="4">
        <v>-10.87</v>
      </c>
      <c r="U4" s="4">
        <v>-9.42</v>
      </c>
      <c r="V4" s="4">
        <v>-7.57</v>
      </c>
      <c r="W4" s="4">
        <v>55.62</v>
      </c>
      <c r="X4" s="4">
        <v>68.55</v>
      </c>
      <c r="Y4" s="4">
        <v>98.09</v>
      </c>
    </row>
    <row r="5" spans="1:25" x14ac:dyDescent="0.25">
      <c r="A5" t="s">
        <v>30</v>
      </c>
      <c r="B5" t="s">
        <v>59</v>
      </c>
      <c r="C5" t="s">
        <v>15</v>
      </c>
      <c r="D5">
        <v>1320</v>
      </c>
      <c r="I5" s="3">
        <v>412.1</v>
      </c>
      <c r="J5" s="9">
        <f t="shared" si="0"/>
        <v>2.9554614033274751E-2</v>
      </c>
      <c r="K5" s="9">
        <f t="shared" si="0"/>
        <v>0.16340459700893306</v>
      </c>
      <c r="L5" s="5">
        <f t="shared" si="1"/>
        <v>-0.20512820512820518</v>
      </c>
      <c r="M5" s="10">
        <f t="shared" si="1"/>
        <v>0.31451612903225801</v>
      </c>
      <c r="N5" s="4">
        <f t="shared" si="2"/>
        <v>132.08333333333334</v>
      </c>
      <c r="O5" s="4">
        <f t="shared" si="3"/>
        <v>166.16935483870969</v>
      </c>
      <c r="P5" s="4">
        <f t="shared" si="4"/>
        <v>-6.4390624999999986</v>
      </c>
      <c r="Q5" s="4">
        <f t="shared" si="4"/>
        <v>5.283333333333335</v>
      </c>
      <c r="T5" s="4">
        <v>3.12</v>
      </c>
      <c r="U5" s="4">
        <v>2.48</v>
      </c>
      <c r="V5" s="4">
        <v>3.26</v>
      </c>
      <c r="W5" s="4">
        <v>96.77</v>
      </c>
      <c r="X5" s="4">
        <v>99.63</v>
      </c>
      <c r="Y5" s="4">
        <v>115.91</v>
      </c>
    </row>
    <row r="6" spans="1:25" x14ac:dyDescent="0.25">
      <c r="A6" t="s">
        <v>32</v>
      </c>
      <c r="B6" t="s">
        <v>31</v>
      </c>
      <c r="C6" t="s">
        <v>15</v>
      </c>
      <c r="D6">
        <v>9.91</v>
      </c>
      <c r="I6" s="3">
        <v>3.29</v>
      </c>
      <c r="J6" s="8">
        <f t="shared" si="0"/>
        <v>0.29017084684260941</v>
      </c>
      <c r="K6" s="8">
        <f t="shared" si="0"/>
        <v>1.200520833333333</v>
      </c>
      <c r="L6" s="5">
        <f t="shared" si="1"/>
        <v>-0.20863309352517978</v>
      </c>
      <c r="M6" s="5">
        <f t="shared" si="1"/>
        <v>-0.20000000000000007</v>
      </c>
      <c r="N6" s="4">
        <f t="shared" si="2"/>
        <v>-2.3669064748201443</v>
      </c>
      <c r="O6" s="4">
        <f t="shared" si="3"/>
        <v>-2.9909090909090907</v>
      </c>
      <c r="P6" s="4">
        <f t="shared" si="4"/>
        <v>0.11344827586206901</v>
      </c>
      <c r="Q6" s="4">
        <f t="shared" si="4"/>
        <v>0.14954545454545448</v>
      </c>
      <c r="T6" s="4">
        <v>-1.39</v>
      </c>
      <c r="U6" s="4">
        <v>-1.1000000000000001</v>
      </c>
      <c r="V6" s="4">
        <v>-0.88</v>
      </c>
      <c r="W6" s="4">
        <v>0.59526999999999997</v>
      </c>
      <c r="X6" s="4">
        <v>0.76800000000000002</v>
      </c>
      <c r="Y6" s="4">
        <v>1.69</v>
      </c>
    </row>
    <row r="7" spans="1:25" x14ac:dyDescent="0.25">
      <c r="A7" t="s">
        <v>34</v>
      </c>
      <c r="B7" t="s">
        <v>33</v>
      </c>
      <c r="C7" t="s">
        <v>15</v>
      </c>
      <c r="D7">
        <v>23.97</v>
      </c>
      <c r="I7" s="3">
        <v>24.75</v>
      </c>
      <c r="J7" s="6">
        <f t="shared" si="0"/>
        <v>0.18094469115865963</v>
      </c>
      <c r="K7" s="6">
        <f t="shared" si="0"/>
        <v>0.33064405852591294</v>
      </c>
      <c r="L7" s="5">
        <f t="shared" si="1"/>
        <v>-0.25130890052356025</v>
      </c>
      <c r="M7" s="10">
        <f t="shared" si="1"/>
        <v>0.34265734265734249</v>
      </c>
      <c r="N7" s="4">
        <f t="shared" si="2"/>
        <v>2.1596858638743455</v>
      </c>
      <c r="O7" s="4">
        <f t="shared" si="3"/>
        <v>2.8846153846153846</v>
      </c>
      <c r="P7" s="4">
        <f t="shared" si="4"/>
        <v>-8.5937499999999986E-2</v>
      </c>
      <c r="Q7" s="4">
        <f t="shared" si="4"/>
        <v>8.4183673469387793E-2</v>
      </c>
      <c r="T7" s="4">
        <v>11.46</v>
      </c>
      <c r="U7" s="4">
        <v>8.58</v>
      </c>
      <c r="V7" s="4">
        <v>11.52</v>
      </c>
      <c r="W7" s="4">
        <v>123.85</v>
      </c>
      <c r="X7" s="4">
        <v>146.26</v>
      </c>
      <c r="Y7" s="4">
        <v>194.62</v>
      </c>
    </row>
    <row r="8" spans="1:25" x14ac:dyDescent="0.25">
      <c r="A8" t="s">
        <v>35</v>
      </c>
      <c r="B8" t="s">
        <v>36</v>
      </c>
      <c r="C8" t="s">
        <v>14</v>
      </c>
      <c r="D8">
        <v>10.95</v>
      </c>
      <c r="I8" s="3">
        <v>11.7</v>
      </c>
      <c r="J8" s="6">
        <f t="shared" si="0"/>
        <v>0.35430247718383301</v>
      </c>
      <c r="K8" s="6">
        <f t="shared" si="0"/>
        <v>0.69458483754512645</v>
      </c>
      <c r="L8" s="5">
        <f t="shared" si="1"/>
        <v>-0.45622119815668194</v>
      </c>
      <c r="M8" s="5">
        <f t="shared" si="1"/>
        <v>-0.30169491525423731</v>
      </c>
      <c r="N8" s="4">
        <f t="shared" si="2"/>
        <v>-1.0783410138248848</v>
      </c>
      <c r="O8" s="4">
        <f t="shared" si="3"/>
        <v>-1.9830508474576269</v>
      </c>
      <c r="P8" s="4">
        <f t="shared" si="4"/>
        <v>2.3636363636363643E-2</v>
      </c>
      <c r="Q8" s="4">
        <f t="shared" si="4"/>
        <v>6.5730337078651682E-2</v>
      </c>
      <c r="T8" s="4">
        <v>-10.85</v>
      </c>
      <c r="U8" s="4">
        <v>-5.9</v>
      </c>
      <c r="V8" s="4">
        <v>-4.12</v>
      </c>
      <c r="W8" s="4">
        <v>30.68</v>
      </c>
      <c r="X8" s="4">
        <v>41.55</v>
      </c>
      <c r="Y8" s="4">
        <v>70.41</v>
      </c>
    </row>
  </sheetData>
  <autoFilter ref="A1:Y1" xr:uid="{3956706E-89F7-45A3-B3C6-5BB8E376F97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A4C0-D67D-45F9-93A7-CEEC2073E498}">
  <dimension ref="A1:Y7"/>
  <sheetViews>
    <sheetView workbookViewId="0">
      <selection activeCell="H13" sqref="H13"/>
    </sheetView>
  </sheetViews>
  <sheetFormatPr defaultRowHeight="15" x14ac:dyDescent="0.25"/>
  <cols>
    <col min="1" max="1" width="15.140625" bestFit="1" customWidth="1"/>
    <col min="18" max="18" width="16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71</v>
      </c>
      <c r="E1" s="1" t="s">
        <v>20</v>
      </c>
      <c r="F1" s="1" t="s">
        <v>21</v>
      </c>
      <c r="G1" s="1" t="s">
        <v>22</v>
      </c>
      <c r="H1" s="1" t="s">
        <v>19</v>
      </c>
      <c r="I1" s="2" t="s">
        <v>3</v>
      </c>
      <c r="J1" s="1" t="s">
        <v>17</v>
      </c>
      <c r="K1" s="1" t="s">
        <v>18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23</v>
      </c>
      <c r="S1" s="1" t="s">
        <v>16</v>
      </c>
      <c r="T1" s="7" t="s">
        <v>4</v>
      </c>
      <c r="U1" s="7" t="s">
        <v>5</v>
      </c>
      <c r="V1" s="7" t="s">
        <v>6</v>
      </c>
      <c r="W1" s="7" t="s">
        <v>68</v>
      </c>
      <c r="X1" s="7" t="s">
        <v>69</v>
      </c>
      <c r="Y1" s="7" t="s">
        <v>70</v>
      </c>
    </row>
    <row r="2" spans="1:25" x14ac:dyDescent="0.25">
      <c r="A2" t="s">
        <v>24</v>
      </c>
      <c r="B2" t="s">
        <v>24</v>
      </c>
      <c r="C2" t="s">
        <v>65</v>
      </c>
      <c r="D2">
        <v>48.84</v>
      </c>
      <c r="I2" s="3">
        <v>76.42</v>
      </c>
      <c r="J2" s="6">
        <f>X2/W2-1</f>
        <v>-4.3858520900321496E-2</v>
      </c>
      <c r="K2" s="6">
        <f>Y2/X2-1</f>
        <v>8.6763518966908038E-3</v>
      </c>
      <c r="L2" s="5">
        <f t="shared" ref="L2:M7" si="0">U2/T2-1</f>
        <v>-0.26542161856253543</v>
      </c>
      <c r="M2" s="10">
        <f t="shared" si="0"/>
        <v>5.6240369799691825E-2</v>
      </c>
      <c r="N2" s="4">
        <f t="shared" ref="N2:N7" si="1">I2/T2</f>
        <v>4.3248443689869829</v>
      </c>
      <c r="O2" s="4">
        <f t="shared" ref="O2:O7" si="2">I2/U2</f>
        <v>5.8875192604006159</v>
      </c>
      <c r="P2" s="4">
        <f>N2/L2/100</f>
        <v>-0.16294243070362466</v>
      </c>
      <c r="Q2" s="4">
        <f>O2/M2/100</f>
        <v>1.0468493150684932</v>
      </c>
      <c r="T2" s="4">
        <v>17.670000000000002</v>
      </c>
      <c r="U2" s="4">
        <v>12.98</v>
      </c>
      <c r="V2" s="4">
        <v>13.71</v>
      </c>
      <c r="W2" s="4">
        <v>155.5</v>
      </c>
      <c r="X2" s="4">
        <v>148.68</v>
      </c>
      <c r="Y2" s="4">
        <v>149.97</v>
      </c>
    </row>
    <row r="3" spans="1:25" x14ac:dyDescent="0.25">
      <c r="A3" t="s">
        <v>25</v>
      </c>
      <c r="B3" t="s">
        <v>60</v>
      </c>
      <c r="C3" t="s">
        <v>65</v>
      </c>
      <c r="D3">
        <v>44.34</v>
      </c>
      <c r="I3" s="3">
        <v>86.94</v>
      </c>
      <c r="J3" s="6">
        <f t="shared" ref="J3:K7" si="3">X3/W3-1</f>
        <v>-6.2368127094452053E-3</v>
      </c>
      <c r="K3" s="6">
        <f t="shared" si="3"/>
        <v>1.7922377993567995E-2</v>
      </c>
      <c r="L3" s="5">
        <f t="shared" si="0"/>
        <v>-0.31425891181988741</v>
      </c>
      <c r="M3" s="10">
        <f t="shared" si="0"/>
        <v>0.14272685818513442</v>
      </c>
      <c r="N3" s="4">
        <f t="shared" si="1"/>
        <v>2.7185741088180113</v>
      </c>
      <c r="O3" s="4">
        <f t="shared" si="2"/>
        <v>3.9644322845417235</v>
      </c>
      <c r="P3" s="4">
        <f t="shared" ref="P3:Q7" si="4">N3/L3/100</f>
        <v>-8.6507462686567185E-2</v>
      </c>
      <c r="Q3" s="4">
        <f t="shared" si="4"/>
        <v>0.27776357827476056</v>
      </c>
      <c r="T3" s="4">
        <v>31.98</v>
      </c>
      <c r="U3" s="4">
        <v>21.93</v>
      </c>
      <c r="V3" s="4">
        <v>25.06</v>
      </c>
      <c r="W3" s="4">
        <v>322.27999999999997</v>
      </c>
      <c r="X3" s="4">
        <v>320.27</v>
      </c>
      <c r="Y3" s="4">
        <v>326.01</v>
      </c>
    </row>
    <row r="4" spans="1:25" x14ac:dyDescent="0.25">
      <c r="A4" t="s">
        <v>80</v>
      </c>
      <c r="B4" t="s">
        <v>87</v>
      </c>
      <c r="C4" t="s">
        <v>65</v>
      </c>
      <c r="D4">
        <v>50.92</v>
      </c>
      <c r="I4" s="3">
        <v>52.45</v>
      </c>
      <c r="J4" s="6">
        <f>X4/W4-1</f>
        <v>-4.7382848192142002E-2</v>
      </c>
      <c r="K4" s="6">
        <f>Y4/X4-1</f>
        <v>-1.2332145793368943E-3</v>
      </c>
      <c r="L4" s="5">
        <f t="shared" si="0"/>
        <v>-0.29364499634769903</v>
      </c>
      <c r="M4" s="5">
        <f t="shared" si="0"/>
        <v>-4.0330920372285473E-2</v>
      </c>
      <c r="N4" s="4">
        <f t="shared" si="1"/>
        <v>3.8312636961285613</v>
      </c>
      <c r="O4" s="4">
        <f t="shared" si="2"/>
        <v>5.4239917269906934</v>
      </c>
      <c r="P4" s="4">
        <f>N4/L4/100</f>
        <v>-0.13047263681592042</v>
      </c>
      <c r="Q4" s="4">
        <f>O4/M4/100</f>
        <v>-1.3448717948717934</v>
      </c>
      <c r="T4" s="4">
        <v>13.69</v>
      </c>
      <c r="U4" s="4">
        <v>9.67</v>
      </c>
      <c r="V4" s="4">
        <v>9.2799999999999994</v>
      </c>
      <c r="W4" s="4">
        <v>153.22</v>
      </c>
      <c r="X4" s="4">
        <v>145.96</v>
      </c>
      <c r="Y4" s="4">
        <v>145.78</v>
      </c>
    </row>
    <row r="5" spans="1:25" x14ac:dyDescent="0.25">
      <c r="A5" t="s">
        <v>26</v>
      </c>
      <c r="B5" t="s">
        <v>61</v>
      </c>
      <c r="C5" t="s">
        <v>65</v>
      </c>
      <c r="D5">
        <v>52.92</v>
      </c>
      <c r="I5" s="3">
        <v>57.3</v>
      </c>
      <c r="J5" s="6">
        <f t="shared" si="3"/>
        <v>-3.676289168517155E-2</v>
      </c>
      <c r="K5" s="6">
        <f t="shared" si="3"/>
        <v>4.9692622950819665E-2</v>
      </c>
      <c r="L5" s="5">
        <f t="shared" si="0"/>
        <v>-0.23809523809523803</v>
      </c>
      <c r="M5" s="10">
        <f t="shared" si="0"/>
        <v>0.16435185185185186</v>
      </c>
      <c r="N5" s="4">
        <f t="shared" si="1"/>
        <v>10.105820105820106</v>
      </c>
      <c r="O5" s="4">
        <f t="shared" si="2"/>
        <v>13.263888888888888</v>
      </c>
      <c r="P5" s="4">
        <f t="shared" si="4"/>
        <v>-0.42444444444444457</v>
      </c>
      <c r="Q5" s="4">
        <f t="shared" si="4"/>
        <v>0.80704225352112657</v>
      </c>
      <c r="T5" s="4">
        <v>5.67</v>
      </c>
      <c r="U5" s="4">
        <v>4.32</v>
      </c>
      <c r="V5" s="4">
        <v>5.03</v>
      </c>
      <c r="W5" s="4">
        <v>40.53</v>
      </c>
      <c r="X5" s="4">
        <v>39.04</v>
      </c>
      <c r="Y5" s="4">
        <v>40.98</v>
      </c>
    </row>
    <row r="6" spans="1:25" x14ac:dyDescent="0.25">
      <c r="A6" t="s">
        <v>27</v>
      </c>
      <c r="B6" t="s">
        <v>62</v>
      </c>
      <c r="C6" t="s">
        <v>14</v>
      </c>
      <c r="D6">
        <v>101.46</v>
      </c>
      <c r="I6" s="3">
        <v>416.88</v>
      </c>
      <c r="J6" s="6">
        <f t="shared" si="3"/>
        <v>0.10887772194304857</v>
      </c>
      <c r="K6" s="6">
        <f t="shared" si="3"/>
        <v>7.8549848942598199E-2</v>
      </c>
      <c r="L6" s="10">
        <f t="shared" si="0"/>
        <v>0.17826086956521747</v>
      </c>
      <c r="M6" s="10">
        <f t="shared" si="0"/>
        <v>0.10332103321033204</v>
      </c>
      <c r="N6" s="4">
        <f t="shared" si="1"/>
        <v>60.417391304347824</v>
      </c>
      <c r="O6" s="4">
        <f t="shared" si="2"/>
        <v>51.276752767527668</v>
      </c>
      <c r="P6" s="4">
        <f t="shared" si="4"/>
        <v>3.3892682926829254</v>
      </c>
      <c r="Q6" s="4">
        <f t="shared" si="4"/>
        <v>4.9628571428571453</v>
      </c>
      <c r="T6" s="4">
        <v>6.9</v>
      </c>
      <c r="U6" s="4">
        <v>8.1300000000000008</v>
      </c>
      <c r="V6" s="4">
        <v>8.9700000000000006</v>
      </c>
      <c r="W6" s="4">
        <v>5.97</v>
      </c>
      <c r="X6" s="4">
        <v>6.62</v>
      </c>
      <c r="Y6" s="4">
        <v>7.14</v>
      </c>
    </row>
    <row r="7" spans="1:25" x14ac:dyDescent="0.25">
      <c r="A7" t="s">
        <v>28</v>
      </c>
      <c r="B7" t="s">
        <v>63</v>
      </c>
      <c r="C7" t="s">
        <v>66</v>
      </c>
      <c r="D7">
        <v>61.95</v>
      </c>
      <c r="I7" s="3">
        <v>7.27</v>
      </c>
      <c r="J7" s="6">
        <f t="shared" si="3"/>
        <v>0.11291369240752758</v>
      </c>
      <c r="K7" s="6">
        <f t="shared" si="3"/>
        <v>7.9300291545189694E-2</v>
      </c>
      <c r="L7" s="5">
        <f t="shared" si="0"/>
        <v>0.23529411764705865</v>
      </c>
      <c r="M7" s="10">
        <f t="shared" si="0"/>
        <v>0.19047619047619047</v>
      </c>
      <c r="N7" s="4">
        <f t="shared" si="1"/>
        <v>42.764705882352935</v>
      </c>
      <c r="O7" s="4">
        <f t="shared" si="2"/>
        <v>34.61904761904762</v>
      </c>
      <c r="P7" s="4">
        <f t="shared" si="4"/>
        <v>1.8175000000000012</v>
      </c>
      <c r="Q7" s="4">
        <f t="shared" si="4"/>
        <v>1.8175000000000003</v>
      </c>
      <c r="T7" s="4">
        <v>0.17</v>
      </c>
      <c r="U7" s="4">
        <v>0.21</v>
      </c>
      <c r="V7" s="4">
        <v>0.25</v>
      </c>
      <c r="W7" s="4">
        <v>15.41</v>
      </c>
      <c r="X7" s="4">
        <v>17.149999999999999</v>
      </c>
      <c r="Y7" s="4">
        <v>18.510000000000002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All</vt:lpstr>
      <vt:lpstr>EV</vt:lpstr>
      <vt:lpstr>TradCar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2025-02-02T02:40:23Z</dcterms:modified>
</cp:coreProperties>
</file>