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891C745A-2426-470F-8AA7-9139AC15C4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nm._FilterDatabase" localSheetId="4" hidden="1">Catalysts!$B$1:$C$1</definedName>
    <definedName name="_xlchart.v1.0" hidden="1">Model!$B$26</definedName>
    <definedName name="_xlchart.v1.1" hidden="1">Model!$B$27</definedName>
    <definedName name="_xlchart.v1.2" hidden="1">Model!$L$26:$X$26</definedName>
    <definedName name="_xlchart.v1.3" hidden="1">Model!$L$27:$X$27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G28" i="2"/>
  <c r="C24" i="1"/>
  <c r="C23" i="1"/>
  <c r="C22" i="1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J6" i="1" s="1"/>
  <c r="L38" i="2"/>
  <c r="M38" i="2"/>
  <c r="X36" i="2"/>
  <c r="W38" i="2"/>
  <c r="P38" i="2"/>
  <c r="O25" i="2"/>
  <c r="O23" i="2"/>
  <c r="O22" i="2"/>
  <c r="O19" i="2"/>
  <c r="O20" i="2"/>
  <c r="O18" i="2"/>
  <c r="O16" i="2"/>
  <c r="O14" i="2"/>
  <c r="O13" i="2"/>
  <c r="O12" i="2"/>
  <c r="O9" i="2"/>
  <c r="O8" i="2"/>
  <c r="O4" i="2"/>
  <c r="O3" i="2"/>
  <c r="O6" i="2" s="1"/>
  <c r="L23" i="2"/>
  <c r="O70" i="2"/>
  <c r="O69" i="2"/>
  <c r="O68" i="2"/>
  <c r="O67" i="2"/>
  <c r="O66" i="2"/>
  <c r="O64" i="2"/>
  <c r="O63" i="2"/>
  <c r="O62" i="2"/>
  <c r="O61" i="2"/>
  <c r="O60" i="2"/>
  <c r="O58" i="2"/>
  <c r="O57" i="2"/>
  <c r="O56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M23" i="2"/>
  <c r="M20" i="2"/>
  <c r="N22" i="2"/>
  <c r="N20" i="2"/>
  <c r="S38" i="2"/>
  <c r="S25" i="2"/>
  <c r="S23" i="2"/>
  <c r="S22" i="2"/>
  <c r="S21" i="2"/>
  <c r="S20" i="2"/>
  <c r="S19" i="2"/>
  <c r="S18" i="2"/>
  <c r="S16" i="2"/>
  <c r="S15" i="2"/>
  <c r="S14" i="2"/>
  <c r="S13" i="2"/>
  <c r="S12" i="2"/>
  <c r="S9" i="2"/>
  <c r="S8" i="2"/>
  <c r="S4" i="2"/>
  <c r="S35" i="2" s="1"/>
  <c r="S3" i="2"/>
  <c r="W8" i="2"/>
  <c r="W25" i="2"/>
  <c r="W23" i="2"/>
  <c r="W22" i="2"/>
  <c r="W20" i="2"/>
  <c r="W19" i="2"/>
  <c r="W18" i="2"/>
  <c r="W16" i="2"/>
  <c r="W15" i="2"/>
  <c r="W14" i="2"/>
  <c r="W13" i="2"/>
  <c r="W12" i="2"/>
  <c r="W10" i="2"/>
  <c r="W9" i="2"/>
  <c r="W4" i="2"/>
  <c r="W35" i="2" s="1"/>
  <c r="W3" i="2"/>
  <c r="P23" i="2"/>
  <c r="T26" i="2"/>
  <c r="Q35" i="2"/>
  <c r="P35" i="2"/>
  <c r="Q34" i="2"/>
  <c r="P34" i="2"/>
  <c r="Q38" i="2"/>
  <c r="R38" i="2"/>
  <c r="U38" i="2"/>
  <c r="V38" i="2"/>
  <c r="V34" i="2"/>
  <c r="V35" i="2"/>
  <c r="U35" i="2"/>
  <c r="T35" i="2"/>
  <c r="R35" i="2"/>
  <c r="U34" i="2"/>
  <c r="T34" i="2"/>
  <c r="R34" i="2"/>
  <c r="W34" i="2"/>
  <c r="Q23" i="2"/>
  <c r="Q20" i="2"/>
  <c r="U26" i="2"/>
  <c r="M41" i="2"/>
  <c r="N41" i="2"/>
  <c r="P41" i="2"/>
  <c r="Q41" i="2"/>
  <c r="R41" i="2"/>
  <c r="S41" i="2"/>
  <c r="T41" i="2"/>
  <c r="U41" i="2"/>
  <c r="V41" i="2"/>
  <c r="W41" i="2"/>
  <c r="L41" i="2"/>
  <c r="M72" i="2"/>
  <c r="N72" i="2"/>
  <c r="L72" i="2"/>
  <c r="M33" i="2"/>
  <c r="N33" i="2"/>
  <c r="R33" i="2"/>
  <c r="V33" i="2"/>
  <c r="R23" i="2"/>
  <c r="V24" i="2"/>
  <c r="V26" i="2" s="1"/>
  <c r="X24" i="2"/>
  <c r="Y24" i="2"/>
  <c r="R21" i="2"/>
  <c r="V21" i="2"/>
  <c r="X21" i="2"/>
  <c r="Y21" i="2"/>
  <c r="R17" i="2"/>
  <c r="L11" i="2"/>
  <c r="M6" i="2"/>
  <c r="N6" i="2"/>
  <c r="P6" i="2"/>
  <c r="P33" i="2" s="1"/>
  <c r="Q6" i="2"/>
  <c r="Q33" i="2" s="1"/>
  <c r="R6" i="2"/>
  <c r="T6" i="2"/>
  <c r="T33" i="2" s="1"/>
  <c r="U6" i="2"/>
  <c r="U33" i="2" s="1"/>
  <c r="V6" i="2"/>
  <c r="X6" i="2"/>
  <c r="Y6" i="2"/>
  <c r="L6" i="2"/>
  <c r="L33" i="2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W70" i="2"/>
  <c r="W69" i="2"/>
  <c r="W68" i="2"/>
  <c r="W67" i="2"/>
  <c r="W66" i="2"/>
  <c r="W64" i="2"/>
  <c r="W63" i="2"/>
  <c r="W62" i="2"/>
  <c r="W61" i="2"/>
  <c r="W60" i="2"/>
  <c r="W58" i="2"/>
  <c r="W57" i="2"/>
  <c r="W56" i="2"/>
  <c r="W55" i="2"/>
  <c r="W54" i="2"/>
  <c r="W53" i="2"/>
  <c r="W52" i="2"/>
  <c r="W51" i="2"/>
  <c r="W50" i="2"/>
  <c r="W49" i="2"/>
  <c r="W47" i="2"/>
  <c r="W46" i="2"/>
  <c r="W45" i="2"/>
  <c r="W44" i="2"/>
  <c r="W43" i="2"/>
  <c r="S70" i="2"/>
  <c r="S69" i="2"/>
  <c r="S68" i="2"/>
  <c r="S67" i="2"/>
  <c r="S66" i="2"/>
  <c r="S64" i="2"/>
  <c r="S63" i="2"/>
  <c r="S62" i="2"/>
  <c r="S61" i="2"/>
  <c r="S60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W42" i="2"/>
  <c r="I17" i="2"/>
  <c r="H17" i="2"/>
  <c r="H38" i="2" s="1"/>
  <c r="C41" i="2"/>
  <c r="D41" i="2"/>
  <c r="E41" i="2"/>
  <c r="F41" i="2"/>
  <c r="G41" i="2"/>
  <c r="I11" i="2"/>
  <c r="H11" i="2"/>
  <c r="C38" i="2"/>
  <c r="C37" i="2"/>
  <c r="C74" i="2"/>
  <c r="D74" i="2"/>
  <c r="E74" i="2"/>
  <c r="F74" i="2"/>
  <c r="G74" i="2"/>
  <c r="C72" i="2"/>
  <c r="D72" i="2"/>
  <c r="E72" i="2"/>
  <c r="I36" i="2"/>
  <c r="D34" i="2"/>
  <c r="D35" i="2"/>
  <c r="F23" i="2"/>
  <c r="E23" i="2"/>
  <c r="F20" i="2"/>
  <c r="E20" i="2"/>
  <c r="D20" i="2"/>
  <c r="C20" i="2"/>
  <c r="H37" i="2"/>
  <c r="I30" i="2"/>
  <c r="I24" i="2"/>
  <c r="I29" i="2" s="1"/>
  <c r="H24" i="2"/>
  <c r="H29" i="2" s="1"/>
  <c r="J9" i="1"/>
  <c r="J8" i="1"/>
  <c r="J7" i="1"/>
  <c r="J10" i="1" l="1"/>
  <c r="J3" i="1"/>
  <c r="J4" i="1"/>
  <c r="J5" i="1"/>
  <c r="O33" i="2"/>
  <c r="S34" i="2"/>
  <c r="O41" i="2"/>
  <c r="S6" i="2"/>
  <c r="S33" i="2" s="1"/>
  <c r="W6" i="2"/>
  <c r="W33" i="2" s="1"/>
  <c r="R24" i="2"/>
  <c r="R26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7" i="2" s="1"/>
  <c r="M21" i="2" s="1"/>
  <c r="M24" i="2" s="1"/>
  <c r="M26" i="2" s="1"/>
  <c r="N11" i="2"/>
  <c r="N17" i="2" s="1"/>
  <c r="O11" i="2"/>
  <c r="O17" i="2" s="1"/>
  <c r="P11" i="2"/>
  <c r="P17" i="2" s="1"/>
  <c r="Q11" i="2"/>
  <c r="Q17" i="2" s="1"/>
  <c r="Q21" i="2" s="1"/>
  <c r="Q24" i="2" s="1"/>
  <c r="Q26" i="2" s="1"/>
  <c r="R11" i="2"/>
  <c r="S11" i="2"/>
  <c r="S17" i="2" s="1"/>
  <c r="T11" i="2"/>
  <c r="T17" i="2" s="1"/>
  <c r="U11" i="2"/>
  <c r="U17" i="2" s="1"/>
  <c r="U21" i="2" s="1"/>
  <c r="U24" i="2" s="1"/>
  <c r="V11" i="2"/>
  <c r="V17" i="2" s="1"/>
  <c r="W11" i="2"/>
  <c r="W17" i="2" s="1"/>
  <c r="W21" i="2" s="1"/>
  <c r="W24" i="2" s="1"/>
  <c r="W26" i="2" s="1"/>
  <c r="X11" i="2"/>
  <c r="X17" i="2" s="1"/>
  <c r="Y11" i="2"/>
  <c r="Y17" i="2" s="1"/>
  <c r="L17" i="2"/>
  <c r="L21" i="2" s="1"/>
  <c r="L24" i="2" s="1"/>
  <c r="L26" i="2" s="1"/>
  <c r="D11" i="2"/>
  <c r="E11" i="2"/>
  <c r="F11" i="2"/>
  <c r="G11" i="2"/>
  <c r="H21" i="2"/>
  <c r="I21" i="2"/>
  <c r="C11" i="2"/>
  <c r="W32" i="2"/>
  <c r="V32" i="2"/>
  <c r="U32" i="2"/>
  <c r="T32" i="2"/>
  <c r="S32" i="2"/>
  <c r="R32" i="2"/>
  <c r="Q32" i="2"/>
  <c r="P32" i="2"/>
  <c r="O32" i="2"/>
  <c r="N32" i="2"/>
  <c r="M32" i="2"/>
  <c r="L32" i="2"/>
  <c r="O38" i="2" l="1"/>
  <c r="O21" i="2"/>
  <c r="O24" i="2" s="1"/>
  <c r="O26" i="2" s="1"/>
  <c r="N21" i="2"/>
  <c r="N24" i="2" s="1"/>
  <c r="N26" i="2" s="1"/>
  <c r="N38" i="2"/>
  <c r="S24" i="2"/>
  <c r="S26" i="2" s="1"/>
  <c r="P21" i="2"/>
  <c r="P24" i="2" s="1"/>
  <c r="P26" i="2" s="1"/>
  <c r="T21" i="2"/>
  <c r="T24" i="2" s="1"/>
  <c r="T3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D33" i="2" s="1"/>
  <c r="E6" i="2"/>
  <c r="E33" i="2" s="1"/>
  <c r="F6" i="2"/>
  <c r="F33" i="2" s="1"/>
  <c r="G6" i="2"/>
  <c r="M29" i="2"/>
  <c r="N29" i="2"/>
  <c r="O29" i="2"/>
  <c r="L28" i="2"/>
  <c r="M28" i="2"/>
  <c r="N28" i="2"/>
  <c r="O28" i="2"/>
  <c r="P28" i="2"/>
  <c r="Q28" i="2"/>
  <c r="R28" i="2"/>
  <c r="S28" i="2"/>
  <c r="T28" i="2"/>
  <c r="U28" i="2"/>
  <c r="V28" i="2"/>
  <c r="W28" i="2"/>
  <c r="P30" i="2"/>
  <c r="Q30" i="2"/>
  <c r="R30" i="2"/>
  <c r="S30" i="2"/>
  <c r="T30" i="2"/>
  <c r="U30" i="2"/>
  <c r="V30" i="2"/>
  <c r="W30" i="2"/>
  <c r="X30" i="2"/>
  <c r="Y30" i="2"/>
  <c r="L31" i="2"/>
  <c r="M31" i="2"/>
  <c r="N31" i="2"/>
  <c r="O31" i="2"/>
  <c r="P31" i="2"/>
  <c r="Q31" i="2"/>
  <c r="R31" i="2"/>
  <c r="S31" i="2"/>
  <c r="T31" i="2"/>
  <c r="U31" i="2"/>
  <c r="V31" i="2"/>
  <c r="W31" i="2"/>
  <c r="L48" i="2"/>
  <c r="L59" i="2" s="1"/>
  <c r="M48" i="2"/>
  <c r="M59" i="2" s="1"/>
  <c r="N48" i="2"/>
  <c r="N59" i="2" s="1"/>
  <c r="O48" i="2"/>
  <c r="O59" i="2" s="1"/>
  <c r="O72" i="2" s="1"/>
  <c r="P48" i="2"/>
  <c r="P59" i="2" s="1"/>
  <c r="Q48" i="2"/>
  <c r="Q59" i="2" s="1"/>
  <c r="R48" i="2"/>
  <c r="R59" i="2" s="1"/>
  <c r="S48" i="2"/>
  <c r="S59" i="2" s="1"/>
  <c r="S72" i="2" s="1"/>
  <c r="T48" i="2"/>
  <c r="T59" i="2" s="1"/>
  <c r="U48" i="2"/>
  <c r="U59" i="2" s="1"/>
  <c r="V48" i="2"/>
  <c r="V59" i="2" s="1"/>
  <c r="W48" i="2"/>
  <c r="W59" i="2" s="1"/>
  <c r="W72" i="2" s="1"/>
  <c r="L65" i="2"/>
  <c r="L71" i="2" s="1"/>
  <c r="M65" i="2"/>
  <c r="M71" i="2" s="1"/>
  <c r="N65" i="2"/>
  <c r="N71" i="2" s="1"/>
  <c r="O65" i="2"/>
  <c r="O71" i="2" s="1"/>
  <c r="P65" i="2"/>
  <c r="P71" i="2" s="1"/>
  <c r="Q65" i="2"/>
  <c r="Q71" i="2" s="1"/>
  <c r="R65" i="2"/>
  <c r="R71" i="2" s="1"/>
  <c r="S65" i="2"/>
  <c r="S71" i="2" s="1"/>
  <c r="T65" i="2"/>
  <c r="T71" i="2" s="1"/>
  <c r="U65" i="2"/>
  <c r="U71" i="2" s="1"/>
  <c r="V65" i="2"/>
  <c r="V71" i="2" s="1"/>
  <c r="W65" i="2"/>
  <c r="W71" i="2" s="1"/>
  <c r="I37" i="2"/>
  <c r="C48" i="2"/>
  <c r="C59" i="2" s="1"/>
  <c r="D48" i="2"/>
  <c r="D59" i="2" s="1"/>
  <c r="E48" i="2"/>
  <c r="E59" i="2" s="1"/>
  <c r="E35" i="2"/>
  <c r="F35" i="2"/>
  <c r="G35" i="2"/>
  <c r="E34" i="2"/>
  <c r="F34" i="2"/>
  <c r="G34" i="2"/>
  <c r="P72" i="2" l="1"/>
  <c r="Q72" i="2"/>
  <c r="R72" i="2"/>
  <c r="T72" i="2"/>
  <c r="U72" i="2"/>
  <c r="V72" i="2"/>
  <c r="G17" i="2"/>
  <c r="G21" i="2" s="1"/>
  <c r="G24" i="2" s="1"/>
  <c r="H30" i="2"/>
  <c r="G33" i="2"/>
  <c r="C32" i="2"/>
  <c r="C33" i="2"/>
  <c r="E17" i="2"/>
  <c r="E21" i="2" s="1"/>
  <c r="E24" i="2" s="1"/>
  <c r="D17" i="2"/>
  <c r="D21" i="2" s="1"/>
  <c r="D24" i="2" s="1"/>
  <c r="F17" i="2"/>
  <c r="F21" i="2" s="1"/>
  <c r="F24" i="2" s="1"/>
  <c r="C17" i="2"/>
  <c r="C21" i="2" s="1"/>
  <c r="C24" i="2" s="1"/>
  <c r="K11" i="5"/>
  <c r="L29" i="2"/>
  <c r="G31" i="2"/>
  <c r="G32" i="2"/>
  <c r="F37" i="2"/>
  <c r="F32" i="2"/>
  <c r="E31" i="2"/>
  <c r="E32" i="2"/>
  <c r="D31" i="2"/>
  <c r="D32" i="2"/>
  <c r="C31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9" i="2"/>
  <c r="T36" i="2"/>
  <c r="P29" i="2"/>
  <c r="S29" i="2"/>
  <c r="S36" i="2"/>
  <c r="W36" i="2"/>
  <c r="W29" i="2"/>
  <c r="V36" i="2"/>
  <c r="V29" i="2"/>
  <c r="U29" i="2"/>
  <c r="U36" i="2"/>
  <c r="R36" i="2"/>
  <c r="R29" i="2"/>
  <c r="Q36" i="2"/>
  <c r="Q29" i="2"/>
  <c r="C28" i="2"/>
  <c r="I38" i="2"/>
  <c r="G37" i="2"/>
  <c r="D37" i="2"/>
  <c r="E37" i="2"/>
  <c r="F28" i="2"/>
  <c r="F31" i="2"/>
  <c r="E28" i="2"/>
  <c r="D28" i="2"/>
  <c r="G30" i="2"/>
  <c r="G65" i="2"/>
  <c r="G48" i="2"/>
  <c r="G59" i="2" s="1"/>
  <c r="G72" i="2" s="1"/>
  <c r="E30" i="2"/>
  <c r="F30" i="2"/>
  <c r="D30" i="2"/>
  <c r="D65" i="2"/>
  <c r="E65" i="2"/>
  <c r="F48" i="2"/>
  <c r="F59" i="2" s="1"/>
  <c r="F72" i="2" s="1"/>
  <c r="L34" i="5" l="1"/>
  <c r="G71" i="2"/>
  <c r="D71" i="2"/>
  <c r="F36" i="2"/>
  <c r="F26" i="2"/>
  <c r="G36" i="2"/>
  <c r="P36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8" i="2"/>
  <c r="F38" i="2"/>
  <c r="G38" i="2"/>
  <c r="E38" i="2"/>
  <c r="F65" i="2"/>
  <c r="E71" i="2"/>
  <c r="C65" i="2"/>
  <c r="C71" i="2" l="1"/>
  <c r="F71" i="2"/>
  <c r="C26" i="2"/>
  <c r="E26" i="2"/>
  <c r="D29" i="2"/>
  <c r="G26" i="2"/>
  <c r="H36" i="2" s="1"/>
  <c r="G29" i="2"/>
  <c r="C29" i="2" l="1"/>
  <c r="D36" i="2"/>
  <c r="E29" i="2"/>
  <c r="D26" i="2"/>
  <c r="F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<sst xmlns="http://schemas.openxmlformats.org/spreadsheetml/2006/main" count="246" uniqueCount="222">
  <si>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</si>
  <si>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</si>
  <si>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</si>
  <si>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</si>
  <si>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</si>
  <si>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</si>
  <si>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</si>
  <si>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</si>
  <si>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</si>
  <si>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</si>
  <si>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</si>
  <si>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</si>
  <si>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</si>
  <si>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</si>
  <si>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</si>
  <si>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</si>
  <si>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</si>
  <si>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</si>
  <si>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</si>
  <si>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</si>
  <si>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</si>
  <si>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</si>
  <si>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</si>
  <si>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</si>
  <si>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</si>
  <si>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</si>
  <si>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</si>
  <si>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</si>
  <si>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</si>
  <si>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</si>
  <si>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</si>
  <si>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</si>
  <si>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</si>
  <si>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</si>
  <si>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</si>
  <si>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</si>
  <si>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</si>
  <si>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</si>
  <si>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</si>
  <si>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</si>
  <si>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</si>
  <si>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</si>
  <si>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</si>
  <si>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</si>
  <si>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</si>
  <si>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</si>
  <si>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</si>
  <si>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</si>
  <si>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</si>
  <si>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</si>
  <si>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</si>
  <si>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</si>
  <si>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</si>
  <si>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</si>
  <si>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</si>
  <si>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</si>
  <si>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</si>
  <si>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</si>
  <si>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</si>
  <si>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</si>
  <si>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</si>
  <si>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</si>
  <si>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</si>
  <si>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</si>
  <si>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</si>
  <si>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</si>
  <si>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</si>
  <si>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</si>
  <si>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</si>
  <si>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</si>
  <si>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</si>
  <si>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</si>
  <si>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</si>
  <si>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</si>
  <si>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</si>
  <si>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</si>
  <si>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</si>
  <si>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</si>
  <si>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</si>
  <si>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</si>
  <si>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</si>
  <si>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</si>
  <si>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</si>
  <si>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</si>
  <si>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</si>
  <si>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</si>
  <si>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</si>
  <si>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</si>
  <si>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</si>
  <si>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</si>
  <si>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</si>
  <si>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</si>
  <si>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</si>
  <si>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</si>
  <si>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</si>
  <si>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</si>
  <si>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</si>
  <si>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</si>
  <si>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</si>
  <si>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</si>
  <si>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</si>
  <si>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</si>
  <si>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</si>
  <si>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</si>
  <si>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</si>
  <si>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</si>
  <si>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</si>
  <si>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</si>
  <si>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</si>
  <si>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</si>
  <si>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</si>
  <si>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</si>
  <si>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</si>
  <si>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</si>
  <si>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</si>
  <si>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</si>
  <si>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</si>
  <si>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</si>
  <si>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</si>
  <si>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</si>
  <si>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</si>
  <si>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</si>
  <si>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</si>
  <si>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</si>
  <si>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</si>
  <si>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</si>
  <si>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</si>
  <si>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</si>
  <si>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</si>
  <si>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</si>
  <si>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</si>
  <si>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</si>
  <si>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</si>
  <si>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</si>
  <si>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</si>
  <si>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</si>
  <si>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</si>
  <si>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</si>
  <si>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</si>
  <si>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</si>
  <si>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</si>
  <si>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</si>
  <si>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</si>
  <si>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</si>
  <si>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</si>
  <si>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</si>
  <si>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</si>
  <si>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</si>
  <si>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</si>
  <si>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</si>
  <si>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</si>
  <si>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</si>
  <si>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</si>
  <si>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</si>
  <si>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</si>
  <si>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LNW</t>
  </si>
  <si>
    <t>Blackrock Inc.</t>
  </si>
  <si>
    <t>12.02%</t>
  </si>
  <si>
    <t>Vanguard Group Inc</t>
  </si>
  <si>
    <t>9.94%</t>
  </si>
  <si>
    <t>Fine Capital Partners, L.P.</t>
  </si>
  <si>
    <t>9.42%</t>
  </si>
  <si>
    <t>Morgan Stanley</t>
  </si>
  <si>
    <t>3.79%</t>
  </si>
  <si>
    <t>Capital Research Global Investors</t>
  </si>
  <si>
    <t>3.46%</t>
  </si>
  <si>
    <t>State Street Corporation</t>
  </si>
  <si>
    <t>3.42%</t>
  </si>
  <si>
    <t>Harvard Management Company, Inc.</t>
  </si>
  <si>
    <t>2.98%</t>
  </si>
  <si>
    <t>Caledonia (Private) Investments Pty Ltd</t>
  </si>
  <si>
    <t>2.36%</t>
  </si>
  <si>
    <t>Natixis</t>
  </si>
  <si>
    <t>2.33%</t>
  </si>
  <si>
    <t>FMR, LLC</t>
  </si>
  <si>
    <t>Mr. Oliver Chow</t>
  </si>
  <si>
    <t>Mr. Vanja Kalabic</t>
  </si>
  <si>
    <t>Ms. Siobhan Lane</t>
  </si>
  <si>
    <t>REGAN MICHAEL J</t>
  </si>
  <si>
    <t>Mr. James Sottile</t>
  </si>
  <si>
    <t>VULLO MARIA T.</t>
  </si>
  <si>
    <t>WILSON MATTHEW R</t>
  </si>
  <si>
    <t>YOUNGBLOOD KNEELAND C</t>
  </si>
  <si>
    <t>Mr. Jamie Ronald Odell M.B.A.</t>
  </si>
  <si>
    <t>Executive Chairman</t>
  </si>
  <si>
    <t>Mr. Matthew R. Wilson</t>
  </si>
  <si>
    <t>CEO, President &amp; Director</t>
  </si>
  <si>
    <t>Ms. Antonia Korsanos BEC, C.A.</t>
  </si>
  <si>
    <t>Executive Vice Chair</t>
  </si>
  <si>
    <t>Chief Legal</t>
  </si>
  <si>
    <t>Executive VP &amp; Group Chief Executive of Gaming</t>
  </si>
  <si>
    <t>CFO</t>
  </si>
  <si>
    <t>Chief Accounting Officer</t>
  </si>
  <si>
    <t>Mr. Nick Zangari</t>
  </si>
  <si>
    <t>Investor Relations</t>
  </si>
  <si>
    <t>Mr. Stephen E. Richardson</t>
  </si>
  <si>
    <t>Compliance Officer</t>
  </si>
  <si>
    <t>Mr. Steven Stamstad</t>
  </si>
  <si>
    <t>Marketing &amp; Communications</t>
  </si>
  <si>
    <t>Light &amp; Wonder, Inc., formerly Scientific Games Corporation (SG), is an American corporation that provides gambling products and services. The company is headquartered in Las Vegas, Nevada.
Light &amp; Wonder's gaming division provides products such as slot machines, table games, shuffling machines, and casino management systems. Its brands include Bally, WMS, and Shuffle Master.</t>
  </si>
  <si>
    <t>M&amp;A Transactions</t>
  </si>
  <si>
    <t>James Bond Franchise</t>
  </si>
  <si>
    <t>Sold Lottery and Sport betting business to focus on casino gaming business because of too muich debt in 2020</t>
  </si>
  <si>
    <t>Sold Sports betting division to Endeavor Group Holdings for 1,2 Billion and Lottery Division to Brookfield Business Partners  for 6,1 Billions</t>
  </si>
  <si>
    <t>2016 aquired DEQ Systems (table game maker)</t>
  </si>
  <si>
    <t>2017 April aquired bingo app maker</t>
  </si>
  <si>
    <t>2017 Sept aquired NYX Gaming Sports Betting</t>
  </si>
  <si>
    <t>2021 Nov aquired Streaming Casino</t>
  </si>
  <si>
    <t>2022 May aquired Playzido</t>
  </si>
  <si>
    <t>Service</t>
  </si>
  <si>
    <t>Product</t>
  </si>
  <si>
    <t>Instant</t>
  </si>
  <si>
    <t>COGS Service</t>
  </si>
  <si>
    <t>COGS Product</t>
  </si>
  <si>
    <t>COGS Instant</t>
  </si>
  <si>
    <t>Restructuring</t>
  </si>
  <si>
    <t>D&amp;A / REV</t>
  </si>
  <si>
    <t>Service y/y</t>
  </si>
  <si>
    <t>Product y/y</t>
  </si>
  <si>
    <t>Softeware net</t>
  </si>
  <si>
    <t>Other asset</t>
  </si>
  <si>
    <t>Liab B4S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</si>
</sst>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5" fillId="0" borderId="0" xfId="0" applyNumberFormat="1" applyFont="1" applyFill="1"/>
    <xf numFmtId="3" fontId="0" fillId="7" borderId="0" xfId="0" applyNumberFormat="1" applyFill="1"/>
    <xf numFmtId="3" fontId="0" fillId="7" borderId="2" xfId="0" applyNumberFormat="1" applyFill="1" applyBorder="1"/>
    <xf numFmtId="9" fontId="0" fillId="0" borderId="0" xfId="0" applyNumberFormat="1" applyBorder="1"/>
    <xf numFmtId="10" fontId="2" fillId="0" borderId="0" xfId="1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  <xf numFmtId="9" fontId="0" fillId="7" borderId="0" xfId="0" applyNumberFormat="1" applyFill="1"/>
    <xf numFmtId="9" fontId="0" fillId="12" borderId="0" xfId="0" applyNumberFormat="1" applyFill="1"/>
    <xf numFmtId="9" fontId="0" fillId="12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572</c:v>
                </c:pt>
                <c:pt idx="1">
                  <c:v>581</c:v>
                </c:pt>
                <c:pt idx="2">
                  <c:v>539</c:v>
                </c:pt>
                <c:pt idx="3">
                  <c:v>461</c:v>
                </c:pt>
                <c:pt idx="4">
                  <c:v>572</c:v>
                </c:pt>
                <c:pt idx="5">
                  <c:v>610</c:v>
                </c:pt>
                <c:pt idx="6">
                  <c:v>648</c:v>
                </c:pt>
                <c:pt idx="7">
                  <c:v>682</c:v>
                </c:pt>
                <c:pt idx="8">
                  <c:v>670</c:v>
                </c:pt>
                <c:pt idx="9">
                  <c:v>731</c:v>
                </c:pt>
                <c:pt idx="10">
                  <c:v>731</c:v>
                </c:pt>
                <c:pt idx="11">
                  <c:v>770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4">
                  <c:v>0</c:v>
                </c:pt>
                <c:pt idx="5">
                  <c:v>4.9913941480206558E-2</c:v>
                </c:pt>
                <c:pt idx="6">
                  <c:v>0.20222634508348802</c:v>
                </c:pt>
                <c:pt idx="7">
                  <c:v>0.47939262472885025</c:v>
                </c:pt>
                <c:pt idx="8">
                  <c:v>0.17132867132867124</c:v>
                </c:pt>
                <c:pt idx="9">
                  <c:v>0.19836065573770489</c:v>
                </c:pt>
                <c:pt idx="10">
                  <c:v>0.12808641975308643</c:v>
                </c:pt>
                <c:pt idx="11">
                  <c:v>0.12903225806451624</c:v>
                </c:pt>
                <c:pt idx="12">
                  <c:v>7.8985074626865659E-2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A1-4999-949A-A2E3F8F80A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3400</c:v>
                </c:pt>
                <c:pt idx="1">
                  <c:v>2724</c:v>
                </c:pt>
                <c:pt idx="2">
                  <c:v>2153</c:v>
                </c:pt>
                <c:pt idx="3">
                  <c:v>2512</c:v>
                </c:pt>
                <c:pt idx="4">
                  <c:v>2902</c:v>
                </c:pt>
                <c:pt idx="5">
                  <c:v>3130</c:v>
                </c:pt>
                <c:pt idx="6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Model!$C$30:$I$30</c:f>
              <c:numCache>
                <c:formatCode>0%</c:formatCode>
                <c:ptCount val="7"/>
                <c:pt idx="1">
                  <c:v>-0.19882352941176473</c:v>
                </c:pt>
                <c:pt idx="2">
                  <c:v>-0.20961820851688695</c:v>
                </c:pt>
                <c:pt idx="3">
                  <c:v>0.16674407803065483</c:v>
                </c:pt>
                <c:pt idx="4">
                  <c:v>0.15525477707006363</c:v>
                </c:pt>
                <c:pt idx="5">
                  <c:v>7.8566505858028934E-2</c:v>
                </c:pt>
                <c:pt idx="6">
                  <c:v>9.2651757188498385E-2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Model!$L$24:$X$24</c:f>
              <c:numCache>
                <c:formatCode>#,##0</c:formatCode>
                <c:ptCount val="13"/>
                <c:pt idx="0">
                  <c:v>26</c:v>
                </c:pt>
                <c:pt idx="1">
                  <c:v>109</c:v>
                </c:pt>
                <c:pt idx="2">
                  <c:v>182</c:v>
                </c:pt>
                <c:pt idx="3">
                  <c:v>54</c:v>
                </c:pt>
                <c:pt idx="4">
                  <c:v>27</c:v>
                </c:pt>
                <c:pt idx="5">
                  <c:v>3291</c:v>
                </c:pt>
                <c:pt idx="6">
                  <c:v>328</c:v>
                </c:pt>
                <c:pt idx="7">
                  <c:v>29</c:v>
                </c:pt>
                <c:pt idx="8">
                  <c:v>22</c:v>
                </c:pt>
                <c:pt idx="9">
                  <c:v>-1</c:v>
                </c:pt>
                <c:pt idx="10">
                  <c:v>75</c:v>
                </c:pt>
                <c:pt idx="11">
                  <c:v>67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Model!$L$28:$X$28</c:f>
              <c:numCache>
                <c:formatCode>0%</c:formatCode>
                <c:ptCount val="13"/>
                <c:pt idx="0">
                  <c:v>0.7202797202797202</c:v>
                </c:pt>
                <c:pt idx="1">
                  <c:v>0.72633390705679868</c:v>
                </c:pt>
                <c:pt idx="2">
                  <c:v>0.71614100185528762</c:v>
                </c:pt>
                <c:pt idx="3">
                  <c:v>0.70281995661605201</c:v>
                </c:pt>
                <c:pt idx="4">
                  <c:v>0.7202797202797202</c:v>
                </c:pt>
                <c:pt idx="5">
                  <c:v>0.70491803278688525</c:v>
                </c:pt>
                <c:pt idx="6">
                  <c:v>0.7021604938271605</c:v>
                </c:pt>
                <c:pt idx="7">
                  <c:v>0.69941348973607043</c:v>
                </c:pt>
                <c:pt idx="8">
                  <c:v>0.69850746268656716</c:v>
                </c:pt>
                <c:pt idx="9">
                  <c:v>0.70177838577291385</c:v>
                </c:pt>
                <c:pt idx="10">
                  <c:v>0.70177838577291385</c:v>
                </c:pt>
                <c:pt idx="11">
                  <c:v>0.69610389610389611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Model!$C$24:$H$24</c:f>
              <c:numCache>
                <c:formatCode>#,##0</c:formatCode>
                <c:ptCount val="6"/>
                <c:pt idx="0">
                  <c:v>-130</c:v>
                </c:pt>
                <c:pt idx="1">
                  <c:v>-569</c:v>
                </c:pt>
                <c:pt idx="2">
                  <c:v>371</c:v>
                </c:pt>
                <c:pt idx="3">
                  <c:v>3675</c:v>
                </c:pt>
                <c:pt idx="4">
                  <c:v>163</c:v>
                </c:pt>
                <c:pt idx="5">
                  <c:v>381.29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Model!$C$36:$H$36</c:f>
              <c:numCache>
                <c:formatCode>0%</c:formatCode>
                <c:ptCount val="6"/>
                <c:pt idx="1">
                  <c:v>-3.3769230769230774</c:v>
                </c:pt>
                <c:pt idx="2">
                  <c:v>1</c:v>
                </c:pt>
                <c:pt idx="3">
                  <c:v>8.9056603773584904</c:v>
                </c:pt>
                <c:pt idx="4">
                  <c:v>-0.95564625850340135</c:v>
                </c:pt>
                <c:pt idx="5">
                  <c:v>2.3392024539877303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Model!$L$31:$V$31</c:f>
              <c:numCache>
                <c:formatCode>0%</c:formatCode>
                <c:ptCount val="11"/>
                <c:pt idx="0">
                  <c:v>0.30594405594405594</c:v>
                </c:pt>
                <c:pt idx="1">
                  <c:v>0.3098106712564544</c:v>
                </c:pt>
                <c:pt idx="2">
                  <c:v>0.30426716141001853</c:v>
                </c:pt>
                <c:pt idx="3">
                  <c:v>0.34707158351409978</c:v>
                </c:pt>
                <c:pt idx="4">
                  <c:v>0.30594405594405594</c:v>
                </c:pt>
                <c:pt idx="5">
                  <c:v>0.29344262295081969</c:v>
                </c:pt>
                <c:pt idx="6">
                  <c:v>0.27932098765432101</c:v>
                </c:pt>
                <c:pt idx="7">
                  <c:v>0.26686217008797652</c:v>
                </c:pt>
                <c:pt idx="8">
                  <c:v>0.28656716417910449</c:v>
                </c:pt>
                <c:pt idx="9">
                  <c:v>0.27770177838577292</c:v>
                </c:pt>
                <c:pt idx="10">
                  <c:v>0.27906976744186046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9.2657342657342656E-2</c:v>
                </c:pt>
                <c:pt idx="1">
                  <c:v>8.2616179001721177E-2</c:v>
                </c:pt>
                <c:pt idx="2">
                  <c:v>8.7198515769944335E-2</c:v>
                </c:pt>
                <c:pt idx="3">
                  <c:v>9.1106290672451198E-2</c:v>
                </c:pt>
                <c:pt idx="4">
                  <c:v>9.2657342657342656E-2</c:v>
                </c:pt>
                <c:pt idx="5">
                  <c:v>9.1803278688524587E-2</c:v>
                </c:pt>
                <c:pt idx="6">
                  <c:v>8.6419753086419748E-2</c:v>
                </c:pt>
                <c:pt idx="7">
                  <c:v>7.7712609970674487E-2</c:v>
                </c:pt>
                <c:pt idx="8">
                  <c:v>8.0597014925373134E-2</c:v>
                </c:pt>
                <c:pt idx="9">
                  <c:v>7.9343365253077974E-2</c:v>
                </c:pt>
                <c:pt idx="10">
                  <c:v>7.523939808481532E-2</c:v>
                </c:pt>
                <c:pt idx="11">
                  <c:v>7.9220779220779219E-2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Model!$B$33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Model!$L$33:$W$33</c:f>
              <c:numCache>
                <c:formatCode>0%</c:formatCode>
                <c:ptCount val="12"/>
                <c:pt idx="0">
                  <c:v>0.1888111888111888</c:v>
                </c:pt>
                <c:pt idx="1">
                  <c:v>0.16523235800344235</c:v>
                </c:pt>
                <c:pt idx="2">
                  <c:v>0.17810760667903525</c:v>
                </c:pt>
                <c:pt idx="3">
                  <c:v>0.21258134490238612</c:v>
                </c:pt>
                <c:pt idx="4">
                  <c:v>0.1888111888111888</c:v>
                </c:pt>
                <c:pt idx="5">
                  <c:v>0.17540983606557378</c:v>
                </c:pt>
                <c:pt idx="6">
                  <c:v>0.15740740740740741</c:v>
                </c:pt>
                <c:pt idx="7">
                  <c:v>0.15102639296187684</c:v>
                </c:pt>
                <c:pt idx="8">
                  <c:v>0.15074626865671642</c:v>
                </c:pt>
                <c:pt idx="9">
                  <c:v>0.14774281805745554</c:v>
                </c:pt>
                <c:pt idx="10">
                  <c:v>0.12311901504787962</c:v>
                </c:pt>
                <c:pt idx="11">
                  <c:v>0.11038961038961038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0.20794117647058824</c:v>
                </c:pt>
                <c:pt idx="1">
                  <c:v>0.25734214390602056</c:v>
                </c:pt>
                <c:pt idx="2">
                  <c:v>0.31537389688806317</c:v>
                </c:pt>
                <c:pt idx="3">
                  <c:v>0.28542993630573249</c:v>
                </c:pt>
                <c:pt idx="4">
                  <c:v>0.27842866988283943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5.5294117647058827E-2</c:v>
                </c:pt>
                <c:pt idx="1">
                  <c:v>6.0939794419970633E-2</c:v>
                </c:pt>
                <c:pt idx="2">
                  <c:v>8.8248954946586161E-2</c:v>
                </c:pt>
                <c:pt idx="3">
                  <c:v>8.6783439490445854E-2</c:v>
                </c:pt>
                <c:pt idx="4">
                  <c:v>7.8566505858028948E-2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Model!$B$33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0.19029411764705884</c:v>
                </c:pt>
                <c:pt idx="1">
                  <c:v>0.20337738619676946</c:v>
                </c:pt>
                <c:pt idx="2">
                  <c:v>0.18485833720390155</c:v>
                </c:pt>
                <c:pt idx="3">
                  <c:v>0.16719745222929935</c:v>
                </c:pt>
                <c:pt idx="4">
                  <c:v>0.13232253618194348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  <c:pt idx="905">
                  <c:v>39062</c:v>
                </c:pt>
                <c:pt idx="906">
                  <c:v>39055</c:v>
                </c:pt>
                <c:pt idx="907">
                  <c:v>39048</c:v>
                </c:pt>
                <c:pt idx="908">
                  <c:v>39041</c:v>
                </c:pt>
                <c:pt idx="909">
                  <c:v>39034</c:v>
                </c:pt>
                <c:pt idx="910">
                  <c:v>39027</c:v>
                </c:pt>
                <c:pt idx="911">
                  <c:v>39020</c:v>
                </c:pt>
                <c:pt idx="912">
                  <c:v>39013</c:v>
                </c:pt>
                <c:pt idx="913">
                  <c:v>39006</c:v>
                </c:pt>
                <c:pt idx="914">
                  <c:v>38999</c:v>
                </c:pt>
                <c:pt idx="915">
                  <c:v>38992</c:v>
                </c:pt>
                <c:pt idx="916">
                  <c:v>38985</c:v>
                </c:pt>
                <c:pt idx="917">
                  <c:v>38978</c:v>
                </c:pt>
                <c:pt idx="918">
                  <c:v>38971</c:v>
                </c:pt>
                <c:pt idx="919">
                  <c:v>38964</c:v>
                </c:pt>
                <c:pt idx="920">
                  <c:v>38957</c:v>
                </c:pt>
                <c:pt idx="921">
                  <c:v>38950</c:v>
                </c:pt>
                <c:pt idx="922">
                  <c:v>38943</c:v>
                </c:pt>
                <c:pt idx="923">
                  <c:v>38936</c:v>
                </c:pt>
                <c:pt idx="924">
                  <c:v>38929</c:v>
                </c:pt>
                <c:pt idx="925">
                  <c:v>38922</c:v>
                </c:pt>
                <c:pt idx="926">
                  <c:v>38915</c:v>
                </c:pt>
                <c:pt idx="927">
                  <c:v>38908</c:v>
                </c:pt>
                <c:pt idx="928">
                  <c:v>38901</c:v>
                </c:pt>
                <c:pt idx="929">
                  <c:v>38894</c:v>
                </c:pt>
                <c:pt idx="930">
                  <c:v>38887</c:v>
                </c:pt>
                <c:pt idx="931">
                  <c:v>38880</c:v>
                </c:pt>
                <c:pt idx="932">
                  <c:v>38873</c:v>
                </c:pt>
                <c:pt idx="933">
                  <c:v>38866</c:v>
                </c:pt>
                <c:pt idx="934">
                  <c:v>38859</c:v>
                </c:pt>
                <c:pt idx="935">
                  <c:v>38852</c:v>
                </c:pt>
                <c:pt idx="936">
                  <c:v>38845</c:v>
                </c:pt>
                <c:pt idx="937">
                  <c:v>38838</c:v>
                </c:pt>
                <c:pt idx="938">
                  <c:v>38831</c:v>
                </c:pt>
                <c:pt idx="939">
                  <c:v>38824</c:v>
                </c:pt>
                <c:pt idx="940">
                  <c:v>38817</c:v>
                </c:pt>
                <c:pt idx="941">
                  <c:v>38810</c:v>
                </c:pt>
                <c:pt idx="942">
                  <c:v>38803</c:v>
                </c:pt>
                <c:pt idx="943">
                  <c:v>38796</c:v>
                </c:pt>
                <c:pt idx="944">
                  <c:v>38789</c:v>
                </c:pt>
                <c:pt idx="945">
                  <c:v>38782</c:v>
                </c:pt>
                <c:pt idx="946">
                  <c:v>38775</c:v>
                </c:pt>
                <c:pt idx="947">
                  <c:v>38768</c:v>
                </c:pt>
                <c:pt idx="948">
                  <c:v>38761</c:v>
                </c:pt>
                <c:pt idx="949">
                  <c:v>38754</c:v>
                </c:pt>
                <c:pt idx="950">
                  <c:v>38747</c:v>
                </c:pt>
                <c:pt idx="951">
                  <c:v>38740</c:v>
                </c:pt>
                <c:pt idx="952">
                  <c:v>38733</c:v>
                </c:pt>
                <c:pt idx="953">
                  <c:v>38726</c:v>
                </c:pt>
                <c:pt idx="954">
                  <c:v>38719</c:v>
                </c:pt>
                <c:pt idx="955">
                  <c:v>38712</c:v>
                </c:pt>
                <c:pt idx="956">
                  <c:v>38705</c:v>
                </c:pt>
                <c:pt idx="957">
                  <c:v>38698</c:v>
                </c:pt>
                <c:pt idx="958">
                  <c:v>38691</c:v>
                </c:pt>
                <c:pt idx="959">
                  <c:v>38684</c:v>
                </c:pt>
                <c:pt idx="960">
                  <c:v>38677</c:v>
                </c:pt>
                <c:pt idx="961">
                  <c:v>38670</c:v>
                </c:pt>
                <c:pt idx="962">
                  <c:v>38663</c:v>
                </c:pt>
                <c:pt idx="963">
                  <c:v>38656</c:v>
                </c:pt>
                <c:pt idx="964">
                  <c:v>38649</c:v>
                </c:pt>
                <c:pt idx="965">
                  <c:v>38642</c:v>
                </c:pt>
                <c:pt idx="966">
                  <c:v>38635</c:v>
                </c:pt>
                <c:pt idx="967">
                  <c:v>38628</c:v>
                </c:pt>
                <c:pt idx="968">
                  <c:v>38621</c:v>
                </c:pt>
                <c:pt idx="969">
                  <c:v>38614</c:v>
                </c:pt>
                <c:pt idx="970">
                  <c:v>38607</c:v>
                </c:pt>
                <c:pt idx="971">
                  <c:v>38600</c:v>
                </c:pt>
                <c:pt idx="972">
                  <c:v>38593</c:v>
                </c:pt>
                <c:pt idx="973">
                  <c:v>38586</c:v>
                </c:pt>
                <c:pt idx="974">
                  <c:v>38579</c:v>
                </c:pt>
                <c:pt idx="975">
                  <c:v>38572</c:v>
                </c:pt>
                <c:pt idx="976">
                  <c:v>38565</c:v>
                </c:pt>
                <c:pt idx="977">
                  <c:v>38558</c:v>
                </c:pt>
                <c:pt idx="978">
                  <c:v>38551</c:v>
                </c:pt>
                <c:pt idx="979">
                  <c:v>38544</c:v>
                </c:pt>
                <c:pt idx="980">
                  <c:v>38537</c:v>
                </c:pt>
                <c:pt idx="981">
                  <c:v>38530</c:v>
                </c:pt>
                <c:pt idx="982">
                  <c:v>38523</c:v>
                </c:pt>
                <c:pt idx="983">
                  <c:v>38516</c:v>
                </c:pt>
                <c:pt idx="984">
                  <c:v>38509</c:v>
                </c:pt>
                <c:pt idx="985">
                  <c:v>38502</c:v>
                </c:pt>
                <c:pt idx="986">
                  <c:v>38495</c:v>
                </c:pt>
                <c:pt idx="987">
                  <c:v>38488</c:v>
                </c:pt>
                <c:pt idx="988">
                  <c:v>38481</c:v>
                </c:pt>
                <c:pt idx="989">
                  <c:v>38474</c:v>
                </c:pt>
                <c:pt idx="990">
                  <c:v>38467</c:v>
                </c:pt>
                <c:pt idx="991">
                  <c:v>38460</c:v>
                </c:pt>
                <c:pt idx="992">
                  <c:v>38453</c:v>
                </c:pt>
                <c:pt idx="993">
                  <c:v>38446</c:v>
                </c:pt>
                <c:pt idx="994">
                  <c:v>38439</c:v>
                </c:pt>
                <c:pt idx="995">
                  <c:v>38432</c:v>
                </c:pt>
                <c:pt idx="996">
                  <c:v>38425</c:v>
                </c:pt>
                <c:pt idx="997">
                  <c:v>38418</c:v>
                </c:pt>
                <c:pt idx="998">
                  <c:v>38411</c:v>
                </c:pt>
                <c:pt idx="999">
                  <c:v>38404</c:v>
                </c:pt>
                <c:pt idx="1000">
                  <c:v>38397</c:v>
                </c:pt>
                <c:pt idx="1001">
                  <c:v>38390</c:v>
                </c:pt>
                <c:pt idx="1002">
                  <c:v>38383</c:v>
                </c:pt>
                <c:pt idx="1003">
                  <c:v>38376</c:v>
                </c:pt>
                <c:pt idx="1004">
                  <c:v>38369</c:v>
                </c:pt>
                <c:pt idx="1005">
                  <c:v>38362</c:v>
                </c:pt>
                <c:pt idx="1006">
                  <c:v>38355</c:v>
                </c:pt>
                <c:pt idx="1007">
                  <c:v>38348</c:v>
                </c:pt>
                <c:pt idx="1008">
                  <c:v>38341</c:v>
                </c:pt>
                <c:pt idx="1009">
                  <c:v>38334</c:v>
                </c:pt>
                <c:pt idx="1010">
                  <c:v>38327</c:v>
                </c:pt>
                <c:pt idx="1011">
                  <c:v>38320</c:v>
                </c:pt>
                <c:pt idx="1012">
                  <c:v>38313</c:v>
                </c:pt>
                <c:pt idx="1013">
                  <c:v>38306</c:v>
                </c:pt>
                <c:pt idx="1014">
                  <c:v>38299</c:v>
                </c:pt>
                <c:pt idx="1015">
                  <c:v>38292</c:v>
                </c:pt>
                <c:pt idx="1016">
                  <c:v>38285</c:v>
                </c:pt>
                <c:pt idx="1017">
                  <c:v>38278</c:v>
                </c:pt>
                <c:pt idx="1018">
                  <c:v>38271</c:v>
                </c:pt>
                <c:pt idx="1019">
                  <c:v>38264</c:v>
                </c:pt>
                <c:pt idx="1020">
                  <c:v>38257</c:v>
                </c:pt>
                <c:pt idx="1021">
                  <c:v>38250</c:v>
                </c:pt>
                <c:pt idx="1022">
                  <c:v>38243</c:v>
                </c:pt>
                <c:pt idx="1023">
                  <c:v>38236</c:v>
                </c:pt>
                <c:pt idx="1024">
                  <c:v>38229</c:v>
                </c:pt>
                <c:pt idx="1025">
                  <c:v>38222</c:v>
                </c:pt>
                <c:pt idx="1026">
                  <c:v>38215</c:v>
                </c:pt>
                <c:pt idx="1027">
                  <c:v>38208</c:v>
                </c:pt>
                <c:pt idx="1028">
                  <c:v>38201</c:v>
                </c:pt>
                <c:pt idx="1029">
                  <c:v>38194</c:v>
                </c:pt>
                <c:pt idx="1030">
                  <c:v>38187</c:v>
                </c:pt>
                <c:pt idx="1031">
                  <c:v>38180</c:v>
                </c:pt>
                <c:pt idx="1032">
                  <c:v>38173</c:v>
                </c:pt>
                <c:pt idx="1033">
                  <c:v>38166</c:v>
                </c:pt>
                <c:pt idx="1034">
                  <c:v>38159</c:v>
                </c:pt>
                <c:pt idx="1035">
                  <c:v>38152</c:v>
                </c:pt>
                <c:pt idx="1036">
                  <c:v>38145</c:v>
                </c:pt>
                <c:pt idx="1037">
                  <c:v>38138</c:v>
                </c:pt>
                <c:pt idx="1038">
                  <c:v>38131</c:v>
                </c:pt>
                <c:pt idx="1039">
                  <c:v>38124</c:v>
                </c:pt>
                <c:pt idx="1040">
                  <c:v>38117</c:v>
                </c:pt>
                <c:pt idx="1041">
                  <c:v>38110</c:v>
                </c:pt>
                <c:pt idx="1042">
                  <c:v>38103</c:v>
                </c:pt>
                <c:pt idx="1043">
                  <c:v>38096</c:v>
                </c:pt>
                <c:pt idx="1044">
                  <c:v>38089</c:v>
                </c:pt>
                <c:pt idx="1045">
                  <c:v>38082</c:v>
                </c:pt>
                <c:pt idx="1046">
                  <c:v>38075</c:v>
                </c:pt>
                <c:pt idx="1047">
                  <c:v>38068</c:v>
                </c:pt>
                <c:pt idx="1048">
                  <c:v>38061</c:v>
                </c:pt>
                <c:pt idx="1049">
                  <c:v>38054</c:v>
                </c:pt>
                <c:pt idx="1050">
                  <c:v>38047</c:v>
                </c:pt>
                <c:pt idx="1051">
                  <c:v>38040</c:v>
                </c:pt>
                <c:pt idx="1052">
                  <c:v>38033</c:v>
                </c:pt>
                <c:pt idx="1053">
                  <c:v>38026</c:v>
                </c:pt>
                <c:pt idx="1054">
                  <c:v>38019</c:v>
                </c:pt>
                <c:pt idx="1055">
                  <c:v>38012</c:v>
                </c:pt>
                <c:pt idx="1056">
                  <c:v>38005</c:v>
                </c:pt>
                <c:pt idx="1057">
                  <c:v>37998</c:v>
                </c:pt>
                <c:pt idx="1058">
                  <c:v>37991</c:v>
                </c:pt>
                <c:pt idx="1059">
                  <c:v>37984</c:v>
                </c:pt>
                <c:pt idx="1060">
                  <c:v>37977</c:v>
                </c:pt>
                <c:pt idx="1061">
                  <c:v>37970</c:v>
                </c:pt>
                <c:pt idx="1062">
                  <c:v>37963</c:v>
                </c:pt>
                <c:pt idx="1063">
                  <c:v>37956</c:v>
                </c:pt>
                <c:pt idx="1064">
                  <c:v>37949</c:v>
                </c:pt>
                <c:pt idx="1065">
                  <c:v>37942</c:v>
                </c:pt>
                <c:pt idx="1066">
                  <c:v>37935</c:v>
                </c:pt>
                <c:pt idx="1067">
                  <c:v>37928</c:v>
                </c:pt>
                <c:pt idx="1068">
                  <c:v>37921</c:v>
                </c:pt>
                <c:pt idx="1069">
                  <c:v>37914</c:v>
                </c:pt>
                <c:pt idx="1070">
                  <c:v>37907</c:v>
                </c:pt>
                <c:pt idx="1071">
                  <c:v>37900</c:v>
                </c:pt>
                <c:pt idx="1072">
                  <c:v>37893</c:v>
                </c:pt>
                <c:pt idx="1073">
                  <c:v>37886</c:v>
                </c:pt>
                <c:pt idx="1074">
                  <c:v>37879</c:v>
                </c:pt>
                <c:pt idx="1075">
                  <c:v>37872</c:v>
                </c:pt>
                <c:pt idx="1076">
                  <c:v>37865</c:v>
                </c:pt>
                <c:pt idx="1077">
                  <c:v>37858</c:v>
                </c:pt>
                <c:pt idx="1078">
                  <c:v>37851</c:v>
                </c:pt>
                <c:pt idx="1079">
                  <c:v>37844</c:v>
                </c:pt>
                <c:pt idx="1080">
                  <c:v>37837</c:v>
                </c:pt>
                <c:pt idx="1081">
                  <c:v>37830</c:v>
                </c:pt>
                <c:pt idx="1082">
                  <c:v>37823</c:v>
                </c:pt>
                <c:pt idx="1083">
                  <c:v>37816</c:v>
                </c:pt>
                <c:pt idx="1084">
                  <c:v>37809</c:v>
                </c:pt>
                <c:pt idx="1085">
                  <c:v>37802</c:v>
                </c:pt>
                <c:pt idx="1086">
                  <c:v>37795</c:v>
                </c:pt>
                <c:pt idx="1087">
                  <c:v>37788</c:v>
                </c:pt>
                <c:pt idx="1088">
                  <c:v>37781</c:v>
                </c:pt>
                <c:pt idx="1089">
                  <c:v>37774</c:v>
                </c:pt>
                <c:pt idx="1090">
                  <c:v>37767</c:v>
                </c:pt>
                <c:pt idx="1091">
                  <c:v>37760</c:v>
                </c:pt>
                <c:pt idx="1092">
                  <c:v>37753</c:v>
                </c:pt>
                <c:pt idx="1093">
                  <c:v>37746</c:v>
                </c:pt>
                <c:pt idx="1094">
                  <c:v>37739</c:v>
                </c:pt>
                <c:pt idx="1095">
                  <c:v>37732</c:v>
                </c:pt>
                <c:pt idx="1096">
                  <c:v>37725</c:v>
                </c:pt>
                <c:pt idx="1097">
                  <c:v>37718</c:v>
                </c:pt>
                <c:pt idx="1098">
                  <c:v>37711</c:v>
                </c:pt>
                <c:pt idx="1099">
                  <c:v>37704</c:v>
                </c:pt>
                <c:pt idx="1100">
                  <c:v>37697</c:v>
                </c:pt>
                <c:pt idx="1101">
                  <c:v>37690</c:v>
                </c:pt>
                <c:pt idx="1102">
                  <c:v>37683</c:v>
                </c:pt>
                <c:pt idx="1103">
                  <c:v>37676</c:v>
                </c:pt>
                <c:pt idx="1104">
                  <c:v>37669</c:v>
                </c:pt>
                <c:pt idx="1105">
                  <c:v>37662</c:v>
                </c:pt>
                <c:pt idx="1106">
                  <c:v>37655</c:v>
                </c:pt>
                <c:pt idx="1107">
                  <c:v>37648</c:v>
                </c:pt>
                <c:pt idx="1108">
                  <c:v>37641</c:v>
                </c:pt>
                <c:pt idx="1109">
                  <c:v>37634</c:v>
                </c:pt>
                <c:pt idx="1110">
                  <c:v>37627</c:v>
                </c:pt>
                <c:pt idx="1111">
                  <c:v>37620</c:v>
                </c:pt>
                <c:pt idx="1112">
                  <c:v>37613</c:v>
                </c:pt>
                <c:pt idx="1113">
                  <c:v>37606</c:v>
                </c:pt>
                <c:pt idx="1114">
                  <c:v>37599</c:v>
                </c:pt>
                <c:pt idx="1115">
                  <c:v>37592</c:v>
                </c:pt>
                <c:pt idx="1116">
                  <c:v>37585</c:v>
                </c:pt>
                <c:pt idx="1117">
                  <c:v>37578</c:v>
                </c:pt>
                <c:pt idx="1118">
                  <c:v>37571</c:v>
                </c:pt>
                <c:pt idx="1119">
                  <c:v>37564</c:v>
                </c:pt>
                <c:pt idx="1120">
                  <c:v>37557</c:v>
                </c:pt>
                <c:pt idx="1121">
                  <c:v>37550</c:v>
                </c:pt>
                <c:pt idx="1122">
                  <c:v>37543</c:v>
                </c:pt>
                <c:pt idx="1123">
                  <c:v>37536</c:v>
                </c:pt>
                <c:pt idx="1124">
                  <c:v>37529</c:v>
                </c:pt>
                <c:pt idx="1125">
                  <c:v>37522</c:v>
                </c:pt>
                <c:pt idx="1126">
                  <c:v>37515</c:v>
                </c:pt>
                <c:pt idx="1127">
                  <c:v>37508</c:v>
                </c:pt>
                <c:pt idx="1128">
                  <c:v>37501</c:v>
                </c:pt>
                <c:pt idx="1129">
                  <c:v>37494</c:v>
                </c:pt>
                <c:pt idx="1130">
                  <c:v>37487</c:v>
                </c:pt>
                <c:pt idx="1131">
                  <c:v>37480</c:v>
                </c:pt>
                <c:pt idx="1132">
                  <c:v>37473</c:v>
                </c:pt>
                <c:pt idx="1133">
                  <c:v>37466</c:v>
                </c:pt>
                <c:pt idx="1134">
                  <c:v>37459</c:v>
                </c:pt>
                <c:pt idx="1135">
                  <c:v>37452</c:v>
                </c:pt>
                <c:pt idx="1136">
                  <c:v>37445</c:v>
                </c:pt>
                <c:pt idx="1137">
                  <c:v>37438</c:v>
                </c:pt>
                <c:pt idx="1138">
                  <c:v>37431</c:v>
                </c:pt>
                <c:pt idx="1139">
                  <c:v>37424</c:v>
                </c:pt>
                <c:pt idx="1140">
                  <c:v>37417</c:v>
                </c:pt>
                <c:pt idx="1141">
                  <c:v>37410</c:v>
                </c:pt>
                <c:pt idx="1142">
                  <c:v>37403</c:v>
                </c:pt>
                <c:pt idx="1143">
                  <c:v>37396</c:v>
                </c:pt>
                <c:pt idx="1144">
                  <c:v>37389</c:v>
                </c:pt>
                <c:pt idx="1145">
                  <c:v>37382</c:v>
                </c:pt>
                <c:pt idx="1146">
                  <c:v>37375</c:v>
                </c:pt>
                <c:pt idx="1147">
                  <c:v>37368</c:v>
                </c:pt>
                <c:pt idx="1148">
                  <c:v>37361</c:v>
                </c:pt>
                <c:pt idx="1149">
                  <c:v>37354</c:v>
                </c:pt>
                <c:pt idx="1150">
                  <c:v>37347</c:v>
                </c:pt>
                <c:pt idx="1151">
                  <c:v>37340</c:v>
                </c:pt>
                <c:pt idx="1152">
                  <c:v>37333</c:v>
                </c:pt>
                <c:pt idx="1153">
                  <c:v>37326</c:v>
                </c:pt>
                <c:pt idx="1154">
                  <c:v>37319</c:v>
                </c:pt>
                <c:pt idx="1155">
                  <c:v>37312</c:v>
                </c:pt>
                <c:pt idx="1156">
                  <c:v>37305</c:v>
                </c:pt>
                <c:pt idx="1157">
                  <c:v>37298</c:v>
                </c:pt>
                <c:pt idx="1158">
                  <c:v>37291</c:v>
                </c:pt>
                <c:pt idx="1159">
                  <c:v>37284</c:v>
                </c:pt>
                <c:pt idx="1160">
                  <c:v>37277</c:v>
                </c:pt>
                <c:pt idx="1161">
                  <c:v>37270</c:v>
                </c:pt>
                <c:pt idx="1162">
                  <c:v>37263</c:v>
                </c:pt>
                <c:pt idx="1163">
                  <c:v>37256</c:v>
                </c:pt>
                <c:pt idx="1164">
                  <c:v>37249</c:v>
                </c:pt>
                <c:pt idx="1165">
                  <c:v>37242</c:v>
                </c:pt>
                <c:pt idx="1166">
                  <c:v>37235</c:v>
                </c:pt>
                <c:pt idx="1167">
                  <c:v>37228</c:v>
                </c:pt>
                <c:pt idx="1168">
                  <c:v>37221</c:v>
                </c:pt>
                <c:pt idx="1169">
                  <c:v>37214</c:v>
                </c:pt>
                <c:pt idx="1170">
                  <c:v>37207</c:v>
                </c:pt>
                <c:pt idx="1171">
                  <c:v>37200</c:v>
                </c:pt>
                <c:pt idx="1172">
                  <c:v>37193</c:v>
                </c:pt>
                <c:pt idx="1173">
                  <c:v>37186</c:v>
                </c:pt>
                <c:pt idx="1174">
                  <c:v>37179</c:v>
                </c:pt>
                <c:pt idx="1175">
                  <c:v>37172</c:v>
                </c:pt>
                <c:pt idx="1176">
                  <c:v>37165</c:v>
                </c:pt>
                <c:pt idx="1177">
                  <c:v>37158</c:v>
                </c:pt>
                <c:pt idx="1178">
                  <c:v>37151</c:v>
                </c:pt>
                <c:pt idx="1179">
                  <c:v>37144</c:v>
                </c:pt>
                <c:pt idx="1180">
                  <c:v>37137</c:v>
                </c:pt>
                <c:pt idx="1181">
                  <c:v>37130</c:v>
                </c:pt>
                <c:pt idx="1182">
                  <c:v>37123</c:v>
                </c:pt>
                <c:pt idx="1183">
                  <c:v>37116</c:v>
                </c:pt>
                <c:pt idx="1184">
                  <c:v>37109</c:v>
                </c:pt>
                <c:pt idx="1185">
                  <c:v>37102</c:v>
                </c:pt>
                <c:pt idx="1186">
                  <c:v>37095</c:v>
                </c:pt>
                <c:pt idx="1187">
                  <c:v>37088</c:v>
                </c:pt>
                <c:pt idx="1188">
                  <c:v>37081</c:v>
                </c:pt>
                <c:pt idx="1189">
                  <c:v>37074</c:v>
                </c:pt>
                <c:pt idx="1190">
                  <c:v>37067</c:v>
                </c:pt>
                <c:pt idx="1191">
                  <c:v>37060</c:v>
                </c:pt>
                <c:pt idx="1192">
                  <c:v>37053</c:v>
                </c:pt>
                <c:pt idx="1193">
                  <c:v>37046</c:v>
                </c:pt>
                <c:pt idx="1194">
                  <c:v>37039</c:v>
                </c:pt>
                <c:pt idx="1195">
                  <c:v>37032</c:v>
                </c:pt>
                <c:pt idx="1196">
                  <c:v>37025</c:v>
                </c:pt>
                <c:pt idx="1197">
                  <c:v>37018</c:v>
                </c:pt>
                <c:pt idx="1198">
                  <c:v>37011</c:v>
                </c:pt>
                <c:pt idx="1199">
                  <c:v>37004</c:v>
                </c:pt>
                <c:pt idx="1200">
                  <c:v>36997</c:v>
                </c:pt>
                <c:pt idx="1201">
                  <c:v>36990</c:v>
                </c:pt>
                <c:pt idx="1202">
                  <c:v>36983</c:v>
                </c:pt>
                <c:pt idx="1203">
                  <c:v>36976</c:v>
                </c:pt>
                <c:pt idx="1204">
                  <c:v>36969</c:v>
                </c:pt>
                <c:pt idx="1205">
                  <c:v>36962</c:v>
                </c:pt>
                <c:pt idx="1206">
                  <c:v>36955</c:v>
                </c:pt>
                <c:pt idx="1207">
                  <c:v>36948</c:v>
                </c:pt>
                <c:pt idx="1208">
                  <c:v>36941</c:v>
                </c:pt>
                <c:pt idx="1209">
                  <c:v>36934</c:v>
                </c:pt>
                <c:pt idx="1210">
                  <c:v>36927</c:v>
                </c:pt>
                <c:pt idx="1211">
                  <c:v>36920</c:v>
                </c:pt>
                <c:pt idx="1212">
                  <c:v>36913</c:v>
                </c:pt>
                <c:pt idx="1213">
                  <c:v>36906</c:v>
                </c:pt>
                <c:pt idx="1214">
                  <c:v>36899</c:v>
                </c:pt>
                <c:pt idx="1215">
                  <c:v>36892</c:v>
                </c:pt>
                <c:pt idx="1216">
                  <c:v>36885</c:v>
                </c:pt>
                <c:pt idx="1217">
                  <c:v>36878</c:v>
                </c:pt>
                <c:pt idx="1218">
                  <c:v>36871</c:v>
                </c:pt>
                <c:pt idx="1219">
                  <c:v>36864</c:v>
                </c:pt>
                <c:pt idx="1220">
                  <c:v>36857</c:v>
                </c:pt>
                <c:pt idx="1221">
                  <c:v>36850</c:v>
                </c:pt>
                <c:pt idx="1222">
                  <c:v>36843</c:v>
                </c:pt>
                <c:pt idx="1223">
                  <c:v>36836</c:v>
                </c:pt>
                <c:pt idx="1224">
                  <c:v>36829</c:v>
                </c:pt>
                <c:pt idx="1225">
                  <c:v>36822</c:v>
                </c:pt>
                <c:pt idx="1226">
                  <c:v>36815</c:v>
                </c:pt>
                <c:pt idx="1227">
                  <c:v>36808</c:v>
                </c:pt>
                <c:pt idx="1228">
                  <c:v>36801</c:v>
                </c:pt>
                <c:pt idx="1229">
                  <c:v>36794</c:v>
                </c:pt>
                <c:pt idx="1230">
                  <c:v>36787</c:v>
                </c:pt>
                <c:pt idx="1231">
                  <c:v>36780</c:v>
                </c:pt>
                <c:pt idx="1232">
                  <c:v>36773</c:v>
                </c:pt>
                <c:pt idx="1233">
                  <c:v>36766</c:v>
                </c:pt>
                <c:pt idx="1234">
                  <c:v>36759</c:v>
                </c:pt>
                <c:pt idx="1235">
                  <c:v>36752</c:v>
                </c:pt>
                <c:pt idx="1236">
                  <c:v>36745</c:v>
                </c:pt>
                <c:pt idx="1237">
                  <c:v>36738</c:v>
                </c:pt>
                <c:pt idx="1238">
                  <c:v>36731</c:v>
                </c:pt>
                <c:pt idx="1239">
                  <c:v>36724</c:v>
                </c:pt>
                <c:pt idx="1240">
                  <c:v>36717</c:v>
                </c:pt>
                <c:pt idx="1241">
                  <c:v>36710</c:v>
                </c:pt>
                <c:pt idx="1242">
                  <c:v>36703</c:v>
                </c:pt>
                <c:pt idx="1243">
                  <c:v>36696</c:v>
                </c:pt>
                <c:pt idx="1244">
                  <c:v>36689</c:v>
                </c:pt>
                <c:pt idx="1245">
                  <c:v>36682</c:v>
                </c:pt>
                <c:pt idx="1246">
                  <c:v>36675</c:v>
                </c:pt>
                <c:pt idx="1247">
                  <c:v>36668</c:v>
                </c:pt>
                <c:pt idx="1248">
                  <c:v>36661</c:v>
                </c:pt>
                <c:pt idx="1249">
                  <c:v>36654</c:v>
                </c:pt>
                <c:pt idx="1250">
                  <c:v>36647</c:v>
                </c:pt>
                <c:pt idx="1251">
                  <c:v>36640</c:v>
                </c:pt>
                <c:pt idx="1252">
                  <c:v>36633</c:v>
                </c:pt>
                <c:pt idx="1253">
                  <c:v>36626</c:v>
                </c:pt>
                <c:pt idx="1254">
                  <c:v>36619</c:v>
                </c:pt>
                <c:pt idx="1255">
                  <c:v>36612</c:v>
                </c:pt>
                <c:pt idx="1256">
                  <c:v>36605</c:v>
                </c:pt>
                <c:pt idx="1257">
                  <c:v>36598</c:v>
                </c:pt>
                <c:pt idx="1258">
                  <c:v>36591</c:v>
                </c:pt>
                <c:pt idx="1259">
                  <c:v>36584</c:v>
                </c:pt>
                <c:pt idx="1260">
                  <c:v>36577</c:v>
                </c:pt>
                <c:pt idx="1261">
                  <c:v>36570</c:v>
                </c:pt>
                <c:pt idx="1262">
                  <c:v>36563</c:v>
                </c:pt>
                <c:pt idx="1263">
                  <c:v>36556</c:v>
                </c:pt>
                <c:pt idx="1264">
                  <c:v>36549</c:v>
                </c:pt>
                <c:pt idx="1265">
                  <c:v>36542</c:v>
                </c:pt>
                <c:pt idx="1266">
                  <c:v>36535</c:v>
                </c:pt>
                <c:pt idx="1267">
                  <c:v>36528</c:v>
                </c:pt>
                <c:pt idx="1268">
                  <c:v>36521</c:v>
                </c:pt>
                <c:pt idx="1269">
                  <c:v>36514</c:v>
                </c:pt>
                <c:pt idx="1270">
                  <c:v>36507</c:v>
                </c:pt>
                <c:pt idx="1271">
                  <c:v>36500</c:v>
                </c:pt>
                <c:pt idx="1272">
                  <c:v>36493</c:v>
                </c:pt>
                <c:pt idx="1273">
                  <c:v>36486</c:v>
                </c:pt>
                <c:pt idx="1274">
                  <c:v>36479</c:v>
                </c:pt>
                <c:pt idx="1275">
                  <c:v>36472</c:v>
                </c:pt>
                <c:pt idx="1276">
                  <c:v>36465</c:v>
                </c:pt>
                <c:pt idx="1277">
                  <c:v>36458</c:v>
                </c:pt>
                <c:pt idx="1278">
                  <c:v>36451</c:v>
                </c:pt>
                <c:pt idx="1279">
                  <c:v>36444</c:v>
                </c:pt>
                <c:pt idx="1280">
                  <c:v>36437</c:v>
                </c:pt>
                <c:pt idx="1281">
                  <c:v>36430</c:v>
                </c:pt>
                <c:pt idx="1282">
                  <c:v>36423</c:v>
                </c:pt>
                <c:pt idx="1283">
                  <c:v>36416</c:v>
                </c:pt>
                <c:pt idx="1284">
                  <c:v>36409</c:v>
                </c:pt>
                <c:pt idx="1285">
                  <c:v>36402</c:v>
                </c:pt>
                <c:pt idx="1286">
                  <c:v>36395</c:v>
                </c:pt>
                <c:pt idx="1287">
                  <c:v>36388</c:v>
                </c:pt>
                <c:pt idx="1288">
                  <c:v>36381</c:v>
                </c:pt>
                <c:pt idx="1289">
                  <c:v>36374</c:v>
                </c:pt>
                <c:pt idx="1290">
                  <c:v>36367</c:v>
                </c:pt>
                <c:pt idx="1291">
                  <c:v>36360</c:v>
                </c:pt>
                <c:pt idx="1292">
                  <c:v>36353</c:v>
                </c:pt>
                <c:pt idx="1293">
                  <c:v>36346</c:v>
                </c:pt>
                <c:pt idx="1294">
                  <c:v>36339</c:v>
                </c:pt>
                <c:pt idx="1295">
                  <c:v>36332</c:v>
                </c:pt>
                <c:pt idx="1296">
                  <c:v>36325</c:v>
                </c:pt>
                <c:pt idx="1297">
                  <c:v>36318</c:v>
                </c:pt>
                <c:pt idx="1298">
                  <c:v>36311</c:v>
                </c:pt>
                <c:pt idx="1299">
                  <c:v>36304</c:v>
                </c:pt>
                <c:pt idx="1300">
                  <c:v>36297</c:v>
                </c:pt>
                <c:pt idx="1301">
                  <c:v>36290</c:v>
                </c:pt>
                <c:pt idx="1302">
                  <c:v>36283</c:v>
                </c:pt>
                <c:pt idx="1303">
                  <c:v>36276</c:v>
                </c:pt>
                <c:pt idx="1304">
                  <c:v>36269</c:v>
                </c:pt>
                <c:pt idx="1305">
                  <c:v>36262</c:v>
                </c:pt>
                <c:pt idx="1306">
                  <c:v>36255</c:v>
                </c:pt>
                <c:pt idx="1307">
                  <c:v>36248</c:v>
                </c:pt>
                <c:pt idx="1308">
                  <c:v>36241</c:v>
                </c:pt>
                <c:pt idx="1309">
                  <c:v>36234</c:v>
                </c:pt>
                <c:pt idx="1310">
                  <c:v>36227</c:v>
                </c:pt>
                <c:pt idx="1311">
                  <c:v>36220</c:v>
                </c:pt>
                <c:pt idx="1312">
                  <c:v>36213</c:v>
                </c:pt>
                <c:pt idx="1313">
                  <c:v>36206</c:v>
                </c:pt>
                <c:pt idx="1314">
                  <c:v>36199</c:v>
                </c:pt>
                <c:pt idx="1315">
                  <c:v>36192</c:v>
                </c:pt>
                <c:pt idx="1316">
                  <c:v>36185</c:v>
                </c:pt>
                <c:pt idx="1317">
                  <c:v>36178</c:v>
                </c:pt>
                <c:pt idx="1318">
                  <c:v>36171</c:v>
                </c:pt>
                <c:pt idx="1319">
                  <c:v>36164</c:v>
                </c:pt>
                <c:pt idx="1320">
                  <c:v>36157</c:v>
                </c:pt>
                <c:pt idx="1321">
                  <c:v>36150</c:v>
                </c:pt>
                <c:pt idx="1322">
                  <c:v>36143</c:v>
                </c:pt>
                <c:pt idx="1323">
                  <c:v>36136</c:v>
                </c:pt>
                <c:pt idx="1324">
                  <c:v>36129</c:v>
                </c:pt>
                <c:pt idx="1325">
                  <c:v>36122</c:v>
                </c:pt>
                <c:pt idx="1326">
                  <c:v>36115</c:v>
                </c:pt>
                <c:pt idx="1327">
                  <c:v>36108</c:v>
                </c:pt>
                <c:pt idx="1328">
                  <c:v>36101</c:v>
                </c:pt>
                <c:pt idx="1329">
                  <c:v>36094</c:v>
                </c:pt>
                <c:pt idx="1330">
                  <c:v>36087</c:v>
                </c:pt>
                <c:pt idx="1331">
                  <c:v>36080</c:v>
                </c:pt>
                <c:pt idx="1332">
                  <c:v>36073</c:v>
                </c:pt>
                <c:pt idx="1333">
                  <c:v>36066</c:v>
                </c:pt>
                <c:pt idx="1334">
                  <c:v>36059</c:v>
                </c:pt>
                <c:pt idx="1335">
                  <c:v>36052</c:v>
                </c:pt>
                <c:pt idx="1336">
                  <c:v>36045</c:v>
                </c:pt>
                <c:pt idx="1337">
                  <c:v>36038</c:v>
                </c:pt>
                <c:pt idx="1338">
                  <c:v>36031</c:v>
                </c:pt>
                <c:pt idx="1339">
                  <c:v>36024</c:v>
                </c:pt>
                <c:pt idx="1340">
                  <c:v>36017</c:v>
                </c:pt>
                <c:pt idx="1341">
                  <c:v>36010</c:v>
                </c:pt>
                <c:pt idx="1342">
                  <c:v>36003</c:v>
                </c:pt>
                <c:pt idx="1343">
                  <c:v>35996</c:v>
                </c:pt>
                <c:pt idx="1344">
                  <c:v>35989</c:v>
                </c:pt>
                <c:pt idx="1345">
                  <c:v>35982</c:v>
                </c:pt>
                <c:pt idx="1346">
                  <c:v>35975</c:v>
                </c:pt>
                <c:pt idx="1347">
                  <c:v>35968</c:v>
                </c:pt>
                <c:pt idx="1348">
                  <c:v>35961</c:v>
                </c:pt>
                <c:pt idx="1349">
                  <c:v>35954</c:v>
                </c:pt>
                <c:pt idx="1350">
                  <c:v>35947</c:v>
                </c:pt>
                <c:pt idx="1351">
                  <c:v>35940</c:v>
                </c:pt>
                <c:pt idx="1352">
                  <c:v>35933</c:v>
                </c:pt>
                <c:pt idx="1353">
                  <c:v>35926</c:v>
                </c:pt>
                <c:pt idx="1354">
                  <c:v>35919</c:v>
                </c:pt>
                <c:pt idx="1355">
                  <c:v>35912</c:v>
                </c:pt>
                <c:pt idx="1356">
                  <c:v>35905</c:v>
                </c:pt>
                <c:pt idx="1357">
                  <c:v>35898</c:v>
                </c:pt>
                <c:pt idx="1358">
                  <c:v>35891</c:v>
                </c:pt>
                <c:pt idx="1359">
                  <c:v>35884</c:v>
                </c:pt>
                <c:pt idx="1360">
                  <c:v>35877</c:v>
                </c:pt>
                <c:pt idx="1361">
                  <c:v>35870</c:v>
                </c:pt>
                <c:pt idx="1362">
                  <c:v>35863</c:v>
                </c:pt>
                <c:pt idx="1363">
                  <c:v>35856</c:v>
                </c:pt>
                <c:pt idx="1364">
                  <c:v>35849</c:v>
                </c:pt>
                <c:pt idx="1365">
                  <c:v>35842</c:v>
                </c:pt>
                <c:pt idx="1366">
                  <c:v>35835</c:v>
                </c:pt>
                <c:pt idx="1367">
                  <c:v>35828</c:v>
                </c:pt>
                <c:pt idx="1368">
                  <c:v>35821</c:v>
                </c:pt>
                <c:pt idx="1369">
                  <c:v>35814</c:v>
                </c:pt>
                <c:pt idx="1370">
                  <c:v>35807</c:v>
                </c:pt>
                <c:pt idx="1371">
                  <c:v>35800</c:v>
                </c:pt>
                <c:pt idx="1372">
                  <c:v>35793</c:v>
                </c:pt>
                <c:pt idx="1373">
                  <c:v>35786</c:v>
                </c:pt>
                <c:pt idx="1374">
                  <c:v>35779</c:v>
                </c:pt>
                <c:pt idx="1375">
                  <c:v>35772</c:v>
                </c:pt>
                <c:pt idx="1376">
                  <c:v>35765</c:v>
                </c:pt>
                <c:pt idx="1377">
                  <c:v>35758</c:v>
                </c:pt>
                <c:pt idx="1378">
                  <c:v>35751</c:v>
                </c:pt>
                <c:pt idx="1379">
                  <c:v>35744</c:v>
                </c:pt>
                <c:pt idx="1380">
                  <c:v>35737</c:v>
                </c:pt>
                <c:pt idx="1381">
                  <c:v>35730</c:v>
                </c:pt>
                <c:pt idx="1382">
                  <c:v>35723</c:v>
                </c:pt>
                <c:pt idx="1383">
                  <c:v>35716</c:v>
                </c:pt>
                <c:pt idx="1384">
                  <c:v>35709</c:v>
                </c:pt>
                <c:pt idx="1385">
                  <c:v>35702</c:v>
                </c:pt>
                <c:pt idx="1386">
                  <c:v>35695</c:v>
                </c:pt>
                <c:pt idx="1387">
                  <c:v>35688</c:v>
                </c:pt>
                <c:pt idx="1388">
                  <c:v>35681</c:v>
                </c:pt>
                <c:pt idx="1389">
                  <c:v>35674</c:v>
                </c:pt>
                <c:pt idx="1390">
                  <c:v>35667</c:v>
                </c:pt>
                <c:pt idx="1391">
                  <c:v>35660</c:v>
                </c:pt>
                <c:pt idx="1392">
                  <c:v>35653</c:v>
                </c:pt>
                <c:pt idx="1393">
                  <c:v>35646</c:v>
                </c:pt>
                <c:pt idx="1394">
                  <c:v>35639</c:v>
                </c:pt>
                <c:pt idx="1395">
                  <c:v>35632</c:v>
                </c:pt>
                <c:pt idx="1396">
                  <c:v>35625</c:v>
                </c:pt>
                <c:pt idx="1397">
                  <c:v>35618</c:v>
                </c:pt>
                <c:pt idx="1398">
                  <c:v>35611</c:v>
                </c:pt>
                <c:pt idx="1399">
                  <c:v>35604</c:v>
                </c:pt>
                <c:pt idx="1400">
                  <c:v>35597</c:v>
                </c:pt>
                <c:pt idx="1401">
                  <c:v>35590</c:v>
                </c:pt>
                <c:pt idx="1402">
                  <c:v>35583</c:v>
                </c:pt>
                <c:pt idx="1403">
                  <c:v>35576</c:v>
                </c:pt>
                <c:pt idx="1404">
                  <c:v>35569</c:v>
                </c:pt>
                <c:pt idx="1405">
                  <c:v>35562</c:v>
                </c:pt>
                <c:pt idx="1406">
                  <c:v>35555</c:v>
                </c:pt>
                <c:pt idx="1407">
                  <c:v>35548</c:v>
                </c:pt>
                <c:pt idx="1408">
                  <c:v>35541</c:v>
                </c:pt>
                <c:pt idx="1409">
                  <c:v>35534</c:v>
                </c:pt>
                <c:pt idx="1410">
                  <c:v>35527</c:v>
                </c:pt>
                <c:pt idx="1411">
                  <c:v>35520</c:v>
                </c:pt>
                <c:pt idx="1412">
                  <c:v>35513</c:v>
                </c:pt>
                <c:pt idx="1413">
                  <c:v>35506</c:v>
                </c:pt>
                <c:pt idx="1414">
                  <c:v>35499</c:v>
                </c:pt>
                <c:pt idx="1415">
                  <c:v>35492</c:v>
                </c:pt>
                <c:pt idx="1416">
                  <c:v>35485</c:v>
                </c:pt>
                <c:pt idx="1417">
                  <c:v>35478</c:v>
                </c:pt>
                <c:pt idx="1418">
                  <c:v>35471</c:v>
                </c:pt>
                <c:pt idx="1419">
                  <c:v>35464</c:v>
                </c:pt>
                <c:pt idx="1420">
                  <c:v>35457</c:v>
                </c:pt>
                <c:pt idx="1421">
                  <c:v>35450</c:v>
                </c:pt>
                <c:pt idx="1422">
                  <c:v>35443</c:v>
                </c:pt>
                <c:pt idx="1423">
                  <c:v>35436</c:v>
                </c:pt>
                <c:pt idx="1424">
                  <c:v>35429</c:v>
                </c:pt>
                <c:pt idx="1425">
                  <c:v>35422</c:v>
                </c:pt>
                <c:pt idx="1426">
                  <c:v>35415</c:v>
                </c:pt>
                <c:pt idx="1427">
                  <c:v>35408</c:v>
                </c:pt>
                <c:pt idx="1428">
                  <c:v>35401</c:v>
                </c:pt>
                <c:pt idx="1429">
                  <c:v>35394</c:v>
                </c:pt>
                <c:pt idx="1430">
                  <c:v>35387</c:v>
                </c:pt>
                <c:pt idx="1431">
                  <c:v>35380</c:v>
                </c:pt>
                <c:pt idx="1432">
                  <c:v>35373</c:v>
                </c:pt>
                <c:pt idx="1433">
                  <c:v>35366</c:v>
                </c:pt>
                <c:pt idx="1434">
                  <c:v>35359</c:v>
                </c:pt>
                <c:pt idx="1435">
                  <c:v>35352</c:v>
                </c:pt>
                <c:pt idx="1436">
                  <c:v>35345</c:v>
                </c:pt>
                <c:pt idx="1437">
                  <c:v>35338</c:v>
                </c:pt>
                <c:pt idx="1438">
                  <c:v>35331</c:v>
                </c:pt>
                <c:pt idx="1439">
                  <c:v>35324</c:v>
                </c:pt>
                <c:pt idx="1440">
                  <c:v>35317</c:v>
                </c:pt>
                <c:pt idx="1441">
                  <c:v>35310</c:v>
                </c:pt>
                <c:pt idx="1442">
                  <c:v>35303</c:v>
                </c:pt>
                <c:pt idx="1443">
                  <c:v>35296</c:v>
                </c:pt>
                <c:pt idx="1444">
                  <c:v>35289</c:v>
                </c:pt>
                <c:pt idx="1445">
                  <c:v>35282</c:v>
                </c:pt>
                <c:pt idx="1446">
                  <c:v>35275</c:v>
                </c:pt>
                <c:pt idx="1447">
                  <c:v>35268</c:v>
                </c:pt>
                <c:pt idx="1448">
                  <c:v>35261</c:v>
                </c:pt>
                <c:pt idx="1449">
                  <c:v>35254</c:v>
                </c:pt>
                <c:pt idx="1450">
                  <c:v>35247</c:v>
                </c:pt>
                <c:pt idx="1451">
                  <c:v>35240</c:v>
                </c:pt>
                <c:pt idx="1452">
                  <c:v>35233</c:v>
                </c:pt>
                <c:pt idx="1453">
                  <c:v>35226</c:v>
                </c:pt>
                <c:pt idx="1454">
                  <c:v>35219</c:v>
                </c:pt>
                <c:pt idx="1455">
                  <c:v>35212</c:v>
                </c:pt>
                <c:pt idx="1456">
                  <c:v>35205</c:v>
                </c:pt>
                <c:pt idx="1457">
                  <c:v>35198</c:v>
                </c:pt>
                <c:pt idx="1458">
                  <c:v>35191</c:v>
                </c:pt>
                <c:pt idx="1459">
                  <c:v>35184</c:v>
                </c:pt>
                <c:pt idx="1460">
                  <c:v>35177</c:v>
                </c:pt>
                <c:pt idx="1461">
                  <c:v>35170</c:v>
                </c:pt>
                <c:pt idx="1462">
                  <c:v>35163</c:v>
                </c:pt>
                <c:pt idx="1463">
                  <c:v>35156</c:v>
                </c:pt>
                <c:pt idx="1464">
                  <c:v>35149</c:v>
                </c:pt>
                <c:pt idx="1465">
                  <c:v>35142</c:v>
                </c:pt>
                <c:pt idx="1466">
                  <c:v>35135</c:v>
                </c:pt>
                <c:pt idx="1467">
                  <c:v>35128</c:v>
                </c:pt>
                <c:pt idx="1468">
                  <c:v>35121</c:v>
                </c:pt>
                <c:pt idx="1469">
                  <c:v>35114</c:v>
                </c:pt>
                <c:pt idx="1470">
                  <c:v>35107</c:v>
                </c:pt>
                <c:pt idx="1471">
                  <c:v>35100</c:v>
                </c:pt>
                <c:pt idx="1472">
                  <c:v>35093</c:v>
                </c:pt>
                <c:pt idx="1473">
                  <c:v>35086</c:v>
                </c:pt>
                <c:pt idx="1474">
                  <c:v>35079</c:v>
                </c:pt>
                <c:pt idx="1475">
                  <c:v>35072</c:v>
                </c:pt>
                <c:pt idx="1476">
                  <c:v>35065</c:v>
                </c:pt>
                <c:pt idx="1477">
                  <c:v>35058</c:v>
                </c:pt>
                <c:pt idx="1478">
                  <c:v>35051</c:v>
                </c:pt>
                <c:pt idx="1479">
                  <c:v>35044</c:v>
                </c:pt>
                <c:pt idx="1480">
                  <c:v>35037</c:v>
                </c:pt>
                <c:pt idx="1481">
                  <c:v>35030</c:v>
                </c:pt>
                <c:pt idx="1482">
                  <c:v>35023</c:v>
                </c:pt>
                <c:pt idx="1483">
                  <c:v>35016</c:v>
                </c:pt>
                <c:pt idx="1484">
                  <c:v>35009</c:v>
                </c:pt>
                <c:pt idx="1485">
                  <c:v>35002</c:v>
                </c:pt>
                <c:pt idx="1486">
                  <c:v>34995</c:v>
                </c:pt>
                <c:pt idx="1487">
                  <c:v>34988</c:v>
                </c:pt>
                <c:pt idx="1488">
                  <c:v>34981</c:v>
                </c:pt>
                <c:pt idx="1489">
                  <c:v>34974</c:v>
                </c:pt>
                <c:pt idx="1490">
                  <c:v>34967</c:v>
                </c:pt>
                <c:pt idx="1491">
                  <c:v>34960</c:v>
                </c:pt>
                <c:pt idx="1492">
                  <c:v>34953</c:v>
                </c:pt>
                <c:pt idx="1493">
                  <c:v>34946</c:v>
                </c:pt>
                <c:pt idx="1494">
                  <c:v>34939</c:v>
                </c:pt>
                <c:pt idx="1495">
                  <c:v>34932</c:v>
                </c:pt>
                <c:pt idx="1496">
                  <c:v>34925</c:v>
                </c:pt>
                <c:pt idx="1497">
                  <c:v>34918</c:v>
                </c:pt>
                <c:pt idx="1498">
                  <c:v>34911</c:v>
                </c:pt>
                <c:pt idx="1499">
                  <c:v>34904</c:v>
                </c:pt>
                <c:pt idx="1500">
                  <c:v>34897</c:v>
                </c:pt>
                <c:pt idx="1501">
                  <c:v>34890</c:v>
                </c:pt>
                <c:pt idx="1502">
                  <c:v>34883</c:v>
                </c:pt>
                <c:pt idx="1503">
                  <c:v>34876</c:v>
                </c:pt>
                <c:pt idx="1504">
                  <c:v>34869</c:v>
                </c:pt>
                <c:pt idx="1505">
                  <c:v>34862</c:v>
                </c:pt>
                <c:pt idx="1506">
                  <c:v>34855</c:v>
                </c:pt>
                <c:pt idx="1507">
                  <c:v>34848</c:v>
                </c:pt>
                <c:pt idx="1508">
                  <c:v>34841</c:v>
                </c:pt>
                <c:pt idx="1509">
                  <c:v>34834</c:v>
                </c:pt>
                <c:pt idx="1510">
                  <c:v>34827</c:v>
                </c:pt>
                <c:pt idx="1511">
                  <c:v>34820</c:v>
                </c:pt>
                <c:pt idx="1512">
                  <c:v>34813</c:v>
                </c:pt>
                <c:pt idx="1513">
                  <c:v>34806</c:v>
                </c:pt>
                <c:pt idx="1514">
                  <c:v>34799</c:v>
                </c:pt>
                <c:pt idx="1515">
                  <c:v>34792</c:v>
                </c:pt>
                <c:pt idx="1516">
                  <c:v>34785</c:v>
                </c:pt>
                <c:pt idx="1517">
                  <c:v>34778</c:v>
                </c:pt>
                <c:pt idx="1518">
                  <c:v>34771</c:v>
                </c:pt>
                <c:pt idx="1519">
                  <c:v>34764</c:v>
                </c:pt>
                <c:pt idx="1520">
                  <c:v>34757</c:v>
                </c:pt>
                <c:pt idx="1521">
                  <c:v>34750</c:v>
                </c:pt>
                <c:pt idx="1522">
                  <c:v>34743</c:v>
                </c:pt>
                <c:pt idx="1523">
                  <c:v>34736</c:v>
                </c:pt>
                <c:pt idx="1524">
                  <c:v>34729</c:v>
                </c:pt>
                <c:pt idx="1525">
                  <c:v>34722</c:v>
                </c:pt>
                <c:pt idx="1526">
                  <c:v>34715</c:v>
                </c:pt>
                <c:pt idx="1527">
                  <c:v>34708</c:v>
                </c:pt>
                <c:pt idx="1528">
                  <c:v>34701</c:v>
                </c:pt>
                <c:pt idx="1529">
                  <c:v>34694</c:v>
                </c:pt>
                <c:pt idx="1530">
                  <c:v>34687</c:v>
                </c:pt>
                <c:pt idx="1531">
                  <c:v>34680</c:v>
                </c:pt>
                <c:pt idx="1532">
                  <c:v>34673</c:v>
                </c:pt>
                <c:pt idx="1533">
                  <c:v>34666</c:v>
                </c:pt>
                <c:pt idx="1534">
                  <c:v>34659</c:v>
                </c:pt>
                <c:pt idx="1535">
                  <c:v>34652</c:v>
                </c:pt>
                <c:pt idx="1536">
                  <c:v>34645</c:v>
                </c:pt>
                <c:pt idx="1537">
                  <c:v>34638</c:v>
                </c:pt>
                <c:pt idx="1538">
                  <c:v>34631</c:v>
                </c:pt>
                <c:pt idx="1539">
                  <c:v>34624</c:v>
                </c:pt>
                <c:pt idx="1540">
                  <c:v>34617</c:v>
                </c:pt>
                <c:pt idx="1541">
                  <c:v>34610</c:v>
                </c:pt>
                <c:pt idx="1542">
                  <c:v>34603</c:v>
                </c:pt>
                <c:pt idx="1543">
                  <c:v>34596</c:v>
                </c:pt>
                <c:pt idx="1544">
                  <c:v>34589</c:v>
                </c:pt>
                <c:pt idx="1545">
                  <c:v>34582</c:v>
                </c:pt>
                <c:pt idx="1546">
                  <c:v>34575</c:v>
                </c:pt>
                <c:pt idx="1547">
                  <c:v>34568</c:v>
                </c:pt>
                <c:pt idx="1548">
                  <c:v>34561</c:v>
                </c:pt>
                <c:pt idx="1549">
                  <c:v>34554</c:v>
                </c:pt>
                <c:pt idx="1550">
                  <c:v>34547</c:v>
                </c:pt>
                <c:pt idx="1551">
                  <c:v>34540</c:v>
                </c:pt>
                <c:pt idx="1552">
                  <c:v>34533</c:v>
                </c:pt>
                <c:pt idx="1553">
                  <c:v>34526</c:v>
                </c:pt>
                <c:pt idx="1554">
                  <c:v>34519</c:v>
                </c:pt>
                <c:pt idx="1555">
                  <c:v>34512</c:v>
                </c:pt>
                <c:pt idx="1556">
                  <c:v>34505</c:v>
                </c:pt>
                <c:pt idx="1557">
                  <c:v>34498</c:v>
                </c:pt>
                <c:pt idx="1558">
                  <c:v>34491</c:v>
                </c:pt>
                <c:pt idx="1559">
                  <c:v>34484</c:v>
                </c:pt>
                <c:pt idx="1560">
                  <c:v>34477</c:v>
                </c:pt>
                <c:pt idx="1561">
                  <c:v>34470</c:v>
                </c:pt>
                <c:pt idx="1562">
                  <c:v>34463</c:v>
                </c:pt>
                <c:pt idx="1563">
                  <c:v>34456</c:v>
                </c:pt>
                <c:pt idx="1564">
                  <c:v>34449</c:v>
                </c:pt>
                <c:pt idx="1565">
                  <c:v>34442</c:v>
                </c:pt>
                <c:pt idx="1566">
                  <c:v>34435</c:v>
                </c:pt>
                <c:pt idx="1567">
                  <c:v>34428</c:v>
                </c:pt>
                <c:pt idx="1568">
                  <c:v>34421</c:v>
                </c:pt>
                <c:pt idx="1569">
                  <c:v>34414</c:v>
                </c:pt>
                <c:pt idx="1570">
                  <c:v>34407</c:v>
                </c:pt>
                <c:pt idx="1571">
                  <c:v>34400</c:v>
                </c:pt>
                <c:pt idx="1572">
                  <c:v>34393</c:v>
                </c:pt>
                <c:pt idx="1573">
                  <c:v>34386</c:v>
                </c:pt>
                <c:pt idx="1574">
                  <c:v>34379</c:v>
                </c:pt>
                <c:pt idx="1575">
                  <c:v>34372</c:v>
                </c:pt>
                <c:pt idx="1576">
                  <c:v>34365</c:v>
                </c:pt>
                <c:pt idx="1577">
                  <c:v>34358</c:v>
                </c:pt>
                <c:pt idx="1578">
                  <c:v>34351</c:v>
                </c:pt>
                <c:pt idx="1579">
                  <c:v>34344</c:v>
                </c:pt>
                <c:pt idx="1580">
                  <c:v>34337</c:v>
                </c:pt>
                <c:pt idx="1581">
                  <c:v>34330</c:v>
                </c:pt>
                <c:pt idx="1582">
                  <c:v>34323</c:v>
                </c:pt>
                <c:pt idx="1583">
                  <c:v>34316</c:v>
                </c:pt>
                <c:pt idx="1584">
                  <c:v>34309</c:v>
                </c:pt>
                <c:pt idx="1585">
                  <c:v>34302</c:v>
                </c:pt>
                <c:pt idx="1586">
                  <c:v>34295</c:v>
                </c:pt>
                <c:pt idx="1587">
                  <c:v>34288</c:v>
                </c:pt>
                <c:pt idx="1588">
                  <c:v>34281</c:v>
                </c:pt>
                <c:pt idx="1589">
                  <c:v>34274</c:v>
                </c:pt>
                <c:pt idx="1590">
                  <c:v>34267</c:v>
                </c:pt>
                <c:pt idx="1591">
                  <c:v>34260</c:v>
                </c:pt>
                <c:pt idx="1592">
                  <c:v>34253</c:v>
                </c:pt>
                <c:pt idx="1593">
                  <c:v>34246</c:v>
                </c:pt>
                <c:pt idx="1594">
                  <c:v>34239</c:v>
                </c:pt>
                <c:pt idx="1595">
                  <c:v>34232</c:v>
                </c:pt>
                <c:pt idx="1596">
                  <c:v>34225</c:v>
                </c:pt>
                <c:pt idx="1597">
                  <c:v>34218</c:v>
                </c:pt>
                <c:pt idx="1598">
                  <c:v>34211</c:v>
                </c:pt>
                <c:pt idx="1599">
                  <c:v>34204</c:v>
                </c:pt>
                <c:pt idx="1600">
                  <c:v>34197</c:v>
                </c:pt>
                <c:pt idx="1601">
                  <c:v>34190</c:v>
                </c:pt>
                <c:pt idx="1602">
                  <c:v>34183</c:v>
                </c:pt>
                <c:pt idx="1603">
                  <c:v>34176</c:v>
                </c:pt>
                <c:pt idx="1604">
                  <c:v>34169</c:v>
                </c:pt>
                <c:pt idx="1605">
                  <c:v>34162</c:v>
                </c:pt>
                <c:pt idx="1606">
                  <c:v>34155</c:v>
                </c:pt>
                <c:pt idx="1607">
                  <c:v>34148</c:v>
                </c:pt>
                <c:pt idx="1608">
                  <c:v>34141</c:v>
                </c:pt>
                <c:pt idx="1609">
                  <c:v>34134</c:v>
                </c:pt>
                <c:pt idx="1610">
                  <c:v>34127</c:v>
                </c:pt>
                <c:pt idx="1611">
                  <c:v>34120</c:v>
                </c:pt>
                <c:pt idx="1612">
                  <c:v>34113</c:v>
                </c:pt>
                <c:pt idx="1613">
                  <c:v>34106</c:v>
                </c:pt>
                <c:pt idx="1614">
                  <c:v>34099</c:v>
                </c:pt>
                <c:pt idx="1615">
                  <c:v>34092</c:v>
                </c:pt>
                <c:pt idx="1616">
                  <c:v>34085</c:v>
                </c:pt>
                <c:pt idx="1617">
                  <c:v>34078</c:v>
                </c:pt>
                <c:pt idx="1618">
                  <c:v>34071</c:v>
                </c:pt>
                <c:pt idx="1619">
                  <c:v>34064</c:v>
                </c:pt>
                <c:pt idx="1620">
                  <c:v>34057</c:v>
                </c:pt>
                <c:pt idx="1621">
                  <c:v>34050</c:v>
                </c:pt>
                <c:pt idx="1622">
                  <c:v>34043</c:v>
                </c:pt>
                <c:pt idx="1623">
                  <c:v>34036</c:v>
                </c:pt>
                <c:pt idx="1624">
                  <c:v>34029</c:v>
                </c:pt>
                <c:pt idx="1625">
                  <c:v>34022</c:v>
                </c:pt>
                <c:pt idx="1626">
                  <c:v>34015</c:v>
                </c:pt>
                <c:pt idx="1627">
                  <c:v>34008</c:v>
                </c:pt>
                <c:pt idx="1628">
                  <c:v>34001</c:v>
                </c:pt>
                <c:pt idx="1629">
                  <c:v>33994</c:v>
                </c:pt>
                <c:pt idx="1630">
                  <c:v>33987</c:v>
                </c:pt>
                <c:pt idx="1631">
                  <c:v>33980</c:v>
                </c:pt>
                <c:pt idx="1632">
                  <c:v>33973</c:v>
                </c:pt>
                <c:pt idx="1633">
                  <c:v>33966</c:v>
                </c:pt>
                <c:pt idx="1634">
                  <c:v>33959</c:v>
                </c:pt>
                <c:pt idx="1635">
                  <c:v>33952</c:v>
                </c:pt>
                <c:pt idx="1636">
                  <c:v>33945</c:v>
                </c:pt>
                <c:pt idx="1637">
                  <c:v>33938</c:v>
                </c:pt>
                <c:pt idx="1638">
                  <c:v>33931</c:v>
                </c:pt>
                <c:pt idx="1639">
                  <c:v>33924</c:v>
                </c:pt>
                <c:pt idx="1640">
                  <c:v>33917</c:v>
                </c:pt>
                <c:pt idx="1641">
                  <c:v>33910</c:v>
                </c:pt>
                <c:pt idx="1642">
                  <c:v>33903</c:v>
                </c:pt>
                <c:pt idx="1643">
                  <c:v>33896</c:v>
                </c:pt>
                <c:pt idx="1644">
                  <c:v>33889</c:v>
                </c:pt>
                <c:pt idx="1645">
                  <c:v>33882</c:v>
                </c:pt>
                <c:pt idx="1646">
                  <c:v>33875</c:v>
                </c:pt>
                <c:pt idx="1647">
                  <c:v>33868</c:v>
                </c:pt>
                <c:pt idx="1648">
                  <c:v>33861</c:v>
                </c:pt>
                <c:pt idx="1649">
                  <c:v>33854</c:v>
                </c:pt>
                <c:pt idx="1650">
                  <c:v>33847</c:v>
                </c:pt>
                <c:pt idx="1651">
                  <c:v>33840</c:v>
                </c:pt>
                <c:pt idx="1652">
                  <c:v>33833</c:v>
                </c:pt>
                <c:pt idx="1653">
                  <c:v>33826</c:v>
                </c:pt>
                <c:pt idx="1654">
                  <c:v>33819</c:v>
                </c:pt>
                <c:pt idx="1655">
                  <c:v>33812</c:v>
                </c:pt>
                <c:pt idx="1656">
                  <c:v>33805</c:v>
                </c:pt>
                <c:pt idx="1657">
                  <c:v>33798</c:v>
                </c:pt>
                <c:pt idx="1658">
                  <c:v>33791</c:v>
                </c:pt>
                <c:pt idx="1659">
                  <c:v>33784</c:v>
                </c:pt>
                <c:pt idx="1660">
                  <c:v>33777</c:v>
                </c:pt>
                <c:pt idx="1661">
                  <c:v>33770</c:v>
                </c:pt>
                <c:pt idx="1662">
                  <c:v>33763</c:v>
                </c:pt>
                <c:pt idx="1663">
                  <c:v>33756</c:v>
                </c:pt>
                <c:pt idx="1664">
                  <c:v>33749</c:v>
                </c:pt>
                <c:pt idx="1665">
                  <c:v>33742</c:v>
                </c:pt>
                <c:pt idx="1666">
                  <c:v>33735</c:v>
                </c:pt>
                <c:pt idx="1667">
                  <c:v>33728</c:v>
                </c:pt>
                <c:pt idx="1668">
                  <c:v>33721</c:v>
                </c:pt>
                <c:pt idx="1669">
                  <c:v>33714</c:v>
                </c:pt>
                <c:pt idx="1670">
                  <c:v>33707</c:v>
                </c:pt>
                <c:pt idx="1671">
                  <c:v>33700</c:v>
                </c:pt>
                <c:pt idx="1672">
                  <c:v>33693</c:v>
                </c:pt>
                <c:pt idx="1673">
                  <c:v>33686</c:v>
                </c:pt>
                <c:pt idx="1674">
                  <c:v>33679</c:v>
                </c:pt>
                <c:pt idx="1675">
                  <c:v>33672</c:v>
                </c:pt>
                <c:pt idx="1676">
                  <c:v>33665</c:v>
                </c:pt>
                <c:pt idx="1677">
                  <c:v>33658</c:v>
                </c:pt>
                <c:pt idx="1678">
                  <c:v>33651</c:v>
                </c:pt>
                <c:pt idx="1679">
                  <c:v>33644</c:v>
                </c:pt>
                <c:pt idx="1680">
                  <c:v>33637</c:v>
                </c:pt>
                <c:pt idx="1681">
                  <c:v>33630</c:v>
                </c:pt>
                <c:pt idx="1682">
                  <c:v>33623</c:v>
                </c:pt>
                <c:pt idx="1683">
                  <c:v>33616</c:v>
                </c:pt>
                <c:pt idx="1684">
                  <c:v>33609</c:v>
                </c:pt>
                <c:pt idx="1685">
                  <c:v>33602</c:v>
                </c:pt>
                <c:pt idx="1686">
                  <c:v>33595</c:v>
                </c:pt>
                <c:pt idx="1687">
                  <c:v>33588</c:v>
                </c:pt>
                <c:pt idx="1688">
                  <c:v>33581</c:v>
                </c:pt>
                <c:pt idx="1689">
                  <c:v>33574</c:v>
                </c:pt>
                <c:pt idx="1690">
                  <c:v>33567</c:v>
                </c:pt>
                <c:pt idx="1691">
                  <c:v>33560</c:v>
                </c:pt>
                <c:pt idx="1692">
                  <c:v>33553</c:v>
                </c:pt>
                <c:pt idx="1693">
                  <c:v>33546</c:v>
                </c:pt>
                <c:pt idx="1694">
                  <c:v>33539</c:v>
                </c:pt>
                <c:pt idx="1695">
                  <c:v>33532</c:v>
                </c:pt>
                <c:pt idx="1696">
                  <c:v>33525</c:v>
                </c:pt>
                <c:pt idx="1697">
                  <c:v>33518</c:v>
                </c:pt>
                <c:pt idx="1698">
                  <c:v>33511</c:v>
                </c:pt>
                <c:pt idx="1699">
                  <c:v>33504</c:v>
                </c:pt>
                <c:pt idx="1700">
                  <c:v>33497</c:v>
                </c:pt>
                <c:pt idx="1701">
                  <c:v>33490</c:v>
                </c:pt>
                <c:pt idx="1702">
                  <c:v>33483</c:v>
                </c:pt>
                <c:pt idx="1703">
                  <c:v>33476</c:v>
                </c:pt>
                <c:pt idx="1704">
                  <c:v>33469</c:v>
                </c:pt>
                <c:pt idx="1705">
                  <c:v>33462</c:v>
                </c:pt>
                <c:pt idx="1706">
                  <c:v>33455</c:v>
                </c:pt>
                <c:pt idx="1707">
                  <c:v>33448</c:v>
                </c:pt>
                <c:pt idx="1708">
                  <c:v>33441</c:v>
                </c:pt>
                <c:pt idx="1709">
                  <c:v>33434</c:v>
                </c:pt>
                <c:pt idx="1710">
                  <c:v>33427</c:v>
                </c:pt>
                <c:pt idx="1711">
                  <c:v>33420</c:v>
                </c:pt>
                <c:pt idx="1712">
                  <c:v>33413</c:v>
                </c:pt>
                <c:pt idx="1713">
                  <c:v>33406</c:v>
                </c:pt>
                <c:pt idx="1714">
                  <c:v>33399</c:v>
                </c:pt>
                <c:pt idx="1715">
                  <c:v>33392</c:v>
                </c:pt>
                <c:pt idx="1716">
                  <c:v>33385</c:v>
                </c:pt>
                <c:pt idx="1717">
                  <c:v>33378</c:v>
                </c:pt>
                <c:pt idx="1718">
                  <c:v>33371</c:v>
                </c:pt>
                <c:pt idx="1719">
                  <c:v>33364</c:v>
                </c:pt>
                <c:pt idx="1720">
                  <c:v>33357</c:v>
                </c:pt>
                <c:pt idx="1721">
                  <c:v>33350</c:v>
                </c:pt>
                <c:pt idx="1722">
                  <c:v>33343</c:v>
                </c:pt>
                <c:pt idx="1723">
                  <c:v>33336</c:v>
                </c:pt>
                <c:pt idx="1724">
                  <c:v>33329</c:v>
                </c:pt>
                <c:pt idx="1725">
                  <c:v>33322</c:v>
                </c:pt>
                <c:pt idx="1726">
                  <c:v>33315</c:v>
                </c:pt>
                <c:pt idx="1727">
                  <c:v>33308</c:v>
                </c:pt>
                <c:pt idx="1728">
                  <c:v>33301</c:v>
                </c:pt>
                <c:pt idx="1729">
                  <c:v>33294</c:v>
                </c:pt>
                <c:pt idx="1730">
                  <c:v>33287</c:v>
                </c:pt>
                <c:pt idx="1731">
                  <c:v>33280</c:v>
                </c:pt>
                <c:pt idx="1732">
                  <c:v>33273</c:v>
                </c:pt>
                <c:pt idx="1733">
                  <c:v>33266</c:v>
                </c:pt>
                <c:pt idx="1734">
                  <c:v>33259</c:v>
                </c:pt>
                <c:pt idx="1735">
                  <c:v>33252</c:v>
                </c:pt>
                <c:pt idx="1736">
                  <c:v>33245</c:v>
                </c:pt>
                <c:pt idx="1737">
                  <c:v>33238</c:v>
                </c:pt>
                <c:pt idx="1738">
                  <c:v>33231</c:v>
                </c:pt>
                <c:pt idx="1739">
                  <c:v>33224</c:v>
                </c:pt>
                <c:pt idx="1740">
                  <c:v>33217</c:v>
                </c:pt>
                <c:pt idx="1741">
                  <c:v>33210</c:v>
                </c:pt>
                <c:pt idx="1742">
                  <c:v>33203</c:v>
                </c:pt>
                <c:pt idx="1743">
                  <c:v>33196</c:v>
                </c:pt>
                <c:pt idx="1744">
                  <c:v>33189</c:v>
                </c:pt>
                <c:pt idx="1745">
                  <c:v>33182</c:v>
                </c:pt>
                <c:pt idx="1746">
                  <c:v>33175</c:v>
                </c:pt>
                <c:pt idx="1747">
                  <c:v>33168</c:v>
                </c:pt>
                <c:pt idx="1748">
                  <c:v>33161</c:v>
                </c:pt>
                <c:pt idx="1749">
                  <c:v>33154</c:v>
                </c:pt>
                <c:pt idx="1750">
                  <c:v>33147</c:v>
                </c:pt>
                <c:pt idx="1751">
                  <c:v>33140</c:v>
                </c:pt>
                <c:pt idx="1752">
                  <c:v>33133</c:v>
                </c:pt>
                <c:pt idx="1753">
                  <c:v>33126</c:v>
                </c:pt>
                <c:pt idx="1754">
                  <c:v>33119</c:v>
                </c:pt>
                <c:pt idx="1755">
                  <c:v>33112</c:v>
                </c:pt>
                <c:pt idx="1756">
                  <c:v>33105</c:v>
                </c:pt>
                <c:pt idx="1757">
                  <c:v>33098</c:v>
                </c:pt>
                <c:pt idx="1758">
                  <c:v>33091</c:v>
                </c:pt>
                <c:pt idx="1759">
                  <c:v>33084</c:v>
                </c:pt>
                <c:pt idx="1760">
                  <c:v>33077</c:v>
                </c:pt>
                <c:pt idx="1761">
                  <c:v>33070</c:v>
                </c:pt>
                <c:pt idx="1762">
                  <c:v>33063</c:v>
                </c:pt>
                <c:pt idx="1763">
                  <c:v>33056</c:v>
                </c:pt>
                <c:pt idx="1764">
                  <c:v>33049</c:v>
                </c:pt>
                <c:pt idx="1765">
                  <c:v>33042</c:v>
                </c:pt>
                <c:pt idx="1766">
                  <c:v>33035</c:v>
                </c:pt>
                <c:pt idx="1767">
                  <c:v>33028</c:v>
                </c:pt>
                <c:pt idx="1768">
                  <c:v>33021</c:v>
                </c:pt>
                <c:pt idx="1769">
                  <c:v>33014</c:v>
                </c:pt>
                <c:pt idx="1770">
                  <c:v>33007</c:v>
                </c:pt>
                <c:pt idx="1771">
                  <c:v>33000</c:v>
                </c:pt>
                <c:pt idx="1772">
                  <c:v>32993</c:v>
                </c:pt>
                <c:pt idx="1773">
                  <c:v>32986</c:v>
                </c:pt>
                <c:pt idx="1774">
                  <c:v>32979</c:v>
                </c:pt>
                <c:pt idx="1775">
                  <c:v>32972</c:v>
                </c:pt>
                <c:pt idx="1776">
                  <c:v>32965</c:v>
                </c:pt>
                <c:pt idx="1777">
                  <c:v>32958</c:v>
                </c:pt>
                <c:pt idx="1778">
                  <c:v>32951</c:v>
                </c:pt>
                <c:pt idx="1779">
                  <c:v>32944</c:v>
                </c:pt>
                <c:pt idx="1780">
                  <c:v>32937</c:v>
                </c:pt>
                <c:pt idx="1781">
                  <c:v>32930</c:v>
                </c:pt>
                <c:pt idx="1782">
                  <c:v>32923</c:v>
                </c:pt>
                <c:pt idx="1783">
                  <c:v>32916</c:v>
                </c:pt>
                <c:pt idx="1784">
                  <c:v>32909</c:v>
                </c:pt>
                <c:pt idx="1785">
                  <c:v>32902</c:v>
                </c:pt>
                <c:pt idx="1786">
                  <c:v>32895</c:v>
                </c:pt>
                <c:pt idx="1787">
                  <c:v>32888</c:v>
                </c:pt>
                <c:pt idx="1788">
                  <c:v>32881</c:v>
                </c:pt>
                <c:pt idx="1789">
                  <c:v>32874</c:v>
                </c:pt>
                <c:pt idx="1790">
                  <c:v>32867</c:v>
                </c:pt>
                <c:pt idx="1791">
                  <c:v>32860</c:v>
                </c:pt>
                <c:pt idx="1792">
                  <c:v>32853</c:v>
                </c:pt>
                <c:pt idx="1793">
                  <c:v>32846</c:v>
                </c:pt>
                <c:pt idx="1794">
                  <c:v>32839</c:v>
                </c:pt>
                <c:pt idx="1795">
                  <c:v>32832</c:v>
                </c:pt>
                <c:pt idx="1796">
                  <c:v>32825</c:v>
                </c:pt>
                <c:pt idx="1797">
                  <c:v>32818</c:v>
                </c:pt>
                <c:pt idx="1798">
                  <c:v>32811</c:v>
                </c:pt>
                <c:pt idx="1799">
                  <c:v>32804</c:v>
                </c:pt>
                <c:pt idx="1800">
                  <c:v>32797</c:v>
                </c:pt>
                <c:pt idx="1801">
                  <c:v>32790</c:v>
                </c:pt>
                <c:pt idx="1802">
                  <c:v>32783</c:v>
                </c:pt>
                <c:pt idx="1803">
                  <c:v>32776</c:v>
                </c:pt>
                <c:pt idx="1804">
                  <c:v>32769</c:v>
                </c:pt>
                <c:pt idx="1805">
                  <c:v>32762</c:v>
                </c:pt>
                <c:pt idx="1806">
                  <c:v>32755</c:v>
                </c:pt>
                <c:pt idx="1807">
                  <c:v>32748</c:v>
                </c:pt>
                <c:pt idx="1808">
                  <c:v>32741</c:v>
                </c:pt>
                <c:pt idx="1809">
                  <c:v>32734</c:v>
                </c:pt>
                <c:pt idx="1810">
                  <c:v>32727</c:v>
                </c:pt>
                <c:pt idx="1811">
                  <c:v>32720</c:v>
                </c:pt>
                <c:pt idx="1812">
                  <c:v>32713</c:v>
                </c:pt>
                <c:pt idx="1813">
                  <c:v>32706</c:v>
                </c:pt>
                <c:pt idx="1814">
                  <c:v>32699</c:v>
                </c:pt>
                <c:pt idx="1815">
                  <c:v>32692</c:v>
                </c:pt>
                <c:pt idx="1816">
                  <c:v>32685</c:v>
                </c:pt>
                <c:pt idx="1817">
                  <c:v>32678</c:v>
                </c:pt>
                <c:pt idx="1818">
                  <c:v>32671</c:v>
                </c:pt>
                <c:pt idx="1819">
                  <c:v>32664</c:v>
                </c:pt>
                <c:pt idx="1820">
                  <c:v>32657</c:v>
                </c:pt>
                <c:pt idx="1821">
                  <c:v>32650</c:v>
                </c:pt>
                <c:pt idx="1822">
                  <c:v>32643</c:v>
                </c:pt>
                <c:pt idx="1823">
                  <c:v>32636</c:v>
                </c:pt>
                <c:pt idx="1824">
                  <c:v>32629</c:v>
                </c:pt>
                <c:pt idx="1825">
                  <c:v>32622</c:v>
                </c:pt>
                <c:pt idx="1826">
                  <c:v>32615</c:v>
                </c:pt>
                <c:pt idx="1827">
                  <c:v>32608</c:v>
                </c:pt>
                <c:pt idx="1828">
                  <c:v>32601</c:v>
                </c:pt>
                <c:pt idx="1829">
                  <c:v>32594</c:v>
                </c:pt>
                <c:pt idx="1830">
                  <c:v>32587</c:v>
                </c:pt>
                <c:pt idx="1831">
                  <c:v>32580</c:v>
                </c:pt>
                <c:pt idx="1832">
                  <c:v>32573</c:v>
                </c:pt>
                <c:pt idx="1833">
                  <c:v>32566</c:v>
                </c:pt>
                <c:pt idx="1834">
                  <c:v>32559</c:v>
                </c:pt>
                <c:pt idx="1835">
                  <c:v>32552</c:v>
                </c:pt>
                <c:pt idx="1836">
                  <c:v>32545</c:v>
                </c:pt>
                <c:pt idx="1837">
                  <c:v>32538</c:v>
                </c:pt>
                <c:pt idx="1838">
                  <c:v>32531</c:v>
                </c:pt>
                <c:pt idx="1839">
                  <c:v>32524</c:v>
                </c:pt>
                <c:pt idx="1840">
                  <c:v>32517</c:v>
                </c:pt>
                <c:pt idx="1841">
                  <c:v>32510</c:v>
                </c:pt>
                <c:pt idx="1842">
                  <c:v>32503</c:v>
                </c:pt>
                <c:pt idx="1843">
                  <c:v>32496</c:v>
                </c:pt>
                <c:pt idx="1844">
                  <c:v>32489</c:v>
                </c:pt>
                <c:pt idx="1845">
                  <c:v>32482</c:v>
                </c:pt>
                <c:pt idx="1846">
                  <c:v>32475</c:v>
                </c:pt>
                <c:pt idx="1847">
                  <c:v>32468</c:v>
                </c:pt>
                <c:pt idx="1848">
                  <c:v>32461</c:v>
                </c:pt>
                <c:pt idx="1849">
                  <c:v>32454</c:v>
                </c:pt>
                <c:pt idx="1850">
                  <c:v>32447</c:v>
                </c:pt>
                <c:pt idx="1851">
                  <c:v>32440</c:v>
                </c:pt>
                <c:pt idx="1852">
                  <c:v>32433</c:v>
                </c:pt>
                <c:pt idx="1853">
                  <c:v>32426</c:v>
                </c:pt>
                <c:pt idx="1854">
                  <c:v>32419</c:v>
                </c:pt>
                <c:pt idx="1855">
                  <c:v>32412</c:v>
                </c:pt>
                <c:pt idx="1856">
                  <c:v>32405</c:v>
                </c:pt>
                <c:pt idx="1857">
                  <c:v>32398</c:v>
                </c:pt>
                <c:pt idx="1858">
                  <c:v>32391</c:v>
                </c:pt>
                <c:pt idx="1859">
                  <c:v>32384</c:v>
                </c:pt>
                <c:pt idx="1860">
                  <c:v>32377</c:v>
                </c:pt>
                <c:pt idx="1861">
                  <c:v>32370</c:v>
                </c:pt>
                <c:pt idx="1862">
                  <c:v>32363</c:v>
                </c:pt>
                <c:pt idx="1863">
                  <c:v>32356</c:v>
                </c:pt>
                <c:pt idx="1864">
                  <c:v>32349</c:v>
                </c:pt>
                <c:pt idx="1865">
                  <c:v>32342</c:v>
                </c:pt>
                <c:pt idx="1866">
                  <c:v>32335</c:v>
                </c:pt>
                <c:pt idx="1867">
                  <c:v>32328</c:v>
                </c:pt>
                <c:pt idx="1868">
                  <c:v>32321</c:v>
                </c:pt>
                <c:pt idx="1869">
                  <c:v>32314</c:v>
                </c:pt>
                <c:pt idx="1870">
                  <c:v>32307</c:v>
                </c:pt>
                <c:pt idx="1871">
                  <c:v>32300</c:v>
                </c:pt>
                <c:pt idx="1872">
                  <c:v>32293</c:v>
                </c:pt>
                <c:pt idx="1873">
                  <c:v>32286</c:v>
                </c:pt>
                <c:pt idx="1874">
                  <c:v>32279</c:v>
                </c:pt>
                <c:pt idx="1875">
                  <c:v>32272</c:v>
                </c:pt>
                <c:pt idx="1876">
                  <c:v>32265</c:v>
                </c:pt>
                <c:pt idx="1877">
                  <c:v>32258</c:v>
                </c:pt>
                <c:pt idx="1878">
                  <c:v>32251</c:v>
                </c:pt>
                <c:pt idx="1879">
                  <c:v>32244</c:v>
                </c:pt>
                <c:pt idx="1880">
                  <c:v>32237</c:v>
                </c:pt>
                <c:pt idx="1881">
                  <c:v>32230</c:v>
                </c:pt>
                <c:pt idx="1882">
                  <c:v>32223</c:v>
                </c:pt>
                <c:pt idx="1883">
                  <c:v>32216</c:v>
                </c:pt>
                <c:pt idx="1884">
                  <c:v>32209</c:v>
                </c:pt>
                <c:pt idx="1885">
                  <c:v>32202</c:v>
                </c:pt>
                <c:pt idx="1886">
                  <c:v>32195</c:v>
                </c:pt>
                <c:pt idx="1887">
                  <c:v>32188</c:v>
                </c:pt>
                <c:pt idx="1888">
                  <c:v>32181</c:v>
                </c:pt>
                <c:pt idx="1889">
                  <c:v>32174</c:v>
                </c:pt>
                <c:pt idx="1890">
                  <c:v>32167</c:v>
                </c:pt>
                <c:pt idx="1891">
                  <c:v>32160</c:v>
                </c:pt>
                <c:pt idx="1892">
                  <c:v>32153</c:v>
                </c:pt>
                <c:pt idx="1893">
                  <c:v>32146</c:v>
                </c:pt>
                <c:pt idx="1894">
                  <c:v>32139</c:v>
                </c:pt>
                <c:pt idx="1895">
                  <c:v>32132</c:v>
                </c:pt>
                <c:pt idx="1896">
                  <c:v>32125</c:v>
                </c:pt>
                <c:pt idx="1897">
                  <c:v>32118</c:v>
                </c:pt>
                <c:pt idx="1898">
                  <c:v>32111</c:v>
                </c:pt>
                <c:pt idx="1899">
                  <c:v>32104</c:v>
                </c:pt>
                <c:pt idx="1900">
                  <c:v>32097</c:v>
                </c:pt>
                <c:pt idx="1901">
                  <c:v>32090</c:v>
                </c:pt>
                <c:pt idx="1902">
                  <c:v>32083</c:v>
                </c:pt>
                <c:pt idx="1903">
                  <c:v>32076</c:v>
                </c:pt>
                <c:pt idx="1904">
                  <c:v>32069</c:v>
                </c:pt>
                <c:pt idx="1905">
                  <c:v>32062</c:v>
                </c:pt>
                <c:pt idx="1906">
                  <c:v>32055</c:v>
                </c:pt>
                <c:pt idx="1907">
                  <c:v>32048</c:v>
                </c:pt>
                <c:pt idx="1908">
                  <c:v>32041</c:v>
                </c:pt>
                <c:pt idx="1909">
                  <c:v>32034</c:v>
                </c:pt>
                <c:pt idx="1910">
                  <c:v>32027</c:v>
                </c:pt>
                <c:pt idx="1911">
                  <c:v>32020</c:v>
                </c:pt>
                <c:pt idx="1912">
                  <c:v>32013</c:v>
                </c:pt>
                <c:pt idx="1913">
                  <c:v>32006</c:v>
                </c:pt>
                <c:pt idx="1914">
                  <c:v>31999</c:v>
                </c:pt>
                <c:pt idx="1915">
                  <c:v>31992</c:v>
                </c:pt>
                <c:pt idx="1916">
                  <c:v>31985</c:v>
                </c:pt>
                <c:pt idx="1917">
                  <c:v>31978</c:v>
                </c:pt>
                <c:pt idx="1918">
                  <c:v>31971</c:v>
                </c:pt>
                <c:pt idx="1919">
                  <c:v>31964</c:v>
                </c:pt>
                <c:pt idx="1920">
                  <c:v>31957</c:v>
                </c:pt>
                <c:pt idx="1921">
                  <c:v>31950</c:v>
                </c:pt>
                <c:pt idx="1922">
                  <c:v>31943</c:v>
                </c:pt>
                <c:pt idx="1923">
                  <c:v>31936</c:v>
                </c:pt>
                <c:pt idx="1924">
                  <c:v>31929</c:v>
                </c:pt>
                <c:pt idx="1925">
                  <c:v>31922</c:v>
                </c:pt>
                <c:pt idx="1926">
                  <c:v>31915</c:v>
                </c:pt>
                <c:pt idx="1927">
                  <c:v>31908</c:v>
                </c:pt>
                <c:pt idx="1928">
                  <c:v>31901</c:v>
                </c:pt>
                <c:pt idx="1929">
                  <c:v>31894</c:v>
                </c:pt>
                <c:pt idx="1930">
                  <c:v>31887</c:v>
                </c:pt>
                <c:pt idx="1931">
                  <c:v>31880</c:v>
                </c:pt>
                <c:pt idx="1932">
                  <c:v>31873</c:v>
                </c:pt>
                <c:pt idx="1933">
                  <c:v>31866</c:v>
                </c:pt>
                <c:pt idx="1934">
                  <c:v>31859</c:v>
                </c:pt>
                <c:pt idx="1935">
                  <c:v>31852</c:v>
                </c:pt>
                <c:pt idx="1936">
                  <c:v>31845</c:v>
                </c:pt>
                <c:pt idx="1937">
                  <c:v>31838</c:v>
                </c:pt>
                <c:pt idx="1938">
                  <c:v>31831</c:v>
                </c:pt>
                <c:pt idx="1939">
                  <c:v>31824</c:v>
                </c:pt>
                <c:pt idx="1940">
                  <c:v>31817</c:v>
                </c:pt>
                <c:pt idx="1941">
                  <c:v>31810</c:v>
                </c:pt>
                <c:pt idx="1942">
                  <c:v>31803</c:v>
                </c:pt>
                <c:pt idx="1943">
                  <c:v>31796</c:v>
                </c:pt>
                <c:pt idx="1944">
                  <c:v>31789</c:v>
                </c:pt>
                <c:pt idx="1945">
                  <c:v>31782</c:v>
                </c:pt>
                <c:pt idx="1946">
                  <c:v>31775</c:v>
                </c:pt>
                <c:pt idx="1947">
                  <c:v>31768</c:v>
                </c:pt>
                <c:pt idx="1948">
                  <c:v>31761</c:v>
                </c:pt>
                <c:pt idx="1949">
                  <c:v>31754</c:v>
                </c:pt>
                <c:pt idx="1950">
                  <c:v>31747</c:v>
                </c:pt>
                <c:pt idx="1951">
                  <c:v>31740</c:v>
                </c:pt>
                <c:pt idx="1952">
                  <c:v>31733</c:v>
                </c:pt>
                <c:pt idx="1953">
                  <c:v>31726</c:v>
                </c:pt>
                <c:pt idx="1954">
                  <c:v>31719</c:v>
                </c:pt>
                <c:pt idx="1955">
                  <c:v>31712</c:v>
                </c:pt>
                <c:pt idx="1956">
                  <c:v>31705</c:v>
                </c:pt>
                <c:pt idx="1957">
                  <c:v>31698</c:v>
                </c:pt>
                <c:pt idx="1958">
                  <c:v>31691</c:v>
                </c:pt>
                <c:pt idx="1959">
                  <c:v>31684</c:v>
                </c:pt>
                <c:pt idx="1960">
                  <c:v>31677</c:v>
                </c:pt>
                <c:pt idx="1961">
                  <c:v>31670</c:v>
                </c:pt>
                <c:pt idx="1962">
                  <c:v>31663</c:v>
                </c:pt>
                <c:pt idx="1963">
                  <c:v>31656</c:v>
                </c:pt>
                <c:pt idx="1964">
                  <c:v>31649</c:v>
                </c:pt>
                <c:pt idx="1965">
                  <c:v>31642</c:v>
                </c:pt>
                <c:pt idx="1966">
                  <c:v>31635</c:v>
                </c:pt>
                <c:pt idx="1967">
                  <c:v>31628</c:v>
                </c:pt>
                <c:pt idx="1968">
                  <c:v>31621</c:v>
                </c:pt>
                <c:pt idx="1969">
                  <c:v>31614</c:v>
                </c:pt>
                <c:pt idx="1970">
                  <c:v>31607</c:v>
                </c:pt>
                <c:pt idx="1971">
                  <c:v>31600</c:v>
                </c:pt>
                <c:pt idx="1972">
                  <c:v>31593</c:v>
                </c:pt>
                <c:pt idx="1973">
                  <c:v>31586</c:v>
                </c:pt>
                <c:pt idx="1974">
                  <c:v>31579</c:v>
                </c:pt>
                <c:pt idx="1975">
                  <c:v>31572</c:v>
                </c:pt>
                <c:pt idx="1976">
                  <c:v>31565</c:v>
                </c:pt>
                <c:pt idx="1977">
                  <c:v>31558</c:v>
                </c:pt>
                <c:pt idx="1978">
                  <c:v>31551</c:v>
                </c:pt>
                <c:pt idx="1979">
                  <c:v>31544</c:v>
                </c:pt>
                <c:pt idx="1980">
                  <c:v>31537</c:v>
                </c:pt>
                <c:pt idx="1981">
                  <c:v>31530</c:v>
                </c:pt>
                <c:pt idx="1982">
                  <c:v>31523</c:v>
                </c:pt>
                <c:pt idx="1983">
                  <c:v>31516</c:v>
                </c:pt>
                <c:pt idx="1984">
                  <c:v>31509</c:v>
                </c:pt>
                <c:pt idx="1985">
                  <c:v>31502</c:v>
                </c:pt>
                <c:pt idx="1986">
                  <c:v>31495</c:v>
                </c:pt>
                <c:pt idx="1987">
                  <c:v>31488</c:v>
                </c:pt>
                <c:pt idx="1988">
                  <c:v>31481</c:v>
                </c:pt>
                <c:pt idx="1989">
                  <c:v>31474</c:v>
                </c:pt>
                <c:pt idx="1990">
                  <c:v>31467</c:v>
                </c:pt>
                <c:pt idx="1991">
                  <c:v>31460</c:v>
                </c:pt>
                <c:pt idx="1992">
                  <c:v>31453</c:v>
                </c:pt>
                <c:pt idx="1993">
                  <c:v>31446</c:v>
                </c:pt>
                <c:pt idx="1994">
                  <c:v>31439</c:v>
                </c:pt>
                <c:pt idx="1995">
                  <c:v>31432</c:v>
                </c:pt>
                <c:pt idx="1996">
                  <c:v>31425</c:v>
                </c:pt>
                <c:pt idx="1997">
                  <c:v>31418</c:v>
                </c:pt>
                <c:pt idx="1998">
                  <c:v>31411</c:v>
                </c:pt>
                <c:pt idx="1999">
                  <c:v>31404</c:v>
                </c:pt>
                <c:pt idx="2000">
                  <c:v>31397</c:v>
                </c:pt>
                <c:pt idx="2001">
                  <c:v>31390</c:v>
                </c:pt>
                <c:pt idx="2002">
                  <c:v>31383</c:v>
                </c:pt>
                <c:pt idx="2003">
                  <c:v>31376</c:v>
                </c:pt>
                <c:pt idx="2004">
                  <c:v>31369</c:v>
                </c:pt>
                <c:pt idx="2005">
                  <c:v>31362</c:v>
                </c:pt>
                <c:pt idx="2006">
                  <c:v>31355</c:v>
                </c:pt>
                <c:pt idx="2007">
                  <c:v>31348</c:v>
                </c:pt>
                <c:pt idx="2008">
                  <c:v>31341</c:v>
                </c:pt>
                <c:pt idx="2009">
                  <c:v>31334</c:v>
                </c:pt>
                <c:pt idx="2010">
                  <c:v>31327</c:v>
                </c:pt>
                <c:pt idx="2011">
                  <c:v>31320</c:v>
                </c:pt>
                <c:pt idx="2012">
                  <c:v>31313</c:v>
                </c:pt>
                <c:pt idx="2013">
                  <c:v>31306</c:v>
                </c:pt>
                <c:pt idx="2014">
                  <c:v>31299</c:v>
                </c:pt>
                <c:pt idx="2015">
                  <c:v>31292</c:v>
                </c:pt>
                <c:pt idx="2016">
                  <c:v>31285</c:v>
                </c:pt>
                <c:pt idx="2017">
                  <c:v>31278</c:v>
                </c:pt>
                <c:pt idx="2018">
                  <c:v>31271</c:v>
                </c:pt>
                <c:pt idx="2019">
                  <c:v>31264</c:v>
                </c:pt>
                <c:pt idx="2020">
                  <c:v>31257</c:v>
                </c:pt>
                <c:pt idx="2021">
                  <c:v>31250</c:v>
                </c:pt>
                <c:pt idx="2022">
                  <c:v>31243</c:v>
                </c:pt>
                <c:pt idx="2023">
                  <c:v>31236</c:v>
                </c:pt>
                <c:pt idx="2024">
                  <c:v>31229</c:v>
                </c:pt>
                <c:pt idx="2025">
                  <c:v>31222</c:v>
                </c:pt>
                <c:pt idx="2026">
                  <c:v>31215</c:v>
                </c:pt>
                <c:pt idx="2027">
                  <c:v>31208</c:v>
                </c:pt>
                <c:pt idx="2028">
                  <c:v>31201</c:v>
                </c:pt>
                <c:pt idx="2029">
                  <c:v>31194</c:v>
                </c:pt>
                <c:pt idx="2030">
                  <c:v>31187</c:v>
                </c:pt>
                <c:pt idx="2031">
                  <c:v>31180</c:v>
                </c:pt>
                <c:pt idx="2032">
                  <c:v>31173</c:v>
                </c:pt>
                <c:pt idx="2033">
                  <c:v>31166</c:v>
                </c:pt>
                <c:pt idx="2034">
                  <c:v>31159</c:v>
                </c:pt>
                <c:pt idx="2035">
                  <c:v>31152</c:v>
                </c:pt>
                <c:pt idx="2036">
                  <c:v>31145</c:v>
                </c:pt>
                <c:pt idx="2037">
                  <c:v>31138</c:v>
                </c:pt>
                <c:pt idx="2038">
                  <c:v>31131</c:v>
                </c:pt>
                <c:pt idx="2039">
                  <c:v>31124</c:v>
                </c:pt>
                <c:pt idx="2040">
                  <c:v>31117</c:v>
                </c:pt>
                <c:pt idx="2041">
                  <c:v>31110</c:v>
                </c:pt>
                <c:pt idx="2042">
                  <c:v>31103</c:v>
                </c:pt>
                <c:pt idx="2043">
                  <c:v>31096</c:v>
                </c:pt>
                <c:pt idx="2044">
                  <c:v>31089</c:v>
                </c:pt>
                <c:pt idx="2045">
                  <c:v>31082</c:v>
                </c:pt>
                <c:pt idx="2046">
                  <c:v>31075</c:v>
                </c:pt>
                <c:pt idx="2047">
                  <c:v>31068</c:v>
                </c:pt>
                <c:pt idx="2048">
                  <c:v>31061</c:v>
                </c:pt>
                <c:pt idx="2049">
                  <c:v>31054</c:v>
                </c:pt>
                <c:pt idx="2050">
                  <c:v>31047</c:v>
                </c:pt>
                <c:pt idx="2051">
                  <c:v>31040</c:v>
                </c:pt>
                <c:pt idx="2052">
                  <c:v>31033</c:v>
                </c:pt>
                <c:pt idx="2053">
                  <c:v>31026</c:v>
                </c:pt>
                <c:pt idx="2054">
                  <c:v>31019</c:v>
                </c:pt>
                <c:pt idx="2055">
                  <c:v>31012</c:v>
                </c:pt>
                <c:pt idx="2056">
                  <c:v>31005</c:v>
                </c:pt>
                <c:pt idx="2057">
                  <c:v>30998</c:v>
                </c:pt>
                <c:pt idx="2058">
                  <c:v>30991</c:v>
                </c:pt>
                <c:pt idx="2059">
                  <c:v>30984</c:v>
                </c:pt>
                <c:pt idx="2060">
                  <c:v>30977</c:v>
                </c:pt>
                <c:pt idx="2061">
                  <c:v>30970</c:v>
                </c:pt>
                <c:pt idx="2062">
                  <c:v>30963</c:v>
                </c:pt>
                <c:pt idx="2063">
                  <c:v>30956</c:v>
                </c:pt>
                <c:pt idx="2064">
                  <c:v>30949</c:v>
                </c:pt>
                <c:pt idx="2065">
                  <c:v>30942</c:v>
                </c:pt>
                <c:pt idx="2066">
                  <c:v>30935</c:v>
                </c:pt>
                <c:pt idx="2067">
                  <c:v>30928</c:v>
                </c:pt>
                <c:pt idx="2068">
                  <c:v>30921</c:v>
                </c:pt>
                <c:pt idx="2069">
                  <c:v>30914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87.19</c:v>
                </c:pt>
                <c:pt idx="1">
                  <c:v>92.92</c:v>
                </c:pt>
                <c:pt idx="2">
                  <c:v>98.95</c:v>
                </c:pt>
                <c:pt idx="3">
                  <c:v>102.09</c:v>
                </c:pt>
                <c:pt idx="4">
                  <c:v>99.809997999999993</c:v>
                </c:pt>
                <c:pt idx="5">
                  <c:v>99.809997999999993</c:v>
                </c:pt>
                <c:pt idx="6">
                  <c:v>101.339996</c:v>
                </c:pt>
                <c:pt idx="7">
                  <c:v>102.44000200000001</c:v>
                </c:pt>
                <c:pt idx="8">
                  <c:v>93.650002000000001</c:v>
                </c:pt>
                <c:pt idx="9">
                  <c:v>89.709998999999996</c:v>
                </c:pt>
                <c:pt idx="10">
                  <c:v>88.220000999999996</c:v>
                </c:pt>
                <c:pt idx="11">
                  <c:v>81.160004000000001</c:v>
                </c:pt>
                <c:pt idx="12">
                  <c:v>82.120002999999997</c:v>
                </c:pt>
                <c:pt idx="13">
                  <c:v>81.889999000000003</c:v>
                </c:pt>
                <c:pt idx="14">
                  <c:v>79.980002999999996</c:v>
                </c:pt>
                <c:pt idx="15">
                  <c:v>77.599997999999999</c:v>
                </c:pt>
                <c:pt idx="16">
                  <c:v>82.110000999999997</c:v>
                </c:pt>
                <c:pt idx="17">
                  <c:v>84.419998000000007</c:v>
                </c:pt>
                <c:pt idx="18">
                  <c:v>83.849997999999999</c:v>
                </c:pt>
                <c:pt idx="19">
                  <c:v>84.029999000000004</c:v>
                </c:pt>
                <c:pt idx="20">
                  <c:v>88.389999000000003</c:v>
                </c:pt>
                <c:pt idx="21">
                  <c:v>87.269997000000004</c:v>
                </c:pt>
                <c:pt idx="22">
                  <c:v>86.199996999999996</c:v>
                </c:pt>
                <c:pt idx="23">
                  <c:v>86.82</c:v>
                </c:pt>
                <c:pt idx="24">
                  <c:v>78.419998000000007</c:v>
                </c:pt>
                <c:pt idx="25">
                  <c:v>72.849997999999999</c:v>
                </c:pt>
                <c:pt idx="26">
                  <c:v>74.580001999999993</c:v>
                </c:pt>
                <c:pt idx="27">
                  <c:v>76.25</c:v>
                </c:pt>
                <c:pt idx="28">
                  <c:v>70.949996999999996</c:v>
                </c:pt>
                <c:pt idx="29">
                  <c:v>71.330001999999993</c:v>
                </c:pt>
                <c:pt idx="30">
                  <c:v>73.349997999999999</c:v>
                </c:pt>
                <c:pt idx="31">
                  <c:v>78.139999000000003</c:v>
                </c:pt>
                <c:pt idx="32">
                  <c:v>76.419998000000007</c:v>
                </c:pt>
                <c:pt idx="33">
                  <c:v>77.269997000000004</c:v>
                </c:pt>
                <c:pt idx="34">
                  <c:v>75.849997999999999</c:v>
                </c:pt>
                <c:pt idx="35">
                  <c:v>73.5</c:v>
                </c:pt>
                <c:pt idx="36">
                  <c:v>74.610000999999997</c:v>
                </c:pt>
                <c:pt idx="37">
                  <c:v>70.669998000000007</c:v>
                </c:pt>
                <c:pt idx="38">
                  <c:v>70.300003000000004</c:v>
                </c:pt>
                <c:pt idx="39">
                  <c:v>69.239998</c:v>
                </c:pt>
                <c:pt idx="40">
                  <c:v>68.819999999999993</c:v>
                </c:pt>
                <c:pt idx="41">
                  <c:v>63.689999</c:v>
                </c:pt>
                <c:pt idx="42">
                  <c:v>68.760002</c:v>
                </c:pt>
                <c:pt idx="43">
                  <c:v>66.120002999999997</c:v>
                </c:pt>
                <c:pt idx="44">
                  <c:v>64.989998</c:v>
                </c:pt>
                <c:pt idx="45">
                  <c:v>65.769997000000004</c:v>
                </c:pt>
                <c:pt idx="46">
                  <c:v>62.68</c:v>
                </c:pt>
                <c:pt idx="47">
                  <c:v>59.560001</c:v>
                </c:pt>
                <c:pt idx="48">
                  <c:v>62.630001</c:v>
                </c:pt>
                <c:pt idx="49">
                  <c:v>61.759998000000003</c:v>
                </c:pt>
                <c:pt idx="50">
                  <c:v>59.5</c:v>
                </c:pt>
                <c:pt idx="51">
                  <c:v>60.290000999999997</c:v>
                </c:pt>
                <c:pt idx="52">
                  <c:v>60.720001000000003</c:v>
                </c:pt>
                <c:pt idx="53">
                  <c:v>61.07</c:v>
                </c:pt>
                <c:pt idx="54">
                  <c:v>59.27</c:v>
                </c:pt>
                <c:pt idx="55">
                  <c:v>60.049999</c:v>
                </c:pt>
                <c:pt idx="56">
                  <c:v>56.82</c:v>
                </c:pt>
                <c:pt idx="57">
                  <c:v>58.009998000000003</c:v>
                </c:pt>
                <c:pt idx="58">
                  <c:v>57.419998</c:v>
                </c:pt>
                <c:pt idx="59">
                  <c:v>64.529999000000004</c:v>
                </c:pt>
                <c:pt idx="60">
                  <c:v>60.709999000000003</c:v>
                </c:pt>
                <c:pt idx="61">
                  <c:v>64.319999999999993</c:v>
                </c:pt>
                <c:pt idx="62">
                  <c:v>64.510002</c:v>
                </c:pt>
                <c:pt idx="63">
                  <c:v>67.930000000000007</c:v>
                </c:pt>
                <c:pt idx="64">
                  <c:v>64.699996999999996</c:v>
                </c:pt>
                <c:pt idx="65">
                  <c:v>62.950001</c:v>
                </c:pt>
                <c:pt idx="66">
                  <c:v>62.049999</c:v>
                </c:pt>
                <c:pt idx="67">
                  <c:v>59.380001</c:v>
                </c:pt>
                <c:pt idx="68">
                  <c:v>58.599997999999999</c:v>
                </c:pt>
                <c:pt idx="69">
                  <c:v>59.290000999999997</c:v>
                </c:pt>
                <c:pt idx="70">
                  <c:v>63.119999</c:v>
                </c:pt>
                <c:pt idx="71">
                  <c:v>63.23</c:v>
                </c:pt>
                <c:pt idx="72">
                  <c:v>63.73</c:v>
                </c:pt>
                <c:pt idx="73">
                  <c:v>65.449996999999996</c:v>
                </c:pt>
                <c:pt idx="74">
                  <c:v>64.470000999999996</c:v>
                </c:pt>
                <c:pt idx="75">
                  <c:v>58.950001</c:v>
                </c:pt>
                <c:pt idx="76">
                  <c:v>55.349997999999999</c:v>
                </c:pt>
                <c:pt idx="77">
                  <c:v>55.43</c:v>
                </c:pt>
                <c:pt idx="78">
                  <c:v>50.66</c:v>
                </c:pt>
                <c:pt idx="79">
                  <c:v>46</c:v>
                </c:pt>
                <c:pt idx="80">
                  <c:v>47.110000999999997</c:v>
                </c:pt>
                <c:pt idx="81">
                  <c:v>42.880001</c:v>
                </c:pt>
                <c:pt idx="82">
                  <c:v>41.23</c:v>
                </c:pt>
                <c:pt idx="83">
                  <c:v>48.720001000000003</c:v>
                </c:pt>
                <c:pt idx="84">
                  <c:v>50.740001999999997</c:v>
                </c:pt>
                <c:pt idx="85">
                  <c:v>46.189999</c:v>
                </c:pt>
                <c:pt idx="86">
                  <c:v>52.080002</c:v>
                </c:pt>
                <c:pt idx="87">
                  <c:v>55.189999</c:v>
                </c:pt>
                <c:pt idx="88">
                  <c:v>57.959999000000003</c:v>
                </c:pt>
                <c:pt idx="89">
                  <c:v>52.880001</c:v>
                </c:pt>
                <c:pt idx="90">
                  <c:v>50.939999</c:v>
                </c:pt>
                <c:pt idx="91">
                  <c:v>49.459999000000003</c:v>
                </c:pt>
                <c:pt idx="92">
                  <c:v>44.490001999999997</c:v>
                </c:pt>
                <c:pt idx="93">
                  <c:v>46.41</c:v>
                </c:pt>
                <c:pt idx="94">
                  <c:v>48.57</c:v>
                </c:pt>
                <c:pt idx="95">
                  <c:v>50.610000999999997</c:v>
                </c:pt>
                <c:pt idx="96">
                  <c:v>47.009998000000003</c:v>
                </c:pt>
                <c:pt idx="97">
                  <c:v>50.349997999999999</c:v>
                </c:pt>
                <c:pt idx="98">
                  <c:v>54.380001</c:v>
                </c:pt>
                <c:pt idx="99">
                  <c:v>52.630001</c:v>
                </c:pt>
                <c:pt idx="100">
                  <c:v>49.459999000000003</c:v>
                </c:pt>
                <c:pt idx="101">
                  <c:v>51.529998999999997</c:v>
                </c:pt>
                <c:pt idx="102">
                  <c:v>52.459999000000003</c:v>
                </c:pt>
                <c:pt idx="103">
                  <c:v>56.060001</c:v>
                </c:pt>
                <c:pt idx="104">
                  <c:v>58.709999000000003</c:v>
                </c:pt>
                <c:pt idx="105">
                  <c:v>59.59</c:v>
                </c:pt>
                <c:pt idx="106">
                  <c:v>57.549999</c:v>
                </c:pt>
                <c:pt idx="107">
                  <c:v>60.77</c:v>
                </c:pt>
                <c:pt idx="108">
                  <c:v>59.490001999999997</c:v>
                </c:pt>
                <c:pt idx="109">
                  <c:v>62.16</c:v>
                </c:pt>
                <c:pt idx="110">
                  <c:v>58.939999</c:v>
                </c:pt>
                <c:pt idx="111">
                  <c:v>59.400002000000001</c:v>
                </c:pt>
                <c:pt idx="112">
                  <c:v>62.630001</c:v>
                </c:pt>
                <c:pt idx="113">
                  <c:v>61.869999</c:v>
                </c:pt>
                <c:pt idx="114">
                  <c:v>62.389999000000003</c:v>
                </c:pt>
                <c:pt idx="115">
                  <c:v>59.009998000000003</c:v>
                </c:pt>
                <c:pt idx="116">
                  <c:v>54.830002</c:v>
                </c:pt>
                <c:pt idx="117">
                  <c:v>56.099997999999999</c:v>
                </c:pt>
                <c:pt idx="118">
                  <c:v>61.299999</c:v>
                </c:pt>
                <c:pt idx="119">
                  <c:v>63.57</c:v>
                </c:pt>
                <c:pt idx="120">
                  <c:v>66.830001999999993</c:v>
                </c:pt>
                <c:pt idx="121">
                  <c:v>67.75</c:v>
                </c:pt>
                <c:pt idx="122">
                  <c:v>60.41</c:v>
                </c:pt>
                <c:pt idx="123">
                  <c:v>63.080002</c:v>
                </c:pt>
                <c:pt idx="124">
                  <c:v>59.099997999999999</c:v>
                </c:pt>
                <c:pt idx="125">
                  <c:v>65.300003000000004</c:v>
                </c:pt>
                <c:pt idx="126">
                  <c:v>67.610000999999997</c:v>
                </c:pt>
                <c:pt idx="127">
                  <c:v>71.839995999999999</c:v>
                </c:pt>
                <c:pt idx="128">
                  <c:v>81.75</c:v>
                </c:pt>
                <c:pt idx="129">
                  <c:v>80.050003000000004</c:v>
                </c:pt>
                <c:pt idx="130">
                  <c:v>85.510002</c:v>
                </c:pt>
                <c:pt idx="131">
                  <c:v>84.900002000000001</c:v>
                </c:pt>
                <c:pt idx="132">
                  <c:v>78.889999000000003</c:v>
                </c:pt>
                <c:pt idx="133">
                  <c:v>86.110000999999997</c:v>
                </c:pt>
                <c:pt idx="134">
                  <c:v>81.279999000000004</c:v>
                </c:pt>
                <c:pt idx="135">
                  <c:v>76.519997000000004</c:v>
                </c:pt>
                <c:pt idx="136">
                  <c:v>71.919998000000007</c:v>
                </c:pt>
                <c:pt idx="137">
                  <c:v>70.059997999999993</c:v>
                </c:pt>
                <c:pt idx="138">
                  <c:v>74.940002000000007</c:v>
                </c:pt>
                <c:pt idx="139">
                  <c:v>67.480002999999996</c:v>
                </c:pt>
                <c:pt idx="140">
                  <c:v>69.889999000000003</c:v>
                </c:pt>
                <c:pt idx="141">
                  <c:v>64.040001000000004</c:v>
                </c:pt>
                <c:pt idx="142">
                  <c:v>61.709999000000003</c:v>
                </c:pt>
                <c:pt idx="143">
                  <c:v>60.93</c:v>
                </c:pt>
                <c:pt idx="144">
                  <c:v>60.959999000000003</c:v>
                </c:pt>
                <c:pt idx="145">
                  <c:v>71.230002999999996</c:v>
                </c:pt>
                <c:pt idx="146">
                  <c:v>76.730002999999996</c:v>
                </c:pt>
                <c:pt idx="147">
                  <c:v>76.230002999999996</c:v>
                </c:pt>
                <c:pt idx="148">
                  <c:v>72.339995999999999</c:v>
                </c:pt>
                <c:pt idx="149">
                  <c:v>75.75</c:v>
                </c:pt>
                <c:pt idx="150">
                  <c:v>73.589995999999999</c:v>
                </c:pt>
                <c:pt idx="151">
                  <c:v>72.540001000000004</c:v>
                </c:pt>
                <c:pt idx="152">
                  <c:v>64.849997999999999</c:v>
                </c:pt>
                <c:pt idx="153">
                  <c:v>58.439999</c:v>
                </c:pt>
                <c:pt idx="154">
                  <c:v>56.02</c:v>
                </c:pt>
                <c:pt idx="155">
                  <c:v>58.52</c:v>
                </c:pt>
                <c:pt idx="156">
                  <c:v>50.439999</c:v>
                </c:pt>
                <c:pt idx="157">
                  <c:v>47.400002000000001</c:v>
                </c:pt>
                <c:pt idx="158">
                  <c:v>44.349997999999999</c:v>
                </c:pt>
                <c:pt idx="159">
                  <c:v>40.090000000000003</c:v>
                </c:pt>
                <c:pt idx="160">
                  <c:v>39.740001999999997</c:v>
                </c:pt>
                <c:pt idx="161">
                  <c:v>44.209999000000003</c:v>
                </c:pt>
                <c:pt idx="162">
                  <c:v>49.830002</c:v>
                </c:pt>
                <c:pt idx="163">
                  <c:v>46.290000999999997</c:v>
                </c:pt>
                <c:pt idx="164">
                  <c:v>46.830002</c:v>
                </c:pt>
                <c:pt idx="165">
                  <c:v>47.23</c:v>
                </c:pt>
                <c:pt idx="166">
                  <c:v>47.900002000000001</c:v>
                </c:pt>
                <c:pt idx="167">
                  <c:v>47.18</c:v>
                </c:pt>
                <c:pt idx="168">
                  <c:v>39.220001000000003</c:v>
                </c:pt>
                <c:pt idx="169">
                  <c:v>45.060001</c:v>
                </c:pt>
                <c:pt idx="170">
                  <c:v>44.66</c:v>
                </c:pt>
                <c:pt idx="171">
                  <c:v>45.290000999999997</c:v>
                </c:pt>
                <c:pt idx="172">
                  <c:v>41.490001999999997</c:v>
                </c:pt>
                <c:pt idx="173">
                  <c:v>42.490001999999997</c:v>
                </c:pt>
                <c:pt idx="174">
                  <c:v>40.720001000000003</c:v>
                </c:pt>
                <c:pt idx="175">
                  <c:v>40.229999999999997</c:v>
                </c:pt>
                <c:pt idx="176">
                  <c:v>37.860000999999997</c:v>
                </c:pt>
                <c:pt idx="177">
                  <c:v>39.380001</c:v>
                </c:pt>
                <c:pt idx="178">
                  <c:v>38.740001999999997</c:v>
                </c:pt>
                <c:pt idx="179">
                  <c:v>34.189999</c:v>
                </c:pt>
                <c:pt idx="180">
                  <c:v>36</c:v>
                </c:pt>
                <c:pt idx="181">
                  <c:v>31.879999000000002</c:v>
                </c:pt>
                <c:pt idx="182">
                  <c:v>34.840000000000003</c:v>
                </c:pt>
                <c:pt idx="183">
                  <c:v>35.5</c:v>
                </c:pt>
                <c:pt idx="184">
                  <c:v>33.57</c:v>
                </c:pt>
                <c:pt idx="185">
                  <c:v>36.479999999999997</c:v>
                </c:pt>
                <c:pt idx="186">
                  <c:v>35.419998</c:v>
                </c:pt>
                <c:pt idx="187">
                  <c:v>32.959999000000003</c:v>
                </c:pt>
                <c:pt idx="188">
                  <c:v>18.969999000000001</c:v>
                </c:pt>
                <c:pt idx="189">
                  <c:v>19.329999999999998</c:v>
                </c:pt>
                <c:pt idx="190">
                  <c:v>21.98</c:v>
                </c:pt>
                <c:pt idx="191">
                  <c:v>19.829999999999998</c:v>
                </c:pt>
                <c:pt idx="192">
                  <c:v>20.51</c:v>
                </c:pt>
                <c:pt idx="193">
                  <c:v>19.510000000000002</c:v>
                </c:pt>
                <c:pt idx="194">
                  <c:v>17.57</c:v>
                </c:pt>
                <c:pt idx="195">
                  <c:v>17.120000999999998</c:v>
                </c:pt>
                <c:pt idx="196">
                  <c:v>15.81</c:v>
                </c:pt>
                <c:pt idx="197">
                  <c:v>17.100000000000001</c:v>
                </c:pt>
                <c:pt idx="198">
                  <c:v>16.25</c:v>
                </c:pt>
                <c:pt idx="199">
                  <c:v>14.18</c:v>
                </c:pt>
                <c:pt idx="200">
                  <c:v>16.209999</c:v>
                </c:pt>
                <c:pt idx="201">
                  <c:v>15.24</c:v>
                </c:pt>
                <c:pt idx="202">
                  <c:v>19.690000999999999</c:v>
                </c:pt>
                <c:pt idx="203">
                  <c:v>15.73</c:v>
                </c:pt>
                <c:pt idx="204">
                  <c:v>14.31</c:v>
                </c:pt>
                <c:pt idx="205">
                  <c:v>11.75</c:v>
                </c:pt>
                <c:pt idx="206">
                  <c:v>13.15</c:v>
                </c:pt>
                <c:pt idx="207">
                  <c:v>11.17</c:v>
                </c:pt>
                <c:pt idx="208">
                  <c:v>10.41</c:v>
                </c:pt>
                <c:pt idx="209">
                  <c:v>10.039999999999999</c:v>
                </c:pt>
                <c:pt idx="210">
                  <c:v>9.15</c:v>
                </c:pt>
                <c:pt idx="211">
                  <c:v>5.87</c:v>
                </c:pt>
                <c:pt idx="212">
                  <c:v>8.34</c:v>
                </c:pt>
                <c:pt idx="213">
                  <c:v>6.63</c:v>
                </c:pt>
                <c:pt idx="214">
                  <c:v>8.73</c:v>
                </c:pt>
                <c:pt idx="215">
                  <c:v>14.3</c:v>
                </c:pt>
                <c:pt idx="216">
                  <c:v>18.239999999999998</c:v>
                </c:pt>
                <c:pt idx="217">
                  <c:v>23.75</c:v>
                </c:pt>
                <c:pt idx="218">
                  <c:v>28.82</c:v>
                </c:pt>
                <c:pt idx="219">
                  <c:v>28.07</c:v>
                </c:pt>
                <c:pt idx="220">
                  <c:v>24.84</c:v>
                </c:pt>
                <c:pt idx="221">
                  <c:v>25.73</c:v>
                </c:pt>
                <c:pt idx="222">
                  <c:v>27.15</c:v>
                </c:pt>
                <c:pt idx="223">
                  <c:v>27.530000999999999</c:v>
                </c:pt>
                <c:pt idx="224">
                  <c:v>25.9</c:v>
                </c:pt>
                <c:pt idx="225">
                  <c:v>27.18</c:v>
                </c:pt>
                <c:pt idx="226">
                  <c:v>27.190000999999999</c:v>
                </c:pt>
                <c:pt idx="227">
                  <c:v>27.83</c:v>
                </c:pt>
                <c:pt idx="228">
                  <c:v>27.629999000000002</c:v>
                </c:pt>
                <c:pt idx="229">
                  <c:v>27.360001</c:v>
                </c:pt>
                <c:pt idx="230">
                  <c:v>28</c:v>
                </c:pt>
                <c:pt idx="231">
                  <c:v>29.950001</c:v>
                </c:pt>
                <c:pt idx="232">
                  <c:v>31.58</c:v>
                </c:pt>
                <c:pt idx="233">
                  <c:v>25.07</c:v>
                </c:pt>
                <c:pt idx="234">
                  <c:v>23.549999</c:v>
                </c:pt>
                <c:pt idx="235">
                  <c:v>22.65</c:v>
                </c:pt>
                <c:pt idx="236">
                  <c:v>22.35</c:v>
                </c:pt>
                <c:pt idx="237">
                  <c:v>20.170000000000002</c:v>
                </c:pt>
                <c:pt idx="238">
                  <c:v>20.809999000000001</c:v>
                </c:pt>
                <c:pt idx="239">
                  <c:v>22.969999000000001</c:v>
                </c:pt>
                <c:pt idx="240">
                  <c:v>23.93</c:v>
                </c:pt>
                <c:pt idx="241">
                  <c:v>19.389999</c:v>
                </c:pt>
                <c:pt idx="242">
                  <c:v>18.48</c:v>
                </c:pt>
                <c:pt idx="243">
                  <c:v>16.98</c:v>
                </c:pt>
                <c:pt idx="244">
                  <c:v>16.709999</c:v>
                </c:pt>
                <c:pt idx="245">
                  <c:v>18.93</c:v>
                </c:pt>
                <c:pt idx="246">
                  <c:v>20.549999</c:v>
                </c:pt>
                <c:pt idx="247">
                  <c:v>20.190000999999999</c:v>
                </c:pt>
                <c:pt idx="248">
                  <c:v>17.920000000000002</c:v>
                </c:pt>
                <c:pt idx="249">
                  <c:v>19.870000999999998</c:v>
                </c:pt>
                <c:pt idx="250">
                  <c:v>19.989999999999998</c:v>
                </c:pt>
                <c:pt idx="251">
                  <c:v>19.82</c:v>
                </c:pt>
                <c:pt idx="252">
                  <c:v>18.989999999999998</c:v>
                </c:pt>
                <c:pt idx="253">
                  <c:v>20.68</c:v>
                </c:pt>
                <c:pt idx="254">
                  <c:v>20.23</c:v>
                </c:pt>
                <c:pt idx="255">
                  <c:v>19.100000000000001</c:v>
                </c:pt>
                <c:pt idx="256">
                  <c:v>18.850000000000001</c:v>
                </c:pt>
                <c:pt idx="257">
                  <c:v>20.83</c:v>
                </c:pt>
                <c:pt idx="258">
                  <c:v>22.07</c:v>
                </c:pt>
                <c:pt idx="259">
                  <c:v>21.82</c:v>
                </c:pt>
                <c:pt idx="260">
                  <c:v>21.59</c:v>
                </c:pt>
                <c:pt idx="261">
                  <c:v>22.68</c:v>
                </c:pt>
                <c:pt idx="262">
                  <c:v>21.35</c:v>
                </c:pt>
                <c:pt idx="263">
                  <c:v>21.85</c:v>
                </c:pt>
                <c:pt idx="264">
                  <c:v>20.420000000000002</c:v>
                </c:pt>
                <c:pt idx="265">
                  <c:v>20.98</c:v>
                </c:pt>
                <c:pt idx="266">
                  <c:v>22.9</c:v>
                </c:pt>
                <c:pt idx="267">
                  <c:v>24.65</c:v>
                </c:pt>
                <c:pt idx="268">
                  <c:v>29.18</c:v>
                </c:pt>
                <c:pt idx="269">
                  <c:v>28.77</c:v>
                </c:pt>
                <c:pt idx="270">
                  <c:v>25.860001</c:v>
                </c:pt>
                <c:pt idx="271">
                  <c:v>24.49</c:v>
                </c:pt>
                <c:pt idx="272">
                  <c:v>25.59</c:v>
                </c:pt>
                <c:pt idx="273">
                  <c:v>24.49</c:v>
                </c:pt>
                <c:pt idx="274">
                  <c:v>23.9</c:v>
                </c:pt>
                <c:pt idx="275">
                  <c:v>21.02</c:v>
                </c:pt>
                <c:pt idx="276">
                  <c:v>19.209999</c:v>
                </c:pt>
                <c:pt idx="277">
                  <c:v>17.489999999999998</c:v>
                </c:pt>
                <c:pt idx="278">
                  <c:v>15.13</c:v>
                </c:pt>
                <c:pt idx="279">
                  <c:v>15.85</c:v>
                </c:pt>
                <c:pt idx="280">
                  <c:v>16.860001</c:v>
                </c:pt>
                <c:pt idx="281">
                  <c:v>19.48</c:v>
                </c:pt>
                <c:pt idx="282">
                  <c:v>17.170000000000002</c:v>
                </c:pt>
                <c:pt idx="283">
                  <c:v>18.700001</c:v>
                </c:pt>
                <c:pt idx="284">
                  <c:v>22.18</c:v>
                </c:pt>
                <c:pt idx="285">
                  <c:v>22.73</c:v>
                </c:pt>
                <c:pt idx="286">
                  <c:v>20.99</c:v>
                </c:pt>
                <c:pt idx="287">
                  <c:v>22.73</c:v>
                </c:pt>
                <c:pt idx="288">
                  <c:v>23.469999000000001</c:v>
                </c:pt>
                <c:pt idx="289">
                  <c:v>23.280000999999999</c:v>
                </c:pt>
                <c:pt idx="290">
                  <c:v>25.4</c:v>
                </c:pt>
                <c:pt idx="291">
                  <c:v>26.25</c:v>
                </c:pt>
                <c:pt idx="292">
                  <c:v>26.75</c:v>
                </c:pt>
                <c:pt idx="293">
                  <c:v>27.15</c:v>
                </c:pt>
                <c:pt idx="294">
                  <c:v>30.299999</c:v>
                </c:pt>
                <c:pt idx="295">
                  <c:v>31.200001</c:v>
                </c:pt>
                <c:pt idx="296">
                  <c:v>29.549999</c:v>
                </c:pt>
                <c:pt idx="297">
                  <c:v>33.299999</c:v>
                </c:pt>
                <c:pt idx="298">
                  <c:v>35.299999</c:v>
                </c:pt>
                <c:pt idx="299">
                  <c:v>47.650002000000001</c:v>
                </c:pt>
                <c:pt idx="300">
                  <c:v>49.700001</c:v>
                </c:pt>
                <c:pt idx="301">
                  <c:v>50.849997999999999</c:v>
                </c:pt>
                <c:pt idx="302">
                  <c:v>48.700001</c:v>
                </c:pt>
                <c:pt idx="303">
                  <c:v>49.150002000000001</c:v>
                </c:pt>
                <c:pt idx="304">
                  <c:v>52.049999</c:v>
                </c:pt>
                <c:pt idx="305">
                  <c:v>57.400002000000001</c:v>
                </c:pt>
                <c:pt idx="306">
                  <c:v>57.349997999999999</c:v>
                </c:pt>
                <c:pt idx="307">
                  <c:v>59.650002000000001</c:v>
                </c:pt>
                <c:pt idx="308">
                  <c:v>60.200001</c:v>
                </c:pt>
                <c:pt idx="309">
                  <c:v>60.25</c:v>
                </c:pt>
                <c:pt idx="310">
                  <c:v>53.349997999999999</c:v>
                </c:pt>
                <c:pt idx="311">
                  <c:v>50.650002000000001</c:v>
                </c:pt>
                <c:pt idx="312">
                  <c:v>52</c:v>
                </c:pt>
                <c:pt idx="313">
                  <c:v>50</c:v>
                </c:pt>
                <c:pt idx="314">
                  <c:v>43.900002000000001</c:v>
                </c:pt>
                <c:pt idx="315">
                  <c:v>41.599997999999999</c:v>
                </c:pt>
                <c:pt idx="316">
                  <c:v>41.599997999999999</c:v>
                </c:pt>
                <c:pt idx="317">
                  <c:v>44.200001</c:v>
                </c:pt>
                <c:pt idx="318">
                  <c:v>47.099997999999999</c:v>
                </c:pt>
                <c:pt idx="319">
                  <c:v>43.299999</c:v>
                </c:pt>
                <c:pt idx="320">
                  <c:v>41.150002000000001</c:v>
                </c:pt>
                <c:pt idx="321">
                  <c:v>46.299999</c:v>
                </c:pt>
                <c:pt idx="322">
                  <c:v>43.5</c:v>
                </c:pt>
                <c:pt idx="323">
                  <c:v>41.950001</c:v>
                </c:pt>
                <c:pt idx="324">
                  <c:v>44.650002000000001</c:v>
                </c:pt>
                <c:pt idx="325">
                  <c:v>51.599997999999999</c:v>
                </c:pt>
                <c:pt idx="326">
                  <c:v>55.880001</c:v>
                </c:pt>
                <c:pt idx="327">
                  <c:v>53.849997999999999</c:v>
                </c:pt>
                <c:pt idx="328">
                  <c:v>51.650002000000001</c:v>
                </c:pt>
                <c:pt idx="329">
                  <c:v>51.299999</c:v>
                </c:pt>
                <c:pt idx="330">
                  <c:v>49.950001</c:v>
                </c:pt>
                <c:pt idx="331">
                  <c:v>50.849997999999999</c:v>
                </c:pt>
                <c:pt idx="332">
                  <c:v>51.650002000000001</c:v>
                </c:pt>
                <c:pt idx="333">
                  <c:v>53.150002000000001</c:v>
                </c:pt>
                <c:pt idx="334">
                  <c:v>51.700001</c:v>
                </c:pt>
                <c:pt idx="335">
                  <c:v>50.450001</c:v>
                </c:pt>
                <c:pt idx="336">
                  <c:v>47.049999</c:v>
                </c:pt>
                <c:pt idx="337">
                  <c:v>48.299999</c:v>
                </c:pt>
                <c:pt idx="338">
                  <c:v>46</c:v>
                </c:pt>
                <c:pt idx="339">
                  <c:v>43.5</c:v>
                </c:pt>
                <c:pt idx="340">
                  <c:v>44.700001</c:v>
                </c:pt>
                <c:pt idx="341">
                  <c:v>48.049999</c:v>
                </c:pt>
                <c:pt idx="342">
                  <c:v>45.849997999999999</c:v>
                </c:pt>
                <c:pt idx="343">
                  <c:v>42.950001</c:v>
                </c:pt>
                <c:pt idx="344">
                  <c:v>38.400002000000001</c:v>
                </c:pt>
                <c:pt idx="345">
                  <c:v>35.950001</c:v>
                </c:pt>
                <c:pt idx="346">
                  <c:v>35.799999</c:v>
                </c:pt>
                <c:pt idx="347">
                  <c:v>34.950001</c:v>
                </c:pt>
                <c:pt idx="348">
                  <c:v>34.150002000000001</c:v>
                </c:pt>
                <c:pt idx="349">
                  <c:v>35.150002000000001</c:v>
                </c:pt>
                <c:pt idx="350">
                  <c:v>36.200001</c:v>
                </c:pt>
                <c:pt idx="351">
                  <c:v>38.700001</c:v>
                </c:pt>
                <c:pt idx="352">
                  <c:v>26.85</c:v>
                </c:pt>
                <c:pt idx="353">
                  <c:v>25.950001</c:v>
                </c:pt>
                <c:pt idx="354">
                  <c:v>24.65</c:v>
                </c:pt>
                <c:pt idx="355">
                  <c:v>26.1</c:v>
                </c:pt>
                <c:pt idx="356">
                  <c:v>26.65</c:v>
                </c:pt>
                <c:pt idx="357">
                  <c:v>25.9</c:v>
                </c:pt>
                <c:pt idx="358">
                  <c:v>24.950001</c:v>
                </c:pt>
                <c:pt idx="359">
                  <c:v>23.58</c:v>
                </c:pt>
                <c:pt idx="360">
                  <c:v>23.85</c:v>
                </c:pt>
                <c:pt idx="361">
                  <c:v>23.65</c:v>
                </c:pt>
                <c:pt idx="362">
                  <c:v>23.35</c:v>
                </c:pt>
                <c:pt idx="363">
                  <c:v>22.950001</c:v>
                </c:pt>
                <c:pt idx="364">
                  <c:v>23.75</c:v>
                </c:pt>
                <c:pt idx="365">
                  <c:v>21.799999</c:v>
                </c:pt>
                <c:pt idx="366">
                  <c:v>20.950001</c:v>
                </c:pt>
                <c:pt idx="367">
                  <c:v>22.299999</c:v>
                </c:pt>
                <c:pt idx="368">
                  <c:v>23.65</c:v>
                </c:pt>
                <c:pt idx="369">
                  <c:v>21.65</c:v>
                </c:pt>
                <c:pt idx="370">
                  <c:v>21.5</c:v>
                </c:pt>
                <c:pt idx="371">
                  <c:v>20.5</c:v>
                </c:pt>
                <c:pt idx="372">
                  <c:v>22.5</c:v>
                </c:pt>
                <c:pt idx="373">
                  <c:v>20.450001</c:v>
                </c:pt>
                <c:pt idx="374">
                  <c:v>20.549999</c:v>
                </c:pt>
                <c:pt idx="375">
                  <c:v>20.149999999999999</c:v>
                </c:pt>
                <c:pt idx="376">
                  <c:v>19.25</c:v>
                </c:pt>
                <c:pt idx="377">
                  <c:v>17</c:v>
                </c:pt>
                <c:pt idx="378">
                  <c:v>15.95</c:v>
                </c:pt>
                <c:pt idx="379">
                  <c:v>15.65</c:v>
                </c:pt>
                <c:pt idx="380">
                  <c:v>15.55</c:v>
                </c:pt>
                <c:pt idx="381">
                  <c:v>14</c:v>
                </c:pt>
                <c:pt idx="382">
                  <c:v>14.55</c:v>
                </c:pt>
                <c:pt idx="383">
                  <c:v>15.15</c:v>
                </c:pt>
                <c:pt idx="384">
                  <c:v>15.75</c:v>
                </c:pt>
                <c:pt idx="385">
                  <c:v>14.9</c:v>
                </c:pt>
                <c:pt idx="386">
                  <c:v>15.05</c:v>
                </c:pt>
                <c:pt idx="387">
                  <c:v>14.3</c:v>
                </c:pt>
                <c:pt idx="388">
                  <c:v>13.55</c:v>
                </c:pt>
                <c:pt idx="389">
                  <c:v>11.45</c:v>
                </c:pt>
                <c:pt idx="390">
                  <c:v>12.7</c:v>
                </c:pt>
                <c:pt idx="391">
                  <c:v>13.05</c:v>
                </c:pt>
                <c:pt idx="392">
                  <c:v>12.75</c:v>
                </c:pt>
                <c:pt idx="393">
                  <c:v>12.18</c:v>
                </c:pt>
                <c:pt idx="394">
                  <c:v>11.27</c:v>
                </c:pt>
                <c:pt idx="395">
                  <c:v>11.18</c:v>
                </c:pt>
                <c:pt idx="396">
                  <c:v>10.64</c:v>
                </c:pt>
                <c:pt idx="397">
                  <c:v>10.1</c:v>
                </c:pt>
                <c:pt idx="398">
                  <c:v>8.8699999999999992</c:v>
                </c:pt>
                <c:pt idx="399">
                  <c:v>8.39</c:v>
                </c:pt>
                <c:pt idx="400">
                  <c:v>8.75</c:v>
                </c:pt>
                <c:pt idx="401">
                  <c:v>8.8800000000000008</c:v>
                </c:pt>
                <c:pt idx="402">
                  <c:v>8.7200000000000006</c:v>
                </c:pt>
                <c:pt idx="403">
                  <c:v>10.66</c:v>
                </c:pt>
                <c:pt idx="404">
                  <c:v>10.28</c:v>
                </c:pt>
                <c:pt idx="405">
                  <c:v>10.31</c:v>
                </c:pt>
                <c:pt idx="406">
                  <c:v>9.1199999999999992</c:v>
                </c:pt>
                <c:pt idx="407">
                  <c:v>9.4499999999999993</c:v>
                </c:pt>
                <c:pt idx="408">
                  <c:v>9.3699999999999992</c:v>
                </c:pt>
                <c:pt idx="409">
                  <c:v>9.33</c:v>
                </c:pt>
                <c:pt idx="410">
                  <c:v>9.5399999999999991</c:v>
                </c:pt>
                <c:pt idx="411">
                  <c:v>9.91</c:v>
                </c:pt>
                <c:pt idx="412">
                  <c:v>9.4499999999999993</c:v>
                </c:pt>
                <c:pt idx="413">
                  <c:v>8.1999999999999993</c:v>
                </c:pt>
                <c:pt idx="414">
                  <c:v>8.39</c:v>
                </c:pt>
                <c:pt idx="415">
                  <c:v>8.75</c:v>
                </c:pt>
                <c:pt idx="416">
                  <c:v>9.92</c:v>
                </c:pt>
                <c:pt idx="417">
                  <c:v>10.24</c:v>
                </c:pt>
                <c:pt idx="418">
                  <c:v>10.09</c:v>
                </c:pt>
                <c:pt idx="419">
                  <c:v>9.39</c:v>
                </c:pt>
                <c:pt idx="420">
                  <c:v>9.2799999999999994</c:v>
                </c:pt>
                <c:pt idx="421">
                  <c:v>9.36</c:v>
                </c:pt>
                <c:pt idx="422">
                  <c:v>9.9700000000000006</c:v>
                </c:pt>
                <c:pt idx="423">
                  <c:v>9.89</c:v>
                </c:pt>
                <c:pt idx="424">
                  <c:v>9.93</c:v>
                </c:pt>
                <c:pt idx="425">
                  <c:v>8.5</c:v>
                </c:pt>
                <c:pt idx="426">
                  <c:v>6.15</c:v>
                </c:pt>
                <c:pt idx="427">
                  <c:v>5.13</c:v>
                </c:pt>
                <c:pt idx="428">
                  <c:v>5.21</c:v>
                </c:pt>
                <c:pt idx="429">
                  <c:v>5.92</c:v>
                </c:pt>
                <c:pt idx="430">
                  <c:v>5.86</c:v>
                </c:pt>
                <c:pt idx="431">
                  <c:v>6.2</c:v>
                </c:pt>
                <c:pt idx="432">
                  <c:v>7.35</c:v>
                </c:pt>
                <c:pt idx="433">
                  <c:v>8.9700000000000006</c:v>
                </c:pt>
                <c:pt idx="434">
                  <c:v>9.08</c:v>
                </c:pt>
                <c:pt idx="435">
                  <c:v>8.1</c:v>
                </c:pt>
                <c:pt idx="436">
                  <c:v>7.57</c:v>
                </c:pt>
                <c:pt idx="437">
                  <c:v>8.9</c:v>
                </c:pt>
                <c:pt idx="438">
                  <c:v>8.7100000000000009</c:v>
                </c:pt>
                <c:pt idx="439">
                  <c:v>8.3000000000000007</c:v>
                </c:pt>
                <c:pt idx="440">
                  <c:v>7.93</c:v>
                </c:pt>
                <c:pt idx="441">
                  <c:v>11.99</c:v>
                </c:pt>
                <c:pt idx="442">
                  <c:v>11.09</c:v>
                </c:pt>
                <c:pt idx="443">
                  <c:v>11.28</c:v>
                </c:pt>
                <c:pt idx="444">
                  <c:v>11.15</c:v>
                </c:pt>
                <c:pt idx="445">
                  <c:v>11.72</c:v>
                </c:pt>
                <c:pt idx="446">
                  <c:v>10.19</c:v>
                </c:pt>
                <c:pt idx="447">
                  <c:v>12</c:v>
                </c:pt>
                <c:pt idx="448">
                  <c:v>12.21</c:v>
                </c:pt>
                <c:pt idx="449">
                  <c:v>11.67</c:v>
                </c:pt>
                <c:pt idx="450">
                  <c:v>11.41</c:v>
                </c:pt>
                <c:pt idx="451">
                  <c:v>11.62</c:v>
                </c:pt>
                <c:pt idx="452">
                  <c:v>10.67</c:v>
                </c:pt>
                <c:pt idx="453">
                  <c:v>12.05</c:v>
                </c:pt>
                <c:pt idx="454">
                  <c:v>12.77</c:v>
                </c:pt>
                <c:pt idx="455">
                  <c:v>15.1</c:v>
                </c:pt>
                <c:pt idx="456">
                  <c:v>15.52</c:v>
                </c:pt>
                <c:pt idx="457">
                  <c:v>16.010000000000002</c:v>
                </c:pt>
                <c:pt idx="458">
                  <c:v>16.219999000000001</c:v>
                </c:pt>
                <c:pt idx="459">
                  <c:v>15.89</c:v>
                </c:pt>
                <c:pt idx="460">
                  <c:v>16.049999</c:v>
                </c:pt>
                <c:pt idx="461">
                  <c:v>16.940000999999999</c:v>
                </c:pt>
                <c:pt idx="462">
                  <c:v>16.709999</c:v>
                </c:pt>
                <c:pt idx="463">
                  <c:v>16.290001</c:v>
                </c:pt>
                <c:pt idx="464">
                  <c:v>15.22</c:v>
                </c:pt>
                <c:pt idx="465">
                  <c:v>14.97</c:v>
                </c:pt>
                <c:pt idx="466">
                  <c:v>13.02</c:v>
                </c:pt>
                <c:pt idx="467">
                  <c:v>12.35</c:v>
                </c:pt>
                <c:pt idx="468">
                  <c:v>12.88</c:v>
                </c:pt>
                <c:pt idx="469">
                  <c:v>12.8</c:v>
                </c:pt>
                <c:pt idx="470">
                  <c:v>12.38</c:v>
                </c:pt>
                <c:pt idx="471">
                  <c:v>12.24</c:v>
                </c:pt>
                <c:pt idx="472">
                  <c:v>11.05</c:v>
                </c:pt>
                <c:pt idx="473">
                  <c:v>9.99</c:v>
                </c:pt>
                <c:pt idx="474">
                  <c:v>11.07</c:v>
                </c:pt>
                <c:pt idx="475">
                  <c:v>11.69</c:v>
                </c:pt>
                <c:pt idx="476">
                  <c:v>13.73</c:v>
                </c:pt>
                <c:pt idx="477">
                  <c:v>13.51</c:v>
                </c:pt>
                <c:pt idx="478">
                  <c:v>13.75</c:v>
                </c:pt>
                <c:pt idx="479">
                  <c:v>14.15</c:v>
                </c:pt>
                <c:pt idx="480">
                  <c:v>13.07</c:v>
                </c:pt>
                <c:pt idx="481">
                  <c:v>11.81</c:v>
                </c:pt>
                <c:pt idx="482">
                  <c:v>12.74</c:v>
                </c:pt>
                <c:pt idx="483">
                  <c:v>12.08</c:v>
                </c:pt>
                <c:pt idx="484">
                  <c:v>12.59</c:v>
                </c:pt>
                <c:pt idx="485">
                  <c:v>12.48</c:v>
                </c:pt>
                <c:pt idx="486">
                  <c:v>13.2</c:v>
                </c:pt>
                <c:pt idx="487">
                  <c:v>13.21</c:v>
                </c:pt>
                <c:pt idx="488">
                  <c:v>12.73</c:v>
                </c:pt>
                <c:pt idx="489">
                  <c:v>14.65</c:v>
                </c:pt>
                <c:pt idx="490">
                  <c:v>15.14</c:v>
                </c:pt>
                <c:pt idx="491">
                  <c:v>13.75</c:v>
                </c:pt>
                <c:pt idx="492">
                  <c:v>12.81</c:v>
                </c:pt>
                <c:pt idx="493">
                  <c:v>12.39</c:v>
                </c:pt>
                <c:pt idx="494">
                  <c:v>11.77</c:v>
                </c:pt>
                <c:pt idx="495">
                  <c:v>9.91</c:v>
                </c:pt>
                <c:pt idx="496">
                  <c:v>9.06</c:v>
                </c:pt>
                <c:pt idx="497">
                  <c:v>9.14</c:v>
                </c:pt>
                <c:pt idx="498">
                  <c:v>10.75</c:v>
                </c:pt>
                <c:pt idx="499">
                  <c:v>11.38</c:v>
                </c:pt>
                <c:pt idx="500">
                  <c:v>12.51</c:v>
                </c:pt>
                <c:pt idx="501">
                  <c:v>13.02</c:v>
                </c:pt>
                <c:pt idx="502">
                  <c:v>12.02</c:v>
                </c:pt>
                <c:pt idx="503">
                  <c:v>10.15</c:v>
                </c:pt>
                <c:pt idx="504">
                  <c:v>9.9</c:v>
                </c:pt>
                <c:pt idx="505">
                  <c:v>9.15</c:v>
                </c:pt>
                <c:pt idx="506">
                  <c:v>7.26</c:v>
                </c:pt>
                <c:pt idx="507">
                  <c:v>8.7799999999999994</c:v>
                </c:pt>
                <c:pt idx="508">
                  <c:v>9.0299999999999994</c:v>
                </c:pt>
                <c:pt idx="509">
                  <c:v>9.26</c:v>
                </c:pt>
                <c:pt idx="510">
                  <c:v>10.1</c:v>
                </c:pt>
                <c:pt idx="511">
                  <c:v>11.17</c:v>
                </c:pt>
                <c:pt idx="512">
                  <c:v>11.05</c:v>
                </c:pt>
                <c:pt idx="513">
                  <c:v>11.07</c:v>
                </c:pt>
                <c:pt idx="514">
                  <c:v>10.91</c:v>
                </c:pt>
                <c:pt idx="515">
                  <c:v>8.68</c:v>
                </c:pt>
                <c:pt idx="516">
                  <c:v>8.9499999999999993</c:v>
                </c:pt>
                <c:pt idx="517">
                  <c:v>9.3800000000000008</c:v>
                </c:pt>
                <c:pt idx="518">
                  <c:v>9.5</c:v>
                </c:pt>
                <c:pt idx="519">
                  <c:v>8.9700000000000006</c:v>
                </c:pt>
                <c:pt idx="520">
                  <c:v>12.15</c:v>
                </c:pt>
                <c:pt idx="521">
                  <c:v>11.68</c:v>
                </c:pt>
                <c:pt idx="522">
                  <c:v>11.46</c:v>
                </c:pt>
                <c:pt idx="523">
                  <c:v>11.37</c:v>
                </c:pt>
                <c:pt idx="524">
                  <c:v>12.56</c:v>
                </c:pt>
                <c:pt idx="525">
                  <c:v>13.91</c:v>
                </c:pt>
                <c:pt idx="526">
                  <c:v>15.03</c:v>
                </c:pt>
                <c:pt idx="527">
                  <c:v>16.170000000000002</c:v>
                </c:pt>
                <c:pt idx="528">
                  <c:v>14.43</c:v>
                </c:pt>
                <c:pt idx="529">
                  <c:v>13.4</c:v>
                </c:pt>
                <c:pt idx="530">
                  <c:v>13.32</c:v>
                </c:pt>
                <c:pt idx="531">
                  <c:v>13.29</c:v>
                </c:pt>
                <c:pt idx="532">
                  <c:v>13.02</c:v>
                </c:pt>
                <c:pt idx="533">
                  <c:v>14.08</c:v>
                </c:pt>
                <c:pt idx="534">
                  <c:v>14.38</c:v>
                </c:pt>
                <c:pt idx="535">
                  <c:v>15.99</c:v>
                </c:pt>
                <c:pt idx="536">
                  <c:v>16.09</c:v>
                </c:pt>
                <c:pt idx="537">
                  <c:v>16.879999000000002</c:v>
                </c:pt>
                <c:pt idx="538">
                  <c:v>16.75</c:v>
                </c:pt>
                <c:pt idx="539">
                  <c:v>16.489999999999998</c:v>
                </c:pt>
                <c:pt idx="540">
                  <c:v>16.989999999999998</c:v>
                </c:pt>
                <c:pt idx="541">
                  <c:v>17.450001</c:v>
                </c:pt>
                <c:pt idx="542">
                  <c:v>17.950001</c:v>
                </c:pt>
                <c:pt idx="543">
                  <c:v>17.32</c:v>
                </c:pt>
                <c:pt idx="544">
                  <c:v>18.5</c:v>
                </c:pt>
                <c:pt idx="545">
                  <c:v>18.049999</c:v>
                </c:pt>
                <c:pt idx="546">
                  <c:v>18.280000999999999</c:v>
                </c:pt>
                <c:pt idx="547">
                  <c:v>18.889999</c:v>
                </c:pt>
                <c:pt idx="548">
                  <c:v>18.420000000000002</c:v>
                </c:pt>
                <c:pt idx="549">
                  <c:v>17.48</c:v>
                </c:pt>
                <c:pt idx="550">
                  <c:v>16.899999999999999</c:v>
                </c:pt>
                <c:pt idx="551">
                  <c:v>15.94</c:v>
                </c:pt>
                <c:pt idx="552">
                  <c:v>16.690000999999999</c:v>
                </c:pt>
                <c:pt idx="553">
                  <c:v>14.24</c:v>
                </c:pt>
                <c:pt idx="554">
                  <c:v>14.65</c:v>
                </c:pt>
                <c:pt idx="555">
                  <c:v>14.29</c:v>
                </c:pt>
                <c:pt idx="556">
                  <c:v>14.97</c:v>
                </c:pt>
                <c:pt idx="557">
                  <c:v>14.84</c:v>
                </c:pt>
                <c:pt idx="558">
                  <c:v>14.5</c:v>
                </c:pt>
                <c:pt idx="559">
                  <c:v>13.88</c:v>
                </c:pt>
                <c:pt idx="560">
                  <c:v>13.12</c:v>
                </c:pt>
                <c:pt idx="561">
                  <c:v>13.24</c:v>
                </c:pt>
                <c:pt idx="562">
                  <c:v>12.59</c:v>
                </c:pt>
                <c:pt idx="563">
                  <c:v>12.29</c:v>
                </c:pt>
                <c:pt idx="564">
                  <c:v>11.25</c:v>
                </c:pt>
                <c:pt idx="565">
                  <c:v>10.93</c:v>
                </c:pt>
                <c:pt idx="566">
                  <c:v>11.55</c:v>
                </c:pt>
                <c:pt idx="567">
                  <c:v>11.64</c:v>
                </c:pt>
                <c:pt idx="568">
                  <c:v>10.89</c:v>
                </c:pt>
                <c:pt idx="569">
                  <c:v>9.23</c:v>
                </c:pt>
                <c:pt idx="570">
                  <c:v>9.01</c:v>
                </c:pt>
                <c:pt idx="571">
                  <c:v>8.73</c:v>
                </c:pt>
                <c:pt idx="572">
                  <c:v>9.09</c:v>
                </c:pt>
                <c:pt idx="573">
                  <c:v>8.6199999999999992</c:v>
                </c:pt>
                <c:pt idx="574">
                  <c:v>7.89</c:v>
                </c:pt>
                <c:pt idx="575">
                  <c:v>8.43</c:v>
                </c:pt>
                <c:pt idx="576">
                  <c:v>8.16</c:v>
                </c:pt>
                <c:pt idx="577">
                  <c:v>8.75</c:v>
                </c:pt>
                <c:pt idx="578">
                  <c:v>8.8800000000000008</c:v>
                </c:pt>
                <c:pt idx="579">
                  <c:v>8.7899999999999991</c:v>
                </c:pt>
                <c:pt idx="580">
                  <c:v>8.8800000000000008</c:v>
                </c:pt>
                <c:pt idx="581">
                  <c:v>9</c:v>
                </c:pt>
                <c:pt idx="582">
                  <c:v>9.17</c:v>
                </c:pt>
                <c:pt idx="583">
                  <c:v>9.2100000000000009</c:v>
                </c:pt>
                <c:pt idx="584">
                  <c:v>9.33</c:v>
                </c:pt>
                <c:pt idx="585">
                  <c:v>9.42</c:v>
                </c:pt>
                <c:pt idx="586">
                  <c:v>9.18</c:v>
                </c:pt>
                <c:pt idx="587">
                  <c:v>9.14</c:v>
                </c:pt>
                <c:pt idx="588">
                  <c:v>9.58</c:v>
                </c:pt>
                <c:pt idx="589">
                  <c:v>9.59</c:v>
                </c:pt>
                <c:pt idx="590">
                  <c:v>8.41</c:v>
                </c:pt>
                <c:pt idx="591">
                  <c:v>8.77</c:v>
                </c:pt>
                <c:pt idx="592">
                  <c:v>8.35</c:v>
                </c:pt>
                <c:pt idx="593">
                  <c:v>8.27</c:v>
                </c:pt>
                <c:pt idx="594">
                  <c:v>8.33</c:v>
                </c:pt>
                <c:pt idx="595">
                  <c:v>7.75</c:v>
                </c:pt>
                <c:pt idx="596">
                  <c:v>6.93</c:v>
                </c:pt>
                <c:pt idx="597">
                  <c:v>7.25</c:v>
                </c:pt>
                <c:pt idx="598">
                  <c:v>8.3000000000000007</c:v>
                </c:pt>
                <c:pt idx="599">
                  <c:v>8.08</c:v>
                </c:pt>
                <c:pt idx="600">
                  <c:v>7.95</c:v>
                </c:pt>
                <c:pt idx="601">
                  <c:v>7.82</c:v>
                </c:pt>
                <c:pt idx="602">
                  <c:v>7.8</c:v>
                </c:pt>
                <c:pt idx="603">
                  <c:v>8.2799999999999994</c:v>
                </c:pt>
                <c:pt idx="604">
                  <c:v>7.87</c:v>
                </c:pt>
                <c:pt idx="605">
                  <c:v>8.3699999999999992</c:v>
                </c:pt>
                <c:pt idx="606">
                  <c:v>8.06</c:v>
                </c:pt>
                <c:pt idx="607">
                  <c:v>7.33</c:v>
                </c:pt>
                <c:pt idx="608">
                  <c:v>6.72</c:v>
                </c:pt>
                <c:pt idx="609">
                  <c:v>6.89</c:v>
                </c:pt>
                <c:pt idx="610">
                  <c:v>7.06</c:v>
                </c:pt>
                <c:pt idx="611">
                  <c:v>8.59</c:v>
                </c:pt>
                <c:pt idx="612">
                  <c:v>8.6999999999999993</c:v>
                </c:pt>
                <c:pt idx="613">
                  <c:v>8.76</c:v>
                </c:pt>
                <c:pt idx="614">
                  <c:v>8.2100000000000009</c:v>
                </c:pt>
                <c:pt idx="615">
                  <c:v>8.3800000000000008</c:v>
                </c:pt>
                <c:pt idx="616">
                  <c:v>8.5500000000000007</c:v>
                </c:pt>
                <c:pt idx="617">
                  <c:v>8.5500000000000007</c:v>
                </c:pt>
                <c:pt idx="618">
                  <c:v>8.8800000000000008</c:v>
                </c:pt>
                <c:pt idx="619">
                  <c:v>8.8800000000000008</c:v>
                </c:pt>
                <c:pt idx="620">
                  <c:v>8.18</c:v>
                </c:pt>
                <c:pt idx="621">
                  <c:v>8.49</c:v>
                </c:pt>
                <c:pt idx="622">
                  <c:v>8.6999999999999993</c:v>
                </c:pt>
                <c:pt idx="623">
                  <c:v>9.49</c:v>
                </c:pt>
                <c:pt idx="624">
                  <c:v>9.56</c:v>
                </c:pt>
                <c:pt idx="625">
                  <c:v>11.02</c:v>
                </c:pt>
                <c:pt idx="626">
                  <c:v>11.37</c:v>
                </c:pt>
                <c:pt idx="627">
                  <c:v>11.29</c:v>
                </c:pt>
                <c:pt idx="628">
                  <c:v>11.88</c:v>
                </c:pt>
                <c:pt idx="629">
                  <c:v>11.66</c:v>
                </c:pt>
                <c:pt idx="630">
                  <c:v>11.47</c:v>
                </c:pt>
                <c:pt idx="631">
                  <c:v>10.93</c:v>
                </c:pt>
                <c:pt idx="632">
                  <c:v>10.73</c:v>
                </c:pt>
                <c:pt idx="633">
                  <c:v>10.3</c:v>
                </c:pt>
                <c:pt idx="634">
                  <c:v>12.09</c:v>
                </c:pt>
                <c:pt idx="635">
                  <c:v>12.59</c:v>
                </c:pt>
                <c:pt idx="636">
                  <c:v>12.5</c:v>
                </c:pt>
                <c:pt idx="637">
                  <c:v>13.03</c:v>
                </c:pt>
                <c:pt idx="638">
                  <c:v>11.75</c:v>
                </c:pt>
                <c:pt idx="639">
                  <c:v>11.71</c:v>
                </c:pt>
                <c:pt idx="640">
                  <c:v>11.19</c:v>
                </c:pt>
                <c:pt idx="641">
                  <c:v>10.48</c:v>
                </c:pt>
                <c:pt idx="642">
                  <c:v>9.6999999999999993</c:v>
                </c:pt>
                <c:pt idx="643">
                  <c:v>8.1999999999999993</c:v>
                </c:pt>
                <c:pt idx="644">
                  <c:v>7.92</c:v>
                </c:pt>
                <c:pt idx="645">
                  <c:v>9.1</c:v>
                </c:pt>
                <c:pt idx="646">
                  <c:v>8.32</c:v>
                </c:pt>
                <c:pt idx="647">
                  <c:v>7.72</c:v>
                </c:pt>
                <c:pt idx="648">
                  <c:v>8.2200000000000006</c:v>
                </c:pt>
                <c:pt idx="649">
                  <c:v>8.75</c:v>
                </c:pt>
                <c:pt idx="650">
                  <c:v>8.94</c:v>
                </c:pt>
                <c:pt idx="651">
                  <c:v>9.02</c:v>
                </c:pt>
                <c:pt idx="652">
                  <c:v>8.35</c:v>
                </c:pt>
                <c:pt idx="653">
                  <c:v>8.3000000000000007</c:v>
                </c:pt>
                <c:pt idx="654">
                  <c:v>7.27</c:v>
                </c:pt>
                <c:pt idx="655">
                  <c:v>7.12</c:v>
                </c:pt>
                <c:pt idx="656">
                  <c:v>7.05</c:v>
                </c:pt>
                <c:pt idx="657">
                  <c:v>7.89</c:v>
                </c:pt>
                <c:pt idx="658">
                  <c:v>7.82</c:v>
                </c:pt>
                <c:pt idx="659">
                  <c:v>8.3800000000000008</c:v>
                </c:pt>
                <c:pt idx="660">
                  <c:v>8.18</c:v>
                </c:pt>
                <c:pt idx="661">
                  <c:v>7.98</c:v>
                </c:pt>
                <c:pt idx="662">
                  <c:v>8.2799999999999994</c:v>
                </c:pt>
                <c:pt idx="663">
                  <c:v>7.78</c:v>
                </c:pt>
                <c:pt idx="664">
                  <c:v>9.14</c:v>
                </c:pt>
                <c:pt idx="665">
                  <c:v>9.6300000000000008</c:v>
                </c:pt>
                <c:pt idx="666">
                  <c:v>9.86</c:v>
                </c:pt>
                <c:pt idx="667">
                  <c:v>10.27</c:v>
                </c:pt>
                <c:pt idx="668">
                  <c:v>10.39</c:v>
                </c:pt>
                <c:pt idx="669">
                  <c:v>9.6999999999999993</c:v>
                </c:pt>
                <c:pt idx="670">
                  <c:v>9.2799999999999994</c:v>
                </c:pt>
                <c:pt idx="671">
                  <c:v>8.67</c:v>
                </c:pt>
                <c:pt idx="672">
                  <c:v>9.3699999999999992</c:v>
                </c:pt>
                <c:pt idx="673">
                  <c:v>9.91</c:v>
                </c:pt>
                <c:pt idx="674">
                  <c:v>9.67</c:v>
                </c:pt>
                <c:pt idx="675">
                  <c:v>10.27</c:v>
                </c:pt>
                <c:pt idx="676">
                  <c:v>10.5</c:v>
                </c:pt>
                <c:pt idx="677">
                  <c:v>10.53</c:v>
                </c:pt>
                <c:pt idx="678">
                  <c:v>9.49</c:v>
                </c:pt>
                <c:pt idx="679">
                  <c:v>8.82</c:v>
                </c:pt>
                <c:pt idx="680">
                  <c:v>9.1300000000000008</c:v>
                </c:pt>
                <c:pt idx="681">
                  <c:v>9.1199999999999992</c:v>
                </c:pt>
                <c:pt idx="682">
                  <c:v>8.41</c:v>
                </c:pt>
                <c:pt idx="683">
                  <c:v>8.83</c:v>
                </c:pt>
                <c:pt idx="684">
                  <c:v>9.23</c:v>
                </c:pt>
                <c:pt idx="685">
                  <c:v>9.1300000000000008</c:v>
                </c:pt>
                <c:pt idx="686">
                  <c:v>8.9600000000000009</c:v>
                </c:pt>
                <c:pt idx="687">
                  <c:v>9.6</c:v>
                </c:pt>
                <c:pt idx="688">
                  <c:v>9.7899999999999991</c:v>
                </c:pt>
                <c:pt idx="689">
                  <c:v>9.98</c:v>
                </c:pt>
                <c:pt idx="690">
                  <c:v>10.119999999999999</c:v>
                </c:pt>
                <c:pt idx="691">
                  <c:v>10.130000000000001</c:v>
                </c:pt>
                <c:pt idx="692">
                  <c:v>10.39</c:v>
                </c:pt>
                <c:pt idx="693">
                  <c:v>10.199999999999999</c:v>
                </c:pt>
                <c:pt idx="694">
                  <c:v>9.9600000000000009</c:v>
                </c:pt>
                <c:pt idx="695">
                  <c:v>9.8699999999999992</c:v>
                </c:pt>
                <c:pt idx="696">
                  <c:v>9.6300000000000008</c:v>
                </c:pt>
                <c:pt idx="697">
                  <c:v>9.39</c:v>
                </c:pt>
                <c:pt idx="698">
                  <c:v>8.64</c:v>
                </c:pt>
                <c:pt idx="699">
                  <c:v>6.77</c:v>
                </c:pt>
                <c:pt idx="700">
                  <c:v>7.36</c:v>
                </c:pt>
                <c:pt idx="701">
                  <c:v>7.43</c:v>
                </c:pt>
                <c:pt idx="702">
                  <c:v>7.87</c:v>
                </c:pt>
                <c:pt idx="703">
                  <c:v>7.92</c:v>
                </c:pt>
                <c:pt idx="704">
                  <c:v>9.07</c:v>
                </c:pt>
                <c:pt idx="705">
                  <c:v>9.43</c:v>
                </c:pt>
                <c:pt idx="706">
                  <c:v>9.56</c:v>
                </c:pt>
                <c:pt idx="707">
                  <c:v>9.6300000000000008</c:v>
                </c:pt>
                <c:pt idx="708">
                  <c:v>10.029999999999999</c:v>
                </c:pt>
                <c:pt idx="709">
                  <c:v>10.32</c:v>
                </c:pt>
                <c:pt idx="710">
                  <c:v>10.06</c:v>
                </c:pt>
                <c:pt idx="711">
                  <c:v>10.68</c:v>
                </c:pt>
                <c:pt idx="712">
                  <c:v>10.51</c:v>
                </c:pt>
                <c:pt idx="713">
                  <c:v>10.210000000000001</c:v>
                </c:pt>
                <c:pt idx="714">
                  <c:v>11.24</c:v>
                </c:pt>
                <c:pt idx="715">
                  <c:v>11.8</c:v>
                </c:pt>
                <c:pt idx="716">
                  <c:v>10.59</c:v>
                </c:pt>
                <c:pt idx="717">
                  <c:v>10.65</c:v>
                </c:pt>
                <c:pt idx="718">
                  <c:v>9.8000000000000007</c:v>
                </c:pt>
                <c:pt idx="719">
                  <c:v>10.54</c:v>
                </c:pt>
                <c:pt idx="720">
                  <c:v>9.27</c:v>
                </c:pt>
                <c:pt idx="721">
                  <c:v>10.45</c:v>
                </c:pt>
                <c:pt idx="722">
                  <c:v>10.26</c:v>
                </c:pt>
                <c:pt idx="723">
                  <c:v>10.39</c:v>
                </c:pt>
                <c:pt idx="724">
                  <c:v>10.74</c:v>
                </c:pt>
                <c:pt idx="725">
                  <c:v>10.220000000000001</c:v>
                </c:pt>
                <c:pt idx="726">
                  <c:v>10.31</c:v>
                </c:pt>
                <c:pt idx="727">
                  <c:v>10.91</c:v>
                </c:pt>
                <c:pt idx="728">
                  <c:v>11.31</c:v>
                </c:pt>
                <c:pt idx="729">
                  <c:v>14.71</c:v>
                </c:pt>
                <c:pt idx="730">
                  <c:v>14.54</c:v>
                </c:pt>
                <c:pt idx="731">
                  <c:v>14.45</c:v>
                </c:pt>
                <c:pt idx="732">
                  <c:v>14.35</c:v>
                </c:pt>
                <c:pt idx="733">
                  <c:v>14.3</c:v>
                </c:pt>
                <c:pt idx="734">
                  <c:v>14.18</c:v>
                </c:pt>
                <c:pt idx="735">
                  <c:v>14.55</c:v>
                </c:pt>
                <c:pt idx="736">
                  <c:v>14.66</c:v>
                </c:pt>
                <c:pt idx="737">
                  <c:v>14.59</c:v>
                </c:pt>
                <c:pt idx="738">
                  <c:v>16.889999</c:v>
                </c:pt>
                <c:pt idx="739">
                  <c:v>15.86</c:v>
                </c:pt>
                <c:pt idx="740">
                  <c:v>15.25</c:v>
                </c:pt>
                <c:pt idx="741">
                  <c:v>13.71</c:v>
                </c:pt>
                <c:pt idx="742">
                  <c:v>14.08</c:v>
                </c:pt>
                <c:pt idx="743">
                  <c:v>15.29</c:v>
                </c:pt>
                <c:pt idx="744">
                  <c:v>15.25</c:v>
                </c:pt>
                <c:pt idx="745">
                  <c:v>15.35</c:v>
                </c:pt>
                <c:pt idx="746">
                  <c:v>14.55</c:v>
                </c:pt>
                <c:pt idx="747">
                  <c:v>14.31</c:v>
                </c:pt>
                <c:pt idx="748">
                  <c:v>14.33</c:v>
                </c:pt>
                <c:pt idx="749">
                  <c:v>13.97</c:v>
                </c:pt>
                <c:pt idx="750">
                  <c:v>14.44</c:v>
                </c:pt>
                <c:pt idx="751">
                  <c:v>14.23</c:v>
                </c:pt>
                <c:pt idx="752">
                  <c:v>14.64</c:v>
                </c:pt>
                <c:pt idx="753">
                  <c:v>16.030000999999999</c:v>
                </c:pt>
                <c:pt idx="754">
                  <c:v>14.98</c:v>
                </c:pt>
                <c:pt idx="755">
                  <c:v>14.07</c:v>
                </c:pt>
                <c:pt idx="756">
                  <c:v>17.780000999999999</c:v>
                </c:pt>
                <c:pt idx="757">
                  <c:v>18.040001</c:v>
                </c:pt>
                <c:pt idx="758">
                  <c:v>16.66</c:v>
                </c:pt>
                <c:pt idx="759">
                  <c:v>14.73</c:v>
                </c:pt>
                <c:pt idx="760">
                  <c:v>16.170000000000002</c:v>
                </c:pt>
                <c:pt idx="761">
                  <c:v>16</c:v>
                </c:pt>
                <c:pt idx="762">
                  <c:v>15.91</c:v>
                </c:pt>
                <c:pt idx="763">
                  <c:v>15.15</c:v>
                </c:pt>
                <c:pt idx="764">
                  <c:v>15.65</c:v>
                </c:pt>
                <c:pt idx="765">
                  <c:v>15.89</c:v>
                </c:pt>
                <c:pt idx="766">
                  <c:v>17.739999999999998</c:v>
                </c:pt>
                <c:pt idx="767">
                  <c:v>18.610001</c:v>
                </c:pt>
                <c:pt idx="768">
                  <c:v>18.02</c:v>
                </c:pt>
                <c:pt idx="769">
                  <c:v>15.68</c:v>
                </c:pt>
                <c:pt idx="770">
                  <c:v>15.46</c:v>
                </c:pt>
                <c:pt idx="771">
                  <c:v>14.15</c:v>
                </c:pt>
                <c:pt idx="772">
                  <c:v>14.74</c:v>
                </c:pt>
                <c:pt idx="773">
                  <c:v>16.219999000000001</c:v>
                </c:pt>
                <c:pt idx="774">
                  <c:v>17.59</c:v>
                </c:pt>
                <c:pt idx="775">
                  <c:v>19.149999999999999</c:v>
                </c:pt>
                <c:pt idx="776">
                  <c:v>19.07</c:v>
                </c:pt>
                <c:pt idx="777">
                  <c:v>17.829999999999998</c:v>
                </c:pt>
                <c:pt idx="778">
                  <c:v>16.709999</c:v>
                </c:pt>
                <c:pt idx="779">
                  <c:v>17.010000000000002</c:v>
                </c:pt>
                <c:pt idx="780">
                  <c:v>19.09</c:v>
                </c:pt>
                <c:pt idx="781">
                  <c:v>17</c:v>
                </c:pt>
                <c:pt idx="782">
                  <c:v>16.16</c:v>
                </c:pt>
                <c:pt idx="783">
                  <c:v>15.51</c:v>
                </c:pt>
                <c:pt idx="784">
                  <c:v>14.96</c:v>
                </c:pt>
                <c:pt idx="785">
                  <c:v>14.88</c:v>
                </c:pt>
                <c:pt idx="786">
                  <c:v>13.2</c:v>
                </c:pt>
                <c:pt idx="787">
                  <c:v>13.93</c:v>
                </c:pt>
                <c:pt idx="788">
                  <c:v>14.01</c:v>
                </c:pt>
                <c:pt idx="789">
                  <c:v>10.89</c:v>
                </c:pt>
                <c:pt idx="790">
                  <c:v>10.58</c:v>
                </c:pt>
                <c:pt idx="791">
                  <c:v>12.48</c:v>
                </c:pt>
                <c:pt idx="792">
                  <c:v>13.44</c:v>
                </c:pt>
                <c:pt idx="793">
                  <c:v>14.93</c:v>
                </c:pt>
                <c:pt idx="794">
                  <c:v>12.57</c:v>
                </c:pt>
                <c:pt idx="795">
                  <c:v>13.46</c:v>
                </c:pt>
                <c:pt idx="796">
                  <c:v>13.7</c:v>
                </c:pt>
                <c:pt idx="797">
                  <c:v>15.64</c:v>
                </c:pt>
                <c:pt idx="798">
                  <c:v>18.870000999999998</c:v>
                </c:pt>
                <c:pt idx="799">
                  <c:v>16.579999999999998</c:v>
                </c:pt>
                <c:pt idx="800">
                  <c:v>16.899999999999999</c:v>
                </c:pt>
                <c:pt idx="801">
                  <c:v>16.09</c:v>
                </c:pt>
                <c:pt idx="802">
                  <c:v>14.7</c:v>
                </c:pt>
                <c:pt idx="803">
                  <c:v>15.01</c:v>
                </c:pt>
                <c:pt idx="804">
                  <c:v>10.86</c:v>
                </c:pt>
                <c:pt idx="805">
                  <c:v>14.58</c:v>
                </c:pt>
                <c:pt idx="806">
                  <c:v>16.98</c:v>
                </c:pt>
                <c:pt idx="807">
                  <c:v>18</c:v>
                </c:pt>
                <c:pt idx="808">
                  <c:v>15.01</c:v>
                </c:pt>
                <c:pt idx="809">
                  <c:v>17.360001</c:v>
                </c:pt>
                <c:pt idx="810">
                  <c:v>18.360001</c:v>
                </c:pt>
                <c:pt idx="811">
                  <c:v>19.329999999999998</c:v>
                </c:pt>
                <c:pt idx="812">
                  <c:v>23.379999000000002</c:v>
                </c:pt>
                <c:pt idx="813">
                  <c:v>24.5</c:v>
                </c:pt>
                <c:pt idx="814">
                  <c:v>26.719999000000001</c:v>
                </c:pt>
                <c:pt idx="815">
                  <c:v>28.639999</c:v>
                </c:pt>
                <c:pt idx="816">
                  <c:v>30.110001</c:v>
                </c:pt>
                <c:pt idx="817">
                  <c:v>31.299999</c:v>
                </c:pt>
                <c:pt idx="818">
                  <c:v>32.029998999999997</c:v>
                </c:pt>
                <c:pt idx="819">
                  <c:v>31.799999</c:v>
                </c:pt>
                <c:pt idx="820">
                  <c:v>31.549999</c:v>
                </c:pt>
                <c:pt idx="821">
                  <c:v>29.530000999999999</c:v>
                </c:pt>
                <c:pt idx="822">
                  <c:v>29.74</c:v>
                </c:pt>
                <c:pt idx="823">
                  <c:v>28.91</c:v>
                </c:pt>
                <c:pt idx="824">
                  <c:v>28.620000999999998</c:v>
                </c:pt>
                <c:pt idx="825">
                  <c:v>30.4</c:v>
                </c:pt>
                <c:pt idx="826">
                  <c:v>33.25</c:v>
                </c:pt>
                <c:pt idx="827">
                  <c:v>32.799999</c:v>
                </c:pt>
                <c:pt idx="828">
                  <c:v>33.669998</c:v>
                </c:pt>
                <c:pt idx="829">
                  <c:v>32.330002</c:v>
                </c:pt>
                <c:pt idx="830">
                  <c:v>29.75</c:v>
                </c:pt>
                <c:pt idx="831">
                  <c:v>31.940000999999999</c:v>
                </c:pt>
                <c:pt idx="832">
                  <c:v>29.620000999999998</c:v>
                </c:pt>
                <c:pt idx="833">
                  <c:v>28.23</c:v>
                </c:pt>
                <c:pt idx="834">
                  <c:v>27.57</c:v>
                </c:pt>
                <c:pt idx="835">
                  <c:v>24.59</c:v>
                </c:pt>
                <c:pt idx="836">
                  <c:v>26.440000999999999</c:v>
                </c:pt>
                <c:pt idx="837">
                  <c:v>23.969999000000001</c:v>
                </c:pt>
                <c:pt idx="838">
                  <c:v>20.329999999999998</c:v>
                </c:pt>
                <c:pt idx="839">
                  <c:v>19.780000999999999</c:v>
                </c:pt>
                <c:pt idx="840">
                  <c:v>18.049999</c:v>
                </c:pt>
                <c:pt idx="841">
                  <c:v>17.850000000000001</c:v>
                </c:pt>
                <c:pt idx="842">
                  <c:v>20.67</c:v>
                </c:pt>
                <c:pt idx="843">
                  <c:v>21</c:v>
                </c:pt>
                <c:pt idx="844">
                  <c:v>21.99</c:v>
                </c:pt>
                <c:pt idx="845">
                  <c:v>22.85</c:v>
                </c:pt>
                <c:pt idx="846">
                  <c:v>23.93</c:v>
                </c:pt>
                <c:pt idx="847">
                  <c:v>19.25</c:v>
                </c:pt>
                <c:pt idx="848">
                  <c:v>17.91</c:v>
                </c:pt>
                <c:pt idx="849">
                  <c:v>30.190000999999999</c:v>
                </c:pt>
                <c:pt idx="850">
                  <c:v>31.530000999999999</c:v>
                </c:pt>
                <c:pt idx="851">
                  <c:v>33.25</c:v>
                </c:pt>
                <c:pt idx="852">
                  <c:v>34.029998999999997</c:v>
                </c:pt>
                <c:pt idx="853">
                  <c:v>32.560001</c:v>
                </c:pt>
                <c:pt idx="854">
                  <c:v>34.299999</c:v>
                </c:pt>
                <c:pt idx="855">
                  <c:v>32.389999000000003</c:v>
                </c:pt>
                <c:pt idx="856">
                  <c:v>31.07</c:v>
                </c:pt>
                <c:pt idx="857">
                  <c:v>31.190000999999999</c:v>
                </c:pt>
                <c:pt idx="858">
                  <c:v>32.259998000000003</c:v>
                </c:pt>
                <c:pt idx="859">
                  <c:v>34.009998000000003</c:v>
                </c:pt>
                <c:pt idx="860">
                  <c:v>36.790000999999997</c:v>
                </c:pt>
                <c:pt idx="861">
                  <c:v>38.299999</c:v>
                </c:pt>
                <c:pt idx="862">
                  <c:v>39.919998</c:v>
                </c:pt>
                <c:pt idx="863">
                  <c:v>38.060001</c:v>
                </c:pt>
                <c:pt idx="864">
                  <c:v>37.599997999999999</c:v>
                </c:pt>
                <c:pt idx="865">
                  <c:v>36.310001</c:v>
                </c:pt>
                <c:pt idx="866">
                  <c:v>35.330002</c:v>
                </c:pt>
                <c:pt idx="867">
                  <c:v>34.900002000000001</c:v>
                </c:pt>
                <c:pt idx="868">
                  <c:v>34.889999000000003</c:v>
                </c:pt>
                <c:pt idx="869">
                  <c:v>33.310001</c:v>
                </c:pt>
                <c:pt idx="870">
                  <c:v>32.729999999999997</c:v>
                </c:pt>
                <c:pt idx="871">
                  <c:v>35.770000000000003</c:v>
                </c:pt>
                <c:pt idx="872">
                  <c:v>34.459999000000003</c:v>
                </c:pt>
                <c:pt idx="873">
                  <c:v>36.009998000000003</c:v>
                </c:pt>
                <c:pt idx="874">
                  <c:v>36.799999</c:v>
                </c:pt>
                <c:pt idx="875">
                  <c:v>35.909999999999997</c:v>
                </c:pt>
                <c:pt idx="876">
                  <c:v>35.25</c:v>
                </c:pt>
                <c:pt idx="877">
                  <c:v>34.950001</c:v>
                </c:pt>
                <c:pt idx="878">
                  <c:v>34.25</c:v>
                </c:pt>
                <c:pt idx="879">
                  <c:v>36.07</c:v>
                </c:pt>
                <c:pt idx="880">
                  <c:v>35.599997999999999</c:v>
                </c:pt>
                <c:pt idx="881">
                  <c:v>37.18</c:v>
                </c:pt>
                <c:pt idx="882">
                  <c:v>36.330002</c:v>
                </c:pt>
                <c:pt idx="883">
                  <c:v>36.869999</c:v>
                </c:pt>
                <c:pt idx="884">
                  <c:v>36.830002</c:v>
                </c:pt>
                <c:pt idx="885">
                  <c:v>37.580002</c:v>
                </c:pt>
                <c:pt idx="886">
                  <c:v>33.759998000000003</c:v>
                </c:pt>
                <c:pt idx="887">
                  <c:v>32.659999999999997</c:v>
                </c:pt>
                <c:pt idx="888">
                  <c:v>31.17</c:v>
                </c:pt>
                <c:pt idx="889">
                  <c:v>32.279998999999997</c:v>
                </c:pt>
                <c:pt idx="890">
                  <c:v>32.830002</c:v>
                </c:pt>
                <c:pt idx="891">
                  <c:v>31.92</c:v>
                </c:pt>
                <c:pt idx="892">
                  <c:v>31.09</c:v>
                </c:pt>
                <c:pt idx="893">
                  <c:v>32.07</c:v>
                </c:pt>
                <c:pt idx="894">
                  <c:v>33.270000000000003</c:v>
                </c:pt>
                <c:pt idx="895">
                  <c:v>34.32</c:v>
                </c:pt>
                <c:pt idx="896">
                  <c:v>34.139999000000003</c:v>
                </c:pt>
                <c:pt idx="897">
                  <c:v>30.17</c:v>
                </c:pt>
                <c:pt idx="898">
                  <c:v>31.040001</c:v>
                </c:pt>
                <c:pt idx="899">
                  <c:v>30.059999000000001</c:v>
                </c:pt>
                <c:pt idx="900">
                  <c:v>30.57</c:v>
                </c:pt>
                <c:pt idx="901">
                  <c:v>29.42</c:v>
                </c:pt>
                <c:pt idx="902">
                  <c:v>29.66</c:v>
                </c:pt>
                <c:pt idx="903">
                  <c:v>30.23</c:v>
                </c:pt>
                <c:pt idx="904">
                  <c:v>30.129999000000002</c:v>
                </c:pt>
                <c:pt idx="905">
                  <c:v>31.43</c:v>
                </c:pt>
                <c:pt idx="906">
                  <c:v>32.209999000000003</c:v>
                </c:pt>
                <c:pt idx="907">
                  <c:v>29.459999</c:v>
                </c:pt>
                <c:pt idx="908">
                  <c:v>29.530000999999999</c:v>
                </c:pt>
                <c:pt idx="909">
                  <c:v>29.32</c:v>
                </c:pt>
                <c:pt idx="910">
                  <c:v>27.889999</c:v>
                </c:pt>
                <c:pt idx="911">
                  <c:v>27.09</c:v>
                </c:pt>
                <c:pt idx="912">
                  <c:v>28.4</c:v>
                </c:pt>
                <c:pt idx="913">
                  <c:v>28.860001</c:v>
                </c:pt>
                <c:pt idx="914">
                  <c:v>30.870000999999998</c:v>
                </c:pt>
                <c:pt idx="915">
                  <c:v>31.98</c:v>
                </c:pt>
                <c:pt idx="916">
                  <c:v>31.799999</c:v>
                </c:pt>
                <c:pt idx="917">
                  <c:v>30.48</c:v>
                </c:pt>
                <c:pt idx="918">
                  <c:v>29.93</c:v>
                </c:pt>
                <c:pt idx="919">
                  <c:v>28.030000999999999</c:v>
                </c:pt>
                <c:pt idx="920">
                  <c:v>29.469999000000001</c:v>
                </c:pt>
                <c:pt idx="921">
                  <c:v>28.389999</c:v>
                </c:pt>
                <c:pt idx="922">
                  <c:v>29.440000999999999</c:v>
                </c:pt>
                <c:pt idx="923">
                  <c:v>29.75</c:v>
                </c:pt>
                <c:pt idx="924">
                  <c:v>29.299999</c:v>
                </c:pt>
                <c:pt idx="925">
                  <c:v>34.270000000000003</c:v>
                </c:pt>
                <c:pt idx="926">
                  <c:v>34.419998</c:v>
                </c:pt>
                <c:pt idx="927">
                  <c:v>33.919998</c:v>
                </c:pt>
                <c:pt idx="928">
                  <c:v>35.590000000000003</c:v>
                </c:pt>
                <c:pt idx="929">
                  <c:v>35.619999</c:v>
                </c:pt>
                <c:pt idx="930">
                  <c:v>34.409999999999997</c:v>
                </c:pt>
                <c:pt idx="931">
                  <c:v>34.529998999999997</c:v>
                </c:pt>
                <c:pt idx="932">
                  <c:v>34.400002000000001</c:v>
                </c:pt>
                <c:pt idx="933">
                  <c:v>38.009998000000003</c:v>
                </c:pt>
                <c:pt idx="934">
                  <c:v>38.75</c:v>
                </c:pt>
                <c:pt idx="935">
                  <c:v>38.279998999999997</c:v>
                </c:pt>
                <c:pt idx="936">
                  <c:v>39.25</c:v>
                </c:pt>
                <c:pt idx="937">
                  <c:v>40.200001</c:v>
                </c:pt>
                <c:pt idx="938">
                  <c:v>38.090000000000003</c:v>
                </c:pt>
                <c:pt idx="939">
                  <c:v>38.340000000000003</c:v>
                </c:pt>
                <c:pt idx="940">
                  <c:v>37.209999000000003</c:v>
                </c:pt>
                <c:pt idx="941">
                  <c:v>35.590000000000003</c:v>
                </c:pt>
                <c:pt idx="942">
                  <c:v>35.130001</c:v>
                </c:pt>
                <c:pt idx="943">
                  <c:v>34.209999000000003</c:v>
                </c:pt>
                <c:pt idx="944">
                  <c:v>33.849997999999999</c:v>
                </c:pt>
                <c:pt idx="945">
                  <c:v>32.979999999999997</c:v>
                </c:pt>
                <c:pt idx="946">
                  <c:v>31.379999000000002</c:v>
                </c:pt>
                <c:pt idx="947">
                  <c:v>31.559999000000001</c:v>
                </c:pt>
                <c:pt idx="948">
                  <c:v>32.82</c:v>
                </c:pt>
                <c:pt idx="949">
                  <c:v>32.860000999999997</c:v>
                </c:pt>
                <c:pt idx="950">
                  <c:v>32.040000999999997</c:v>
                </c:pt>
                <c:pt idx="951">
                  <c:v>32.029998999999997</c:v>
                </c:pt>
                <c:pt idx="952">
                  <c:v>30.700001</c:v>
                </c:pt>
                <c:pt idx="953">
                  <c:v>30.02</c:v>
                </c:pt>
                <c:pt idx="954">
                  <c:v>28.120000999999998</c:v>
                </c:pt>
                <c:pt idx="955">
                  <c:v>27.280000999999999</c:v>
                </c:pt>
                <c:pt idx="956">
                  <c:v>26.879999000000002</c:v>
                </c:pt>
                <c:pt idx="957">
                  <c:v>27.57</c:v>
                </c:pt>
                <c:pt idx="958">
                  <c:v>27.82</c:v>
                </c:pt>
                <c:pt idx="959">
                  <c:v>28.879999000000002</c:v>
                </c:pt>
                <c:pt idx="960">
                  <c:v>28.99</c:v>
                </c:pt>
                <c:pt idx="961">
                  <c:v>27.799999</c:v>
                </c:pt>
                <c:pt idx="962">
                  <c:v>27.889999</c:v>
                </c:pt>
                <c:pt idx="963">
                  <c:v>27.309999000000001</c:v>
                </c:pt>
                <c:pt idx="964">
                  <c:v>28.940000999999999</c:v>
                </c:pt>
                <c:pt idx="965">
                  <c:v>29.16</c:v>
                </c:pt>
                <c:pt idx="966">
                  <c:v>29.299999</c:v>
                </c:pt>
                <c:pt idx="967">
                  <c:v>30.790001</c:v>
                </c:pt>
                <c:pt idx="968">
                  <c:v>31</c:v>
                </c:pt>
                <c:pt idx="969">
                  <c:v>29.299999</c:v>
                </c:pt>
                <c:pt idx="970">
                  <c:v>29.91</c:v>
                </c:pt>
                <c:pt idx="971">
                  <c:v>30.889999</c:v>
                </c:pt>
                <c:pt idx="972">
                  <c:v>29.59</c:v>
                </c:pt>
                <c:pt idx="973">
                  <c:v>29.58</c:v>
                </c:pt>
                <c:pt idx="974">
                  <c:v>30.07</c:v>
                </c:pt>
                <c:pt idx="975">
                  <c:v>30.280000999999999</c:v>
                </c:pt>
                <c:pt idx="976">
                  <c:v>29.139999</c:v>
                </c:pt>
                <c:pt idx="977">
                  <c:v>27.379999000000002</c:v>
                </c:pt>
                <c:pt idx="978">
                  <c:v>28.610001</c:v>
                </c:pt>
                <c:pt idx="979">
                  <c:v>28.790001</c:v>
                </c:pt>
                <c:pt idx="980">
                  <c:v>28.030000999999999</c:v>
                </c:pt>
                <c:pt idx="981">
                  <c:v>27</c:v>
                </c:pt>
                <c:pt idx="982">
                  <c:v>26.5</c:v>
                </c:pt>
                <c:pt idx="983">
                  <c:v>26.5</c:v>
                </c:pt>
                <c:pt idx="984">
                  <c:v>24.709999</c:v>
                </c:pt>
                <c:pt idx="985">
                  <c:v>24.27</c:v>
                </c:pt>
                <c:pt idx="986">
                  <c:v>24.01</c:v>
                </c:pt>
                <c:pt idx="987">
                  <c:v>23.690000999999999</c:v>
                </c:pt>
                <c:pt idx="988">
                  <c:v>21.780000999999999</c:v>
                </c:pt>
                <c:pt idx="989">
                  <c:v>21.34</c:v>
                </c:pt>
                <c:pt idx="990">
                  <c:v>21.469999000000001</c:v>
                </c:pt>
                <c:pt idx="991">
                  <c:v>22.5</c:v>
                </c:pt>
                <c:pt idx="992">
                  <c:v>22.360001</c:v>
                </c:pt>
                <c:pt idx="993">
                  <c:v>23.360001</c:v>
                </c:pt>
                <c:pt idx="994">
                  <c:v>23.059999000000001</c:v>
                </c:pt>
                <c:pt idx="995">
                  <c:v>22.129999000000002</c:v>
                </c:pt>
                <c:pt idx="996">
                  <c:v>22.110001</c:v>
                </c:pt>
                <c:pt idx="997">
                  <c:v>22.870000999999998</c:v>
                </c:pt>
                <c:pt idx="998">
                  <c:v>24.41</c:v>
                </c:pt>
                <c:pt idx="999">
                  <c:v>26.01</c:v>
                </c:pt>
                <c:pt idx="1000">
                  <c:v>26.48</c:v>
                </c:pt>
                <c:pt idx="1001">
                  <c:v>24.92</c:v>
                </c:pt>
                <c:pt idx="1002">
                  <c:v>26.030000999999999</c:v>
                </c:pt>
                <c:pt idx="1003">
                  <c:v>25.25</c:v>
                </c:pt>
                <c:pt idx="1004">
                  <c:v>25.129999000000002</c:v>
                </c:pt>
                <c:pt idx="1005">
                  <c:v>25.870000999999998</c:v>
                </c:pt>
                <c:pt idx="1006">
                  <c:v>22.5</c:v>
                </c:pt>
                <c:pt idx="1007">
                  <c:v>23.84</c:v>
                </c:pt>
                <c:pt idx="1008">
                  <c:v>23.940000999999999</c:v>
                </c:pt>
                <c:pt idx="1009">
                  <c:v>23.85</c:v>
                </c:pt>
                <c:pt idx="1010">
                  <c:v>23.809999000000001</c:v>
                </c:pt>
                <c:pt idx="1011">
                  <c:v>23.16</c:v>
                </c:pt>
                <c:pt idx="1012">
                  <c:v>23.6</c:v>
                </c:pt>
                <c:pt idx="1013">
                  <c:v>22.1</c:v>
                </c:pt>
                <c:pt idx="1014">
                  <c:v>22.85</c:v>
                </c:pt>
                <c:pt idx="1015">
                  <c:v>22.299999</c:v>
                </c:pt>
                <c:pt idx="1016">
                  <c:v>21.18</c:v>
                </c:pt>
                <c:pt idx="1017">
                  <c:v>19.09</c:v>
                </c:pt>
                <c:pt idx="1018">
                  <c:v>19.360001</c:v>
                </c:pt>
                <c:pt idx="1019">
                  <c:v>19.530000999999999</c:v>
                </c:pt>
                <c:pt idx="1020">
                  <c:v>19.139999</c:v>
                </c:pt>
                <c:pt idx="1021">
                  <c:v>18.98</c:v>
                </c:pt>
                <c:pt idx="1022">
                  <c:v>18.780000999999999</c:v>
                </c:pt>
                <c:pt idx="1023">
                  <c:v>17.610001</c:v>
                </c:pt>
                <c:pt idx="1024">
                  <c:v>16.780000999999999</c:v>
                </c:pt>
                <c:pt idx="1025">
                  <c:v>16.34</c:v>
                </c:pt>
                <c:pt idx="1026">
                  <c:v>16.690000999999999</c:v>
                </c:pt>
                <c:pt idx="1027">
                  <c:v>16.329999999999998</c:v>
                </c:pt>
                <c:pt idx="1028">
                  <c:v>16.100000000000001</c:v>
                </c:pt>
                <c:pt idx="1029">
                  <c:v>17.809999000000001</c:v>
                </c:pt>
                <c:pt idx="1030">
                  <c:v>17.719999000000001</c:v>
                </c:pt>
                <c:pt idx="1031">
                  <c:v>18.57</c:v>
                </c:pt>
                <c:pt idx="1032">
                  <c:v>18.969999000000001</c:v>
                </c:pt>
                <c:pt idx="1033">
                  <c:v>19.610001</c:v>
                </c:pt>
                <c:pt idx="1034">
                  <c:v>19.27</c:v>
                </c:pt>
                <c:pt idx="1035">
                  <c:v>18.23</c:v>
                </c:pt>
                <c:pt idx="1036">
                  <c:v>18</c:v>
                </c:pt>
                <c:pt idx="1037">
                  <c:v>18.68</c:v>
                </c:pt>
                <c:pt idx="1038">
                  <c:v>18.48</c:v>
                </c:pt>
                <c:pt idx="1039">
                  <c:v>17.48</c:v>
                </c:pt>
                <c:pt idx="1040">
                  <c:v>18.91</c:v>
                </c:pt>
                <c:pt idx="1041">
                  <c:v>18.239999999999998</c:v>
                </c:pt>
                <c:pt idx="1042">
                  <c:v>18.040001</c:v>
                </c:pt>
                <c:pt idx="1043">
                  <c:v>20.129999000000002</c:v>
                </c:pt>
                <c:pt idx="1044">
                  <c:v>19.75</c:v>
                </c:pt>
                <c:pt idx="1045">
                  <c:v>20.98</c:v>
                </c:pt>
                <c:pt idx="1046">
                  <c:v>20.280000999999999</c:v>
                </c:pt>
                <c:pt idx="1047">
                  <c:v>18.790001</c:v>
                </c:pt>
                <c:pt idx="1048">
                  <c:v>17.57</c:v>
                </c:pt>
                <c:pt idx="1049">
                  <c:v>17.84</c:v>
                </c:pt>
                <c:pt idx="1050">
                  <c:v>18.639999</c:v>
                </c:pt>
                <c:pt idx="1051">
                  <c:v>16.91</c:v>
                </c:pt>
                <c:pt idx="1052">
                  <c:v>16.299999</c:v>
                </c:pt>
                <c:pt idx="1053">
                  <c:v>16.91</c:v>
                </c:pt>
                <c:pt idx="1054">
                  <c:v>16.07</c:v>
                </c:pt>
                <c:pt idx="1055">
                  <c:v>14.98</c:v>
                </c:pt>
                <c:pt idx="1056">
                  <c:v>16.049999</c:v>
                </c:pt>
                <c:pt idx="1057">
                  <c:v>16.02</c:v>
                </c:pt>
                <c:pt idx="1058">
                  <c:v>17.27</c:v>
                </c:pt>
                <c:pt idx="1059">
                  <c:v>16.93</c:v>
                </c:pt>
                <c:pt idx="1060">
                  <c:v>16.549999</c:v>
                </c:pt>
                <c:pt idx="1061">
                  <c:v>16.59</c:v>
                </c:pt>
                <c:pt idx="1062">
                  <c:v>16.75</c:v>
                </c:pt>
                <c:pt idx="1063">
                  <c:v>16.040001</c:v>
                </c:pt>
                <c:pt idx="1064">
                  <c:v>16.23</c:v>
                </c:pt>
                <c:pt idx="1065">
                  <c:v>15.03</c:v>
                </c:pt>
                <c:pt idx="1066">
                  <c:v>14.56</c:v>
                </c:pt>
                <c:pt idx="1067">
                  <c:v>13.45</c:v>
                </c:pt>
                <c:pt idx="1068">
                  <c:v>13.3</c:v>
                </c:pt>
                <c:pt idx="1069">
                  <c:v>11.78</c:v>
                </c:pt>
                <c:pt idx="1070">
                  <c:v>11.73</c:v>
                </c:pt>
                <c:pt idx="1071">
                  <c:v>12.41</c:v>
                </c:pt>
                <c:pt idx="1072">
                  <c:v>12.51</c:v>
                </c:pt>
                <c:pt idx="1073">
                  <c:v>11.55</c:v>
                </c:pt>
                <c:pt idx="1074">
                  <c:v>12.01</c:v>
                </c:pt>
                <c:pt idx="1075">
                  <c:v>11.87</c:v>
                </c:pt>
                <c:pt idx="1076">
                  <c:v>10.1</c:v>
                </c:pt>
                <c:pt idx="1077">
                  <c:v>8.8800000000000008</c:v>
                </c:pt>
                <c:pt idx="1078">
                  <c:v>8.85</c:v>
                </c:pt>
                <c:pt idx="1079">
                  <c:v>9.34</c:v>
                </c:pt>
                <c:pt idx="1080">
                  <c:v>9.3000000000000007</c:v>
                </c:pt>
                <c:pt idx="1081">
                  <c:v>8.75</c:v>
                </c:pt>
                <c:pt idx="1082">
                  <c:v>8.86</c:v>
                </c:pt>
                <c:pt idx="1083">
                  <c:v>8.99</c:v>
                </c:pt>
                <c:pt idx="1084">
                  <c:v>9.6</c:v>
                </c:pt>
                <c:pt idx="1085">
                  <c:v>9.0299999999999994</c:v>
                </c:pt>
                <c:pt idx="1086">
                  <c:v>9.1300000000000008</c:v>
                </c:pt>
                <c:pt idx="1087">
                  <c:v>8</c:v>
                </c:pt>
                <c:pt idx="1088">
                  <c:v>7.56</c:v>
                </c:pt>
                <c:pt idx="1089">
                  <c:v>7.39</c:v>
                </c:pt>
                <c:pt idx="1090">
                  <c:v>7.71</c:v>
                </c:pt>
                <c:pt idx="1091">
                  <c:v>7.33</c:v>
                </c:pt>
                <c:pt idx="1092">
                  <c:v>7.49</c:v>
                </c:pt>
                <c:pt idx="1093">
                  <c:v>7.5</c:v>
                </c:pt>
                <c:pt idx="1094">
                  <c:v>6.78</c:v>
                </c:pt>
                <c:pt idx="1095">
                  <c:v>6.13</c:v>
                </c:pt>
                <c:pt idx="1096">
                  <c:v>5.88</c:v>
                </c:pt>
                <c:pt idx="1097">
                  <c:v>5.5</c:v>
                </c:pt>
                <c:pt idx="1098">
                  <c:v>5.2</c:v>
                </c:pt>
                <c:pt idx="1099">
                  <c:v>5.45</c:v>
                </c:pt>
                <c:pt idx="1100">
                  <c:v>5.8</c:v>
                </c:pt>
                <c:pt idx="1101">
                  <c:v>5.32</c:v>
                </c:pt>
                <c:pt idx="1102">
                  <c:v>4.9800000000000004</c:v>
                </c:pt>
                <c:pt idx="1103">
                  <c:v>5.22</c:v>
                </c:pt>
                <c:pt idx="1104">
                  <c:v>5.53</c:v>
                </c:pt>
                <c:pt idx="1105">
                  <c:v>5.08</c:v>
                </c:pt>
                <c:pt idx="1106">
                  <c:v>5.7</c:v>
                </c:pt>
                <c:pt idx="1107">
                  <c:v>5.9</c:v>
                </c:pt>
                <c:pt idx="1108">
                  <c:v>5.91</c:v>
                </c:pt>
                <c:pt idx="1109">
                  <c:v>6.5</c:v>
                </c:pt>
                <c:pt idx="1110">
                  <c:v>7.12</c:v>
                </c:pt>
                <c:pt idx="1111">
                  <c:v>7.33</c:v>
                </c:pt>
                <c:pt idx="1112">
                  <c:v>6.76</c:v>
                </c:pt>
                <c:pt idx="1113">
                  <c:v>6.28</c:v>
                </c:pt>
                <c:pt idx="1114">
                  <c:v>6.05</c:v>
                </c:pt>
                <c:pt idx="1115">
                  <c:v>6.4</c:v>
                </c:pt>
                <c:pt idx="1116">
                  <c:v>6.99</c:v>
                </c:pt>
                <c:pt idx="1117">
                  <c:v>6.69</c:v>
                </c:pt>
                <c:pt idx="1118">
                  <c:v>6.45</c:v>
                </c:pt>
                <c:pt idx="1119">
                  <c:v>7.26</c:v>
                </c:pt>
                <c:pt idx="1120">
                  <c:v>7.57</c:v>
                </c:pt>
                <c:pt idx="1121">
                  <c:v>8.35</c:v>
                </c:pt>
                <c:pt idx="1122">
                  <c:v>7.9</c:v>
                </c:pt>
                <c:pt idx="1123">
                  <c:v>6.62</c:v>
                </c:pt>
                <c:pt idx="1124">
                  <c:v>6.98</c:v>
                </c:pt>
                <c:pt idx="1125">
                  <c:v>6.75</c:v>
                </c:pt>
                <c:pt idx="1126">
                  <c:v>6.36</c:v>
                </c:pt>
                <c:pt idx="1127">
                  <c:v>7.32</c:v>
                </c:pt>
                <c:pt idx="1128">
                  <c:v>6.98</c:v>
                </c:pt>
                <c:pt idx="1129">
                  <c:v>7.24</c:v>
                </c:pt>
                <c:pt idx="1130">
                  <c:v>7.02</c:v>
                </c:pt>
                <c:pt idx="1131">
                  <c:v>7.04</c:v>
                </c:pt>
                <c:pt idx="1132">
                  <c:v>6.25</c:v>
                </c:pt>
                <c:pt idx="1133">
                  <c:v>7.34</c:v>
                </c:pt>
                <c:pt idx="1134">
                  <c:v>6.44</c:v>
                </c:pt>
                <c:pt idx="1135">
                  <c:v>6.5</c:v>
                </c:pt>
                <c:pt idx="1136">
                  <c:v>6.74</c:v>
                </c:pt>
                <c:pt idx="1137">
                  <c:v>7.99</c:v>
                </c:pt>
                <c:pt idx="1138">
                  <c:v>7.94</c:v>
                </c:pt>
                <c:pt idx="1139">
                  <c:v>8.24</c:v>
                </c:pt>
                <c:pt idx="1140">
                  <c:v>8.77</c:v>
                </c:pt>
                <c:pt idx="1141">
                  <c:v>9.01</c:v>
                </c:pt>
                <c:pt idx="1142">
                  <c:v>8.5</c:v>
                </c:pt>
                <c:pt idx="1143">
                  <c:v>8.25</c:v>
                </c:pt>
                <c:pt idx="1144">
                  <c:v>9.0299999999999994</c:v>
                </c:pt>
                <c:pt idx="1145">
                  <c:v>9.52</c:v>
                </c:pt>
                <c:pt idx="1146">
                  <c:v>9.5</c:v>
                </c:pt>
                <c:pt idx="1147">
                  <c:v>9.91</c:v>
                </c:pt>
                <c:pt idx="1148">
                  <c:v>9.1300000000000008</c:v>
                </c:pt>
                <c:pt idx="1149">
                  <c:v>8.85</c:v>
                </c:pt>
                <c:pt idx="1150">
                  <c:v>8.08</c:v>
                </c:pt>
                <c:pt idx="1151">
                  <c:v>8.3699999999999992</c:v>
                </c:pt>
                <c:pt idx="1152">
                  <c:v>8.7899999999999991</c:v>
                </c:pt>
                <c:pt idx="1153">
                  <c:v>8.73</c:v>
                </c:pt>
                <c:pt idx="1154">
                  <c:v>9.98</c:v>
                </c:pt>
                <c:pt idx="1155">
                  <c:v>9.6</c:v>
                </c:pt>
                <c:pt idx="1156">
                  <c:v>9.35</c:v>
                </c:pt>
                <c:pt idx="1157">
                  <c:v>8.85</c:v>
                </c:pt>
                <c:pt idx="1158">
                  <c:v>8.98</c:v>
                </c:pt>
                <c:pt idx="1159">
                  <c:v>9.52</c:v>
                </c:pt>
                <c:pt idx="1160">
                  <c:v>8.74</c:v>
                </c:pt>
                <c:pt idx="1161">
                  <c:v>8.15</c:v>
                </c:pt>
                <c:pt idx="1162">
                  <c:v>8.18</c:v>
                </c:pt>
                <c:pt idx="1163">
                  <c:v>8.5</c:v>
                </c:pt>
                <c:pt idx="1164">
                  <c:v>8.6999999999999993</c:v>
                </c:pt>
                <c:pt idx="1165">
                  <c:v>7.84</c:v>
                </c:pt>
                <c:pt idx="1166">
                  <c:v>7.99</c:v>
                </c:pt>
                <c:pt idx="1167">
                  <c:v>7.51</c:v>
                </c:pt>
                <c:pt idx="1168">
                  <c:v>7.14</c:v>
                </c:pt>
                <c:pt idx="1169">
                  <c:v>5.66</c:v>
                </c:pt>
                <c:pt idx="1170">
                  <c:v>5.6</c:v>
                </c:pt>
                <c:pt idx="1171">
                  <c:v>5.34</c:v>
                </c:pt>
                <c:pt idx="1172">
                  <c:v>4.9000000000000004</c:v>
                </c:pt>
                <c:pt idx="1173">
                  <c:v>4.09</c:v>
                </c:pt>
                <c:pt idx="1174">
                  <c:v>4.3</c:v>
                </c:pt>
                <c:pt idx="1175">
                  <c:v>3.7</c:v>
                </c:pt>
                <c:pt idx="1176">
                  <c:v>3.8</c:v>
                </c:pt>
                <c:pt idx="1177">
                  <c:v>3.95</c:v>
                </c:pt>
                <c:pt idx="1178">
                  <c:v>3.25</c:v>
                </c:pt>
                <c:pt idx="1179">
                  <c:v>4.1900000000000004</c:v>
                </c:pt>
                <c:pt idx="1180">
                  <c:v>4.3499999999999996</c:v>
                </c:pt>
                <c:pt idx="1181">
                  <c:v>4.24</c:v>
                </c:pt>
                <c:pt idx="1182">
                  <c:v>4.74</c:v>
                </c:pt>
                <c:pt idx="1183">
                  <c:v>4.8</c:v>
                </c:pt>
                <c:pt idx="1184">
                  <c:v>4.8600000000000003</c:v>
                </c:pt>
                <c:pt idx="1185">
                  <c:v>5.2</c:v>
                </c:pt>
                <c:pt idx="1186">
                  <c:v>4.9000000000000004</c:v>
                </c:pt>
                <c:pt idx="1187">
                  <c:v>4.99</c:v>
                </c:pt>
                <c:pt idx="1188">
                  <c:v>4.9000000000000004</c:v>
                </c:pt>
                <c:pt idx="1189">
                  <c:v>5.65</c:v>
                </c:pt>
                <c:pt idx="1190">
                  <c:v>5.89</c:v>
                </c:pt>
                <c:pt idx="1191">
                  <c:v>4.57</c:v>
                </c:pt>
                <c:pt idx="1192">
                  <c:v>4.76</c:v>
                </c:pt>
                <c:pt idx="1193">
                  <c:v>4.99</c:v>
                </c:pt>
                <c:pt idx="1194">
                  <c:v>4.4400000000000004</c:v>
                </c:pt>
                <c:pt idx="1195">
                  <c:v>4.3</c:v>
                </c:pt>
                <c:pt idx="1196">
                  <c:v>3.86</c:v>
                </c:pt>
                <c:pt idx="1197">
                  <c:v>4</c:v>
                </c:pt>
                <c:pt idx="1198">
                  <c:v>3.5</c:v>
                </c:pt>
                <c:pt idx="1199">
                  <c:v>3.42</c:v>
                </c:pt>
                <c:pt idx="1200">
                  <c:v>2.33</c:v>
                </c:pt>
                <c:pt idx="1201">
                  <c:v>2</c:v>
                </c:pt>
                <c:pt idx="1202">
                  <c:v>2.0499999999999998</c:v>
                </c:pt>
                <c:pt idx="1203">
                  <c:v>2.2000000000000002</c:v>
                </c:pt>
                <c:pt idx="1204">
                  <c:v>2.0699999999999998</c:v>
                </c:pt>
                <c:pt idx="1205">
                  <c:v>2.19</c:v>
                </c:pt>
                <c:pt idx="1206">
                  <c:v>2.4900000000000002</c:v>
                </c:pt>
                <c:pt idx="1207">
                  <c:v>2.52</c:v>
                </c:pt>
                <c:pt idx="1208">
                  <c:v>2.35</c:v>
                </c:pt>
                <c:pt idx="1209">
                  <c:v>2.62</c:v>
                </c:pt>
                <c:pt idx="1210">
                  <c:v>2.73</c:v>
                </c:pt>
                <c:pt idx="1211">
                  <c:v>3.14</c:v>
                </c:pt>
                <c:pt idx="1212">
                  <c:v>3.25</c:v>
                </c:pt>
                <c:pt idx="1213">
                  <c:v>3.6</c:v>
                </c:pt>
                <c:pt idx="1214">
                  <c:v>3.1</c:v>
                </c:pt>
                <c:pt idx="1215">
                  <c:v>3.11</c:v>
                </c:pt>
                <c:pt idx="1216">
                  <c:v>2.95</c:v>
                </c:pt>
                <c:pt idx="1217">
                  <c:v>2.6</c:v>
                </c:pt>
                <c:pt idx="1218">
                  <c:v>3.08</c:v>
                </c:pt>
                <c:pt idx="1219">
                  <c:v>3.3</c:v>
                </c:pt>
                <c:pt idx="1220">
                  <c:v>3.37</c:v>
                </c:pt>
                <c:pt idx="1221">
                  <c:v>3.57</c:v>
                </c:pt>
                <c:pt idx="1222">
                  <c:v>3.62</c:v>
                </c:pt>
                <c:pt idx="1223">
                  <c:v>3.2</c:v>
                </c:pt>
                <c:pt idx="1224">
                  <c:v>3.06</c:v>
                </c:pt>
                <c:pt idx="1225">
                  <c:v>3.1</c:v>
                </c:pt>
                <c:pt idx="1226">
                  <c:v>3.28</c:v>
                </c:pt>
                <c:pt idx="1227">
                  <c:v>3.18</c:v>
                </c:pt>
                <c:pt idx="1228">
                  <c:v>3.48</c:v>
                </c:pt>
                <c:pt idx="1229">
                  <c:v>3.94</c:v>
                </c:pt>
                <c:pt idx="1230">
                  <c:v>4.25</c:v>
                </c:pt>
                <c:pt idx="1231">
                  <c:v>4</c:v>
                </c:pt>
                <c:pt idx="1232">
                  <c:v>3.75</c:v>
                </c:pt>
                <c:pt idx="1233">
                  <c:v>3.25</c:v>
                </c:pt>
                <c:pt idx="1234">
                  <c:v>3.1875</c:v>
                </c:pt>
                <c:pt idx="1235">
                  <c:v>3.75</c:v>
                </c:pt>
                <c:pt idx="1236">
                  <c:v>3.5625</c:v>
                </c:pt>
                <c:pt idx="1237">
                  <c:v>3.625</c:v>
                </c:pt>
                <c:pt idx="1238">
                  <c:v>4.0625</c:v>
                </c:pt>
                <c:pt idx="1239">
                  <c:v>4.1875</c:v>
                </c:pt>
                <c:pt idx="1240">
                  <c:v>4.4375</c:v>
                </c:pt>
                <c:pt idx="1241">
                  <c:v>4.5</c:v>
                </c:pt>
                <c:pt idx="1242">
                  <c:v>4.375</c:v>
                </c:pt>
                <c:pt idx="1243">
                  <c:v>4.5</c:v>
                </c:pt>
                <c:pt idx="1244">
                  <c:v>4.75</c:v>
                </c:pt>
                <c:pt idx="1245">
                  <c:v>3.375</c:v>
                </c:pt>
                <c:pt idx="1246">
                  <c:v>3.1875</c:v>
                </c:pt>
                <c:pt idx="1247">
                  <c:v>3.25</c:v>
                </c:pt>
                <c:pt idx="1248">
                  <c:v>3.875</c:v>
                </c:pt>
                <c:pt idx="1249">
                  <c:v>3</c:v>
                </c:pt>
                <c:pt idx="1250">
                  <c:v>3.375</c:v>
                </c:pt>
                <c:pt idx="1251">
                  <c:v>3.4375</c:v>
                </c:pt>
                <c:pt idx="1252">
                  <c:v>3.5625</c:v>
                </c:pt>
                <c:pt idx="1253">
                  <c:v>3.25</c:v>
                </c:pt>
                <c:pt idx="1254">
                  <c:v>4.1875</c:v>
                </c:pt>
                <c:pt idx="1255">
                  <c:v>4.4375</c:v>
                </c:pt>
                <c:pt idx="1256">
                  <c:v>4.625</c:v>
                </c:pt>
                <c:pt idx="1257">
                  <c:v>4.75</c:v>
                </c:pt>
                <c:pt idx="1258">
                  <c:v>4.8125</c:v>
                </c:pt>
                <c:pt idx="1259">
                  <c:v>5</c:v>
                </c:pt>
                <c:pt idx="1260">
                  <c:v>4.75</c:v>
                </c:pt>
                <c:pt idx="1261">
                  <c:v>5.125</c:v>
                </c:pt>
                <c:pt idx="1262">
                  <c:v>5.25</c:v>
                </c:pt>
                <c:pt idx="1263">
                  <c:v>4.125</c:v>
                </c:pt>
                <c:pt idx="1264">
                  <c:v>3.75</c:v>
                </c:pt>
                <c:pt idx="1265">
                  <c:v>4.1875</c:v>
                </c:pt>
                <c:pt idx="1266">
                  <c:v>4.125</c:v>
                </c:pt>
                <c:pt idx="1267">
                  <c:v>3.875</c:v>
                </c:pt>
                <c:pt idx="1268">
                  <c:v>3.25</c:v>
                </c:pt>
                <c:pt idx="1269">
                  <c:v>3.875</c:v>
                </c:pt>
                <c:pt idx="1270">
                  <c:v>4</c:v>
                </c:pt>
                <c:pt idx="1271">
                  <c:v>4</c:v>
                </c:pt>
                <c:pt idx="1272">
                  <c:v>3.6875</c:v>
                </c:pt>
                <c:pt idx="1273">
                  <c:v>2.4375</c:v>
                </c:pt>
                <c:pt idx="1274">
                  <c:v>2.6875</c:v>
                </c:pt>
                <c:pt idx="1275">
                  <c:v>2.4375</c:v>
                </c:pt>
                <c:pt idx="1276">
                  <c:v>2.25</c:v>
                </c:pt>
                <c:pt idx="1277">
                  <c:v>2.5625</c:v>
                </c:pt>
                <c:pt idx="1278">
                  <c:v>2.5625</c:v>
                </c:pt>
                <c:pt idx="1279">
                  <c:v>2.875</c:v>
                </c:pt>
                <c:pt idx="1280">
                  <c:v>2.6875</c:v>
                </c:pt>
                <c:pt idx="1281">
                  <c:v>2.5625</c:v>
                </c:pt>
                <c:pt idx="1282">
                  <c:v>2.9375</c:v>
                </c:pt>
                <c:pt idx="1283">
                  <c:v>3.25</c:v>
                </c:pt>
                <c:pt idx="1284">
                  <c:v>3.1875</c:v>
                </c:pt>
                <c:pt idx="1285">
                  <c:v>3.25</c:v>
                </c:pt>
                <c:pt idx="1286">
                  <c:v>3.4375</c:v>
                </c:pt>
                <c:pt idx="1287">
                  <c:v>3.125</c:v>
                </c:pt>
                <c:pt idx="1288">
                  <c:v>3.0625</c:v>
                </c:pt>
                <c:pt idx="1289">
                  <c:v>3.125</c:v>
                </c:pt>
                <c:pt idx="1290">
                  <c:v>3.0625</c:v>
                </c:pt>
                <c:pt idx="1291">
                  <c:v>3.3125</c:v>
                </c:pt>
                <c:pt idx="1292">
                  <c:v>3.125</c:v>
                </c:pt>
                <c:pt idx="1293">
                  <c:v>2.6875</c:v>
                </c:pt>
                <c:pt idx="1294">
                  <c:v>2.375</c:v>
                </c:pt>
                <c:pt idx="1295">
                  <c:v>2.4375</c:v>
                </c:pt>
                <c:pt idx="1296">
                  <c:v>2.3125</c:v>
                </c:pt>
                <c:pt idx="1297">
                  <c:v>2.5625</c:v>
                </c:pt>
                <c:pt idx="1298">
                  <c:v>2.4375</c:v>
                </c:pt>
                <c:pt idx="1299">
                  <c:v>2.5625</c:v>
                </c:pt>
                <c:pt idx="1300">
                  <c:v>2.8125</c:v>
                </c:pt>
                <c:pt idx="1301">
                  <c:v>2.1875</c:v>
                </c:pt>
                <c:pt idx="1302">
                  <c:v>1.75</c:v>
                </c:pt>
                <c:pt idx="1303">
                  <c:v>1.875</c:v>
                </c:pt>
                <c:pt idx="1304">
                  <c:v>1.875</c:v>
                </c:pt>
                <c:pt idx="1305">
                  <c:v>2</c:v>
                </c:pt>
                <c:pt idx="1306">
                  <c:v>1.5</c:v>
                </c:pt>
                <c:pt idx="1307">
                  <c:v>1.75</c:v>
                </c:pt>
                <c:pt idx="1308">
                  <c:v>1.75</c:v>
                </c:pt>
                <c:pt idx="1309">
                  <c:v>1.625</c:v>
                </c:pt>
                <c:pt idx="1310">
                  <c:v>1.6875</c:v>
                </c:pt>
                <c:pt idx="1311">
                  <c:v>1.75</c:v>
                </c:pt>
                <c:pt idx="1312">
                  <c:v>1.875</c:v>
                </c:pt>
                <c:pt idx="1313">
                  <c:v>1.75</c:v>
                </c:pt>
                <c:pt idx="1314">
                  <c:v>1.75</c:v>
                </c:pt>
                <c:pt idx="1315">
                  <c:v>1.875</c:v>
                </c:pt>
                <c:pt idx="1316">
                  <c:v>2.125</c:v>
                </c:pt>
                <c:pt idx="1317">
                  <c:v>2.125</c:v>
                </c:pt>
                <c:pt idx="1318">
                  <c:v>2</c:v>
                </c:pt>
                <c:pt idx="1319">
                  <c:v>1.9375</c:v>
                </c:pt>
                <c:pt idx="1320">
                  <c:v>1.875</c:v>
                </c:pt>
                <c:pt idx="1321">
                  <c:v>1.875</c:v>
                </c:pt>
                <c:pt idx="1322">
                  <c:v>1.8125</c:v>
                </c:pt>
                <c:pt idx="1323">
                  <c:v>1.875</c:v>
                </c:pt>
                <c:pt idx="1324">
                  <c:v>2.125</c:v>
                </c:pt>
                <c:pt idx="1325">
                  <c:v>2.0625</c:v>
                </c:pt>
                <c:pt idx="1326">
                  <c:v>2.125</c:v>
                </c:pt>
                <c:pt idx="1327">
                  <c:v>2</c:v>
                </c:pt>
                <c:pt idx="1328">
                  <c:v>1.9375</c:v>
                </c:pt>
                <c:pt idx="1329">
                  <c:v>1.625</c:v>
                </c:pt>
                <c:pt idx="1330">
                  <c:v>1.625</c:v>
                </c:pt>
                <c:pt idx="1331">
                  <c:v>1.5</c:v>
                </c:pt>
                <c:pt idx="1332">
                  <c:v>1.5625</c:v>
                </c:pt>
                <c:pt idx="1333">
                  <c:v>1.8125</c:v>
                </c:pt>
                <c:pt idx="1334">
                  <c:v>1.875</c:v>
                </c:pt>
                <c:pt idx="1335">
                  <c:v>1.8125</c:v>
                </c:pt>
                <c:pt idx="1336">
                  <c:v>1.9375</c:v>
                </c:pt>
                <c:pt idx="1337">
                  <c:v>1.9375</c:v>
                </c:pt>
                <c:pt idx="1338">
                  <c:v>2</c:v>
                </c:pt>
                <c:pt idx="1339">
                  <c:v>2.4375</c:v>
                </c:pt>
                <c:pt idx="1340">
                  <c:v>2.5</c:v>
                </c:pt>
                <c:pt idx="1341">
                  <c:v>2.375</c:v>
                </c:pt>
                <c:pt idx="1342">
                  <c:v>2.5625</c:v>
                </c:pt>
                <c:pt idx="1343">
                  <c:v>2.625</c:v>
                </c:pt>
                <c:pt idx="1344">
                  <c:v>2.75</c:v>
                </c:pt>
                <c:pt idx="1345">
                  <c:v>2.75</c:v>
                </c:pt>
                <c:pt idx="1346">
                  <c:v>2.75</c:v>
                </c:pt>
                <c:pt idx="1347">
                  <c:v>2.5625</c:v>
                </c:pt>
                <c:pt idx="1348">
                  <c:v>2.5</c:v>
                </c:pt>
                <c:pt idx="1349">
                  <c:v>2.625</c:v>
                </c:pt>
                <c:pt idx="1350">
                  <c:v>2.75</c:v>
                </c:pt>
                <c:pt idx="1351">
                  <c:v>2.8125</c:v>
                </c:pt>
                <c:pt idx="1352">
                  <c:v>2.8125</c:v>
                </c:pt>
                <c:pt idx="1353">
                  <c:v>2.6875</c:v>
                </c:pt>
                <c:pt idx="1354">
                  <c:v>2.8125</c:v>
                </c:pt>
                <c:pt idx="1355">
                  <c:v>2.625</c:v>
                </c:pt>
                <c:pt idx="1356">
                  <c:v>2.5625</c:v>
                </c:pt>
                <c:pt idx="1357">
                  <c:v>2.625</c:v>
                </c:pt>
                <c:pt idx="1358">
                  <c:v>2.5625</c:v>
                </c:pt>
                <c:pt idx="1359">
                  <c:v>2.625</c:v>
                </c:pt>
                <c:pt idx="1360">
                  <c:v>2.4375</c:v>
                </c:pt>
                <c:pt idx="1361">
                  <c:v>2.375</c:v>
                </c:pt>
                <c:pt idx="1362">
                  <c:v>2.4375</c:v>
                </c:pt>
                <c:pt idx="1363">
                  <c:v>2.5625</c:v>
                </c:pt>
                <c:pt idx="1364">
                  <c:v>2.6875</c:v>
                </c:pt>
                <c:pt idx="1365">
                  <c:v>2.6875</c:v>
                </c:pt>
                <c:pt idx="1366">
                  <c:v>2.625</c:v>
                </c:pt>
                <c:pt idx="1367">
                  <c:v>2.5</c:v>
                </c:pt>
                <c:pt idx="1368">
                  <c:v>2.25</c:v>
                </c:pt>
                <c:pt idx="1369">
                  <c:v>2.3125</c:v>
                </c:pt>
                <c:pt idx="1370">
                  <c:v>2.3125</c:v>
                </c:pt>
                <c:pt idx="1371">
                  <c:v>2.125</c:v>
                </c:pt>
                <c:pt idx="1372">
                  <c:v>2.375</c:v>
                </c:pt>
                <c:pt idx="1373">
                  <c:v>2</c:v>
                </c:pt>
                <c:pt idx="1374">
                  <c:v>2.0625</c:v>
                </c:pt>
                <c:pt idx="1375">
                  <c:v>2.0625</c:v>
                </c:pt>
                <c:pt idx="1376">
                  <c:v>2.4375</c:v>
                </c:pt>
                <c:pt idx="1377">
                  <c:v>2.6875</c:v>
                </c:pt>
                <c:pt idx="1378">
                  <c:v>2.625</c:v>
                </c:pt>
                <c:pt idx="1379">
                  <c:v>2.5625</c:v>
                </c:pt>
                <c:pt idx="1380">
                  <c:v>2.75</c:v>
                </c:pt>
                <c:pt idx="1381">
                  <c:v>2.4375</c:v>
                </c:pt>
                <c:pt idx="1382">
                  <c:v>2.5</c:v>
                </c:pt>
                <c:pt idx="1383">
                  <c:v>2.6875</c:v>
                </c:pt>
                <c:pt idx="1384">
                  <c:v>2.875</c:v>
                </c:pt>
                <c:pt idx="1385">
                  <c:v>2.5</c:v>
                </c:pt>
                <c:pt idx="1386">
                  <c:v>2.5</c:v>
                </c:pt>
                <c:pt idx="1387">
                  <c:v>2.0625</c:v>
                </c:pt>
                <c:pt idx="1388">
                  <c:v>1.9375</c:v>
                </c:pt>
                <c:pt idx="1389">
                  <c:v>2.0625</c:v>
                </c:pt>
                <c:pt idx="1390">
                  <c:v>1.75</c:v>
                </c:pt>
                <c:pt idx="1391">
                  <c:v>1.8125</c:v>
                </c:pt>
                <c:pt idx="1392">
                  <c:v>1.6875</c:v>
                </c:pt>
                <c:pt idx="1393">
                  <c:v>1.75</c:v>
                </c:pt>
                <c:pt idx="1394">
                  <c:v>1.875</c:v>
                </c:pt>
                <c:pt idx="1395">
                  <c:v>1.875</c:v>
                </c:pt>
                <c:pt idx="1396">
                  <c:v>2.0625</c:v>
                </c:pt>
                <c:pt idx="1397">
                  <c:v>1.8125</c:v>
                </c:pt>
                <c:pt idx="1398">
                  <c:v>2.0625</c:v>
                </c:pt>
                <c:pt idx="1399">
                  <c:v>1.1875</c:v>
                </c:pt>
                <c:pt idx="1400">
                  <c:v>1.125</c:v>
                </c:pt>
                <c:pt idx="1401">
                  <c:v>1.125</c:v>
                </c:pt>
                <c:pt idx="1402">
                  <c:v>1.125</c:v>
                </c:pt>
                <c:pt idx="1403">
                  <c:v>1.125</c:v>
                </c:pt>
                <c:pt idx="1404">
                  <c:v>1.1875</c:v>
                </c:pt>
                <c:pt idx="1405">
                  <c:v>1.1875</c:v>
                </c:pt>
                <c:pt idx="1406">
                  <c:v>1.25</c:v>
                </c:pt>
                <c:pt idx="1407">
                  <c:v>1.1875</c:v>
                </c:pt>
                <c:pt idx="1408">
                  <c:v>1.1875</c:v>
                </c:pt>
                <c:pt idx="1409">
                  <c:v>1.375</c:v>
                </c:pt>
                <c:pt idx="1410">
                  <c:v>1.125</c:v>
                </c:pt>
                <c:pt idx="1411">
                  <c:v>1.125</c:v>
                </c:pt>
                <c:pt idx="1412">
                  <c:v>1.125</c:v>
                </c:pt>
                <c:pt idx="1413">
                  <c:v>1.125</c:v>
                </c:pt>
                <c:pt idx="1414">
                  <c:v>1.375</c:v>
                </c:pt>
                <c:pt idx="1415">
                  <c:v>1.3125</c:v>
                </c:pt>
                <c:pt idx="1416">
                  <c:v>1.375</c:v>
                </c:pt>
                <c:pt idx="1417">
                  <c:v>1.375</c:v>
                </c:pt>
                <c:pt idx="1418">
                  <c:v>1.375</c:v>
                </c:pt>
                <c:pt idx="1419">
                  <c:v>1.5</c:v>
                </c:pt>
                <c:pt idx="1420">
                  <c:v>1.4375</c:v>
                </c:pt>
                <c:pt idx="1421">
                  <c:v>1.375</c:v>
                </c:pt>
                <c:pt idx="1422">
                  <c:v>1.6875</c:v>
                </c:pt>
                <c:pt idx="1423">
                  <c:v>1.5625</c:v>
                </c:pt>
                <c:pt idx="1424">
                  <c:v>1.5625</c:v>
                </c:pt>
                <c:pt idx="1425">
                  <c:v>1.375</c:v>
                </c:pt>
                <c:pt idx="1426">
                  <c:v>1.5</c:v>
                </c:pt>
                <c:pt idx="1427">
                  <c:v>1.125</c:v>
                </c:pt>
                <c:pt idx="1428">
                  <c:v>1.0625</c:v>
                </c:pt>
                <c:pt idx="1429">
                  <c:v>1.1875</c:v>
                </c:pt>
                <c:pt idx="1430">
                  <c:v>1.25</c:v>
                </c:pt>
                <c:pt idx="1431">
                  <c:v>1.25</c:v>
                </c:pt>
                <c:pt idx="1432">
                  <c:v>1.25</c:v>
                </c:pt>
                <c:pt idx="1433">
                  <c:v>1.25</c:v>
                </c:pt>
                <c:pt idx="1434">
                  <c:v>1.625</c:v>
                </c:pt>
                <c:pt idx="1435">
                  <c:v>1.1875</c:v>
                </c:pt>
                <c:pt idx="1436">
                  <c:v>1.125</c:v>
                </c:pt>
                <c:pt idx="1437">
                  <c:v>1</c:v>
                </c:pt>
                <c:pt idx="1438">
                  <c:v>1.125</c:v>
                </c:pt>
                <c:pt idx="1439">
                  <c:v>1.1875</c:v>
                </c:pt>
                <c:pt idx="1440">
                  <c:v>1.25</c:v>
                </c:pt>
                <c:pt idx="1441">
                  <c:v>1.5</c:v>
                </c:pt>
                <c:pt idx="1442">
                  <c:v>1.75</c:v>
                </c:pt>
                <c:pt idx="1443">
                  <c:v>1.5</c:v>
                </c:pt>
                <c:pt idx="1444">
                  <c:v>1.625</c:v>
                </c:pt>
                <c:pt idx="1445">
                  <c:v>1.875</c:v>
                </c:pt>
                <c:pt idx="1446">
                  <c:v>1.875</c:v>
                </c:pt>
                <c:pt idx="1447">
                  <c:v>1.875</c:v>
                </c:pt>
                <c:pt idx="1448">
                  <c:v>2</c:v>
                </c:pt>
                <c:pt idx="1449">
                  <c:v>2</c:v>
                </c:pt>
                <c:pt idx="1450">
                  <c:v>2.1875</c:v>
                </c:pt>
                <c:pt idx="1451">
                  <c:v>2.0625</c:v>
                </c:pt>
                <c:pt idx="1452">
                  <c:v>2.5625</c:v>
                </c:pt>
                <c:pt idx="1453">
                  <c:v>2.875</c:v>
                </c:pt>
                <c:pt idx="1454">
                  <c:v>3.0625</c:v>
                </c:pt>
                <c:pt idx="1455">
                  <c:v>3.1875</c:v>
                </c:pt>
                <c:pt idx="1456">
                  <c:v>3.125</c:v>
                </c:pt>
                <c:pt idx="1457">
                  <c:v>3.125</c:v>
                </c:pt>
                <c:pt idx="1458">
                  <c:v>3.1875</c:v>
                </c:pt>
                <c:pt idx="1459">
                  <c:v>3.3125</c:v>
                </c:pt>
                <c:pt idx="1460">
                  <c:v>3.0625</c:v>
                </c:pt>
                <c:pt idx="1461">
                  <c:v>3</c:v>
                </c:pt>
                <c:pt idx="1462">
                  <c:v>2.9375</c:v>
                </c:pt>
                <c:pt idx="1463">
                  <c:v>3.0625</c:v>
                </c:pt>
                <c:pt idx="1464">
                  <c:v>3.125</c:v>
                </c:pt>
                <c:pt idx="1465">
                  <c:v>3.375</c:v>
                </c:pt>
                <c:pt idx="1466">
                  <c:v>3.125</c:v>
                </c:pt>
                <c:pt idx="1467">
                  <c:v>3.0625</c:v>
                </c:pt>
                <c:pt idx="1468">
                  <c:v>3</c:v>
                </c:pt>
                <c:pt idx="1469">
                  <c:v>3.25</c:v>
                </c:pt>
                <c:pt idx="1470">
                  <c:v>3.25</c:v>
                </c:pt>
                <c:pt idx="1471">
                  <c:v>3.5625</c:v>
                </c:pt>
                <c:pt idx="1472">
                  <c:v>3.375</c:v>
                </c:pt>
                <c:pt idx="1473">
                  <c:v>2.875</c:v>
                </c:pt>
                <c:pt idx="1474">
                  <c:v>3</c:v>
                </c:pt>
                <c:pt idx="1475">
                  <c:v>3.125</c:v>
                </c:pt>
                <c:pt idx="1476">
                  <c:v>3</c:v>
                </c:pt>
                <c:pt idx="1477">
                  <c:v>2.9375</c:v>
                </c:pt>
                <c:pt idx="1478">
                  <c:v>3.0625</c:v>
                </c:pt>
                <c:pt idx="1479">
                  <c:v>3</c:v>
                </c:pt>
                <c:pt idx="1480">
                  <c:v>3.25</c:v>
                </c:pt>
                <c:pt idx="1481">
                  <c:v>3</c:v>
                </c:pt>
                <c:pt idx="1482">
                  <c:v>2.8125</c:v>
                </c:pt>
                <c:pt idx="1483">
                  <c:v>2.875</c:v>
                </c:pt>
                <c:pt idx="1484">
                  <c:v>3</c:v>
                </c:pt>
                <c:pt idx="1485">
                  <c:v>3</c:v>
                </c:pt>
                <c:pt idx="1486">
                  <c:v>3.0625</c:v>
                </c:pt>
                <c:pt idx="1487">
                  <c:v>3.375</c:v>
                </c:pt>
                <c:pt idx="1488">
                  <c:v>3.375</c:v>
                </c:pt>
                <c:pt idx="1489">
                  <c:v>3.75</c:v>
                </c:pt>
                <c:pt idx="1490">
                  <c:v>4.375</c:v>
                </c:pt>
                <c:pt idx="1491">
                  <c:v>4.625</c:v>
                </c:pt>
                <c:pt idx="1492">
                  <c:v>5</c:v>
                </c:pt>
                <c:pt idx="1493">
                  <c:v>3.625</c:v>
                </c:pt>
                <c:pt idx="1494">
                  <c:v>3.5</c:v>
                </c:pt>
                <c:pt idx="1495">
                  <c:v>3.8125</c:v>
                </c:pt>
                <c:pt idx="1496">
                  <c:v>3.1875</c:v>
                </c:pt>
                <c:pt idx="1497">
                  <c:v>3.0625</c:v>
                </c:pt>
                <c:pt idx="1498">
                  <c:v>2.875</c:v>
                </c:pt>
                <c:pt idx="1499">
                  <c:v>3</c:v>
                </c:pt>
                <c:pt idx="1500">
                  <c:v>3</c:v>
                </c:pt>
                <c:pt idx="1501">
                  <c:v>3.25</c:v>
                </c:pt>
                <c:pt idx="1502">
                  <c:v>3.75</c:v>
                </c:pt>
                <c:pt idx="1503">
                  <c:v>3.1875</c:v>
                </c:pt>
                <c:pt idx="1504">
                  <c:v>3.375</c:v>
                </c:pt>
                <c:pt idx="1505">
                  <c:v>4</c:v>
                </c:pt>
                <c:pt idx="1506">
                  <c:v>3</c:v>
                </c:pt>
                <c:pt idx="1507">
                  <c:v>3.375</c:v>
                </c:pt>
                <c:pt idx="1508">
                  <c:v>4.125</c:v>
                </c:pt>
                <c:pt idx="1509">
                  <c:v>4.25</c:v>
                </c:pt>
                <c:pt idx="1510">
                  <c:v>4.625</c:v>
                </c:pt>
                <c:pt idx="1511">
                  <c:v>4</c:v>
                </c:pt>
                <c:pt idx="1512">
                  <c:v>4.375</c:v>
                </c:pt>
                <c:pt idx="1513">
                  <c:v>4.5</c:v>
                </c:pt>
                <c:pt idx="1514">
                  <c:v>5.125</c:v>
                </c:pt>
                <c:pt idx="1515">
                  <c:v>5</c:v>
                </c:pt>
                <c:pt idx="1516">
                  <c:v>5.5</c:v>
                </c:pt>
                <c:pt idx="1517">
                  <c:v>6.125</c:v>
                </c:pt>
                <c:pt idx="1518">
                  <c:v>5.25</c:v>
                </c:pt>
                <c:pt idx="1519">
                  <c:v>5.5</c:v>
                </c:pt>
                <c:pt idx="1520">
                  <c:v>6</c:v>
                </c:pt>
                <c:pt idx="1521">
                  <c:v>6.125</c:v>
                </c:pt>
                <c:pt idx="1522">
                  <c:v>6.625</c:v>
                </c:pt>
                <c:pt idx="1523">
                  <c:v>6.875</c:v>
                </c:pt>
                <c:pt idx="1524">
                  <c:v>7.5</c:v>
                </c:pt>
                <c:pt idx="1525">
                  <c:v>9.75</c:v>
                </c:pt>
                <c:pt idx="1526">
                  <c:v>11.75</c:v>
                </c:pt>
                <c:pt idx="1527">
                  <c:v>14</c:v>
                </c:pt>
                <c:pt idx="1528">
                  <c:v>13.125</c:v>
                </c:pt>
                <c:pt idx="1529">
                  <c:v>11.375</c:v>
                </c:pt>
                <c:pt idx="1530">
                  <c:v>13.375</c:v>
                </c:pt>
                <c:pt idx="1531">
                  <c:v>11.1875</c:v>
                </c:pt>
                <c:pt idx="1532">
                  <c:v>11.25</c:v>
                </c:pt>
                <c:pt idx="1533">
                  <c:v>11.875</c:v>
                </c:pt>
                <c:pt idx="1534">
                  <c:v>13.5</c:v>
                </c:pt>
                <c:pt idx="1535">
                  <c:v>14</c:v>
                </c:pt>
                <c:pt idx="1536">
                  <c:v>15</c:v>
                </c:pt>
                <c:pt idx="1537">
                  <c:v>17.375</c:v>
                </c:pt>
                <c:pt idx="1538">
                  <c:v>18.5</c:v>
                </c:pt>
                <c:pt idx="1539">
                  <c:v>17.375</c:v>
                </c:pt>
                <c:pt idx="1540">
                  <c:v>17.25</c:v>
                </c:pt>
                <c:pt idx="1541">
                  <c:v>17.5</c:v>
                </c:pt>
                <c:pt idx="1542">
                  <c:v>18.75</c:v>
                </c:pt>
                <c:pt idx="1543">
                  <c:v>19.5</c:v>
                </c:pt>
                <c:pt idx="1544">
                  <c:v>19.625</c:v>
                </c:pt>
                <c:pt idx="1545">
                  <c:v>19.5</c:v>
                </c:pt>
                <c:pt idx="1546">
                  <c:v>17.75</c:v>
                </c:pt>
                <c:pt idx="1547">
                  <c:v>19.625</c:v>
                </c:pt>
                <c:pt idx="1548">
                  <c:v>17.75</c:v>
                </c:pt>
                <c:pt idx="1549">
                  <c:v>17.75</c:v>
                </c:pt>
                <c:pt idx="1550">
                  <c:v>15</c:v>
                </c:pt>
                <c:pt idx="1551">
                  <c:v>14.75</c:v>
                </c:pt>
                <c:pt idx="1552">
                  <c:v>15.75</c:v>
                </c:pt>
                <c:pt idx="1553">
                  <c:v>17.375</c:v>
                </c:pt>
                <c:pt idx="1554">
                  <c:v>16.75</c:v>
                </c:pt>
                <c:pt idx="1555">
                  <c:v>16.75</c:v>
                </c:pt>
                <c:pt idx="1556">
                  <c:v>16.125</c:v>
                </c:pt>
                <c:pt idx="1557">
                  <c:v>17.75</c:v>
                </c:pt>
                <c:pt idx="1558">
                  <c:v>19</c:v>
                </c:pt>
                <c:pt idx="1559">
                  <c:v>17.75</c:v>
                </c:pt>
                <c:pt idx="1560">
                  <c:v>18</c:v>
                </c:pt>
                <c:pt idx="1561">
                  <c:v>20.25</c:v>
                </c:pt>
                <c:pt idx="1562">
                  <c:v>17.5</c:v>
                </c:pt>
                <c:pt idx="1563">
                  <c:v>17.5</c:v>
                </c:pt>
                <c:pt idx="1564">
                  <c:v>18.375</c:v>
                </c:pt>
                <c:pt idx="1565">
                  <c:v>16.75</c:v>
                </c:pt>
                <c:pt idx="1566">
                  <c:v>19.875</c:v>
                </c:pt>
                <c:pt idx="1567">
                  <c:v>17.875</c:v>
                </c:pt>
                <c:pt idx="1568">
                  <c:v>19.5</c:v>
                </c:pt>
                <c:pt idx="1569">
                  <c:v>20.25</c:v>
                </c:pt>
                <c:pt idx="1570">
                  <c:v>28.625</c:v>
                </c:pt>
                <c:pt idx="1571">
                  <c:v>26.25</c:v>
                </c:pt>
                <c:pt idx="1572">
                  <c:v>24.5</c:v>
                </c:pt>
                <c:pt idx="1573">
                  <c:v>25.75</c:v>
                </c:pt>
                <c:pt idx="1574">
                  <c:v>24.25</c:v>
                </c:pt>
                <c:pt idx="1575">
                  <c:v>24.75</c:v>
                </c:pt>
                <c:pt idx="1576">
                  <c:v>23.5</c:v>
                </c:pt>
                <c:pt idx="1577">
                  <c:v>22</c:v>
                </c:pt>
                <c:pt idx="1578">
                  <c:v>21.625</c:v>
                </c:pt>
                <c:pt idx="1579">
                  <c:v>22.25</c:v>
                </c:pt>
                <c:pt idx="1580">
                  <c:v>24.75</c:v>
                </c:pt>
                <c:pt idx="1581">
                  <c:v>22</c:v>
                </c:pt>
                <c:pt idx="1582">
                  <c:v>20.25</c:v>
                </c:pt>
                <c:pt idx="1583">
                  <c:v>20</c:v>
                </c:pt>
                <c:pt idx="1584">
                  <c:v>21</c:v>
                </c:pt>
                <c:pt idx="1585">
                  <c:v>23.25</c:v>
                </c:pt>
                <c:pt idx="1586">
                  <c:v>21.25</c:v>
                </c:pt>
                <c:pt idx="1587">
                  <c:v>21</c:v>
                </c:pt>
                <c:pt idx="1588">
                  <c:v>26.75</c:v>
                </c:pt>
                <c:pt idx="1589">
                  <c:v>27</c:v>
                </c:pt>
                <c:pt idx="1590">
                  <c:v>26.5</c:v>
                </c:pt>
                <c:pt idx="1591">
                  <c:v>25</c:v>
                </c:pt>
                <c:pt idx="1592">
                  <c:v>24.875</c:v>
                </c:pt>
                <c:pt idx="1593">
                  <c:v>23</c:v>
                </c:pt>
                <c:pt idx="1594">
                  <c:v>24</c:v>
                </c:pt>
                <c:pt idx="1595">
                  <c:v>23.875</c:v>
                </c:pt>
                <c:pt idx="1596">
                  <c:v>22.625</c:v>
                </c:pt>
                <c:pt idx="1597">
                  <c:v>23</c:v>
                </c:pt>
                <c:pt idx="1598">
                  <c:v>23.25</c:v>
                </c:pt>
                <c:pt idx="1599">
                  <c:v>19.875</c:v>
                </c:pt>
                <c:pt idx="1600">
                  <c:v>18.125</c:v>
                </c:pt>
                <c:pt idx="1601">
                  <c:v>17.5</c:v>
                </c:pt>
                <c:pt idx="1602">
                  <c:v>16.625</c:v>
                </c:pt>
                <c:pt idx="1603">
                  <c:v>16.875</c:v>
                </c:pt>
                <c:pt idx="1604">
                  <c:v>16.125</c:v>
                </c:pt>
                <c:pt idx="1605">
                  <c:v>17</c:v>
                </c:pt>
                <c:pt idx="1606">
                  <c:v>15.625</c:v>
                </c:pt>
                <c:pt idx="1607">
                  <c:v>17</c:v>
                </c:pt>
                <c:pt idx="1608">
                  <c:v>15</c:v>
                </c:pt>
                <c:pt idx="1609">
                  <c:v>14.5</c:v>
                </c:pt>
                <c:pt idx="1610">
                  <c:v>14.083333</c:v>
                </c:pt>
                <c:pt idx="1611">
                  <c:v>14.75</c:v>
                </c:pt>
                <c:pt idx="1612">
                  <c:v>15.75</c:v>
                </c:pt>
                <c:pt idx="1613">
                  <c:v>15.916667</c:v>
                </c:pt>
                <c:pt idx="1614">
                  <c:v>12.958333</c:v>
                </c:pt>
                <c:pt idx="1615">
                  <c:v>12.083333</c:v>
                </c:pt>
                <c:pt idx="1616">
                  <c:v>11</c:v>
                </c:pt>
                <c:pt idx="1617">
                  <c:v>11.083333</c:v>
                </c:pt>
                <c:pt idx="1618">
                  <c:v>11.166667</c:v>
                </c:pt>
                <c:pt idx="1619">
                  <c:v>10.25</c:v>
                </c:pt>
                <c:pt idx="1620">
                  <c:v>9.6666670000000003</c:v>
                </c:pt>
                <c:pt idx="1621">
                  <c:v>9.25</c:v>
                </c:pt>
                <c:pt idx="1622">
                  <c:v>10.166667</c:v>
                </c:pt>
                <c:pt idx="1623">
                  <c:v>9.6666670000000003</c:v>
                </c:pt>
                <c:pt idx="1624">
                  <c:v>9.25</c:v>
                </c:pt>
                <c:pt idx="1625">
                  <c:v>7.75</c:v>
                </c:pt>
                <c:pt idx="1626">
                  <c:v>8.1666670000000003</c:v>
                </c:pt>
                <c:pt idx="1627">
                  <c:v>8.9166670000000003</c:v>
                </c:pt>
                <c:pt idx="1628">
                  <c:v>7.5</c:v>
                </c:pt>
                <c:pt idx="1629">
                  <c:v>7.875</c:v>
                </c:pt>
                <c:pt idx="1630">
                  <c:v>7.75</c:v>
                </c:pt>
                <c:pt idx="1631">
                  <c:v>6.5</c:v>
                </c:pt>
                <c:pt idx="1632">
                  <c:v>6.9583329999999997</c:v>
                </c:pt>
                <c:pt idx="1633">
                  <c:v>7.1666670000000003</c:v>
                </c:pt>
                <c:pt idx="1634">
                  <c:v>7.9166670000000003</c:v>
                </c:pt>
                <c:pt idx="1635">
                  <c:v>6.9166670000000003</c:v>
                </c:pt>
                <c:pt idx="1636">
                  <c:v>4.8333329999999997</c:v>
                </c:pt>
                <c:pt idx="1637">
                  <c:v>4.9166670000000003</c:v>
                </c:pt>
                <c:pt idx="1638">
                  <c:v>5</c:v>
                </c:pt>
                <c:pt idx="1639">
                  <c:v>4.875</c:v>
                </c:pt>
                <c:pt idx="1640">
                  <c:v>5</c:v>
                </c:pt>
                <c:pt idx="1641">
                  <c:v>4.4166670000000003</c:v>
                </c:pt>
                <c:pt idx="1642">
                  <c:v>4.0833329999999997</c:v>
                </c:pt>
                <c:pt idx="1643">
                  <c:v>3.9166669999999999</c:v>
                </c:pt>
                <c:pt idx="1644">
                  <c:v>4</c:v>
                </c:pt>
                <c:pt idx="1645">
                  <c:v>4.25</c:v>
                </c:pt>
                <c:pt idx="1646">
                  <c:v>3.6666669999999999</c:v>
                </c:pt>
                <c:pt idx="1647">
                  <c:v>3.5</c:v>
                </c:pt>
                <c:pt idx="1648">
                  <c:v>3.6666669999999999</c:v>
                </c:pt>
                <c:pt idx="1649">
                  <c:v>3.25</c:v>
                </c:pt>
                <c:pt idx="1650">
                  <c:v>2.9166669999999999</c:v>
                </c:pt>
                <c:pt idx="1651">
                  <c:v>3.3333330000000001</c:v>
                </c:pt>
                <c:pt idx="1652">
                  <c:v>3.3333330000000001</c:v>
                </c:pt>
                <c:pt idx="1653">
                  <c:v>3.3333330000000001</c:v>
                </c:pt>
                <c:pt idx="1654">
                  <c:v>3.4166669999999999</c:v>
                </c:pt>
                <c:pt idx="1655">
                  <c:v>3.8333330000000001</c:v>
                </c:pt>
                <c:pt idx="1656">
                  <c:v>3.5833330000000001</c:v>
                </c:pt>
                <c:pt idx="1657">
                  <c:v>3.5</c:v>
                </c:pt>
                <c:pt idx="1658">
                  <c:v>3.5833330000000001</c:v>
                </c:pt>
                <c:pt idx="1659">
                  <c:v>3.75</c:v>
                </c:pt>
                <c:pt idx="1660">
                  <c:v>3.5833330000000001</c:v>
                </c:pt>
                <c:pt idx="1661">
                  <c:v>3.5</c:v>
                </c:pt>
                <c:pt idx="1662">
                  <c:v>3.5833330000000001</c:v>
                </c:pt>
                <c:pt idx="1663">
                  <c:v>3.5833330000000001</c:v>
                </c:pt>
                <c:pt idx="1664">
                  <c:v>3.6666669999999999</c:v>
                </c:pt>
                <c:pt idx="1665">
                  <c:v>4</c:v>
                </c:pt>
                <c:pt idx="1666">
                  <c:v>3.8333330000000001</c:v>
                </c:pt>
                <c:pt idx="1667">
                  <c:v>3.75</c:v>
                </c:pt>
                <c:pt idx="1668">
                  <c:v>3.5</c:v>
                </c:pt>
                <c:pt idx="1669">
                  <c:v>3.6666669999999999</c:v>
                </c:pt>
                <c:pt idx="1670">
                  <c:v>3.25</c:v>
                </c:pt>
                <c:pt idx="1671">
                  <c:v>3.25</c:v>
                </c:pt>
                <c:pt idx="1672">
                  <c:v>2.8333330000000001</c:v>
                </c:pt>
                <c:pt idx="1673">
                  <c:v>2.9166669999999999</c:v>
                </c:pt>
                <c:pt idx="1674">
                  <c:v>3.5</c:v>
                </c:pt>
                <c:pt idx="1675">
                  <c:v>3.5</c:v>
                </c:pt>
                <c:pt idx="1676">
                  <c:v>3.1666669999999999</c:v>
                </c:pt>
                <c:pt idx="1677">
                  <c:v>2.6666669999999999</c:v>
                </c:pt>
                <c:pt idx="1678">
                  <c:v>2.375</c:v>
                </c:pt>
                <c:pt idx="1679">
                  <c:v>2.25</c:v>
                </c:pt>
                <c:pt idx="1680">
                  <c:v>1.875</c:v>
                </c:pt>
                <c:pt idx="1681">
                  <c:v>1.25</c:v>
                </c:pt>
                <c:pt idx="1682">
                  <c:v>1.25</c:v>
                </c:pt>
                <c:pt idx="1683">
                  <c:v>1.4166669999999999</c:v>
                </c:pt>
                <c:pt idx="1684">
                  <c:v>1.4166669999999999</c:v>
                </c:pt>
                <c:pt idx="1685">
                  <c:v>1.5</c:v>
                </c:pt>
                <c:pt idx="1686">
                  <c:v>1.5833330000000001</c:v>
                </c:pt>
                <c:pt idx="1687">
                  <c:v>1.5833330000000001</c:v>
                </c:pt>
                <c:pt idx="1688">
                  <c:v>1.5833330000000001</c:v>
                </c:pt>
                <c:pt idx="1689">
                  <c:v>1.625</c:v>
                </c:pt>
                <c:pt idx="1690">
                  <c:v>1.7083330000000001</c:v>
                </c:pt>
                <c:pt idx="1691">
                  <c:v>1.6666669999999999</c:v>
                </c:pt>
                <c:pt idx="1692">
                  <c:v>1.3541669999999999</c:v>
                </c:pt>
                <c:pt idx="1693">
                  <c:v>1.3333330000000001</c:v>
                </c:pt>
                <c:pt idx="1694">
                  <c:v>1.0833330000000001</c:v>
                </c:pt>
                <c:pt idx="1695">
                  <c:v>1.1666669999999999</c:v>
                </c:pt>
                <c:pt idx="1696">
                  <c:v>1.25</c:v>
                </c:pt>
                <c:pt idx="1697">
                  <c:v>1.1666669999999999</c:v>
                </c:pt>
                <c:pt idx="1698">
                  <c:v>1.3333330000000001</c:v>
                </c:pt>
                <c:pt idx="1699">
                  <c:v>1.3333330000000001</c:v>
                </c:pt>
                <c:pt idx="1700">
                  <c:v>1.25</c:v>
                </c:pt>
                <c:pt idx="1701">
                  <c:v>1.0833330000000001</c:v>
                </c:pt>
                <c:pt idx="1702">
                  <c:v>1.1666669999999999</c:v>
                </c:pt>
                <c:pt idx="1703">
                  <c:v>1.25</c:v>
                </c:pt>
                <c:pt idx="1704">
                  <c:v>1.0833330000000001</c:v>
                </c:pt>
                <c:pt idx="1705">
                  <c:v>1</c:v>
                </c:pt>
                <c:pt idx="1706">
                  <c:v>1.25</c:v>
                </c:pt>
                <c:pt idx="1707">
                  <c:v>1.1666669999999999</c:v>
                </c:pt>
                <c:pt idx="1708">
                  <c:v>1.0833330000000001</c:v>
                </c:pt>
                <c:pt idx="1709">
                  <c:v>1.25</c:v>
                </c:pt>
                <c:pt idx="1710">
                  <c:v>1.1666669999999999</c:v>
                </c:pt>
                <c:pt idx="1711">
                  <c:v>1.4583330000000001</c:v>
                </c:pt>
                <c:pt idx="1712">
                  <c:v>1.4583330000000001</c:v>
                </c:pt>
                <c:pt idx="1713">
                  <c:v>1.3333330000000001</c:v>
                </c:pt>
                <c:pt idx="1714">
                  <c:v>1.4166669999999999</c:v>
                </c:pt>
                <c:pt idx="1715">
                  <c:v>1.5</c:v>
                </c:pt>
                <c:pt idx="1716">
                  <c:v>1.3333330000000001</c:v>
                </c:pt>
                <c:pt idx="1717">
                  <c:v>1.5</c:v>
                </c:pt>
                <c:pt idx="1718">
                  <c:v>1.5833330000000001</c:v>
                </c:pt>
                <c:pt idx="1719">
                  <c:v>1.625</c:v>
                </c:pt>
                <c:pt idx="1720">
                  <c:v>1.9166669999999999</c:v>
                </c:pt>
                <c:pt idx="1721">
                  <c:v>2.1666669999999999</c:v>
                </c:pt>
                <c:pt idx="1722">
                  <c:v>2.0833330000000001</c:v>
                </c:pt>
                <c:pt idx="1723">
                  <c:v>2.25</c:v>
                </c:pt>
                <c:pt idx="1724">
                  <c:v>2.1666669999999999</c:v>
                </c:pt>
                <c:pt idx="1725">
                  <c:v>2.1666669999999999</c:v>
                </c:pt>
                <c:pt idx="1726">
                  <c:v>2</c:v>
                </c:pt>
                <c:pt idx="1727">
                  <c:v>2.4166669999999999</c:v>
                </c:pt>
                <c:pt idx="1728">
                  <c:v>2.25</c:v>
                </c:pt>
                <c:pt idx="1729">
                  <c:v>2.6666669999999999</c:v>
                </c:pt>
                <c:pt idx="1730">
                  <c:v>2.75</c:v>
                </c:pt>
                <c:pt idx="1731">
                  <c:v>2.6666669999999999</c:v>
                </c:pt>
                <c:pt idx="1732">
                  <c:v>2.1666669999999999</c:v>
                </c:pt>
                <c:pt idx="1733">
                  <c:v>2</c:v>
                </c:pt>
                <c:pt idx="1734">
                  <c:v>2.1666669999999999</c:v>
                </c:pt>
                <c:pt idx="1735">
                  <c:v>1.9583330000000001</c:v>
                </c:pt>
                <c:pt idx="1736">
                  <c:v>1.4166669999999999</c:v>
                </c:pt>
                <c:pt idx="1737">
                  <c:v>1.2083330000000001</c:v>
                </c:pt>
                <c:pt idx="1738">
                  <c:v>1.1041669999999999</c:v>
                </c:pt>
                <c:pt idx="1739">
                  <c:v>1.0833330000000001</c:v>
                </c:pt>
                <c:pt idx="1740">
                  <c:v>1.25</c:v>
                </c:pt>
                <c:pt idx="1741">
                  <c:v>1.25</c:v>
                </c:pt>
                <c:pt idx="1742">
                  <c:v>1.1666669999999999</c:v>
                </c:pt>
                <c:pt idx="1743">
                  <c:v>1.25</c:v>
                </c:pt>
                <c:pt idx="1744">
                  <c:v>1.1666669999999999</c:v>
                </c:pt>
                <c:pt idx="1745">
                  <c:v>1.3333330000000001</c:v>
                </c:pt>
                <c:pt idx="1746">
                  <c:v>1.4166669999999999</c:v>
                </c:pt>
                <c:pt idx="1747">
                  <c:v>1.25</c:v>
                </c:pt>
                <c:pt idx="1748">
                  <c:v>1.3333330000000001</c:v>
                </c:pt>
                <c:pt idx="1749">
                  <c:v>1.1666669999999999</c:v>
                </c:pt>
                <c:pt idx="1750">
                  <c:v>1.3333330000000001</c:v>
                </c:pt>
                <c:pt idx="1751">
                  <c:v>1.3333330000000001</c:v>
                </c:pt>
                <c:pt idx="1752">
                  <c:v>1.4166669999999999</c:v>
                </c:pt>
                <c:pt idx="1753">
                  <c:v>1.5</c:v>
                </c:pt>
                <c:pt idx="1754">
                  <c:v>1.5</c:v>
                </c:pt>
                <c:pt idx="1755">
                  <c:v>1.4166669999999999</c:v>
                </c:pt>
                <c:pt idx="1756">
                  <c:v>1.3333330000000001</c:v>
                </c:pt>
                <c:pt idx="1757">
                  <c:v>1.75</c:v>
                </c:pt>
                <c:pt idx="1758">
                  <c:v>1.6666669999999999</c:v>
                </c:pt>
                <c:pt idx="1759">
                  <c:v>1.75</c:v>
                </c:pt>
                <c:pt idx="1760">
                  <c:v>2.125</c:v>
                </c:pt>
                <c:pt idx="1761">
                  <c:v>2.4166669999999999</c:v>
                </c:pt>
                <c:pt idx="1762">
                  <c:v>2.25</c:v>
                </c:pt>
                <c:pt idx="1763">
                  <c:v>2.25</c:v>
                </c:pt>
                <c:pt idx="1764">
                  <c:v>2.25</c:v>
                </c:pt>
                <c:pt idx="1765">
                  <c:v>2.5</c:v>
                </c:pt>
                <c:pt idx="1766">
                  <c:v>2.5</c:v>
                </c:pt>
                <c:pt idx="1767">
                  <c:v>2.75</c:v>
                </c:pt>
                <c:pt idx="1768">
                  <c:v>2.6666669999999999</c:v>
                </c:pt>
                <c:pt idx="1769">
                  <c:v>2.6666669999999999</c:v>
                </c:pt>
                <c:pt idx="1770">
                  <c:v>3</c:v>
                </c:pt>
                <c:pt idx="1771">
                  <c:v>2.8333330000000001</c:v>
                </c:pt>
                <c:pt idx="1772">
                  <c:v>3</c:v>
                </c:pt>
                <c:pt idx="1773">
                  <c:v>3.1666669999999999</c:v>
                </c:pt>
                <c:pt idx="1774">
                  <c:v>2.9166669999999999</c:v>
                </c:pt>
                <c:pt idx="1775">
                  <c:v>3.1666669999999999</c:v>
                </c:pt>
                <c:pt idx="1776">
                  <c:v>2.9166669999999999</c:v>
                </c:pt>
                <c:pt idx="1777">
                  <c:v>2.9166669999999999</c:v>
                </c:pt>
                <c:pt idx="1778">
                  <c:v>2.75</c:v>
                </c:pt>
                <c:pt idx="1779">
                  <c:v>2.6666669999999999</c:v>
                </c:pt>
                <c:pt idx="1780">
                  <c:v>3.3333330000000001</c:v>
                </c:pt>
                <c:pt idx="1781">
                  <c:v>3.25</c:v>
                </c:pt>
                <c:pt idx="1782">
                  <c:v>3.2083330000000001</c:v>
                </c:pt>
                <c:pt idx="1783">
                  <c:v>3.25</c:v>
                </c:pt>
                <c:pt idx="1784">
                  <c:v>3.25</c:v>
                </c:pt>
                <c:pt idx="1785">
                  <c:v>3.25</c:v>
                </c:pt>
                <c:pt idx="1786">
                  <c:v>3.4166669999999999</c:v>
                </c:pt>
                <c:pt idx="1787">
                  <c:v>3.6666669999999999</c:v>
                </c:pt>
                <c:pt idx="1788">
                  <c:v>3.6666669999999999</c:v>
                </c:pt>
                <c:pt idx="1789">
                  <c:v>4.1666670000000003</c:v>
                </c:pt>
                <c:pt idx="1790">
                  <c:v>4.25</c:v>
                </c:pt>
                <c:pt idx="1791">
                  <c:v>4.0833329999999997</c:v>
                </c:pt>
                <c:pt idx="1792">
                  <c:v>4.25</c:v>
                </c:pt>
                <c:pt idx="1793">
                  <c:v>4.3333329999999997</c:v>
                </c:pt>
                <c:pt idx="1794">
                  <c:v>4.3333329999999997</c:v>
                </c:pt>
                <c:pt idx="1795">
                  <c:v>4.3333329999999997</c:v>
                </c:pt>
                <c:pt idx="1796">
                  <c:v>4.3333329999999997</c:v>
                </c:pt>
                <c:pt idx="1797">
                  <c:v>4.2916670000000003</c:v>
                </c:pt>
                <c:pt idx="1798">
                  <c:v>4.3333329999999997</c:v>
                </c:pt>
                <c:pt idx="1799">
                  <c:v>4.25</c:v>
                </c:pt>
                <c:pt idx="1800">
                  <c:v>4.0833329999999997</c:v>
                </c:pt>
                <c:pt idx="1801">
                  <c:v>4</c:v>
                </c:pt>
                <c:pt idx="1802">
                  <c:v>4.1666670000000003</c:v>
                </c:pt>
                <c:pt idx="1803">
                  <c:v>3.5833330000000001</c:v>
                </c:pt>
                <c:pt idx="1804">
                  <c:v>3.8333330000000001</c:v>
                </c:pt>
                <c:pt idx="1805">
                  <c:v>3.6666669999999999</c:v>
                </c:pt>
                <c:pt idx="1806">
                  <c:v>4.0833329999999997</c:v>
                </c:pt>
                <c:pt idx="1807">
                  <c:v>3.8333330000000001</c:v>
                </c:pt>
                <c:pt idx="1808">
                  <c:v>4.1666670000000003</c:v>
                </c:pt>
                <c:pt idx="1809">
                  <c:v>4.1666670000000003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4.125</c:v>
                </c:pt>
                <c:pt idx="1814">
                  <c:v>4.25</c:v>
                </c:pt>
                <c:pt idx="1815">
                  <c:v>4.0833329999999997</c:v>
                </c:pt>
                <c:pt idx="1816">
                  <c:v>4</c:v>
                </c:pt>
                <c:pt idx="1817">
                  <c:v>4.1666670000000003</c:v>
                </c:pt>
                <c:pt idx="1818">
                  <c:v>4.25</c:v>
                </c:pt>
                <c:pt idx="1819">
                  <c:v>4.25</c:v>
                </c:pt>
                <c:pt idx="1820">
                  <c:v>4</c:v>
                </c:pt>
                <c:pt idx="1821">
                  <c:v>4.25</c:v>
                </c:pt>
                <c:pt idx="1822">
                  <c:v>4.3611110000000002</c:v>
                </c:pt>
                <c:pt idx="1823">
                  <c:v>4.3333329999999997</c:v>
                </c:pt>
                <c:pt idx="1824">
                  <c:v>4.5</c:v>
                </c:pt>
                <c:pt idx="1825">
                  <c:v>4.5</c:v>
                </c:pt>
                <c:pt idx="1826">
                  <c:v>4.2222220000000004</c:v>
                </c:pt>
                <c:pt idx="1827">
                  <c:v>3.9444439999999998</c:v>
                </c:pt>
                <c:pt idx="1828">
                  <c:v>3.5</c:v>
                </c:pt>
                <c:pt idx="1829">
                  <c:v>3.5555560000000002</c:v>
                </c:pt>
                <c:pt idx="1830">
                  <c:v>3.4444439999999998</c:v>
                </c:pt>
                <c:pt idx="1831">
                  <c:v>3.3888889999999998</c:v>
                </c:pt>
                <c:pt idx="1832">
                  <c:v>3.4444439999999998</c:v>
                </c:pt>
                <c:pt idx="1833">
                  <c:v>3.1944439999999998</c:v>
                </c:pt>
                <c:pt idx="1834">
                  <c:v>3.2777780000000001</c:v>
                </c:pt>
                <c:pt idx="1835">
                  <c:v>3.1111110000000002</c:v>
                </c:pt>
                <c:pt idx="1836">
                  <c:v>3.2222219999999999</c:v>
                </c:pt>
                <c:pt idx="1837">
                  <c:v>3.1111110000000002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2.7777780000000001</c:v>
                </c:pt>
                <c:pt idx="1842">
                  <c:v>2.6666669999999999</c:v>
                </c:pt>
                <c:pt idx="1843">
                  <c:v>2.6111110000000002</c:v>
                </c:pt>
                <c:pt idx="1844">
                  <c:v>2.6666669999999999</c:v>
                </c:pt>
                <c:pt idx="1845">
                  <c:v>2.6666669999999999</c:v>
                </c:pt>
                <c:pt idx="1846">
                  <c:v>2.7222219999999999</c:v>
                </c:pt>
                <c:pt idx="1847">
                  <c:v>2.8333330000000001</c:v>
                </c:pt>
                <c:pt idx="1848">
                  <c:v>2.7222219999999999</c:v>
                </c:pt>
                <c:pt idx="1849">
                  <c:v>2.6111110000000002</c:v>
                </c:pt>
                <c:pt idx="1850">
                  <c:v>2.2777780000000001</c:v>
                </c:pt>
                <c:pt idx="1851">
                  <c:v>2.2777780000000001</c:v>
                </c:pt>
                <c:pt idx="1852">
                  <c:v>2.3333330000000001</c:v>
                </c:pt>
                <c:pt idx="1853">
                  <c:v>2.2222219999999999</c:v>
                </c:pt>
                <c:pt idx="1854">
                  <c:v>2.3611110000000002</c:v>
                </c:pt>
                <c:pt idx="1855">
                  <c:v>2.3611110000000002</c:v>
                </c:pt>
                <c:pt idx="1856">
                  <c:v>2.5</c:v>
                </c:pt>
                <c:pt idx="1857">
                  <c:v>2.3333330000000001</c:v>
                </c:pt>
                <c:pt idx="1858">
                  <c:v>2.2777780000000001</c:v>
                </c:pt>
                <c:pt idx="1859">
                  <c:v>2.2777780000000001</c:v>
                </c:pt>
                <c:pt idx="1860">
                  <c:v>2.3333330000000001</c:v>
                </c:pt>
                <c:pt idx="1861">
                  <c:v>2.3333330000000001</c:v>
                </c:pt>
                <c:pt idx="1862">
                  <c:v>2.2777780000000001</c:v>
                </c:pt>
                <c:pt idx="1863">
                  <c:v>2.2777780000000001</c:v>
                </c:pt>
                <c:pt idx="1864">
                  <c:v>2.2777780000000001</c:v>
                </c:pt>
                <c:pt idx="1865">
                  <c:v>2.2777780000000001</c:v>
                </c:pt>
                <c:pt idx="1866">
                  <c:v>2.3333330000000001</c:v>
                </c:pt>
                <c:pt idx="1867">
                  <c:v>2.4444439999999998</c:v>
                </c:pt>
                <c:pt idx="1868">
                  <c:v>2.4444439999999998</c:v>
                </c:pt>
                <c:pt idx="1869">
                  <c:v>2.3888889999999998</c:v>
                </c:pt>
                <c:pt idx="1870">
                  <c:v>2.4444439999999998</c:v>
                </c:pt>
                <c:pt idx="1871">
                  <c:v>2.4444439999999998</c:v>
                </c:pt>
                <c:pt idx="1872">
                  <c:v>2.2777780000000001</c:v>
                </c:pt>
                <c:pt idx="1873">
                  <c:v>2.3055560000000002</c:v>
                </c:pt>
                <c:pt idx="1874">
                  <c:v>2.2777780000000001</c:v>
                </c:pt>
                <c:pt idx="1875">
                  <c:v>2.2222219999999999</c:v>
                </c:pt>
                <c:pt idx="1876">
                  <c:v>2.0277780000000001</c:v>
                </c:pt>
                <c:pt idx="1877">
                  <c:v>2</c:v>
                </c:pt>
                <c:pt idx="1878">
                  <c:v>2.1111110000000002</c:v>
                </c:pt>
                <c:pt idx="1879">
                  <c:v>2.0555560000000002</c:v>
                </c:pt>
                <c:pt idx="1880">
                  <c:v>2.1111110000000002</c:v>
                </c:pt>
                <c:pt idx="1881">
                  <c:v>2.0277780000000001</c:v>
                </c:pt>
                <c:pt idx="1882">
                  <c:v>2.1111110000000002</c:v>
                </c:pt>
                <c:pt idx="1883">
                  <c:v>2.0277780000000001</c:v>
                </c:pt>
                <c:pt idx="1884">
                  <c:v>2</c:v>
                </c:pt>
                <c:pt idx="1885">
                  <c:v>2.0555560000000002</c:v>
                </c:pt>
                <c:pt idx="1886">
                  <c:v>2.0555560000000002</c:v>
                </c:pt>
                <c:pt idx="1887">
                  <c:v>2.2777780000000001</c:v>
                </c:pt>
                <c:pt idx="1888">
                  <c:v>2.2222219999999999</c:v>
                </c:pt>
                <c:pt idx="1889">
                  <c:v>2.2777780000000001</c:v>
                </c:pt>
                <c:pt idx="1890">
                  <c:v>2</c:v>
                </c:pt>
                <c:pt idx="1891">
                  <c:v>1.8333330000000001</c:v>
                </c:pt>
                <c:pt idx="1892">
                  <c:v>1.9444440000000001</c:v>
                </c:pt>
                <c:pt idx="1893">
                  <c:v>1.7222219999999999</c:v>
                </c:pt>
                <c:pt idx="1894">
                  <c:v>1.611111</c:v>
                </c:pt>
                <c:pt idx="1895">
                  <c:v>1.611111</c:v>
                </c:pt>
                <c:pt idx="1896">
                  <c:v>1.611111</c:v>
                </c:pt>
                <c:pt idx="1897">
                  <c:v>1.611111</c:v>
                </c:pt>
                <c:pt idx="1898">
                  <c:v>1.638889</c:v>
                </c:pt>
                <c:pt idx="1899">
                  <c:v>1.611111</c:v>
                </c:pt>
                <c:pt idx="1900">
                  <c:v>1.7222219999999999</c:v>
                </c:pt>
                <c:pt idx="1901">
                  <c:v>1.6666669999999999</c:v>
                </c:pt>
                <c:pt idx="1902">
                  <c:v>1.611111</c:v>
                </c:pt>
                <c:pt idx="1903">
                  <c:v>1.5555559999999999</c:v>
                </c:pt>
                <c:pt idx="1904">
                  <c:v>1.638889</c:v>
                </c:pt>
                <c:pt idx="1905">
                  <c:v>2.0555560000000002</c:v>
                </c:pt>
                <c:pt idx="1906">
                  <c:v>2.0555560000000002</c:v>
                </c:pt>
                <c:pt idx="1907">
                  <c:v>2.0555560000000002</c:v>
                </c:pt>
                <c:pt idx="1908">
                  <c:v>2</c:v>
                </c:pt>
                <c:pt idx="1909">
                  <c:v>2</c:v>
                </c:pt>
                <c:pt idx="1910">
                  <c:v>2.0555560000000002</c:v>
                </c:pt>
                <c:pt idx="1911">
                  <c:v>2</c:v>
                </c:pt>
                <c:pt idx="1912">
                  <c:v>2.1111110000000002</c:v>
                </c:pt>
                <c:pt idx="1913">
                  <c:v>2</c:v>
                </c:pt>
                <c:pt idx="1914">
                  <c:v>1.9444440000000001</c:v>
                </c:pt>
                <c:pt idx="1915">
                  <c:v>2.0555560000000002</c:v>
                </c:pt>
                <c:pt idx="1916">
                  <c:v>1.888889</c:v>
                </c:pt>
                <c:pt idx="1917">
                  <c:v>2</c:v>
                </c:pt>
                <c:pt idx="1918">
                  <c:v>2.0555560000000002</c:v>
                </c:pt>
                <c:pt idx="1919">
                  <c:v>1.9166669999999999</c:v>
                </c:pt>
                <c:pt idx="1920">
                  <c:v>1.9166669999999999</c:v>
                </c:pt>
                <c:pt idx="1921">
                  <c:v>1.861111</c:v>
                </c:pt>
                <c:pt idx="1922">
                  <c:v>1.9444440000000001</c:v>
                </c:pt>
                <c:pt idx="1923">
                  <c:v>1.9444440000000001</c:v>
                </c:pt>
                <c:pt idx="1924">
                  <c:v>1.8333330000000001</c:v>
                </c:pt>
                <c:pt idx="1925">
                  <c:v>1.9444440000000001</c:v>
                </c:pt>
                <c:pt idx="1926">
                  <c:v>1.8055559999999999</c:v>
                </c:pt>
                <c:pt idx="1927">
                  <c:v>1.888889</c:v>
                </c:pt>
                <c:pt idx="1928">
                  <c:v>1.9444440000000001</c:v>
                </c:pt>
                <c:pt idx="1929">
                  <c:v>2</c:v>
                </c:pt>
                <c:pt idx="1930">
                  <c:v>1.8333330000000001</c:v>
                </c:pt>
                <c:pt idx="1931">
                  <c:v>1.8333330000000001</c:v>
                </c:pt>
                <c:pt idx="1932">
                  <c:v>2.1111110000000002</c:v>
                </c:pt>
                <c:pt idx="1933">
                  <c:v>2.1111110000000002</c:v>
                </c:pt>
                <c:pt idx="1934">
                  <c:v>2</c:v>
                </c:pt>
                <c:pt idx="1935">
                  <c:v>2.0555560000000002</c:v>
                </c:pt>
                <c:pt idx="1936">
                  <c:v>1.9444440000000001</c:v>
                </c:pt>
                <c:pt idx="1937">
                  <c:v>1.8333330000000001</c:v>
                </c:pt>
                <c:pt idx="1938">
                  <c:v>1.4444440000000001</c:v>
                </c:pt>
                <c:pt idx="1939">
                  <c:v>1.5555559999999999</c:v>
                </c:pt>
                <c:pt idx="1940">
                  <c:v>1.5555559999999999</c:v>
                </c:pt>
                <c:pt idx="1941">
                  <c:v>1.388889</c:v>
                </c:pt>
                <c:pt idx="1942">
                  <c:v>1.5555559999999999</c:v>
                </c:pt>
                <c:pt idx="1943">
                  <c:v>1.4444440000000001</c:v>
                </c:pt>
                <c:pt idx="1944">
                  <c:v>1.4444440000000001</c:v>
                </c:pt>
                <c:pt idx="1945">
                  <c:v>1.3333330000000001</c:v>
                </c:pt>
                <c:pt idx="1946">
                  <c:v>1.3333330000000001</c:v>
                </c:pt>
                <c:pt idx="1947">
                  <c:v>1.3333330000000001</c:v>
                </c:pt>
                <c:pt idx="1948">
                  <c:v>1.3333330000000001</c:v>
                </c:pt>
                <c:pt idx="1949">
                  <c:v>1.3333330000000001</c:v>
                </c:pt>
                <c:pt idx="1950">
                  <c:v>1.2222219999999999</c:v>
                </c:pt>
                <c:pt idx="1951">
                  <c:v>1.2222219999999999</c:v>
                </c:pt>
                <c:pt idx="1952">
                  <c:v>1.3333330000000001</c:v>
                </c:pt>
                <c:pt idx="1953">
                  <c:v>1.3333330000000001</c:v>
                </c:pt>
                <c:pt idx="1954">
                  <c:v>1.4444440000000001</c:v>
                </c:pt>
                <c:pt idx="1955">
                  <c:v>1.388889</c:v>
                </c:pt>
                <c:pt idx="1956">
                  <c:v>1.5</c:v>
                </c:pt>
                <c:pt idx="1957">
                  <c:v>1.2777780000000001</c:v>
                </c:pt>
                <c:pt idx="1958">
                  <c:v>1.2777780000000001</c:v>
                </c:pt>
                <c:pt idx="1959">
                  <c:v>1.2222219999999999</c:v>
                </c:pt>
                <c:pt idx="1960">
                  <c:v>1.3333330000000001</c:v>
                </c:pt>
                <c:pt idx="1961">
                  <c:v>1.2222219999999999</c:v>
                </c:pt>
                <c:pt idx="1962">
                  <c:v>1.1666669999999999</c:v>
                </c:pt>
                <c:pt idx="1963">
                  <c:v>1.3333330000000001</c:v>
                </c:pt>
                <c:pt idx="1964">
                  <c:v>1.3055559999999999</c:v>
                </c:pt>
                <c:pt idx="1965">
                  <c:v>1.2777780000000001</c:v>
                </c:pt>
                <c:pt idx="1966">
                  <c:v>1.111111</c:v>
                </c:pt>
                <c:pt idx="1967">
                  <c:v>1.2222219999999999</c:v>
                </c:pt>
                <c:pt idx="1968">
                  <c:v>1.1666669999999999</c:v>
                </c:pt>
                <c:pt idx="1969">
                  <c:v>1.4444440000000001</c:v>
                </c:pt>
                <c:pt idx="1970">
                  <c:v>1.3333330000000001</c:v>
                </c:pt>
                <c:pt idx="1971">
                  <c:v>1.388889</c:v>
                </c:pt>
                <c:pt idx="1972">
                  <c:v>1.5555559999999999</c:v>
                </c:pt>
                <c:pt idx="1973">
                  <c:v>1.5</c:v>
                </c:pt>
                <c:pt idx="1974">
                  <c:v>1.4444440000000001</c:v>
                </c:pt>
                <c:pt idx="1975">
                  <c:v>1.2777780000000001</c:v>
                </c:pt>
                <c:pt idx="1976">
                  <c:v>1.3333330000000001</c:v>
                </c:pt>
                <c:pt idx="1977">
                  <c:v>1.3055559999999999</c:v>
                </c:pt>
                <c:pt idx="1978">
                  <c:v>1.388889</c:v>
                </c:pt>
                <c:pt idx="1979">
                  <c:v>1.2222219999999999</c:v>
                </c:pt>
                <c:pt idx="1980">
                  <c:v>1.388889</c:v>
                </c:pt>
                <c:pt idx="1981">
                  <c:v>1.3333330000000001</c:v>
                </c:pt>
                <c:pt idx="1982">
                  <c:v>1.4444440000000001</c:v>
                </c:pt>
                <c:pt idx="1983">
                  <c:v>1.5</c:v>
                </c:pt>
                <c:pt idx="1984">
                  <c:v>1.5</c:v>
                </c:pt>
                <c:pt idx="1985">
                  <c:v>1.6666669999999999</c:v>
                </c:pt>
                <c:pt idx="1986">
                  <c:v>1.5</c:v>
                </c:pt>
                <c:pt idx="1987">
                  <c:v>1.5</c:v>
                </c:pt>
                <c:pt idx="1988">
                  <c:v>1.6666669999999999</c:v>
                </c:pt>
                <c:pt idx="1989">
                  <c:v>1.888889</c:v>
                </c:pt>
                <c:pt idx="1990">
                  <c:v>1.7777780000000001</c:v>
                </c:pt>
                <c:pt idx="1991">
                  <c:v>1.6666669999999999</c:v>
                </c:pt>
                <c:pt idx="1992">
                  <c:v>1.4444440000000001</c:v>
                </c:pt>
                <c:pt idx="1993">
                  <c:v>1.4444440000000001</c:v>
                </c:pt>
                <c:pt idx="1994">
                  <c:v>1.3333330000000001</c:v>
                </c:pt>
                <c:pt idx="1995">
                  <c:v>1.2777780000000001</c:v>
                </c:pt>
                <c:pt idx="1996">
                  <c:v>1.2777780000000001</c:v>
                </c:pt>
                <c:pt idx="1997">
                  <c:v>1.1666669999999999</c:v>
                </c:pt>
                <c:pt idx="1998">
                  <c:v>1.111111</c:v>
                </c:pt>
                <c:pt idx="1999">
                  <c:v>1.111111</c:v>
                </c:pt>
                <c:pt idx="2000">
                  <c:v>1.0555559999999999</c:v>
                </c:pt>
                <c:pt idx="2001">
                  <c:v>1.0555559999999999</c:v>
                </c:pt>
                <c:pt idx="2002">
                  <c:v>1.111111</c:v>
                </c:pt>
                <c:pt idx="2003">
                  <c:v>1.0555559999999999</c:v>
                </c:pt>
                <c:pt idx="2004">
                  <c:v>1.388889</c:v>
                </c:pt>
                <c:pt idx="2005">
                  <c:v>1.388889</c:v>
                </c:pt>
                <c:pt idx="2006">
                  <c:v>1.4444440000000001</c:v>
                </c:pt>
                <c:pt idx="2007">
                  <c:v>1.4444440000000001</c:v>
                </c:pt>
                <c:pt idx="2008">
                  <c:v>1.5</c:v>
                </c:pt>
                <c:pt idx="2009">
                  <c:v>1.5</c:v>
                </c:pt>
                <c:pt idx="2010">
                  <c:v>1.5555559999999999</c:v>
                </c:pt>
                <c:pt idx="2011">
                  <c:v>1.611111</c:v>
                </c:pt>
                <c:pt idx="2012">
                  <c:v>1.611111</c:v>
                </c:pt>
                <c:pt idx="2013">
                  <c:v>1.611111</c:v>
                </c:pt>
                <c:pt idx="2014">
                  <c:v>1.611111</c:v>
                </c:pt>
                <c:pt idx="2015">
                  <c:v>1.5</c:v>
                </c:pt>
                <c:pt idx="2016">
                  <c:v>1.4444440000000001</c:v>
                </c:pt>
                <c:pt idx="2017">
                  <c:v>1.25</c:v>
                </c:pt>
                <c:pt idx="2018">
                  <c:v>1.2777780000000001</c:v>
                </c:pt>
                <c:pt idx="2019">
                  <c:v>1.2777780000000001</c:v>
                </c:pt>
                <c:pt idx="2020">
                  <c:v>1.2222219999999999</c:v>
                </c:pt>
                <c:pt idx="2021">
                  <c:v>1.5</c:v>
                </c:pt>
                <c:pt idx="2022">
                  <c:v>1.4444440000000001</c:v>
                </c:pt>
                <c:pt idx="2023">
                  <c:v>1.6666669999999999</c:v>
                </c:pt>
                <c:pt idx="2024">
                  <c:v>1.6944440000000001</c:v>
                </c:pt>
                <c:pt idx="2025">
                  <c:v>1.6944440000000001</c:v>
                </c:pt>
                <c:pt idx="2026">
                  <c:v>1.611111</c:v>
                </c:pt>
                <c:pt idx="2027">
                  <c:v>2</c:v>
                </c:pt>
                <c:pt idx="2028">
                  <c:v>1.888889</c:v>
                </c:pt>
                <c:pt idx="2029">
                  <c:v>2.5555560000000002</c:v>
                </c:pt>
                <c:pt idx="2030">
                  <c:v>2.5</c:v>
                </c:pt>
                <c:pt idx="2031">
                  <c:v>2.5277780000000001</c:v>
                </c:pt>
                <c:pt idx="2032">
                  <c:v>2.4722219999999999</c:v>
                </c:pt>
                <c:pt idx="2033">
                  <c:v>2.4166669999999999</c:v>
                </c:pt>
                <c:pt idx="2034">
                  <c:v>2.4166669999999999</c:v>
                </c:pt>
                <c:pt idx="2035">
                  <c:v>2.4166669999999999</c:v>
                </c:pt>
                <c:pt idx="2036">
                  <c:v>2.4444439999999998</c:v>
                </c:pt>
                <c:pt idx="2037">
                  <c:v>2.3888889999999998</c:v>
                </c:pt>
                <c:pt idx="2038">
                  <c:v>2.5555560000000002</c:v>
                </c:pt>
                <c:pt idx="2039">
                  <c:v>2.6111110000000002</c:v>
                </c:pt>
                <c:pt idx="2040">
                  <c:v>2.6111110000000002</c:v>
                </c:pt>
                <c:pt idx="2041">
                  <c:v>2.7777780000000001</c:v>
                </c:pt>
                <c:pt idx="2042">
                  <c:v>2.8333330000000001</c:v>
                </c:pt>
                <c:pt idx="2043">
                  <c:v>2.8333330000000001</c:v>
                </c:pt>
                <c:pt idx="2044">
                  <c:v>2.7777780000000001</c:v>
                </c:pt>
                <c:pt idx="2045">
                  <c:v>2.6666669999999999</c:v>
                </c:pt>
                <c:pt idx="2046">
                  <c:v>2.5555560000000002</c:v>
                </c:pt>
                <c:pt idx="2047">
                  <c:v>2.5555560000000002</c:v>
                </c:pt>
                <c:pt idx="2048">
                  <c:v>2.5555560000000002</c:v>
                </c:pt>
                <c:pt idx="2049">
                  <c:v>2.3333330000000001</c:v>
                </c:pt>
                <c:pt idx="2050">
                  <c:v>2.2777780000000001</c:v>
                </c:pt>
                <c:pt idx="2051">
                  <c:v>2.3333330000000001</c:v>
                </c:pt>
                <c:pt idx="2052">
                  <c:v>2.3333330000000001</c:v>
                </c:pt>
                <c:pt idx="2053">
                  <c:v>2.2777780000000001</c:v>
                </c:pt>
                <c:pt idx="2054">
                  <c:v>2.2777780000000001</c:v>
                </c:pt>
                <c:pt idx="2055">
                  <c:v>2.2777780000000001</c:v>
                </c:pt>
                <c:pt idx="2056">
                  <c:v>2.1666669999999999</c:v>
                </c:pt>
                <c:pt idx="2057">
                  <c:v>2.2222219999999999</c:v>
                </c:pt>
                <c:pt idx="2058">
                  <c:v>2.4444439999999998</c:v>
                </c:pt>
                <c:pt idx="2059">
                  <c:v>2.4444439999999998</c:v>
                </c:pt>
                <c:pt idx="2060">
                  <c:v>2.5555560000000002</c:v>
                </c:pt>
                <c:pt idx="2061">
                  <c:v>2.6111110000000002</c:v>
                </c:pt>
                <c:pt idx="2062">
                  <c:v>2.6388889999999998</c:v>
                </c:pt>
                <c:pt idx="2063">
                  <c:v>2.5833330000000001</c:v>
                </c:pt>
                <c:pt idx="2064">
                  <c:v>2.5833330000000001</c:v>
                </c:pt>
                <c:pt idx="2065">
                  <c:v>2.6388889999999998</c:v>
                </c:pt>
                <c:pt idx="2066">
                  <c:v>2.6111110000000002</c:v>
                </c:pt>
                <c:pt idx="2067">
                  <c:v>2.6111110000000002</c:v>
                </c:pt>
                <c:pt idx="2068">
                  <c:v>2.6111110000000002</c:v>
                </c:pt>
                <c:pt idx="2069">
                  <c:v>2.6666669999999999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-26,28%</c:v>
                </c:pt>
                <c:pt idx="1">
                  <c:v>-26,28% to -20,91%</c:v>
                </c:pt>
                <c:pt idx="2">
                  <c:v>-20,91% to -15,54%</c:v>
                </c:pt>
                <c:pt idx="3">
                  <c:v>-15,54% to -10,18%</c:v>
                </c:pt>
                <c:pt idx="4">
                  <c:v>-10,18% to -4,81%</c:v>
                </c:pt>
                <c:pt idx="5">
                  <c:v>-4,81% to 0,55%</c:v>
                </c:pt>
                <c:pt idx="6">
                  <c:v>0,55% to 5,92%</c:v>
                </c:pt>
                <c:pt idx="7">
                  <c:v>5,92% to 11,28%</c:v>
                </c:pt>
                <c:pt idx="8">
                  <c:v>11,28% to 16,65%</c:v>
                </c:pt>
                <c:pt idx="9">
                  <c:v>16,65% to 22,01%</c:v>
                </c:pt>
                <c:pt idx="10">
                  <c:v>22,01% to 27,38%</c:v>
                </c:pt>
                <c:pt idx="11">
                  <c:v>Greater than 27,38%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5</c:v>
                </c:pt>
                <c:pt idx="1">
                  <c:v>16</c:v>
                </c:pt>
                <c:pt idx="2">
                  <c:v>35</c:v>
                </c:pt>
                <c:pt idx="3">
                  <c:v>106</c:v>
                </c:pt>
                <c:pt idx="4">
                  <c:v>291</c:v>
                </c:pt>
                <c:pt idx="5">
                  <c:v>672</c:v>
                </c:pt>
                <c:pt idx="6">
                  <c:v>526</c:v>
                </c:pt>
                <c:pt idx="7">
                  <c:v>256</c:v>
                </c:pt>
                <c:pt idx="8">
                  <c:v>86</c:v>
                </c:pt>
                <c:pt idx="9">
                  <c:v>38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C36" sqref="C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155</v>
      </c>
      <c r="C2" s="19"/>
      <c r="E2" s="24" t="s">
        <v>53</v>
      </c>
      <c r="F2" s="69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ht="15" customHeight="1" x14ac:dyDescent="0.25">
      <c r="B3" s="5" t="s">
        <v>46</v>
      </c>
      <c r="C3" s="20">
        <v>45404</v>
      </c>
      <c r="E3" s="5" t="s">
        <v>156</v>
      </c>
      <c r="F3" s="28" t="s">
        <v>157</v>
      </c>
      <c r="H3" t="s">
        <v>175</v>
      </c>
      <c r="I3" s="10">
        <v>1517</v>
      </c>
      <c r="J3" s="39">
        <f>I3/($C$7*100000)</f>
        <v>1.667032967032967E-4</v>
      </c>
      <c r="L3" s="5" t="s">
        <v>183</v>
      </c>
      <c r="M3" t="s">
        <v>184</v>
      </c>
      <c r="N3" s="38"/>
    </row>
    <row r="4" spans="2:14" x14ac:dyDescent="0.25">
      <c r="B4" s="5"/>
      <c r="C4" s="21">
        <v>0.98055555555555551</v>
      </c>
      <c r="E4" s="5" t="s">
        <v>158</v>
      </c>
      <c r="F4" s="28" t="s">
        <v>159</v>
      </c>
      <c r="H4" t="s">
        <v>176</v>
      </c>
      <c r="I4" s="10">
        <v>1600</v>
      </c>
      <c r="J4" s="39">
        <f t="shared" ref="J4:J10" si="0">I4/($C$7*100000)</f>
        <v>1.7582417582417582E-4</v>
      </c>
      <c r="L4" s="5" t="s">
        <v>185</v>
      </c>
      <c r="M4" t="s">
        <v>186</v>
      </c>
      <c r="N4" s="13"/>
    </row>
    <row r="5" spans="2:14" x14ac:dyDescent="0.25">
      <c r="B5" s="5"/>
      <c r="C5" s="13"/>
      <c r="E5" s="5" t="s">
        <v>160</v>
      </c>
      <c r="F5" s="28" t="s">
        <v>161</v>
      </c>
      <c r="H5" t="s">
        <v>177</v>
      </c>
      <c r="I5" s="10">
        <v>11302</v>
      </c>
      <c r="J5" s="39">
        <f t="shared" si="0"/>
        <v>1.241978021978022E-3</v>
      </c>
      <c r="L5" s="5" t="s">
        <v>187</v>
      </c>
      <c r="M5" t="s">
        <v>188</v>
      </c>
      <c r="N5" s="13"/>
    </row>
    <row r="6" spans="2:14" x14ac:dyDescent="0.25">
      <c r="B6" s="5" t="s">
        <v>0</v>
      </c>
      <c r="C6" s="13">
        <v>90.37</v>
      </c>
      <c r="E6" s="5" t="s">
        <v>162</v>
      </c>
      <c r="F6" s="28" t="s">
        <v>163</v>
      </c>
      <c r="H6" t="s">
        <v>178</v>
      </c>
      <c r="I6" s="10">
        <v>84710</v>
      </c>
      <c r="J6" s="39">
        <f t="shared" si="0"/>
        <v>9.3087912087912086E-3</v>
      </c>
      <c r="L6" s="5" t="s">
        <v>179</v>
      </c>
      <c r="M6" t="s">
        <v>189</v>
      </c>
      <c r="N6" s="13"/>
    </row>
    <row r="7" spans="2:14" x14ac:dyDescent="0.25">
      <c r="B7" s="5" t="s">
        <v>1</v>
      </c>
      <c r="C7" s="15">
        <f>Model!G25</f>
        <v>91</v>
      </c>
      <c r="E7" s="5" t="s">
        <v>164</v>
      </c>
      <c r="F7" s="28" t="s">
        <v>165</v>
      </c>
      <c r="H7" t="s">
        <v>179</v>
      </c>
      <c r="I7" s="10">
        <v>57478</v>
      </c>
      <c r="J7" s="39">
        <f t="shared" si="0"/>
        <v>6.3162637362637365E-3</v>
      </c>
      <c r="L7" s="5" t="s">
        <v>177</v>
      </c>
      <c r="M7" t="s">
        <v>190</v>
      </c>
      <c r="N7" s="13"/>
    </row>
    <row r="8" spans="2:14" x14ac:dyDescent="0.25">
      <c r="B8" s="5" t="s">
        <v>2</v>
      </c>
      <c r="C8" s="15">
        <f>C6*C7</f>
        <v>8223.67</v>
      </c>
      <c r="E8" s="5" t="s">
        <v>166</v>
      </c>
      <c r="F8" s="28" t="s">
        <v>167</v>
      </c>
      <c r="H8" t="s">
        <v>180</v>
      </c>
      <c r="I8" s="10">
        <v>10789</v>
      </c>
      <c r="J8" s="39">
        <f t="shared" si="0"/>
        <v>1.1856043956043956E-3</v>
      </c>
      <c r="L8" s="5" t="s">
        <v>175</v>
      </c>
      <c r="M8" t="s">
        <v>191</v>
      </c>
      <c r="N8" s="13"/>
    </row>
    <row r="9" spans="2:14" x14ac:dyDescent="0.25">
      <c r="B9" s="5" t="s">
        <v>3</v>
      </c>
      <c r="C9" s="15">
        <f>Model!G42+Model!G43</f>
        <v>515</v>
      </c>
      <c r="E9" s="5" t="s">
        <v>168</v>
      </c>
      <c r="F9" s="28" t="s">
        <v>169</v>
      </c>
      <c r="H9" t="s">
        <v>181</v>
      </c>
      <c r="I9" s="10">
        <v>125940</v>
      </c>
      <c r="J9" s="39">
        <f t="shared" si="0"/>
        <v>1.3839560439560439E-2</v>
      </c>
      <c r="L9" s="5" t="s">
        <v>176</v>
      </c>
      <c r="M9" t="s">
        <v>192</v>
      </c>
      <c r="N9" s="13"/>
    </row>
    <row r="10" spans="2:14" x14ac:dyDescent="0.25">
      <c r="B10" s="5" t="s">
        <v>4</v>
      </c>
      <c r="C10" s="15">
        <f>Model!G60+Model!G69</f>
        <v>3874</v>
      </c>
      <c r="E10" s="5" t="s">
        <v>170</v>
      </c>
      <c r="F10" s="28" t="s">
        <v>171</v>
      </c>
      <c r="H10" t="s">
        <v>182</v>
      </c>
      <c r="I10" s="10">
        <v>20592</v>
      </c>
      <c r="J10" s="39">
        <f t="shared" si="0"/>
        <v>2.2628571428571428E-3</v>
      </c>
      <c r="L10" s="5" t="s">
        <v>193</v>
      </c>
      <c r="M10" t="s">
        <v>194</v>
      </c>
      <c r="N10" s="13"/>
    </row>
    <row r="11" spans="2:14" x14ac:dyDescent="0.25">
      <c r="B11" s="5" t="s">
        <v>41</v>
      </c>
      <c r="C11" s="15">
        <f>C9-C10</f>
        <v>-3359</v>
      </c>
      <c r="E11" s="5" t="s">
        <v>172</v>
      </c>
      <c r="F11" s="28" t="s">
        <v>173</v>
      </c>
      <c r="I11" s="10"/>
      <c r="J11" s="39"/>
      <c r="L11" s="5" t="s">
        <v>195</v>
      </c>
      <c r="M11" t="s">
        <v>196</v>
      </c>
      <c r="N11" s="13"/>
    </row>
    <row r="12" spans="2:14" x14ac:dyDescent="0.25">
      <c r="B12" s="5" t="s">
        <v>5</v>
      </c>
      <c r="C12" s="15">
        <f>C8-C9+C10</f>
        <v>11582.67</v>
      </c>
      <c r="E12" s="5" t="s">
        <v>174</v>
      </c>
      <c r="F12" s="28" t="s">
        <v>173</v>
      </c>
      <c r="J12" s="13"/>
      <c r="L12" s="5" t="s">
        <v>197</v>
      </c>
      <c r="M12" t="s">
        <v>198</v>
      </c>
      <c r="N12" s="13"/>
    </row>
    <row r="13" spans="2:14" x14ac:dyDescent="0.25">
      <c r="B13" s="5" t="s">
        <v>52</v>
      </c>
      <c r="C13" s="36">
        <f>C6/Model!G26</f>
        <v>50.451963190184053</v>
      </c>
      <c r="E13" s="5"/>
      <c r="J13" s="13"/>
      <c r="L13" s="5"/>
      <c r="N13" s="13"/>
    </row>
    <row r="14" spans="2:14" x14ac:dyDescent="0.25">
      <c r="B14" s="5" t="s">
        <v>50</v>
      </c>
      <c r="C14" s="36">
        <f>C6/Model!H26</f>
        <v>21.568019093078757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>
        <f>Model!I26</f>
        <v>5.89</v>
      </c>
    </row>
    <row r="16" spans="2:14" x14ac:dyDescent="0.25">
      <c r="B16" s="5" t="s">
        <v>48</v>
      </c>
      <c r="C16" s="6">
        <f>Model!H26/Model!G26-1</f>
        <v>1.3392024539877303</v>
      </c>
    </row>
    <row r="17" spans="2:14" x14ac:dyDescent="0.25">
      <c r="B17" s="5" t="s">
        <v>49</v>
      </c>
      <c r="C17" s="6">
        <f>Model!I26/Model!H26-1</f>
        <v>0.40572792362768473</v>
      </c>
      <c r="E17" s="33" t="s">
        <v>59</v>
      </c>
      <c r="L17" s="133" t="s">
        <v>199</v>
      </c>
      <c r="M17" s="134"/>
      <c r="N17" s="135"/>
    </row>
    <row r="18" spans="2:14" x14ac:dyDescent="0.25">
      <c r="B18" s="5" t="s">
        <v>77</v>
      </c>
      <c r="C18" s="55">
        <f>C14/(C16*100)</f>
        <v>0.16105122141059308</v>
      </c>
      <c r="E18" t="s">
        <v>200</v>
      </c>
      <c r="L18" s="136"/>
      <c r="M18" s="137"/>
      <c r="N18" s="138"/>
    </row>
    <row r="19" spans="2:14" x14ac:dyDescent="0.25">
      <c r="B19" s="5" t="s">
        <v>78</v>
      </c>
      <c r="C19" s="55">
        <f>C15/(C17*100)</f>
        <v>0.1451711764705883</v>
      </c>
      <c r="L19" s="136"/>
      <c r="M19" s="137"/>
      <c r="N19" s="138"/>
    </row>
    <row r="20" spans="2:14" x14ac:dyDescent="0.25">
      <c r="B20" s="5" t="s">
        <v>102</v>
      </c>
      <c r="C20" s="6">
        <f>Model!H7/Model!G6-1</f>
        <v>7.8566505858028934E-2</v>
      </c>
      <c r="L20" s="136"/>
      <c r="M20" s="137"/>
      <c r="N20" s="138"/>
    </row>
    <row r="21" spans="2:14" x14ac:dyDescent="0.25">
      <c r="B21" s="5" t="s">
        <v>103</v>
      </c>
      <c r="C21" s="6">
        <f>Model!I7/Model!H7-1</f>
        <v>9.2651757188498385E-2</v>
      </c>
      <c r="L21" s="136"/>
      <c r="M21" s="137"/>
      <c r="N21" s="138"/>
    </row>
    <row r="22" spans="2:14" x14ac:dyDescent="0.25">
      <c r="B22" s="5" t="s">
        <v>79</v>
      </c>
      <c r="C22" s="15">
        <f>Model!G17+Model!G14</f>
        <v>902</v>
      </c>
      <c r="L22" s="136"/>
      <c r="M22" s="137"/>
      <c r="N22" s="138"/>
    </row>
    <row r="23" spans="2:14" x14ac:dyDescent="0.25">
      <c r="B23" s="5" t="s">
        <v>19</v>
      </c>
      <c r="C23" s="15">
        <f>Model!G21</f>
        <v>205</v>
      </c>
      <c r="L23" s="136"/>
      <c r="M23" s="137"/>
      <c r="N23" s="138"/>
    </row>
    <row r="24" spans="2:14" x14ac:dyDescent="0.25">
      <c r="B24" s="5" t="s">
        <v>33</v>
      </c>
      <c r="C24" s="7">
        <f>Model!G28</f>
        <v>0.69951757408683668</v>
      </c>
      <c r="L24" s="136"/>
      <c r="M24" s="137"/>
      <c r="N24" s="138"/>
    </row>
    <row r="25" spans="2:14" x14ac:dyDescent="0.25">
      <c r="B25" s="5" t="s">
        <v>34</v>
      </c>
      <c r="C25" s="7">
        <f>Model!G29</f>
        <v>5.6168159889731221E-2</v>
      </c>
      <c r="E25" t="s">
        <v>83</v>
      </c>
      <c r="L25" s="136"/>
      <c r="M25" s="137"/>
      <c r="N25" s="138"/>
    </row>
    <row r="26" spans="2:14" x14ac:dyDescent="0.25">
      <c r="B26" s="5" t="s">
        <v>80</v>
      </c>
      <c r="C26" s="36">
        <f>C12/C23</f>
        <v>56.500829268292684</v>
      </c>
      <c r="E26" t="s">
        <v>201</v>
      </c>
      <c r="L26" s="136"/>
      <c r="M26" s="137"/>
      <c r="N26" s="138"/>
    </row>
    <row r="27" spans="2:14" x14ac:dyDescent="0.25">
      <c r="B27" s="5" t="s">
        <v>104</v>
      </c>
      <c r="C27" s="129">
        <f>(Model!G60+Model!G69)/Model!G72</f>
        <v>5.0640522875816991</v>
      </c>
      <c r="E27" t="s">
        <v>202</v>
      </c>
      <c r="L27" s="136"/>
      <c r="M27" s="137"/>
      <c r="N27" s="138"/>
    </row>
    <row r="28" spans="2:14" x14ac:dyDescent="0.25">
      <c r="B28" s="5" t="s">
        <v>105</v>
      </c>
      <c r="C28" s="36">
        <f>(Model!G17+Model!G14)/-Model!G18</f>
        <v>2.9190938511326863</v>
      </c>
      <c r="E28" t="s">
        <v>203</v>
      </c>
      <c r="L28" s="139"/>
      <c r="M28" s="140"/>
      <c r="N28" s="141"/>
    </row>
    <row r="29" spans="2:14" x14ac:dyDescent="0.25">
      <c r="B29" s="5" t="s">
        <v>106</v>
      </c>
      <c r="C29" s="36">
        <f>Model!G48/Model!G65</f>
        <v>1.8836206896551724</v>
      </c>
      <c r="E29" t="s">
        <v>204</v>
      </c>
    </row>
    <row r="30" spans="2:14" x14ac:dyDescent="0.25">
      <c r="B30" s="5" t="s">
        <v>107</v>
      </c>
      <c r="C30" s="36">
        <f>(Model!G42+Model!G43+Model!G44)/Model!G65</f>
        <v>1.4669540229885059</v>
      </c>
      <c r="E30" t="s">
        <v>205</v>
      </c>
    </row>
    <row r="31" spans="2:14" x14ac:dyDescent="0.25">
      <c r="B31" s="5" t="s">
        <v>108</v>
      </c>
      <c r="C31" s="6">
        <f>(Model!G48-Model!G65)/Model!G59</f>
        <v>0.11077089337175793</v>
      </c>
      <c r="E31" t="s">
        <v>206</v>
      </c>
    </row>
    <row r="32" spans="2:14" x14ac:dyDescent="0.25">
      <c r="B32" s="5" t="s">
        <v>109</v>
      </c>
      <c r="C32" s="36">
        <f>(Model!G59-Model!G71)/C7</f>
        <v>8.4065934065934069</v>
      </c>
      <c r="E32" t="s">
        <v>207</v>
      </c>
    </row>
    <row r="33" spans="2:9" x14ac:dyDescent="0.25">
      <c r="B33" s="5" t="s">
        <v>110</v>
      </c>
      <c r="C33" s="36">
        <f>Model!G6/Model!G59</f>
        <v>0.52269452449567722</v>
      </c>
      <c r="E33" t="s">
        <v>208</v>
      </c>
    </row>
    <row r="34" spans="2:9" x14ac:dyDescent="0.25">
      <c r="B34" s="5" t="s">
        <v>111</v>
      </c>
      <c r="C34" s="39">
        <f>Model!G24/Model!G59</f>
        <v>2.9358789625360232E-2</v>
      </c>
    </row>
    <row r="35" spans="2:9" x14ac:dyDescent="0.25">
      <c r="B35" s="5" t="s">
        <v>112</v>
      </c>
      <c r="C35" s="39">
        <f>Model!G24/Model!G72</f>
        <v>0.21307189542483659</v>
      </c>
    </row>
    <row r="36" spans="2:9" x14ac:dyDescent="0.25">
      <c r="B36" s="22" t="s">
        <v>113</v>
      </c>
      <c r="C36" s="23"/>
    </row>
    <row r="41" spans="2:9" x14ac:dyDescent="0.25">
      <c r="E41" s="65"/>
      <c r="F41" s="65"/>
      <c r="G41" s="68"/>
      <c r="H41" s="68"/>
      <c r="I41" s="68"/>
    </row>
    <row r="42" spans="2:9" x14ac:dyDescent="0.25">
      <c r="E42" s="65"/>
      <c r="F42" s="65"/>
      <c r="G42" s="68"/>
      <c r="H42" s="68"/>
      <c r="I42" s="68"/>
    </row>
    <row r="43" spans="2:9" x14ac:dyDescent="0.25">
      <c r="E43" s="65"/>
      <c r="F43" s="65"/>
      <c r="G43" s="68"/>
      <c r="H43" s="68"/>
      <c r="I43" s="68"/>
    </row>
    <row r="44" spans="2:9" x14ac:dyDescent="0.25">
      <c r="E44" s="65"/>
      <c r="F44" s="65"/>
      <c r="G44" s="68"/>
      <c r="H44" s="68"/>
      <c r="I44" s="68"/>
    </row>
    <row r="45" spans="2:9" x14ac:dyDescent="0.25">
      <c r="E45" s="65"/>
      <c r="F45" s="65"/>
      <c r="G45" s="68"/>
      <c r="H45" s="68"/>
      <c r="I45" s="68"/>
    </row>
    <row r="46" spans="2:9" x14ac:dyDescent="0.25">
      <c r="E46" s="65"/>
      <c r="F46" s="65"/>
      <c r="G46" s="68"/>
      <c r="H46" s="68"/>
      <c r="I46" s="68"/>
    </row>
    <row r="47" spans="2:9" x14ac:dyDescent="0.25">
      <c r="E47" s="65"/>
      <c r="F47" s="65"/>
      <c r="G47" s="68"/>
      <c r="H47" s="68"/>
      <c r="I47" s="68"/>
    </row>
    <row r="48" spans="2:9" x14ac:dyDescent="0.25">
      <c r="E48" s="65"/>
      <c r="F48" s="65"/>
      <c r="G48" s="68"/>
      <c r="H48" s="68"/>
      <c r="I48" s="68"/>
    </row>
    <row r="49" spans="5:9" x14ac:dyDescent="0.25">
      <c r="E49" s="65"/>
      <c r="F49" s="65"/>
      <c r="G49" s="68"/>
      <c r="H49" s="68"/>
      <c r="I49" s="68"/>
    </row>
    <row r="50" spans="5:9" x14ac:dyDescent="0.25">
      <c r="E50" s="65"/>
      <c r="F50" s="65"/>
      <c r="G50" s="68"/>
      <c r="H50" s="68"/>
      <c r="I50" s="68"/>
    </row>
    <row r="51" spans="5:9" x14ac:dyDescent="0.25">
      <c r="E51" s="65"/>
      <c r="F51" s="65"/>
      <c r="G51" s="68"/>
      <c r="H51" s="68"/>
      <c r="I51" s="68"/>
    </row>
    <row r="52" spans="5:9" x14ac:dyDescent="0.25">
      <c r="E52" s="66"/>
      <c r="F52" s="67"/>
      <c r="G52" s="67"/>
    </row>
    <row r="53" spans="5:9" x14ac:dyDescent="0.25">
      <c r="E53" s="66"/>
      <c r="F53" s="67"/>
      <c r="G53" s="67"/>
    </row>
    <row r="54" spans="5:9" x14ac:dyDescent="0.25">
      <c r="E54" s="66"/>
      <c r="F54" s="67"/>
      <c r="G54" s="67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93"/>
  <sheetViews>
    <sheetView zoomScaleNormal="100" workbookViewId="0">
      <pane xSplit="2" ySplit="2" topLeftCell="C48" activePane="bottomRight" state="frozen"/>
      <selection pane="topRight" activeCell="B1" sqref="B1"/>
      <selection pane="bottomLeft" activeCell="A3" sqref="A3"/>
      <selection pane="bottomRight" activeCell="G29" sqref="G2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209</v>
      </c>
      <c r="C3">
        <v>1819</v>
      </c>
      <c r="D3">
        <v>1593</v>
      </c>
      <c r="E3">
        <v>1642</v>
      </c>
      <c r="F3">
        <v>1795</v>
      </c>
      <c r="G3" s="13">
        <v>1991</v>
      </c>
      <c r="L3">
        <v>431</v>
      </c>
      <c r="M3">
        <v>444</v>
      </c>
      <c r="N3">
        <v>408</v>
      </c>
      <c r="O3">
        <f>E3-N3-M3-L3</f>
        <v>359</v>
      </c>
      <c r="P3">
        <v>431</v>
      </c>
      <c r="Q3">
        <v>445</v>
      </c>
      <c r="R3">
        <v>453</v>
      </c>
      <c r="S3">
        <f>F3-R3-Q3-P3</f>
        <v>466</v>
      </c>
      <c r="T3">
        <v>477</v>
      </c>
      <c r="U3">
        <v>496</v>
      </c>
      <c r="V3">
        <v>503</v>
      </c>
      <c r="W3" s="13">
        <f>G3-V3-U3-T3</f>
        <v>515</v>
      </c>
    </row>
    <row r="4" spans="1:25" x14ac:dyDescent="0.25">
      <c r="B4" s="9" t="s">
        <v>210</v>
      </c>
      <c r="C4">
        <v>994</v>
      </c>
      <c r="D4">
        <v>553</v>
      </c>
      <c r="E4">
        <v>511</v>
      </c>
      <c r="F4">
        <v>717</v>
      </c>
      <c r="G4" s="13">
        <v>911</v>
      </c>
      <c r="L4">
        <v>141</v>
      </c>
      <c r="M4">
        <v>137</v>
      </c>
      <c r="N4">
        <v>131</v>
      </c>
      <c r="O4">
        <f>E4-N4-M4-L4</f>
        <v>102</v>
      </c>
      <c r="P4">
        <v>141</v>
      </c>
      <c r="Q4">
        <v>165</v>
      </c>
      <c r="R4">
        <v>195</v>
      </c>
      <c r="S4">
        <f>F4-R4-Q4-P4</f>
        <v>216</v>
      </c>
      <c r="T4">
        <v>193</v>
      </c>
      <c r="U4">
        <v>235</v>
      </c>
      <c r="V4">
        <v>228</v>
      </c>
      <c r="W4" s="13">
        <f>G4-V4-U4-T4</f>
        <v>255</v>
      </c>
    </row>
    <row r="5" spans="1:25" x14ac:dyDescent="0.25">
      <c r="B5" s="9" t="s">
        <v>211</v>
      </c>
      <c r="C5">
        <v>587</v>
      </c>
      <c r="D5">
        <v>578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3400</v>
      </c>
      <c r="D6" s="11">
        <f>SUM(D3:D5)</f>
        <v>2724</v>
      </c>
      <c r="E6" s="11">
        <f>SUM(E3:E5)</f>
        <v>2153</v>
      </c>
      <c r="F6" s="11">
        <f>SUM(F3:F5)</f>
        <v>2512</v>
      </c>
      <c r="G6" s="14">
        <f>SUM(G3:G5)</f>
        <v>2902</v>
      </c>
      <c r="H6" s="11">
        <v>3130</v>
      </c>
      <c r="I6" s="44">
        <v>3420</v>
      </c>
      <c r="L6" s="11">
        <f>SUM(L3:L5)</f>
        <v>572</v>
      </c>
      <c r="M6" s="11">
        <f t="shared" ref="M6:Y6" si="0">SUM(M3:M5)</f>
        <v>581</v>
      </c>
      <c r="N6" s="11">
        <f t="shared" si="0"/>
        <v>539</v>
      </c>
      <c r="O6" s="11">
        <f t="shared" si="0"/>
        <v>461</v>
      </c>
      <c r="P6" s="11">
        <f t="shared" si="0"/>
        <v>572</v>
      </c>
      <c r="Q6" s="11">
        <f t="shared" si="0"/>
        <v>610</v>
      </c>
      <c r="R6" s="11">
        <f t="shared" si="0"/>
        <v>648</v>
      </c>
      <c r="S6" s="11">
        <f t="shared" si="0"/>
        <v>682</v>
      </c>
      <c r="T6" s="11">
        <f t="shared" si="0"/>
        <v>670</v>
      </c>
      <c r="U6" s="11">
        <f t="shared" si="0"/>
        <v>731</v>
      </c>
      <c r="V6" s="11">
        <f t="shared" si="0"/>
        <v>731</v>
      </c>
      <c r="W6" s="14">
        <f t="shared" si="0"/>
        <v>770</v>
      </c>
      <c r="X6" s="11">
        <f t="shared" si="0"/>
        <v>0</v>
      </c>
      <c r="Y6" s="11">
        <f t="shared" si="0"/>
        <v>0</v>
      </c>
    </row>
    <row r="7" spans="1:25" x14ac:dyDescent="0.25">
      <c r="B7" s="9" t="s">
        <v>72</v>
      </c>
      <c r="C7" s="10"/>
      <c r="D7" s="10"/>
      <c r="E7" s="10"/>
      <c r="F7" s="10"/>
      <c r="G7" s="15"/>
      <c r="H7" s="43">
        <v>3130</v>
      </c>
      <c r="I7" s="43">
        <v>3420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>
        <v>722.92</v>
      </c>
      <c r="Y7" s="41">
        <v>786.29</v>
      </c>
    </row>
    <row r="8" spans="1:25" x14ac:dyDescent="0.25">
      <c r="B8" s="9" t="s">
        <v>212</v>
      </c>
      <c r="C8" s="10">
        <v>538</v>
      </c>
      <c r="D8" s="10">
        <v>531</v>
      </c>
      <c r="E8" s="10">
        <v>365</v>
      </c>
      <c r="F8" s="10">
        <v>390</v>
      </c>
      <c r="G8" s="15">
        <v>445</v>
      </c>
      <c r="H8" s="152"/>
      <c r="I8" s="152"/>
      <c r="L8" s="41">
        <v>90</v>
      </c>
      <c r="M8" s="41">
        <v>96</v>
      </c>
      <c r="N8" s="41">
        <v>90</v>
      </c>
      <c r="O8">
        <f>E8-N8-M8-L8</f>
        <v>89</v>
      </c>
      <c r="P8" s="41">
        <v>90</v>
      </c>
      <c r="Q8" s="41">
        <v>92</v>
      </c>
      <c r="R8" s="41">
        <v>101</v>
      </c>
      <c r="S8">
        <f t="shared" ref="S8:S9" si="1">F8-R8-Q8-P8</f>
        <v>107</v>
      </c>
      <c r="T8" s="41">
        <v>108</v>
      </c>
      <c r="U8" s="41">
        <v>110</v>
      </c>
      <c r="V8" s="41">
        <v>113</v>
      </c>
      <c r="W8" s="15">
        <f>G8-V8-U8-T8</f>
        <v>114</v>
      </c>
      <c r="X8" s="10"/>
      <c r="Y8" s="41"/>
    </row>
    <row r="9" spans="1:25" x14ac:dyDescent="0.25">
      <c r="B9" s="9" t="s">
        <v>213</v>
      </c>
      <c r="C9" s="10">
        <v>457</v>
      </c>
      <c r="D9" s="10">
        <v>349</v>
      </c>
      <c r="E9" s="10">
        <v>244</v>
      </c>
      <c r="F9" s="10">
        <v>348</v>
      </c>
      <c r="G9" s="15">
        <v>427</v>
      </c>
      <c r="H9" s="152"/>
      <c r="I9" s="152"/>
      <c r="L9" s="41">
        <v>70</v>
      </c>
      <c r="M9" s="41">
        <v>63</v>
      </c>
      <c r="N9" s="41">
        <v>63</v>
      </c>
      <c r="O9">
        <f>E9-N9-M9-L9</f>
        <v>48</v>
      </c>
      <c r="P9" s="41">
        <v>70</v>
      </c>
      <c r="Q9" s="41">
        <v>88</v>
      </c>
      <c r="R9" s="41">
        <v>92</v>
      </c>
      <c r="S9">
        <f t="shared" si="1"/>
        <v>98</v>
      </c>
      <c r="T9" s="41">
        <v>94</v>
      </c>
      <c r="U9" s="41">
        <v>108</v>
      </c>
      <c r="V9" s="41">
        <v>105</v>
      </c>
      <c r="W9" s="13">
        <f t="shared" ref="W8:W10" si="2">G9-V9-U9-T9</f>
        <v>120</v>
      </c>
      <c r="X9" s="10"/>
      <c r="Y9" s="41"/>
    </row>
    <row r="10" spans="1:25" x14ac:dyDescent="0.25">
      <c r="B10" s="9" t="s">
        <v>214</v>
      </c>
      <c r="C10" s="10">
        <v>289</v>
      </c>
      <c r="D10" s="10">
        <v>280</v>
      </c>
      <c r="E10" s="10"/>
      <c r="F10" s="10"/>
      <c r="G10" s="15"/>
      <c r="H10" s="152"/>
      <c r="I10" s="15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3">
        <f t="shared" si="2"/>
        <v>0</v>
      </c>
      <c r="X10" s="10"/>
      <c r="Y10" s="41"/>
    </row>
    <row r="11" spans="1:25" s="1" customFormat="1" x14ac:dyDescent="0.25">
      <c r="B11" s="1" t="s">
        <v>64</v>
      </c>
      <c r="C11" s="11">
        <f>SUM(C8:C10)</f>
        <v>1284</v>
      </c>
      <c r="D11" s="11">
        <f t="shared" ref="D11:I11" si="3">SUM(D8:D10)</f>
        <v>1160</v>
      </c>
      <c r="E11" s="11">
        <f t="shared" si="3"/>
        <v>609</v>
      </c>
      <c r="F11" s="11">
        <f t="shared" si="3"/>
        <v>738</v>
      </c>
      <c r="G11" s="14">
        <f t="shared" si="3"/>
        <v>872</v>
      </c>
      <c r="H11" s="44">
        <f>H7*(1-H28)</f>
        <v>939.00000000000011</v>
      </c>
      <c r="I11" s="44">
        <f>I7*(1-I28)</f>
        <v>1026.0000000000002</v>
      </c>
      <c r="L11" s="11">
        <f>SUM(L8:L10)</f>
        <v>160</v>
      </c>
      <c r="M11" s="11">
        <f t="shared" ref="M11" si="4">SUM(M8:M10)</f>
        <v>159</v>
      </c>
      <c r="N11" s="11">
        <f t="shared" ref="N11" si="5">SUM(N8:N10)</f>
        <v>153</v>
      </c>
      <c r="O11" s="11">
        <f t="shared" ref="O11" si="6">SUM(O8:O10)</f>
        <v>137</v>
      </c>
      <c r="P11" s="11">
        <f t="shared" ref="P11" si="7">SUM(P8:P10)</f>
        <v>160</v>
      </c>
      <c r="Q11" s="11">
        <f t="shared" ref="Q11" si="8">SUM(Q8:Q10)</f>
        <v>180</v>
      </c>
      <c r="R11" s="11">
        <f t="shared" ref="R11" si="9">SUM(R8:R10)</f>
        <v>193</v>
      </c>
      <c r="S11" s="11">
        <f t="shared" ref="S11" si="10">SUM(S8:S10)</f>
        <v>205</v>
      </c>
      <c r="T11" s="11">
        <f t="shared" ref="T11" si="11">SUM(T8:T10)</f>
        <v>202</v>
      </c>
      <c r="U11" s="11">
        <f t="shared" ref="U11" si="12">SUM(U8:U10)</f>
        <v>218</v>
      </c>
      <c r="V11" s="11">
        <f t="shared" ref="V11" si="13">SUM(V8:V10)</f>
        <v>218</v>
      </c>
      <c r="W11" s="14">
        <f t="shared" ref="W11" si="14">SUM(W8:W10)</f>
        <v>234</v>
      </c>
      <c r="X11" s="11">
        <f t="shared" ref="X11" si="15">SUM(X8:X10)</f>
        <v>0</v>
      </c>
      <c r="Y11" s="11">
        <f t="shared" ref="Y11" si="16">SUM(Y8:Y10)</f>
        <v>0</v>
      </c>
    </row>
    <row r="12" spans="1:25" x14ac:dyDescent="0.25">
      <c r="B12" t="s">
        <v>65</v>
      </c>
      <c r="C12" s="10">
        <v>707</v>
      </c>
      <c r="D12" s="10">
        <v>701</v>
      </c>
      <c r="E12" s="10">
        <v>679</v>
      </c>
      <c r="F12" s="10">
        <v>717</v>
      </c>
      <c r="G12" s="15">
        <v>808</v>
      </c>
      <c r="H12" s="41">
        <v>750</v>
      </c>
      <c r="I12" s="41">
        <v>750</v>
      </c>
      <c r="L12" s="10">
        <v>175</v>
      </c>
      <c r="M12" s="10">
        <v>180</v>
      </c>
      <c r="N12" s="41">
        <v>164</v>
      </c>
      <c r="O12">
        <f t="shared" ref="O12:O14" si="17">E12-N12-M12-L12</f>
        <v>160</v>
      </c>
      <c r="P12" s="10">
        <v>175</v>
      </c>
      <c r="Q12" s="10">
        <v>179</v>
      </c>
      <c r="R12" s="10">
        <v>181</v>
      </c>
      <c r="S12">
        <f t="shared" ref="S12:S14" si="18">F12-R12-Q12-P12</f>
        <v>182</v>
      </c>
      <c r="T12" s="10">
        <v>192</v>
      </c>
      <c r="U12" s="10">
        <v>203</v>
      </c>
      <c r="V12" s="10">
        <v>204</v>
      </c>
      <c r="W12" s="13">
        <f t="shared" ref="W12:W16" si="19">G12-V12-U12-T12</f>
        <v>209</v>
      </c>
    </row>
    <row r="13" spans="1:25" x14ac:dyDescent="0.25">
      <c r="B13" t="s">
        <v>81</v>
      </c>
      <c r="C13" s="10">
        <v>188</v>
      </c>
      <c r="D13" s="10">
        <v>166</v>
      </c>
      <c r="E13" s="10">
        <v>190</v>
      </c>
      <c r="F13" s="10">
        <v>218</v>
      </c>
      <c r="G13" s="15">
        <v>228</v>
      </c>
      <c r="H13" s="41">
        <v>220</v>
      </c>
      <c r="I13" s="41">
        <v>220</v>
      </c>
      <c r="L13" s="10">
        <v>53</v>
      </c>
      <c r="M13" s="10">
        <v>48</v>
      </c>
      <c r="N13" s="10">
        <v>47</v>
      </c>
      <c r="O13">
        <f t="shared" si="17"/>
        <v>42</v>
      </c>
      <c r="P13" s="10">
        <v>53</v>
      </c>
      <c r="Q13" s="10">
        <v>56</v>
      </c>
      <c r="R13" s="10">
        <v>56</v>
      </c>
      <c r="S13">
        <f t="shared" si="18"/>
        <v>53</v>
      </c>
      <c r="T13" s="10">
        <v>54</v>
      </c>
      <c r="U13" s="10">
        <v>58</v>
      </c>
      <c r="V13" s="10">
        <v>55</v>
      </c>
      <c r="W13" s="13">
        <f t="shared" si="19"/>
        <v>61</v>
      </c>
    </row>
    <row r="14" spans="1:25" x14ac:dyDescent="0.25">
      <c r="B14" t="s">
        <v>24</v>
      </c>
      <c r="C14" s="10">
        <v>647</v>
      </c>
      <c r="D14" s="10">
        <v>554</v>
      </c>
      <c r="E14" s="10">
        <v>398</v>
      </c>
      <c r="F14" s="10">
        <v>420</v>
      </c>
      <c r="G14" s="15">
        <v>384</v>
      </c>
      <c r="H14" s="10">
        <v>384</v>
      </c>
      <c r="I14" s="10">
        <v>384</v>
      </c>
      <c r="L14" s="10">
        <v>108</v>
      </c>
      <c r="M14" s="10">
        <v>96</v>
      </c>
      <c r="N14" s="10">
        <v>96</v>
      </c>
      <c r="O14">
        <f t="shared" si="17"/>
        <v>98</v>
      </c>
      <c r="P14" s="10">
        <v>108</v>
      </c>
      <c r="Q14" s="10">
        <v>107</v>
      </c>
      <c r="R14" s="10">
        <v>102</v>
      </c>
      <c r="S14">
        <f t="shared" si="18"/>
        <v>103</v>
      </c>
      <c r="T14" s="10">
        <v>101</v>
      </c>
      <c r="U14" s="10">
        <v>108</v>
      </c>
      <c r="V14" s="10">
        <v>90</v>
      </c>
      <c r="W14" s="13">
        <f t="shared" si="19"/>
        <v>85</v>
      </c>
    </row>
    <row r="15" spans="1:25" x14ac:dyDescent="0.25">
      <c r="B15" t="s">
        <v>28</v>
      </c>
      <c r="C15" s="10">
        <v>0</v>
      </c>
      <c r="D15" s="10">
        <v>54</v>
      </c>
      <c r="E15" s="10">
        <v>0</v>
      </c>
      <c r="F15" s="10">
        <v>0</v>
      </c>
      <c r="G15" s="15">
        <v>0</v>
      </c>
      <c r="H15" s="41">
        <v>0</v>
      </c>
      <c r="I15" s="41">
        <v>0</v>
      </c>
      <c r="L15" s="10"/>
      <c r="M15" s="10"/>
      <c r="N15" s="10"/>
      <c r="P15" s="10"/>
      <c r="Q15" s="10"/>
      <c r="R15" s="10"/>
      <c r="S15">
        <f>F15-R15-Q15-P15</f>
        <v>0</v>
      </c>
      <c r="T15" s="10"/>
      <c r="U15" s="10"/>
      <c r="V15" s="10"/>
      <c r="W15" s="13">
        <f t="shared" si="19"/>
        <v>0</v>
      </c>
    </row>
    <row r="16" spans="1:25" x14ac:dyDescent="0.25">
      <c r="B16" t="s">
        <v>215</v>
      </c>
      <c r="C16" s="10">
        <v>28</v>
      </c>
      <c r="D16" s="10">
        <v>67</v>
      </c>
      <c r="E16" s="10">
        <v>167</v>
      </c>
      <c r="F16" s="10">
        <v>146</v>
      </c>
      <c r="G16" s="15">
        <v>92</v>
      </c>
      <c r="H16" s="41">
        <v>80</v>
      </c>
      <c r="I16" s="41">
        <v>80</v>
      </c>
      <c r="L16" s="10">
        <v>36</v>
      </c>
      <c r="M16" s="10">
        <v>30</v>
      </c>
      <c r="N16" s="10">
        <v>45</v>
      </c>
      <c r="O16">
        <f>E16-N16-M16-L16</f>
        <v>56</v>
      </c>
      <c r="P16" s="10">
        <v>36</v>
      </c>
      <c r="Q16" s="10">
        <v>42</v>
      </c>
      <c r="R16" s="10">
        <v>27</v>
      </c>
      <c r="S16">
        <f>F16-R16-Q16-P16</f>
        <v>41</v>
      </c>
      <c r="T16" s="10">
        <v>19</v>
      </c>
      <c r="U16" s="10">
        <v>31</v>
      </c>
      <c r="V16" s="10">
        <v>17</v>
      </c>
      <c r="W16" s="13">
        <f t="shared" si="19"/>
        <v>25</v>
      </c>
    </row>
    <row r="17" spans="2:25" s="1" customFormat="1" x14ac:dyDescent="0.25">
      <c r="B17" s="1" t="s">
        <v>23</v>
      </c>
      <c r="C17" s="11">
        <f>C6-SUM(C11:C16)</f>
        <v>546</v>
      </c>
      <c r="D17" s="11">
        <f>D6-SUM(D11:D16)</f>
        <v>22</v>
      </c>
      <c r="E17" s="11">
        <f>E6-SUM(E11:E16)</f>
        <v>110</v>
      </c>
      <c r="F17" s="11">
        <f>F6-SUM(F11:F16)</f>
        <v>273</v>
      </c>
      <c r="G17" s="14">
        <f>G6-SUM(G11:G16)</f>
        <v>518</v>
      </c>
      <c r="H17" s="11">
        <f>H7-SUM(H11:H16)</f>
        <v>757</v>
      </c>
      <c r="I17" s="11">
        <f>I7-SUM(I11:I16)</f>
        <v>960</v>
      </c>
      <c r="J17" s="11"/>
      <c r="K17" s="11"/>
      <c r="L17" s="11">
        <f>L6-SUM(L11:L16)</f>
        <v>40</v>
      </c>
      <c r="M17" s="11">
        <f>M6-SUM(M11:M16)</f>
        <v>68</v>
      </c>
      <c r="N17" s="11">
        <f>N6-SUM(N11:N16)</f>
        <v>34</v>
      </c>
      <c r="O17" s="11">
        <f>O6-SUM(O11:O16)</f>
        <v>-32</v>
      </c>
      <c r="P17" s="11">
        <f>P6-SUM(P11:P16)</f>
        <v>40</v>
      </c>
      <c r="Q17" s="11">
        <f>Q6-SUM(Q11:Q16)</f>
        <v>46</v>
      </c>
      <c r="R17" s="11">
        <f>R6-SUM(R11:R16)</f>
        <v>89</v>
      </c>
      <c r="S17" s="11">
        <f>S6-SUM(S11:S16)</f>
        <v>98</v>
      </c>
      <c r="T17" s="11">
        <f>T6-SUM(T11:T16)</f>
        <v>102</v>
      </c>
      <c r="U17" s="11">
        <f>U6-SUM(U11:U16)</f>
        <v>113</v>
      </c>
      <c r="V17" s="11">
        <f>V6-SUM(V11:V16)</f>
        <v>147</v>
      </c>
      <c r="W17" s="14">
        <f>W6-SUM(W11:W16)</f>
        <v>156</v>
      </c>
      <c r="X17" s="11">
        <f>X6-SUM(X11:X16)</f>
        <v>0</v>
      </c>
      <c r="Y17" s="11">
        <f>Y6-SUM(Y11:Y16)</f>
        <v>0</v>
      </c>
    </row>
    <row r="18" spans="2:25" x14ac:dyDescent="0.25">
      <c r="B18" t="s">
        <v>75</v>
      </c>
      <c r="C18" s="153">
        <v>-589</v>
      </c>
      <c r="D18" s="153">
        <v>-503</v>
      </c>
      <c r="E18" s="153">
        <v>-478</v>
      </c>
      <c r="F18" s="153">
        <v>-327</v>
      </c>
      <c r="G18" s="154">
        <v>-309</v>
      </c>
      <c r="H18" s="41">
        <v>-300</v>
      </c>
      <c r="I18" s="41">
        <v>-280</v>
      </c>
      <c r="L18" s="10">
        <v>-116</v>
      </c>
      <c r="M18" s="10">
        <v>-119</v>
      </c>
      <c r="N18" s="10">
        <v>-120</v>
      </c>
      <c r="O18">
        <f>E18-N18-M18-L18</f>
        <v>-123</v>
      </c>
      <c r="P18" s="10">
        <v>-116</v>
      </c>
      <c r="Q18" s="10">
        <v>-70</v>
      </c>
      <c r="R18" s="10">
        <v>-68</v>
      </c>
      <c r="S18">
        <f>F18-R18-Q18-P18</f>
        <v>-73</v>
      </c>
      <c r="T18" s="10">
        <v>-75</v>
      </c>
      <c r="U18" s="10">
        <v>-78</v>
      </c>
      <c r="V18" s="10">
        <v>-78</v>
      </c>
      <c r="W18" s="13">
        <f>G18-V18-U18-T18</f>
        <v>-78</v>
      </c>
    </row>
    <row r="19" spans="2:25" x14ac:dyDescent="0.25">
      <c r="B19" t="s">
        <v>68</v>
      </c>
      <c r="C19" s="10">
        <v>24</v>
      </c>
      <c r="D19" s="10">
        <v>-6</v>
      </c>
      <c r="E19" s="10">
        <v>41</v>
      </c>
      <c r="F19" s="10">
        <v>27</v>
      </c>
      <c r="G19" s="15">
        <v>-15</v>
      </c>
      <c r="H19" s="41">
        <v>-17</v>
      </c>
      <c r="I19" s="41">
        <v>-17</v>
      </c>
      <c r="L19" s="10">
        <v>7</v>
      </c>
      <c r="M19" s="10"/>
      <c r="N19" s="10"/>
      <c r="O19">
        <f>E19-N19-M19-L19</f>
        <v>34</v>
      </c>
      <c r="P19" s="10">
        <v>7</v>
      </c>
      <c r="Q19" s="10"/>
      <c r="R19" s="10">
        <v>0</v>
      </c>
      <c r="S19">
        <f>F19-R19-Q19-P19</f>
        <v>20</v>
      </c>
      <c r="T19" s="10"/>
      <c r="U19" s="10"/>
      <c r="V19" s="10">
        <v>-15</v>
      </c>
      <c r="W19" s="13">
        <f>G19-V19-U19-T19</f>
        <v>0</v>
      </c>
    </row>
    <row r="20" spans="2:25" x14ac:dyDescent="0.25">
      <c r="B20" t="s">
        <v>27</v>
      </c>
      <c r="C20" s="10">
        <f>-100+9+2</f>
        <v>-89</v>
      </c>
      <c r="D20" s="10">
        <f>-1-51-5</f>
        <v>-57</v>
      </c>
      <c r="E20" s="10">
        <f>33</f>
        <v>33</v>
      </c>
      <c r="F20" s="10">
        <f>-147+11</f>
        <v>-136</v>
      </c>
      <c r="G20" s="15">
        <v>11</v>
      </c>
      <c r="H20" s="41"/>
      <c r="I20" s="41"/>
      <c r="L20" s="10">
        <v>5</v>
      </c>
      <c r="M20" s="10">
        <f>-7+13</f>
        <v>6</v>
      </c>
      <c r="N20" s="10">
        <f>12+2</f>
        <v>14</v>
      </c>
      <c r="O20">
        <f>E20-N20-M20-L20</f>
        <v>8</v>
      </c>
      <c r="P20" s="10">
        <v>6</v>
      </c>
      <c r="Q20" s="10">
        <f>-147+20+2</f>
        <v>-125</v>
      </c>
      <c r="R20" s="10">
        <v>3</v>
      </c>
      <c r="S20">
        <f>F20-R20-Q20-P20</f>
        <v>-20</v>
      </c>
      <c r="T20" s="10">
        <v>-1</v>
      </c>
      <c r="U20" s="10">
        <v>-15</v>
      </c>
      <c r="V20" s="10">
        <v>40</v>
      </c>
      <c r="W20" s="13">
        <f>G20-V20-U20-T20</f>
        <v>-13</v>
      </c>
    </row>
    <row r="21" spans="2:25" s="1" customFormat="1" x14ac:dyDescent="0.25">
      <c r="B21" s="1" t="s">
        <v>19</v>
      </c>
      <c r="C21" s="11">
        <f>C17+SUM(C18:C20)</f>
        <v>-108</v>
      </c>
      <c r="D21" s="11">
        <f>D17+SUM(D18:D20)</f>
        <v>-544</v>
      </c>
      <c r="E21" s="11">
        <f t="shared" ref="E21:I21" si="20">E17+SUM(E18:E20)</f>
        <v>-294</v>
      </c>
      <c r="F21" s="11">
        <f t="shared" si="20"/>
        <v>-163</v>
      </c>
      <c r="G21" s="14">
        <f t="shared" si="20"/>
        <v>205</v>
      </c>
      <c r="H21" s="11">
        <f t="shared" si="20"/>
        <v>440</v>
      </c>
      <c r="I21" s="11">
        <f t="shared" si="20"/>
        <v>663</v>
      </c>
      <c r="L21" s="11">
        <f t="shared" ref="L21:Y21" si="21">L17+SUM(L18:L20)</f>
        <v>-64</v>
      </c>
      <c r="M21" s="11">
        <f t="shared" si="21"/>
        <v>-45</v>
      </c>
      <c r="N21" s="11">
        <f t="shared" si="21"/>
        <v>-72</v>
      </c>
      <c r="O21" s="11">
        <f t="shared" si="21"/>
        <v>-113</v>
      </c>
      <c r="P21" s="11">
        <f t="shared" si="21"/>
        <v>-63</v>
      </c>
      <c r="Q21" s="11">
        <f t="shared" si="21"/>
        <v>-149</v>
      </c>
      <c r="R21" s="11">
        <f t="shared" si="21"/>
        <v>24</v>
      </c>
      <c r="S21" s="11">
        <f t="shared" si="21"/>
        <v>25</v>
      </c>
      <c r="T21" s="11">
        <f t="shared" si="21"/>
        <v>26</v>
      </c>
      <c r="U21" s="11">
        <f t="shared" si="21"/>
        <v>20</v>
      </c>
      <c r="V21" s="11">
        <f t="shared" si="21"/>
        <v>94</v>
      </c>
      <c r="W21" s="14">
        <f t="shared" si="21"/>
        <v>65</v>
      </c>
      <c r="X21" s="11">
        <f t="shared" si="21"/>
        <v>0</v>
      </c>
      <c r="Y21" s="11">
        <f t="shared" si="21"/>
        <v>0</v>
      </c>
    </row>
    <row r="22" spans="2:25" x14ac:dyDescent="0.25">
      <c r="B22" t="s">
        <v>20</v>
      </c>
      <c r="C22" s="10">
        <v>-10</v>
      </c>
      <c r="D22" s="10">
        <v>-4</v>
      </c>
      <c r="E22" s="10">
        <v>318</v>
      </c>
      <c r="F22" s="10">
        <v>-13</v>
      </c>
      <c r="G22" s="15">
        <v>-25</v>
      </c>
      <c r="H22" s="41">
        <v>-20</v>
      </c>
      <c r="I22" s="41">
        <v>-20</v>
      </c>
      <c r="L22" s="10">
        <v>-3</v>
      </c>
      <c r="M22" s="10">
        <v>-6</v>
      </c>
      <c r="N22" s="10">
        <f>172+87</f>
        <v>259</v>
      </c>
      <c r="O22">
        <f>E22-N22-M22-L22</f>
        <v>68</v>
      </c>
      <c r="P22" s="10">
        <v>-3</v>
      </c>
      <c r="Q22" s="10">
        <v>-1</v>
      </c>
      <c r="R22" s="10">
        <v>-4</v>
      </c>
      <c r="S22">
        <f>F22-R22-Q22-P22</f>
        <v>-5</v>
      </c>
      <c r="T22" s="10">
        <v>1</v>
      </c>
      <c r="U22" s="10">
        <v>-15</v>
      </c>
      <c r="V22" s="10">
        <v>-14</v>
      </c>
      <c r="W22" s="13">
        <f>G22-V22-U22-T22</f>
        <v>3</v>
      </c>
    </row>
    <row r="23" spans="2:25" x14ac:dyDescent="0.25">
      <c r="B23" t="s">
        <v>82</v>
      </c>
      <c r="C23" s="10">
        <v>-12</v>
      </c>
      <c r="D23" s="10">
        <v>-21</v>
      </c>
      <c r="E23" s="10">
        <f>366-19</f>
        <v>347</v>
      </c>
      <c r="F23" s="10">
        <f>3873-22</f>
        <v>3851</v>
      </c>
      <c r="G23" s="15">
        <v>-17</v>
      </c>
      <c r="H23" s="41">
        <v>-20</v>
      </c>
      <c r="I23" s="41">
        <v>-20</v>
      </c>
      <c r="L23" s="10">
        <f>95-2</f>
        <v>93</v>
      </c>
      <c r="M23" s="10">
        <f>164-4</f>
        <v>160</v>
      </c>
      <c r="N23" s="10">
        <v>-5</v>
      </c>
      <c r="O23">
        <f>E23-N23-M23-L23</f>
        <v>99</v>
      </c>
      <c r="P23" s="10">
        <f>95-2</f>
        <v>93</v>
      </c>
      <c r="Q23" s="10">
        <f>3445-4</f>
        <v>3441</v>
      </c>
      <c r="R23" s="10">
        <f>315-7</f>
        <v>308</v>
      </c>
      <c r="S23">
        <f>F23-R23-Q23-P23</f>
        <v>9</v>
      </c>
      <c r="T23" s="10">
        <v>-5</v>
      </c>
      <c r="U23" s="10">
        <v>-6</v>
      </c>
      <c r="V23" s="10">
        <v>-5</v>
      </c>
      <c r="W23" s="13">
        <f>G23-V23-U23-T23</f>
        <v>-1</v>
      </c>
    </row>
    <row r="24" spans="2:25" s="1" customFormat="1" x14ac:dyDescent="0.25">
      <c r="B24" s="1" t="s">
        <v>21</v>
      </c>
      <c r="C24" s="11">
        <f t="shared" ref="C24:G24" si="22">C21+C22+C23</f>
        <v>-130</v>
      </c>
      <c r="D24" s="11">
        <f t="shared" si="22"/>
        <v>-569</v>
      </c>
      <c r="E24" s="11">
        <f t="shared" si="22"/>
        <v>371</v>
      </c>
      <c r="F24" s="11">
        <f t="shared" si="22"/>
        <v>3675</v>
      </c>
      <c r="G24" s="14">
        <f t="shared" si="22"/>
        <v>163</v>
      </c>
      <c r="H24" s="64">
        <f>H26*H25</f>
        <v>381.29</v>
      </c>
      <c r="I24" s="64">
        <f>I26*I25</f>
        <v>535.99</v>
      </c>
      <c r="L24" s="11">
        <f t="shared" ref="L24:Y24" si="23">L21+L22+L23</f>
        <v>26</v>
      </c>
      <c r="M24" s="11">
        <f t="shared" si="23"/>
        <v>109</v>
      </c>
      <c r="N24" s="11">
        <f t="shared" si="23"/>
        <v>182</v>
      </c>
      <c r="O24" s="11">
        <f t="shared" si="23"/>
        <v>54</v>
      </c>
      <c r="P24" s="11">
        <f t="shared" si="23"/>
        <v>27</v>
      </c>
      <c r="Q24" s="11">
        <f t="shared" si="23"/>
        <v>3291</v>
      </c>
      <c r="R24" s="11">
        <f t="shared" si="23"/>
        <v>328</v>
      </c>
      <c r="S24" s="11">
        <f t="shared" si="23"/>
        <v>29</v>
      </c>
      <c r="T24" s="11">
        <f t="shared" si="23"/>
        <v>22</v>
      </c>
      <c r="U24" s="11">
        <f t="shared" si="23"/>
        <v>-1</v>
      </c>
      <c r="V24" s="11">
        <f t="shared" si="23"/>
        <v>75</v>
      </c>
      <c r="W24" s="14">
        <f t="shared" si="23"/>
        <v>67</v>
      </c>
      <c r="X24" s="11">
        <f t="shared" si="23"/>
        <v>0</v>
      </c>
      <c r="Y24" s="11">
        <f t="shared" si="23"/>
        <v>0</v>
      </c>
    </row>
    <row r="25" spans="2:25" x14ac:dyDescent="0.25">
      <c r="B25" t="s">
        <v>1</v>
      </c>
      <c r="C25" s="10">
        <v>93</v>
      </c>
      <c r="D25" s="10">
        <v>95</v>
      </c>
      <c r="E25" s="10">
        <v>96</v>
      </c>
      <c r="F25" s="10">
        <v>95</v>
      </c>
      <c r="G25" s="15">
        <v>91</v>
      </c>
      <c r="H25" s="41">
        <v>91</v>
      </c>
      <c r="I25" s="41">
        <v>91</v>
      </c>
      <c r="L25" s="10">
        <v>97</v>
      </c>
      <c r="M25" s="10">
        <v>96</v>
      </c>
      <c r="N25" s="10">
        <v>99</v>
      </c>
      <c r="O25" s="10">
        <f>E25</f>
        <v>96</v>
      </c>
      <c r="P25" s="10">
        <v>97</v>
      </c>
      <c r="Q25" s="10">
        <v>95</v>
      </c>
      <c r="R25" s="10">
        <v>94</v>
      </c>
      <c r="S25" s="10">
        <f>F25</f>
        <v>95</v>
      </c>
      <c r="T25" s="10">
        <v>91</v>
      </c>
      <c r="U25" s="10">
        <v>91</v>
      </c>
      <c r="V25" s="10">
        <v>92</v>
      </c>
      <c r="W25" s="15">
        <f>G25</f>
        <v>91</v>
      </c>
      <c r="X25" s="10"/>
      <c r="Y25" s="10"/>
    </row>
    <row r="26" spans="2:25" s="1" customFormat="1" x14ac:dyDescent="0.25">
      <c r="B26" s="1" t="s">
        <v>22</v>
      </c>
      <c r="C26" s="2">
        <f>C24/C25</f>
        <v>-1.3978494623655915</v>
      </c>
      <c r="D26" s="2">
        <f>D24/D25</f>
        <v>-5.9894736842105267</v>
      </c>
      <c r="E26" s="2">
        <f>E24/E25</f>
        <v>3.8645833333333335</v>
      </c>
      <c r="F26" s="2">
        <f>F24/F25</f>
        <v>38.684210526315788</v>
      </c>
      <c r="G26" s="60">
        <f>G24/G25</f>
        <v>1.7912087912087913</v>
      </c>
      <c r="H26" s="61">
        <v>4.1900000000000004</v>
      </c>
      <c r="I26" s="62">
        <v>5.89</v>
      </c>
      <c r="L26" s="2">
        <f>L24/L25</f>
        <v>0.26804123711340205</v>
      </c>
      <c r="M26" s="2">
        <f>M24/M25</f>
        <v>1.1354166666666667</v>
      </c>
      <c r="N26" s="2">
        <f>N24/N25</f>
        <v>1.8383838383838385</v>
      </c>
      <c r="O26" s="2">
        <f>O24/O25</f>
        <v>0.5625</v>
      </c>
      <c r="P26" s="2">
        <f>P24/P25</f>
        <v>0.27835051546391754</v>
      </c>
      <c r="Q26" s="2">
        <f>Q24/Q25</f>
        <v>34.642105263157895</v>
      </c>
      <c r="R26" s="2">
        <f>R24/R25</f>
        <v>3.4893617021276597</v>
      </c>
      <c r="S26" s="2">
        <f>S24/S25</f>
        <v>0.30526315789473685</v>
      </c>
      <c r="T26" s="2">
        <f>T24/T25</f>
        <v>0.24175824175824176</v>
      </c>
      <c r="U26" s="2">
        <f>U24/U25</f>
        <v>-1.098901098901099E-2</v>
      </c>
      <c r="V26" s="2">
        <f>V24/V25</f>
        <v>0.81521739130434778</v>
      </c>
      <c r="W26" s="35">
        <f>W24/W25</f>
        <v>0.73626373626373631</v>
      </c>
      <c r="X26" s="51"/>
      <c r="Y26" s="51"/>
    </row>
    <row r="27" spans="2:25" s="1" customFormat="1" x14ac:dyDescent="0.25">
      <c r="B27" s="9" t="s">
        <v>71</v>
      </c>
      <c r="C27" s="2"/>
      <c r="D27" s="2"/>
      <c r="E27" s="2"/>
      <c r="F27" s="2"/>
      <c r="G27" s="35"/>
      <c r="H27" s="45"/>
      <c r="I27" s="46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0"/>
      <c r="X27" s="51">
        <v>0.65</v>
      </c>
      <c r="Y27" s="51">
        <v>0.94</v>
      </c>
    </row>
    <row r="28" spans="2:25" s="1" customFormat="1" x14ac:dyDescent="0.25">
      <c r="B28" t="s">
        <v>33</v>
      </c>
      <c r="C28" s="3">
        <f>1-C11/C6</f>
        <v>0.62235294117647055</v>
      </c>
      <c r="D28" s="3">
        <f>1-D11/D6</f>
        <v>0.57415565345080766</v>
      </c>
      <c r="E28" s="3">
        <f>1-E11/E6</f>
        <v>0.71713887598699488</v>
      </c>
      <c r="F28" s="3">
        <f>1-F11/F6</f>
        <v>0.70621019108280247</v>
      </c>
      <c r="G28" s="6">
        <f>1-G11/G6</f>
        <v>0.69951757408683668</v>
      </c>
      <c r="H28" s="47">
        <v>0.7</v>
      </c>
      <c r="I28" s="47">
        <v>0.7</v>
      </c>
      <c r="L28" s="3">
        <f>1-L11/L6</f>
        <v>0.7202797202797202</v>
      </c>
      <c r="M28" s="3">
        <f>1-M11/M6</f>
        <v>0.72633390705679868</v>
      </c>
      <c r="N28" s="3">
        <f>1-N11/N6</f>
        <v>0.71614100185528762</v>
      </c>
      <c r="O28" s="3">
        <f>1-O11/O6</f>
        <v>0.70281995661605201</v>
      </c>
      <c r="P28" s="3">
        <f>1-P11/P6</f>
        <v>0.7202797202797202</v>
      </c>
      <c r="Q28" s="3">
        <f>1-Q11/Q6</f>
        <v>0.70491803278688525</v>
      </c>
      <c r="R28" s="3">
        <f>1-R11/R6</f>
        <v>0.7021604938271605</v>
      </c>
      <c r="S28" s="3">
        <f>1-S11/S6</f>
        <v>0.69941348973607043</v>
      </c>
      <c r="T28" s="3">
        <f>1-T11/T6</f>
        <v>0.69850746268656716</v>
      </c>
      <c r="U28" s="3">
        <f>1-U11/U6</f>
        <v>0.70177838577291385</v>
      </c>
      <c r="V28" s="3">
        <f>1-V11/V6</f>
        <v>0.70177838577291385</v>
      </c>
      <c r="W28" s="6">
        <f>1-W11/W6</f>
        <v>0.69610389610389611</v>
      </c>
    </row>
    <row r="29" spans="2:25" x14ac:dyDescent="0.25">
      <c r="B29" t="s">
        <v>34</v>
      </c>
      <c r="C29" s="4">
        <f>C24/C6</f>
        <v>-3.8235294117647062E-2</v>
      </c>
      <c r="D29" s="4">
        <f>D24/D6</f>
        <v>-0.20888399412628489</v>
      </c>
      <c r="E29" s="4">
        <f>E24/E6</f>
        <v>0.17231769623780771</v>
      </c>
      <c r="F29" s="4">
        <f>F24/F6</f>
        <v>1.4629777070063694</v>
      </c>
      <c r="G29" s="7">
        <f>G24/G6</f>
        <v>5.6168159889731221E-2</v>
      </c>
      <c r="H29" s="48">
        <f>H24/H7</f>
        <v>0.12181789137380192</v>
      </c>
      <c r="I29" s="48">
        <f>I24/I7</f>
        <v>0.15672222222222223</v>
      </c>
      <c r="L29" s="4">
        <f>L24/L6</f>
        <v>4.5454545454545456E-2</v>
      </c>
      <c r="M29" s="4">
        <f>M24/M6</f>
        <v>0.18760757314974183</v>
      </c>
      <c r="N29" s="4">
        <f>N24/N6</f>
        <v>0.33766233766233766</v>
      </c>
      <c r="O29" s="4">
        <f>O24/O6</f>
        <v>0.11713665943600868</v>
      </c>
      <c r="P29" s="4">
        <f>P24/P6</f>
        <v>4.72027972027972E-2</v>
      </c>
      <c r="Q29" s="4">
        <f>Q24/Q6</f>
        <v>5.3950819672131152</v>
      </c>
      <c r="R29" s="4">
        <f>R24/R6</f>
        <v>0.50617283950617287</v>
      </c>
      <c r="S29" s="4">
        <f>S24/S6</f>
        <v>4.2521994134897358E-2</v>
      </c>
      <c r="T29" s="4">
        <f>T24/T6</f>
        <v>3.2835820895522387E-2</v>
      </c>
      <c r="U29" s="4">
        <f>U24/U6</f>
        <v>-1.3679890560875513E-3</v>
      </c>
      <c r="V29" s="4">
        <f>V24/V6</f>
        <v>0.10259917920656635</v>
      </c>
      <c r="W29" s="7">
        <f>W24/W6</f>
        <v>8.7012987012987014E-2</v>
      </c>
    </row>
    <row r="30" spans="2:25" x14ac:dyDescent="0.25">
      <c r="B30" t="s">
        <v>35</v>
      </c>
      <c r="C30" s="3"/>
      <c r="D30" s="3">
        <f>D6/C6-1</f>
        <v>-0.19882352941176473</v>
      </c>
      <c r="E30" s="3">
        <f>E6/D6-1</f>
        <v>-0.20961820851688695</v>
      </c>
      <c r="F30" s="40">
        <f>F6/E6-1</f>
        <v>0.16674407803065483</v>
      </c>
      <c r="G30" s="6">
        <f>G6/F6-1</f>
        <v>0.15525477707006363</v>
      </c>
      <c r="H30" s="49">
        <f>H7/G6-1</f>
        <v>7.8566505858028934E-2</v>
      </c>
      <c r="I30" s="49">
        <f>I7/H7-1</f>
        <v>9.2651757188498385E-2</v>
      </c>
      <c r="L30" s="4"/>
      <c r="M30" s="4"/>
      <c r="N30" s="4"/>
      <c r="O30" s="4"/>
      <c r="P30" s="4">
        <f>P6/L6-1</f>
        <v>0</v>
      </c>
      <c r="Q30" s="4">
        <f>Q6/M6-1</f>
        <v>4.9913941480206558E-2</v>
      </c>
      <c r="R30" s="4">
        <f>R6/N6-1</f>
        <v>0.20222634508348802</v>
      </c>
      <c r="S30" s="4">
        <f>S6/O6-1</f>
        <v>0.47939262472885025</v>
      </c>
      <c r="T30" s="4">
        <f>T6/P6-1</f>
        <v>0.17132867132867124</v>
      </c>
      <c r="U30" s="4">
        <f>U6/Q6-1</f>
        <v>0.19836065573770489</v>
      </c>
      <c r="V30" s="4">
        <f>V6/R6-1</f>
        <v>0.12808641975308643</v>
      </c>
      <c r="W30" s="7">
        <f>W6/S6-1</f>
        <v>0.12903225806451624</v>
      </c>
      <c r="X30" s="37">
        <f>X7/T6-1</f>
        <v>7.8985074626865659E-2</v>
      </c>
      <c r="Y30" s="37">
        <f>Y7/U6-1</f>
        <v>7.5636114911080687E-2</v>
      </c>
    </row>
    <row r="31" spans="2:25" x14ac:dyDescent="0.25">
      <c r="B31" t="s">
        <v>73</v>
      </c>
      <c r="C31" s="4">
        <f>C12/C6</f>
        <v>0.20794117647058824</v>
      </c>
      <c r="D31" s="4">
        <f>D12/D6</f>
        <v>0.25734214390602056</v>
      </c>
      <c r="E31" s="4">
        <f>E12/E6</f>
        <v>0.31537389688806317</v>
      </c>
      <c r="F31" s="4">
        <f>F12/F6</f>
        <v>0.28542993630573249</v>
      </c>
      <c r="G31" s="7">
        <f>G12/G6</f>
        <v>0.27842866988283943</v>
      </c>
      <c r="H31" s="130"/>
      <c r="I31" s="130"/>
      <c r="L31" s="4">
        <f>L12/L6</f>
        <v>0.30594405594405594</v>
      </c>
      <c r="M31" s="4">
        <f>M12/M6</f>
        <v>0.3098106712564544</v>
      </c>
      <c r="N31" s="4">
        <f>N12/N6</f>
        <v>0.30426716141001853</v>
      </c>
      <c r="O31" s="4">
        <f>O12/O6</f>
        <v>0.34707158351409978</v>
      </c>
      <c r="P31" s="4">
        <f>P12/P6</f>
        <v>0.30594405594405594</v>
      </c>
      <c r="Q31" s="4">
        <f>Q12/Q6</f>
        <v>0.29344262295081969</v>
      </c>
      <c r="R31" s="4">
        <f>R12/R6</f>
        <v>0.27932098765432101</v>
      </c>
      <c r="S31" s="4">
        <f>S12/S6</f>
        <v>0.26686217008797652</v>
      </c>
      <c r="T31" s="4">
        <f>T12/T6</f>
        <v>0.28656716417910449</v>
      </c>
      <c r="U31" s="4">
        <f>U12/U6</f>
        <v>0.27770177838577292</v>
      </c>
      <c r="V31" s="4">
        <f>V12/V6</f>
        <v>0.27906976744186046</v>
      </c>
      <c r="W31" s="7">
        <f>W12/W6</f>
        <v>0.27142857142857141</v>
      </c>
      <c r="X31" s="4"/>
    </row>
    <row r="32" spans="2:25" x14ac:dyDescent="0.25">
      <c r="B32" t="s">
        <v>154</v>
      </c>
      <c r="C32" s="4">
        <f>C13/C6</f>
        <v>5.5294117647058827E-2</v>
      </c>
      <c r="D32" s="4">
        <f>D13/D6</f>
        <v>6.0939794419970633E-2</v>
      </c>
      <c r="E32" s="4">
        <f>E13/E6</f>
        <v>8.8248954946586161E-2</v>
      </c>
      <c r="F32" s="4">
        <f>F13/F6</f>
        <v>8.6783439490445854E-2</v>
      </c>
      <c r="G32" s="7">
        <f>G13/G6</f>
        <v>7.8566505858028948E-2</v>
      </c>
      <c r="H32" s="130"/>
      <c r="I32" s="130"/>
      <c r="L32" s="4">
        <f>L13/L6</f>
        <v>9.2657342657342656E-2</v>
      </c>
      <c r="M32" s="4">
        <f>M13/M6</f>
        <v>8.2616179001721177E-2</v>
      </c>
      <c r="N32" s="4">
        <f>N13/N6</f>
        <v>8.7198515769944335E-2</v>
      </c>
      <c r="O32" s="4">
        <f>O13/O6</f>
        <v>9.1106290672451198E-2</v>
      </c>
      <c r="P32" s="4">
        <f>P13/P6</f>
        <v>9.2657342657342656E-2</v>
      </c>
      <c r="Q32" s="4">
        <f>Q13/Q6</f>
        <v>9.1803278688524587E-2</v>
      </c>
      <c r="R32" s="4">
        <f>R13/R6</f>
        <v>8.6419753086419748E-2</v>
      </c>
      <c r="S32" s="4">
        <f>S13/S6</f>
        <v>7.7712609970674487E-2</v>
      </c>
      <c r="T32" s="4">
        <f>T13/T6</f>
        <v>8.0597014925373134E-2</v>
      </c>
      <c r="U32" s="4">
        <f>U13/U6</f>
        <v>7.9343365253077974E-2</v>
      </c>
      <c r="V32" s="4">
        <f>V13/V6</f>
        <v>7.523939808481532E-2</v>
      </c>
      <c r="W32" s="7">
        <f>W13/W6</f>
        <v>7.9220779220779219E-2</v>
      </c>
      <c r="X32" s="4"/>
    </row>
    <row r="33" spans="2:25" x14ac:dyDescent="0.25">
      <c r="B33" t="s">
        <v>216</v>
      </c>
      <c r="C33" s="155">
        <f t="shared" ref="C33:F33" si="24">C14/C6</f>
        <v>0.19029411764705884</v>
      </c>
      <c r="D33" s="155">
        <f t="shared" si="24"/>
        <v>0.20337738619676946</v>
      </c>
      <c r="E33" s="155">
        <f t="shared" si="24"/>
        <v>0.18485833720390155</v>
      </c>
      <c r="F33" s="155">
        <f t="shared" si="24"/>
        <v>0.16719745222929935</v>
      </c>
      <c r="G33" s="7">
        <f>G14/G6</f>
        <v>0.13232253618194348</v>
      </c>
      <c r="H33" s="130"/>
      <c r="I33" s="130"/>
      <c r="L33" s="155">
        <f t="shared" ref="L33:W33" si="25">L14/L6</f>
        <v>0.1888111888111888</v>
      </c>
      <c r="M33" s="155">
        <f t="shared" si="25"/>
        <v>0.16523235800344235</v>
      </c>
      <c r="N33" s="155">
        <f t="shared" si="25"/>
        <v>0.17810760667903525</v>
      </c>
      <c r="O33" s="155">
        <f t="shared" si="25"/>
        <v>0.21258134490238612</v>
      </c>
      <c r="P33" s="155">
        <f t="shared" si="25"/>
        <v>0.1888111888111888</v>
      </c>
      <c r="Q33" s="155">
        <f t="shared" si="25"/>
        <v>0.17540983606557378</v>
      </c>
      <c r="R33" s="155">
        <f t="shared" si="25"/>
        <v>0.15740740740740741</v>
      </c>
      <c r="S33" s="155">
        <f t="shared" si="25"/>
        <v>0.15102639296187684</v>
      </c>
      <c r="T33" s="155">
        <f t="shared" si="25"/>
        <v>0.15074626865671642</v>
      </c>
      <c r="U33" s="155">
        <f t="shared" si="25"/>
        <v>0.14774281805745554</v>
      </c>
      <c r="V33" s="155">
        <f t="shared" si="25"/>
        <v>0.12311901504787962</v>
      </c>
      <c r="W33" s="7">
        <f t="shared" si="25"/>
        <v>0.11038961038961038</v>
      </c>
      <c r="X33" s="4"/>
    </row>
    <row r="34" spans="2:25" x14ac:dyDescent="0.25">
      <c r="B34" t="s">
        <v>217</v>
      </c>
      <c r="C34" s="4"/>
      <c r="D34" s="4">
        <f>D3/C3-1</f>
        <v>-0.12424409015942828</v>
      </c>
      <c r="E34" s="4">
        <f>E3/D3-1</f>
        <v>3.0759573132454587E-2</v>
      </c>
      <c r="F34" s="4">
        <f>F3/E3-1</f>
        <v>9.3179049939098757E-2</v>
      </c>
      <c r="G34" s="7">
        <f>G3/F3-1</f>
        <v>0.1091922005571031</v>
      </c>
      <c r="H34" s="130"/>
      <c r="I34" s="130"/>
      <c r="L34" s="4"/>
      <c r="M34" s="4"/>
      <c r="N34" s="4"/>
      <c r="O34" s="4"/>
      <c r="P34" s="155">
        <f t="shared" ref="P34:P35" si="26">P3/L3-1</f>
        <v>0</v>
      </c>
      <c r="Q34" s="155">
        <f t="shared" ref="Q34:Q35" si="27">Q3/M3-1</f>
        <v>2.2522522522523403E-3</v>
      </c>
      <c r="R34" s="155">
        <f t="shared" ref="R34:V34" si="28">R3/N3-1</f>
        <v>0.11029411764705888</v>
      </c>
      <c r="S34" s="155">
        <f t="shared" si="28"/>
        <v>0.29805013927576596</v>
      </c>
      <c r="T34" s="155">
        <f t="shared" si="28"/>
        <v>0.10672853828306272</v>
      </c>
      <c r="U34" s="155">
        <f t="shared" si="28"/>
        <v>0.11460674157303363</v>
      </c>
      <c r="V34" s="155">
        <f>V3/R3-1</f>
        <v>0.11037527593818974</v>
      </c>
      <c r="W34" s="7">
        <f>W3/S3-1</f>
        <v>0.10515021459227469</v>
      </c>
      <c r="X34" s="4"/>
    </row>
    <row r="35" spans="2:25" x14ac:dyDescent="0.25">
      <c r="B35" t="s">
        <v>218</v>
      </c>
      <c r="C35" s="4"/>
      <c r="D35" s="4">
        <f>D4/C4-1</f>
        <v>-0.44366197183098588</v>
      </c>
      <c r="E35" s="4">
        <f>E4/D4-1</f>
        <v>-7.5949367088607556E-2</v>
      </c>
      <c r="F35" s="4">
        <f>F4/E4-1</f>
        <v>0.40313111545988267</v>
      </c>
      <c r="G35" s="7">
        <f>G4/F4-1</f>
        <v>0.27057182705718263</v>
      </c>
      <c r="H35" s="130"/>
      <c r="I35" s="130"/>
      <c r="L35" s="4"/>
      <c r="M35" s="4"/>
      <c r="N35" s="4"/>
      <c r="O35" s="4"/>
      <c r="P35" s="155">
        <f t="shared" si="26"/>
        <v>0</v>
      </c>
      <c r="Q35" s="155">
        <f t="shared" si="27"/>
        <v>0.20437956204379559</v>
      </c>
      <c r="R35" s="155">
        <f t="shared" ref="R35:Y35" si="29">R4/N4-1</f>
        <v>0.48854961832061061</v>
      </c>
      <c r="S35" s="155">
        <f t="shared" si="29"/>
        <v>1.1176470588235294</v>
      </c>
      <c r="T35" s="155">
        <f t="shared" si="29"/>
        <v>0.36879432624113484</v>
      </c>
      <c r="U35" s="155">
        <f t="shared" si="29"/>
        <v>0.42424242424242431</v>
      </c>
      <c r="V35" s="155">
        <f t="shared" si="29"/>
        <v>0.1692307692307693</v>
      </c>
      <c r="W35" s="7">
        <f>W4/S4-1</f>
        <v>0.18055555555555558</v>
      </c>
      <c r="X35" s="155"/>
      <c r="Y35" s="155"/>
    </row>
    <row r="36" spans="2:25" x14ac:dyDescent="0.25">
      <c r="B36" t="s">
        <v>39</v>
      </c>
      <c r="C36" s="3"/>
      <c r="D36" s="3">
        <f>-(D24/C24-1)</f>
        <v>-3.3769230769230774</v>
      </c>
      <c r="E36" s="3">
        <v>1</v>
      </c>
      <c r="F36" s="40">
        <f>F24/E24-1</f>
        <v>8.9056603773584904</v>
      </c>
      <c r="G36" s="6">
        <f>G24/F24-1</f>
        <v>-0.95564625850340135</v>
      </c>
      <c r="H36" s="63">
        <f>H26/G26</f>
        <v>2.3392024539877303</v>
      </c>
      <c r="I36" s="63">
        <f>I26/H26</f>
        <v>1.4057279236276847</v>
      </c>
      <c r="L36" s="4"/>
      <c r="M36" s="4"/>
      <c r="N36" s="4"/>
      <c r="O36" s="4"/>
      <c r="P36" s="4">
        <f t="shared" ref="P36:X36" si="30">P24/L24-1</f>
        <v>3.8461538461538547E-2</v>
      </c>
      <c r="Q36" s="4">
        <f t="shared" si="30"/>
        <v>29.192660550458715</v>
      </c>
      <c r="R36" s="4">
        <f t="shared" si="30"/>
        <v>0.80219780219780223</v>
      </c>
      <c r="S36" s="4">
        <f t="shared" si="30"/>
        <v>-0.46296296296296291</v>
      </c>
      <c r="T36" s="4">
        <f t="shared" si="30"/>
        <v>-0.18518518518518523</v>
      </c>
      <c r="U36" s="4">
        <f>U24/Q24-1</f>
        <v>-1.0003038590094195</v>
      </c>
      <c r="V36" s="4">
        <f t="shared" si="30"/>
        <v>-0.77134146341463417</v>
      </c>
      <c r="W36" s="7">
        <f t="shared" si="30"/>
        <v>1.3103448275862069</v>
      </c>
      <c r="X36" s="4">
        <f>X27/T26-1</f>
        <v>1.6886363636363635</v>
      </c>
      <c r="Y36" s="4">
        <v>1</v>
      </c>
    </row>
    <row r="37" spans="2:25" x14ac:dyDescent="0.25">
      <c r="B37" t="s">
        <v>96</v>
      </c>
      <c r="C37" s="56">
        <f>C18/C6</f>
        <v>-0.17323529411764707</v>
      </c>
      <c r="D37" s="56">
        <f>D18/D6</f>
        <v>-0.18465491923641703</v>
      </c>
      <c r="E37" s="56">
        <f>E18/E6</f>
        <v>-0.2220157919182536</v>
      </c>
      <c r="F37" s="56">
        <f>F18/F6</f>
        <v>-0.1301751592356688</v>
      </c>
      <c r="G37" s="57">
        <f>G18/G6</f>
        <v>-0.10647829083390765</v>
      </c>
      <c r="H37" s="56">
        <f>H18/H7</f>
        <v>-9.5846645367412137E-2</v>
      </c>
      <c r="I37" s="56">
        <f>I18/I7</f>
        <v>-8.1871345029239762E-2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38" spans="2:25" x14ac:dyDescent="0.25">
      <c r="B38" t="s">
        <v>97</v>
      </c>
      <c r="C38" s="58">
        <f>-C18/C17</f>
        <v>1.0787545787545787</v>
      </c>
      <c r="D38" s="58">
        <f t="shared" ref="D38:I38" si="31">-D18/D17</f>
        <v>22.863636363636363</v>
      </c>
      <c r="E38" s="58">
        <f t="shared" si="31"/>
        <v>4.3454545454545457</v>
      </c>
      <c r="F38" s="58">
        <f t="shared" si="31"/>
        <v>1.1978021978021978</v>
      </c>
      <c r="G38" s="57">
        <f t="shared" si="31"/>
        <v>0.59652509652509655</v>
      </c>
      <c r="H38" s="56">
        <f>-H18/H17</f>
        <v>0.39630118890356669</v>
      </c>
      <c r="I38" s="56">
        <f t="shared" si="31"/>
        <v>0.29166666666666669</v>
      </c>
      <c r="L38" s="159">
        <f>-L18/L17</f>
        <v>2.9</v>
      </c>
      <c r="M38" s="159">
        <f>-M18/M17</f>
        <v>1.75</v>
      </c>
      <c r="N38" s="159">
        <f>-N18/N17</f>
        <v>3.5294117647058822</v>
      </c>
      <c r="O38" s="159">
        <f>-O18/O17</f>
        <v>-3.84375</v>
      </c>
      <c r="P38" s="159">
        <f>-P18/P17</f>
        <v>2.9</v>
      </c>
      <c r="Q38" s="159">
        <f>-Q18/Q17</f>
        <v>1.5217391304347827</v>
      </c>
      <c r="R38" s="159">
        <f>-R18/R17</f>
        <v>0.7640449438202247</v>
      </c>
      <c r="S38" s="160">
        <f>-S18/S17</f>
        <v>0.74489795918367352</v>
      </c>
      <c r="T38" s="160">
        <f>-T18/T17</f>
        <v>0.73529411764705888</v>
      </c>
      <c r="U38" s="160">
        <f>-U18/U17</f>
        <v>0.69026548672566368</v>
      </c>
      <c r="V38" s="160">
        <f>-V18/V17</f>
        <v>0.53061224489795922</v>
      </c>
      <c r="W38" s="161">
        <f>-W18/W17</f>
        <v>0.5</v>
      </c>
      <c r="X38" s="4"/>
    </row>
    <row r="41" spans="2:25" s="1" customFormat="1" x14ac:dyDescent="0.25">
      <c r="B41" s="1" t="s">
        <v>43</v>
      </c>
      <c r="C41" s="158">
        <f>C42+C43-C60-C69-C68</f>
        <v>-8653</v>
      </c>
      <c r="D41" s="158">
        <f>D42+D43-D60-D69-D68</f>
        <v>-8520</v>
      </c>
      <c r="E41" s="158">
        <f>E42+E43-E60-E69-E68</f>
        <v>-8234</v>
      </c>
      <c r="F41" s="158">
        <f>F42+F43-F60-F69-F68</f>
        <v>-3165</v>
      </c>
      <c r="G41" s="14">
        <f>G42+G43-G60-G69-G68</f>
        <v>-3539</v>
      </c>
      <c r="L41" s="158">
        <f>L42+L43-L60-L69-L68</f>
        <v>0</v>
      </c>
      <c r="M41" s="158">
        <f t="shared" ref="M41:W41" si="32">M42+M43-M60-M69-M68</f>
        <v>0</v>
      </c>
      <c r="N41" s="158">
        <f t="shared" si="32"/>
        <v>0</v>
      </c>
      <c r="O41" s="158">
        <f t="shared" si="32"/>
        <v>-8234</v>
      </c>
      <c r="P41" s="158">
        <f t="shared" si="32"/>
        <v>-8444</v>
      </c>
      <c r="Q41" s="158">
        <f t="shared" si="32"/>
        <v>-3088</v>
      </c>
      <c r="R41" s="158">
        <f t="shared" si="32"/>
        <v>-2735</v>
      </c>
      <c r="S41" s="158">
        <f t="shared" si="32"/>
        <v>-3165</v>
      </c>
      <c r="T41" s="158">
        <f t="shared" si="32"/>
        <v>-3089</v>
      </c>
      <c r="U41" s="158">
        <f t="shared" si="32"/>
        <v>-3139</v>
      </c>
      <c r="V41" s="158">
        <f t="shared" si="32"/>
        <v>-3130</v>
      </c>
      <c r="W41" s="14">
        <f t="shared" si="32"/>
        <v>-3539</v>
      </c>
    </row>
    <row r="42" spans="2:25" x14ac:dyDescent="0.25">
      <c r="B42" t="s">
        <v>25</v>
      </c>
      <c r="C42" s="10">
        <v>313</v>
      </c>
      <c r="D42" s="10">
        <v>928</v>
      </c>
      <c r="E42" s="10">
        <v>585</v>
      </c>
      <c r="F42" s="10">
        <v>914</v>
      </c>
      <c r="G42" s="15">
        <v>425</v>
      </c>
      <c r="L42" s="10"/>
      <c r="M42" s="10"/>
      <c r="N42" s="10"/>
      <c r="O42" s="10">
        <f>E42</f>
        <v>585</v>
      </c>
      <c r="P42" s="10">
        <v>496</v>
      </c>
      <c r="Q42" s="10">
        <v>928</v>
      </c>
      <c r="R42" s="10">
        <v>1277</v>
      </c>
      <c r="S42" s="10">
        <f>F42</f>
        <v>914</v>
      </c>
      <c r="T42" s="10">
        <v>931</v>
      </c>
      <c r="U42" s="10">
        <v>909</v>
      </c>
      <c r="V42" s="10">
        <v>891</v>
      </c>
      <c r="W42" s="15">
        <f>G42</f>
        <v>425</v>
      </c>
    </row>
    <row r="43" spans="2:25" x14ac:dyDescent="0.25">
      <c r="B43" t="s">
        <v>84</v>
      </c>
      <c r="C43" s="10">
        <v>51</v>
      </c>
      <c r="D43" s="10">
        <v>45</v>
      </c>
      <c r="E43" s="10">
        <v>41</v>
      </c>
      <c r="F43" s="10">
        <v>47</v>
      </c>
      <c r="G43" s="15">
        <v>90</v>
      </c>
      <c r="L43" s="10"/>
      <c r="M43" s="10"/>
      <c r="N43" s="10"/>
      <c r="O43" s="10">
        <f t="shared" ref="O43:O47" si="33">E43</f>
        <v>41</v>
      </c>
      <c r="P43" s="10">
        <v>48</v>
      </c>
      <c r="Q43" s="10">
        <v>44</v>
      </c>
      <c r="R43" s="10">
        <v>42</v>
      </c>
      <c r="S43" s="10">
        <f t="shared" ref="S43:S47" si="34">F43</f>
        <v>47</v>
      </c>
      <c r="T43" s="10">
        <v>93</v>
      </c>
      <c r="U43" s="10">
        <v>48</v>
      </c>
      <c r="V43" s="10">
        <v>50</v>
      </c>
      <c r="W43" s="15">
        <f t="shared" ref="W43:W47" si="35">G43</f>
        <v>90</v>
      </c>
    </row>
    <row r="44" spans="2:25" x14ac:dyDescent="0.25">
      <c r="B44" t="s">
        <v>26</v>
      </c>
      <c r="C44" s="10">
        <v>755</v>
      </c>
      <c r="D44" s="10">
        <v>438</v>
      </c>
      <c r="E44" s="10">
        <v>423</v>
      </c>
      <c r="F44" s="10">
        <v>455</v>
      </c>
      <c r="G44" s="15">
        <v>506</v>
      </c>
      <c r="L44" s="10"/>
      <c r="M44" s="10"/>
      <c r="N44" s="10"/>
      <c r="O44" s="10">
        <f t="shared" si="33"/>
        <v>423</v>
      </c>
      <c r="P44" s="10">
        <v>431</v>
      </c>
      <c r="Q44" s="10">
        <v>415</v>
      </c>
      <c r="R44" s="10">
        <v>426</v>
      </c>
      <c r="S44" s="10">
        <f t="shared" si="34"/>
        <v>455</v>
      </c>
      <c r="T44" s="10">
        <v>458</v>
      </c>
      <c r="U44" s="10">
        <v>499</v>
      </c>
      <c r="V44" s="10">
        <v>477</v>
      </c>
      <c r="W44" s="15">
        <f t="shared" si="35"/>
        <v>506</v>
      </c>
    </row>
    <row r="45" spans="2:25" x14ac:dyDescent="0.25">
      <c r="B45" t="s">
        <v>100</v>
      </c>
      <c r="C45" s="10">
        <v>244</v>
      </c>
      <c r="D45" s="10">
        <v>119</v>
      </c>
      <c r="E45" s="10">
        <v>98</v>
      </c>
      <c r="F45" s="10">
        <v>161</v>
      </c>
      <c r="G45" s="15">
        <v>177</v>
      </c>
      <c r="L45" s="10"/>
      <c r="M45" s="10"/>
      <c r="N45" s="10"/>
      <c r="O45" s="10">
        <f t="shared" si="33"/>
        <v>98</v>
      </c>
      <c r="P45" s="10">
        <v>113</v>
      </c>
      <c r="Q45" s="10">
        <v>129</v>
      </c>
      <c r="R45" s="10">
        <v>137</v>
      </c>
      <c r="S45" s="10">
        <f t="shared" si="34"/>
        <v>161</v>
      </c>
      <c r="T45" s="10">
        <v>172</v>
      </c>
      <c r="U45" s="10">
        <v>183</v>
      </c>
      <c r="V45" s="10">
        <v>183</v>
      </c>
      <c r="W45" s="15">
        <f t="shared" si="35"/>
        <v>177</v>
      </c>
    </row>
    <row r="46" spans="2:25" x14ac:dyDescent="0.25">
      <c r="B46" t="s">
        <v>98</v>
      </c>
      <c r="C46" s="10">
        <v>252</v>
      </c>
      <c r="D46" s="10">
        <v>98</v>
      </c>
      <c r="E46" s="10">
        <v>88</v>
      </c>
      <c r="F46" s="10"/>
      <c r="G46" s="15"/>
      <c r="L46" s="10"/>
      <c r="M46" s="10"/>
      <c r="N46" s="10"/>
      <c r="O46" s="10">
        <f t="shared" si="33"/>
        <v>88</v>
      </c>
      <c r="P46" s="10">
        <v>110</v>
      </c>
      <c r="Q46" s="10">
        <v>126</v>
      </c>
      <c r="R46" s="10">
        <v>0</v>
      </c>
      <c r="S46" s="10">
        <f t="shared" si="34"/>
        <v>0</v>
      </c>
      <c r="T46" s="10">
        <v>0</v>
      </c>
      <c r="U46" s="10"/>
      <c r="V46" s="10"/>
      <c r="W46" s="15">
        <f t="shared" si="35"/>
        <v>0</v>
      </c>
    </row>
    <row r="47" spans="2:25" x14ac:dyDescent="0.25">
      <c r="B47" t="s">
        <v>86</v>
      </c>
      <c r="C47" s="10"/>
      <c r="D47" s="10">
        <v>553</v>
      </c>
      <c r="E47" s="10">
        <v>497</v>
      </c>
      <c r="F47" s="10">
        <v>117</v>
      </c>
      <c r="G47" s="15">
        <v>113</v>
      </c>
      <c r="L47" s="10"/>
      <c r="M47" s="10"/>
      <c r="N47" s="10"/>
      <c r="O47" s="10">
        <f t="shared" si="33"/>
        <v>497</v>
      </c>
      <c r="P47" s="10">
        <v>558</v>
      </c>
      <c r="Q47" s="10">
        <v>106</v>
      </c>
      <c r="R47" s="10">
        <v>166</v>
      </c>
      <c r="S47" s="10">
        <f t="shared" si="34"/>
        <v>117</v>
      </c>
      <c r="T47" s="10">
        <v>108</v>
      </c>
      <c r="U47" s="10">
        <v>96</v>
      </c>
      <c r="V47" s="10">
        <v>119</v>
      </c>
      <c r="W47" s="15">
        <f t="shared" si="35"/>
        <v>113</v>
      </c>
    </row>
    <row r="48" spans="2:25" s="1" customFormat="1" x14ac:dyDescent="0.25">
      <c r="B48" s="1" t="s">
        <v>66</v>
      </c>
      <c r="C48" s="11">
        <f t="shared" ref="C48:D48" si="36">SUM(C42:C47)</f>
        <v>1615</v>
      </c>
      <c r="D48" s="11">
        <f t="shared" si="36"/>
        <v>2181</v>
      </c>
      <c r="E48" s="11">
        <f>SUM(E42:E47)</f>
        <v>1732</v>
      </c>
      <c r="F48" s="11">
        <f t="shared" ref="F48:G48" si="37">SUM(F42:F47)</f>
        <v>1694</v>
      </c>
      <c r="G48" s="14">
        <f t="shared" si="37"/>
        <v>1311</v>
      </c>
      <c r="L48" s="11">
        <f t="shared" ref="L48:W48" si="38">SUM(L42:L47)</f>
        <v>0</v>
      </c>
      <c r="M48" s="11">
        <f t="shared" si="38"/>
        <v>0</v>
      </c>
      <c r="N48" s="11">
        <f t="shared" si="38"/>
        <v>0</v>
      </c>
      <c r="O48" s="11">
        <f t="shared" si="38"/>
        <v>1732</v>
      </c>
      <c r="P48" s="11">
        <f t="shared" si="38"/>
        <v>1756</v>
      </c>
      <c r="Q48" s="11">
        <f t="shared" si="38"/>
        <v>1748</v>
      </c>
      <c r="R48" s="11">
        <f t="shared" si="38"/>
        <v>2048</v>
      </c>
      <c r="S48" s="11">
        <f t="shared" si="38"/>
        <v>1694</v>
      </c>
      <c r="T48" s="11">
        <f t="shared" si="38"/>
        <v>1762</v>
      </c>
      <c r="U48" s="11">
        <f t="shared" si="38"/>
        <v>1735</v>
      </c>
      <c r="V48" s="11">
        <f t="shared" si="38"/>
        <v>1720</v>
      </c>
      <c r="W48" s="14">
        <f t="shared" si="38"/>
        <v>1311</v>
      </c>
    </row>
    <row r="49" spans="2:23" x14ac:dyDescent="0.25">
      <c r="B49" t="s">
        <v>87</v>
      </c>
      <c r="C49" s="10">
        <v>11</v>
      </c>
      <c r="D49" s="10">
        <v>10</v>
      </c>
      <c r="E49" s="10">
        <v>9</v>
      </c>
      <c r="F49" s="10">
        <v>6</v>
      </c>
      <c r="G49" s="15">
        <v>6</v>
      </c>
      <c r="L49" s="10"/>
      <c r="M49" s="10"/>
      <c r="N49" s="10"/>
      <c r="O49" s="10">
        <f t="shared" ref="O49:O58" si="39">E49</f>
        <v>9</v>
      </c>
      <c r="P49" s="10">
        <v>9</v>
      </c>
      <c r="Q49" s="10">
        <v>7</v>
      </c>
      <c r="R49" s="10">
        <v>7</v>
      </c>
      <c r="S49" s="10">
        <f t="shared" ref="S49:S58" si="40">F49</f>
        <v>6</v>
      </c>
      <c r="T49" s="10">
        <v>6</v>
      </c>
      <c r="U49" s="10">
        <v>7</v>
      </c>
      <c r="V49" s="10">
        <v>6</v>
      </c>
      <c r="W49" s="15">
        <f t="shared" ref="W49:W58" si="41">G49</f>
        <v>6</v>
      </c>
    </row>
    <row r="50" spans="2:23" x14ac:dyDescent="0.25">
      <c r="B50" t="s">
        <v>85</v>
      </c>
      <c r="C50" s="10">
        <v>53</v>
      </c>
      <c r="D50" s="10">
        <v>19</v>
      </c>
      <c r="E50" s="10">
        <v>17</v>
      </c>
      <c r="F50" s="10">
        <v>14</v>
      </c>
      <c r="G50" s="15">
        <v>37</v>
      </c>
      <c r="L50" s="10"/>
      <c r="M50" s="10"/>
      <c r="N50" s="10"/>
      <c r="O50" s="10">
        <f t="shared" si="39"/>
        <v>17</v>
      </c>
      <c r="P50" s="10">
        <v>17</v>
      </c>
      <c r="Q50" s="10">
        <v>15</v>
      </c>
      <c r="R50" s="10">
        <v>16</v>
      </c>
      <c r="S50" s="10">
        <f t="shared" si="40"/>
        <v>14</v>
      </c>
      <c r="T50" s="10">
        <v>14</v>
      </c>
      <c r="U50" s="10">
        <v>12</v>
      </c>
      <c r="V50" s="10">
        <v>11</v>
      </c>
      <c r="W50" s="15">
        <f t="shared" si="41"/>
        <v>37</v>
      </c>
    </row>
    <row r="51" spans="2:23" x14ac:dyDescent="0.25">
      <c r="B51" t="s">
        <v>88</v>
      </c>
      <c r="C51" s="10">
        <v>500</v>
      </c>
      <c r="D51" s="10">
        <v>242</v>
      </c>
      <c r="E51" s="10">
        <v>213</v>
      </c>
      <c r="F51" s="10">
        <v>204</v>
      </c>
      <c r="G51" s="15">
        <v>236</v>
      </c>
      <c r="L51" s="10"/>
      <c r="M51" s="10"/>
      <c r="N51" s="10"/>
      <c r="O51" s="10">
        <f t="shared" si="39"/>
        <v>213</v>
      </c>
      <c r="P51" s="10">
        <v>197</v>
      </c>
      <c r="Q51" s="10">
        <v>205</v>
      </c>
      <c r="R51" s="10">
        <v>202</v>
      </c>
      <c r="S51" s="10">
        <f t="shared" si="40"/>
        <v>204</v>
      </c>
      <c r="T51" s="10">
        <v>214</v>
      </c>
      <c r="U51" s="10">
        <v>214</v>
      </c>
      <c r="V51" s="10">
        <v>229</v>
      </c>
      <c r="W51" s="15">
        <f t="shared" si="41"/>
        <v>236</v>
      </c>
    </row>
    <row r="52" spans="2:23" x14ac:dyDescent="0.25">
      <c r="B52" t="s">
        <v>94</v>
      </c>
      <c r="C52" s="10">
        <v>105</v>
      </c>
      <c r="D52" s="10">
        <v>52</v>
      </c>
      <c r="E52" s="10">
        <v>51</v>
      </c>
      <c r="F52" s="10">
        <v>49</v>
      </c>
      <c r="G52" s="15">
        <v>52</v>
      </c>
      <c r="L52" s="10"/>
      <c r="M52" s="10"/>
      <c r="N52" s="10"/>
      <c r="O52" s="10">
        <f t="shared" si="39"/>
        <v>51</v>
      </c>
      <c r="P52" s="10">
        <v>50</v>
      </c>
      <c r="Q52" s="10">
        <v>51</v>
      </c>
      <c r="R52" s="10">
        <v>51</v>
      </c>
      <c r="S52" s="10">
        <f t="shared" si="40"/>
        <v>49</v>
      </c>
      <c r="T52" s="10">
        <v>47</v>
      </c>
      <c r="U52" s="10">
        <v>43</v>
      </c>
      <c r="V52" s="10">
        <v>43</v>
      </c>
      <c r="W52" s="15">
        <f t="shared" si="41"/>
        <v>52</v>
      </c>
    </row>
    <row r="53" spans="2:23" s="1" customFormat="1" x14ac:dyDescent="0.25">
      <c r="B53" t="s">
        <v>28</v>
      </c>
      <c r="C53" s="10">
        <v>3280</v>
      </c>
      <c r="D53" s="10">
        <v>2730</v>
      </c>
      <c r="E53" s="10">
        <v>2892</v>
      </c>
      <c r="F53" s="10">
        <v>2919</v>
      </c>
      <c r="G53" s="15">
        <v>2945</v>
      </c>
      <c r="L53" s="10"/>
      <c r="M53" s="10"/>
      <c r="N53" s="10"/>
      <c r="O53" s="10">
        <f t="shared" si="39"/>
        <v>2892</v>
      </c>
      <c r="P53" s="10">
        <v>2978</v>
      </c>
      <c r="Q53" s="10">
        <v>2932</v>
      </c>
      <c r="R53" s="10">
        <v>2865</v>
      </c>
      <c r="S53" s="10">
        <f t="shared" si="40"/>
        <v>2919</v>
      </c>
      <c r="T53" s="10">
        <v>2922</v>
      </c>
      <c r="U53" s="10">
        <v>2930</v>
      </c>
      <c r="V53" s="10">
        <v>2903</v>
      </c>
      <c r="W53" s="15">
        <f t="shared" si="41"/>
        <v>2945</v>
      </c>
    </row>
    <row r="54" spans="2:23" s="1" customFormat="1" x14ac:dyDescent="0.25">
      <c r="B54" t="s">
        <v>89</v>
      </c>
      <c r="C54" s="10">
        <v>1516</v>
      </c>
      <c r="D54" s="10">
        <v>1088</v>
      </c>
      <c r="E54" s="10">
        <v>946</v>
      </c>
      <c r="F54" s="10">
        <v>797</v>
      </c>
      <c r="G54" s="15">
        <v>605</v>
      </c>
      <c r="L54" s="10"/>
      <c r="M54" s="10"/>
      <c r="N54" s="10"/>
      <c r="O54" s="10">
        <f t="shared" si="39"/>
        <v>946</v>
      </c>
      <c r="P54" s="10">
        <v>893</v>
      </c>
      <c r="Q54" s="10">
        <v>837</v>
      </c>
      <c r="R54" s="10">
        <v>767</v>
      </c>
      <c r="S54" s="10">
        <f t="shared" si="40"/>
        <v>797</v>
      </c>
      <c r="T54" s="10">
        <v>743</v>
      </c>
      <c r="U54" s="10">
        <v>682</v>
      </c>
      <c r="V54" s="10">
        <v>638</v>
      </c>
      <c r="W54" s="15">
        <f t="shared" si="41"/>
        <v>605</v>
      </c>
    </row>
    <row r="55" spans="2:23" s="1" customFormat="1" x14ac:dyDescent="0.25">
      <c r="B55" t="s">
        <v>219</v>
      </c>
      <c r="C55" s="10">
        <v>258</v>
      </c>
      <c r="D55" s="10">
        <v>143</v>
      </c>
      <c r="E55" s="10">
        <v>117</v>
      </c>
      <c r="F55" s="10">
        <v>145</v>
      </c>
      <c r="G55" s="15">
        <v>158</v>
      </c>
      <c r="L55" s="10"/>
      <c r="M55" s="10"/>
      <c r="N55" s="10"/>
      <c r="O55" s="10">
        <f t="shared" si="39"/>
        <v>117</v>
      </c>
      <c r="P55" s="10">
        <v>105</v>
      </c>
      <c r="Q55" s="10">
        <v>121</v>
      </c>
      <c r="R55" s="10">
        <v>130</v>
      </c>
      <c r="S55" s="10">
        <f t="shared" si="40"/>
        <v>145</v>
      </c>
      <c r="T55" s="10">
        <v>141</v>
      </c>
      <c r="U55" s="10">
        <v>153</v>
      </c>
      <c r="V55" s="10">
        <v>151</v>
      </c>
      <c r="W55" s="15">
        <f t="shared" si="41"/>
        <v>158</v>
      </c>
    </row>
    <row r="56" spans="2:23" s="1" customFormat="1" x14ac:dyDescent="0.25">
      <c r="B56" t="s">
        <v>90</v>
      </c>
      <c r="C56" s="10">
        <v>273</v>
      </c>
      <c r="D56" s="10">
        <v>106</v>
      </c>
      <c r="E56" s="10">
        <v>349</v>
      </c>
      <c r="F56" s="10">
        <v>114</v>
      </c>
      <c r="G56" s="15">
        <v>142</v>
      </c>
      <c r="L56" s="10"/>
      <c r="M56" s="10"/>
      <c r="N56" s="10"/>
      <c r="O56" s="10">
        <f t="shared" si="39"/>
        <v>349</v>
      </c>
      <c r="P56" s="10">
        <v>344</v>
      </c>
      <c r="Q56" s="10">
        <v>93</v>
      </c>
      <c r="R56" s="10">
        <v>92</v>
      </c>
      <c r="S56" s="10">
        <f t="shared" si="40"/>
        <v>114</v>
      </c>
      <c r="T56" s="10">
        <v>112</v>
      </c>
      <c r="U56" s="10">
        <v>112</v>
      </c>
      <c r="V56" s="10">
        <v>112</v>
      </c>
      <c r="W56" s="15">
        <f t="shared" si="41"/>
        <v>142</v>
      </c>
    </row>
    <row r="57" spans="2:23" s="1" customFormat="1" x14ac:dyDescent="0.25">
      <c r="B57" t="s">
        <v>220</v>
      </c>
      <c r="C57" s="10">
        <v>198</v>
      </c>
      <c r="D57" s="10">
        <v>47</v>
      </c>
      <c r="E57" s="10">
        <v>80</v>
      </c>
      <c r="F57" s="10">
        <v>67</v>
      </c>
      <c r="G57" s="15">
        <v>60</v>
      </c>
      <c r="L57" s="10"/>
      <c r="M57" s="10"/>
      <c r="N57" s="10"/>
      <c r="O57" s="10">
        <f t="shared" si="39"/>
        <v>80</v>
      </c>
      <c r="P57" s="10">
        <v>86</v>
      </c>
      <c r="Q57" s="10">
        <v>43</v>
      </c>
      <c r="R57" s="10">
        <v>68</v>
      </c>
      <c r="S57" s="10">
        <f t="shared" si="40"/>
        <v>67</v>
      </c>
      <c r="T57" s="10">
        <v>61</v>
      </c>
      <c r="U57" s="10">
        <v>74</v>
      </c>
      <c r="V57" s="10">
        <v>74</v>
      </c>
      <c r="W57" s="15">
        <f t="shared" si="41"/>
        <v>60</v>
      </c>
    </row>
    <row r="58" spans="2:23" s="1" customFormat="1" x14ac:dyDescent="0.25">
      <c r="B58" t="s">
        <v>98</v>
      </c>
      <c r="C58" s="10"/>
      <c r="D58" s="10">
        <v>1366</v>
      </c>
      <c r="E58" s="10">
        <v>1477</v>
      </c>
      <c r="F58" s="10"/>
      <c r="G58" s="15"/>
      <c r="L58" s="10"/>
      <c r="M58" s="10"/>
      <c r="N58" s="10"/>
      <c r="O58" s="10">
        <f t="shared" si="39"/>
        <v>1477</v>
      </c>
      <c r="P58" s="10">
        <v>1517</v>
      </c>
      <c r="Q58" s="10">
        <v>429</v>
      </c>
      <c r="R58" s="10">
        <v>0</v>
      </c>
      <c r="S58" s="10">
        <f t="shared" si="40"/>
        <v>0</v>
      </c>
      <c r="T58" s="10">
        <v>0</v>
      </c>
      <c r="U58" s="10">
        <v>0</v>
      </c>
      <c r="V58" s="10">
        <v>0</v>
      </c>
      <c r="W58" s="15">
        <f t="shared" si="41"/>
        <v>0</v>
      </c>
    </row>
    <row r="59" spans="2:23" x14ac:dyDescent="0.25">
      <c r="B59" s="1" t="s">
        <v>30</v>
      </c>
      <c r="C59" s="11">
        <f>SUM(C48:C58)</f>
        <v>7809</v>
      </c>
      <c r="D59" s="11">
        <f>SUM(D48:D58)</f>
        <v>7984</v>
      </c>
      <c r="E59" s="11">
        <f>SUM(E48:E58)</f>
        <v>7883</v>
      </c>
      <c r="F59" s="11">
        <f>SUM(F48:F58)</f>
        <v>6009</v>
      </c>
      <c r="G59" s="14">
        <f>SUM(G48:G58)</f>
        <v>5552</v>
      </c>
      <c r="L59" s="11">
        <f>SUM(L48:L58)</f>
        <v>0</v>
      </c>
      <c r="M59" s="11">
        <f>SUM(M48:M58)</f>
        <v>0</v>
      </c>
      <c r="N59" s="11">
        <f>SUM(N48:N58)</f>
        <v>0</v>
      </c>
      <c r="O59" s="11">
        <f>SUM(O48:O58)</f>
        <v>7883</v>
      </c>
      <c r="P59" s="11">
        <f>SUM(P48:P58)</f>
        <v>7952</v>
      </c>
      <c r="Q59" s="11">
        <f>SUM(Q48:Q58)</f>
        <v>6481</v>
      </c>
      <c r="R59" s="11">
        <f>SUM(R48:R58)</f>
        <v>6246</v>
      </c>
      <c r="S59" s="11">
        <f>SUM(S48:S58)</f>
        <v>6009</v>
      </c>
      <c r="T59" s="11">
        <f>SUM(T48:T58)</f>
        <v>6022</v>
      </c>
      <c r="U59" s="11">
        <f>SUM(U48:U58)</f>
        <v>5962</v>
      </c>
      <c r="V59" s="11">
        <f>SUM(V48:V58)</f>
        <v>5887</v>
      </c>
      <c r="W59" s="14">
        <f>SUM(W48:W58)</f>
        <v>5552</v>
      </c>
    </row>
    <row r="60" spans="2:23" x14ac:dyDescent="0.25">
      <c r="B60" t="s">
        <v>95</v>
      </c>
      <c r="C60" s="10">
        <v>45</v>
      </c>
      <c r="D60" s="10">
        <v>44</v>
      </c>
      <c r="E60" s="10">
        <v>44</v>
      </c>
      <c r="F60" s="10">
        <v>24</v>
      </c>
      <c r="G60" s="15">
        <v>22</v>
      </c>
      <c r="L60" s="10"/>
      <c r="M60" s="10"/>
      <c r="N60" s="10"/>
      <c r="O60" s="10">
        <f t="shared" ref="O60:O64" si="42">E60</f>
        <v>44</v>
      </c>
      <c r="P60" s="10">
        <v>44</v>
      </c>
      <c r="Q60" s="10">
        <v>24</v>
      </c>
      <c r="R60" s="10">
        <v>24</v>
      </c>
      <c r="S60" s="10">
        <f t="shared" ref="S60:S64" si="43">F60</f>
        <v>24</v>
      </c>
      <c r="T60" s="10">
        <v>23</v>
      </c>
      <c r="U60" s="10">
        <v>23</v>
      </c>
      <c r="V60" s="10">
        <v>22</v>
      </c>
      <c r="W60" s="15">
        <f t="shared" ref="W60:W64" si="44">G60</f>
        <v>22</v>
      </c>
    </row>
    <row r="61" spans="2:23" x14ac:dyDescent="0.25">
      <c r="B61" t="s">
        <v>32</v>
      </c>
      <c r="C61" s="10">
        <v>226</v>
      </c>
      <c r="D61" s="10">
        <v>150</v>
      </c>
      <c r="E61" s="10">
        <v>204</v>
      </c>
      <c r="F61" s="10">
        <v>154</v>
      </c>
      <c r="G61" s="15">
        <v>241</v>
      </c>
      <c r="L61" s="10"/>
      <c r="M61" s="10"/>
      <c r="N61" s="10"/>
      <c r="O61" s="10">
        <f t="shared" si="42"/>
        <v>204</v>
      </c>
      <c r="P61" s="10">
        <v>198</v>
      </c>
      <c r="Q61" s="10">
        <v>164</v>
      </c>
      <c r="R61" s="10">
        <v>176</v>
      </c>
      <c r="S61" s="10">
        <f t="shared" si="43"/>
        <v>154</v>
      </c>
      <c r="T61" s="10">
        <v>189</v>
      </c>
      <c r="U61" s="10">
        <v>171</v>
      </c>
      <c r="V61" s="10">
        <v>162</v>
      </c>
      <c r="W61" s="15">
        <f t="shared" si="44"/>
        <v>241</v>
      </c>
    </row>
    <row r="62" spans="2:23" x14ac:dyDescent="0.25">
      <c r="B62" t="s">
        <v>92</v>
      </c>
      <c r="C62" s="10">
        <v>495</v>
      </c>
      <c r="D62" s="10">
        <v>343</v>
      </c>
      <c r="E62" s="10">
        <v>444</v>
      </c>
      <c r="F62" s="10">
        <v>380</v>
      </c>
      <c r="G62" s="15">
        <v>404</v>
      </c>
      <c r="L62" s="10"/>
      <c r="M62" s="10"/>
      <c r="N62" s="10"/>
      <c r="O62" s="10">
        <f t="shared" si="42"/>
        <v>444</v>
      </c>
      <c r="P62" s="10">
        <v>385</v>
      </c>
      <c r="Q62" s="10">
        <v>359</v>
      </c>
      <c r="R62" s="10">
        <v>352</v>
      </c>
      <c r="S62" s="10">
        <f t="shared" si="43"/>
        <v>380</v>
      </c>
      <c r="T62" s="10">
        <v>362</v>
      </c>
      <c r="U62" s="10">
        <v>371</v>
      </c>
      <c r="V62" s="10">
        <v>403</v>
      </c>
      <c r="W62" s="15">
        <f t="shared" si="44"/>
        <v>404</v>
      </c>
    </row>
    <row r="63" spans="2:23" x14ac:dyDescent="0.25">
      <c r="B63" t="s">
        <v>20</v>
      </c>
      <c r="C63" s="10"/>
      <c r="D63" s="10">
        <v>0</v>
      </c>
      <c r="E63" s="10">
        <v>0</v>
      </c>
      <c r="F63" s="10">
        <v>64</v>
      </c>
      <c r="G63" s="15">
        <v>29</v>
      </c>
      <c r="L63" s="10"/>
      <c r="M63" s="10"/>
      <c r="N63" s="10"/>
      <c r="O63" s="10">
        <f t="shared" si="42"/>
        <v>0</v>
      </c>
      <c r="P63" s="10">
        <v>0</v>
      </c>
      <c r="Q63" s="10">
        <v>681</v>
      </c>
      <c r="R63" s="10">
        <v>250</v>
      </c>
      <c r="S63" s="10">
        <f t="shared" si="43"/>
        <v>64</v>
      </c>
      <c r="T63" s="10">
        <v>68</v>
      </c>
      <c r="U63" s="10">
        <v>12</v>
      </c>
      <c r="V63" s="10">
        <v>32</v>
      </c>
      <c r="W63" s="15">
        <f t="shared" si="44"/>
        <v>29</v>
      </c>
    </row>
    <row r="64" spans="2:23" x14ac:dyDescent="0.25">
      <c r="B64" t="s">
        <v>99</v>
      </c>
      <c r="C64" s="10"/>
      <c r="D64" s="10">
        <v>295</v>
      </c>
      <c r="E64" s="10">
        <v>282</v>
      </c>
      <c r="F64" s="10"/>
      <c r="G64" s="15"/>
      <c r="L64" s="10"/>
      <c r="M64" s="10"/>
      <c r="N64" s="10"/>
      <c r="O64" s="10">
        <f t="shared" si="42"/>
        <v>282</v>
      </c>
      <c r="P64" s="10">
        <v>300</v>
      </c>
      <c r="Q64" s="10">
        <v>26</v>
      </c>
      <c r="R64" s="10">
        <v>0</v>
      </c>
      <c r="S64" s="10">
        <f t="shared" si="43"/>
        <v>0</v>
      </c>
      <c r="T64" s="10">
        <v>0</v>
      </c>
      <c r="U64" s="10">
        <v>0</v>
      </c>
      <c r="V64" s="10">
        <v>0</v>
      </c>
      <c r="W64" s="15">
        <f t="shared" si="44"/>
        <v>0</v>
      </c>
    </row>
    <row r="65" spans="2:25" s="1" customFormat="1" x14ac:dyDescent="0.25">
      <c r="B65" s="1" t="s">
        <v>67</v>
      </c>
      <c r="C65" s="11">
        <f>SUM(C60:C64)</f>
        <v>766</v>
      </c>
      <c r="D65" s="11">
        <f>SUM(D60:D64)</f>
        <v>832</v>
      </c>
      <c r="E65" s="11">
        <f>SUM(E60:E64)</f>
        <v>974</v>
      </c>
      <c r="F65" s="11">
        <f>SUM(F60:F64)</f>
        <v>622</v>
      </c>
      <c r="G65" s="14">
        <f>SUM(G60:G64)</f>
        <v>696</v>
      </c>
      <c r="L65" s="11">
        <f t="shared" ref="L65:W65" si="45">SUM(L60:L64)</f>
        <v>0</v>
      </c>
      <c r="M65" s="11">
        <f t="shared" si="45"/>
        <v>0</v>
      </c>
      <c r="N65" s="11">
        <f t="shared" si="45"/>
        <v>0</v>
      </c>
      <c r="O65" s="11">
        <f t="shared" si="45"/>
        <v>974</v>
      </c>
      <c r="P65" s="11">
        <f t="shared" si="45"/>
        <v>927</v>
      </c>
      <c r="Q65" s="11">
        <f t="shared" si="45"/>
        <v>1254</v>
      </c>
      <c r="R65" s="11">
        <f t="shared" si="45"/>
        <v>802</v>
      </c>
      <c r="S65" s="11">
        <f t="shared" si="45"/>
        <v>622</v>
      </c>
      <c r="T65" s="11">
        <f t="shared" si="45"/>
        <v>642</v>
      </c>
      <c r="U65" s="11">
        <f t="shared" si="45"/>
        <v>577</v>
      </c>
      <c r="V65" s="11">
        <f t="shared" si="45"/>
        <v>619</v>
      </c>
      <c r="W65" s="14">
        <f t="shared" si="45"/>
        <v>696</v>
      </c>
      <c r="X65" s="11"/>
      <c r="Y65" s="11"/>
    </row>
    <row r="66" spans="2:25" x14ac:dyDescent="0.25">
      <c r="B66" t="s">
        <v>90</v>
      </c>
      <c r="C66" s="10">
        <v>91</v>
      </c>
      <c r="D66" s="10">
        <v>46</v>
      </c>
      <c r="E66" s="10">
        <v>35</v>
      </c>
      <c r="F66" s="10">
        <v>87</v>
      </c>
      <c r="G66" s="15">
        <v>20</v>
      </c>
      <c r="L66" s="10"/>
      <c r="M66" s="10"/>
      <c r="N66" s="10"/>
      <c r="O66" s="10">
        <f t="shared" ref="O66:O70" si="46">E66</f>
        <v>35</v>
      </c>
      <c r="P66" s="10">
        <v>42</v>
      </c>
      <c r="Q66" s="10">
        <v>143</v>
      </c>
      <c r="R66" s="10">
        <v>143</v>
      </c>
      <c r="S66" s="10">
        <f t="shared" ref="S66:S70" si="47">F66</f>
        <v>87</v>
      </c>
      <c r="T66" s="10">
        <v>71</v>
      </c>
      <c r="U66" s="10">
        <v>51</v>
      </c>
      <c r="V66" s="10">
        <v>43</v>
      </c>
      <c r="W66" s="15">
        <f t="shared" ref="W66:W70" si="48">G66</f>
        <v>20</v>
      </c>
    </row>
    <row r="67" spans="2:25" x14ac:dyDescent="0.25">
      <c r="B67" t="s">
        <v>69</v>
      </c>
      <c r="C67" s="10">
        <v>88</v>
      </c>
      <c r="D67" s="10">
        <v>43</v>
      </c>
      <c r="E67" s="10">
        <v>40</v>
      </c>
      <c r="F67" s="10">
        <v>37</v>
      </c>
      <c r="G67" s="15">
        <v>39</v>
      </c>
      <c r="L67" s="10"/>
      <c r="M67" s="10"/>
      <c r="N67" s="10"/>
      <c r="O67" s="10">
        <f t="shared" si="46"/>
        <v>40</v>
      </c>
      <c r="P67" s="10">
        <v>40</v>
      </c>
      <c r="Q67" s="10">
        <v>40</v>
      </c>
      <c r="R67" s="10">
        <v>39</v>
      </c>
      <c r="S67" s="10">
        <f t="shared" si="47"/>
        <v>37</v>
      </c>
      <c r="T67" s="10">
        <v>35</v>
      </c>
      <c r="U67" s="10">
        <v>31</v>
      </c>
      <c r="V67" s="10">
        <v>30</v>
      </c>
      <c r="W67" s="15">
        <f t="shared" si="48"/>
        <v>39</v>
      </c>
    </row>
    <row r="68" spans="2:25" x14ac:dyDescent="0.25">
      <c r="B68" t="s">
        <v>29</v>
      </c>
      <c r="C68" s="10">
        <v>292</v>
      </c>
      <c r="D68" s="10">
        <v>190</v>
      </c>
      <c r="E68" s="10">
        <v>170</v>
      </c>
      <c r="F68" s="10">
        <v>232</v>
      </c>
      <c r="G68" s="15">
        <v>180</v>
      </c>
      <c r="L68" s="10"/>
      <c r="M68" s="10"/>
      <c r="N68" s="10"/>
      <c r="O68" s="10">
        <f t="shared" si="46"/>
        <v>170</v>
      </c>
      <c r="P68" s="10">
        <v>155</v>
      </c>
      <c r="Q68" s="10">
        <v>158</v>
      </c>
      <c r="R68" s="10">
        <v>156</v>
      </c>
      <c r="S68" s="10">
        <f t="shared" si="47"/>
        <v>232</v>
      </c>
      <c r="T68" s="10">
        <v>223</v>
      </c>
      <c r="U68" s="10">
        <v>210</v>
      </c>
      <c r="V68" s="10">
        <v>194</v>
      </c>
      <c r="W68" s="15">
        <f t="shared" si="48"/>
        <v>180</v>
      </c>
    </row>
    <row r="69" spans="2:25" x14ac:dyDescent="0.25">
      <c r="B69" t="s">
        <v>91</v>
      </c>
      <c r="C69" s="153">
        <v>8680</v>
      </c>
      <c r="D69" s="153">
        <v>9259</v>
      </c>
      <c r="E69" s="153">
        <v>8646</v>
      </c>
      <c r="F69" s="153">
        <v>3870</v>
      </c>
      <c r="G69" s="154">
        <v>3852</v>
      </c>
      <c r="L69" s="10"/>
      <c r="M69" s="10"/>
      <c r="N69" s="10"/>
      <c r="O69" s="10">
        <f t="shared" si="46"/>
        <v>8646</v>
      </c>
      <c r="P69" s="10">
        <v>8789</v>
      </c>
      <c r="Q69" s="10">
        <v>3878</v>
      </c>
      <c r="R69" s="10">
        <v>3874</v>
      </c>
      <c r="S69" s="10">
        <f t="shared" si="47"/>
        <v>3870</v>
      </c>
      <c r="T69" s="10">
        <v>3867</v>
      </c>
      <c r="U69" s="10">
        <v>3863</v>
      </c>
      <c r="V69" s="10">
        <v>3855</v>
      </c>
      <c r="W69" s="15">
        <f t="shared" si="48"/>
        <v>3852</v>
      </c>
    </row>
    <row r="70" spans="2:25" x14ac:dyDescent="0.25">
      <c r="B70" t="s">
        <v>221</v>
      </c>
      <c r="C70" s="10"/>
      <c r="D70" s="10">
        <v>138</v>
      </c>
      <c r="E70" s="10">
        <v>124</v>
      </c>
      <c r="F70" s="10"/>
      <c r="G70" s="15"/>
      <c r="L70" s="10"/>
      <c r="M70" s="10"/>
      <c r="N70" s="10"/>
      <c r="O70" s="10">
        <f t="shared" si="46"/>
        <v>124</v>
      </c>
      <c r="P70" s="10">
        <v>136</v>
      </c>
      <c r="Q70" s="10">
        <v>42</v>
      </c>
      <c r="R70" s="10">
        <v>0</v>
      </c>
      <c r="S70" s="10">
        <f t="shared" si="47"/>
        <v>0</v>
      </c>
      <c r="T70" s="10">
        <v>0</v>
      </c>
      <c r="U70" s="10">
        <v>0</v>
      </c>
      <c r="V70" s="10">
        <v>0</v>
      </c>
      <c r="W70" s="15">
        <f t="shared" si="48"/>
        <v>0</v>
      </c>
    </row>
    <row r="71" spans="2:25" x14ac:dyDescent="0.25">
      <c r="B71" s="1" t="s">
        <v>31</v>
      </c>
      <c r="C71" s="11">
        <f>SUM(C65:C70)</f>
        <v>9917</v>
      </c>
      <c r="D71" s="11">
        <f>SUM(D65:D70)</f>
        <v>10508</v>
      </c>
      <c r="E71" s="11">
        <f>SUM(E65:E70)</f>
        <v>9989</v>
      </c>
      <c r="F71" s="11">
        <f>SUM(F65:F70)</f>
        <v>4848</v>
      </c>
      <c r="G71" s="14">
        <f>SUM(G65:G70)</f>
        <v>4787</v>
      </c>
      <c r="L71" s="11">
        <f>SUM(L65:L70)</f>
        <v>0</v>
      </c>
      <c r="M71" s="11">
        <f>SUM(M65:M70)</f>
        <v>0</v>
      </c>
      <c r="N71" s="11">
        <f>SUM(N65:N70)</f>
        <v>0</v>
      </c>
      <c r="O71" s="11">
        <f>SUM(O65:O70)</f>
        <v>9989</v>
      </c>
      <c r="P71" s="11">
        <f>SUM(P65:P70)</f>
        <v>10089</v>
      </c>
      <c r="Q71" s="11">
        <f>SUM(Q65:Q70)</f>
        <v>5515</v>
      </c>
      <c r="R71" s="11">
        <f>SUM(R65:R70)</f>
        <v>5014</v>
      </c>
      <c r="S71" s="11">
        <f>SUM(S65:S70)</f>
        <v>4848</v>
      </c>
      <c r="T71" s="11">
        <f>SUM(T65:T70)</f>
        <v>4838</v>
      </c>
      <c r="U71" s="11">
        <f>SUM(U65:U70)</f>
        <v>4732</v>
      </c>
      <c r="V71" s="11">
        <f>SUM(V65:V70)</f>
        <v>4741</v>
      </c>
      <c r="W71" s="14">
        <f>SUM(W65:W70)</f>
        <v>4787</v>
      </c>
    </row>
    <row r="72" spans="2:25" x14ac:dyDescent="0.25">
      <c r="B72" t="s">
        <v>93</v>
      </c>
      <c r="C72" s="157">
        <f>C59-C71</f>
        <v>-2108</v>
      </c>
      <c r="D72" s="157">
        <f>D59-D71</f>
        <v>-2524</v>
      </c>
      <c r="E72" s="157">
        <f>E59-E71</f>
        <v>-2106</v>
      </c>
      <c r="F72" s="157">
        <f>F59-F71</f>
        <v>1161</v>
      </c>
      <c r="G72" s="15">
        <f>G59-G71</f>
        <v>765</v>
      </c>
      <c r="L72" s="157">
        <f>L59-L71</f>
        <v>0</v>
      </c>
      <c r="M72" s="157">
        <f t="shared" ref="M72:W72" si="49">M59-M71</f>
        <v>0</v>
      </c>
      <c r="N72" s="157">
        <f t="shared" si="49"/>
        <v>0</v>
      </c>
      <c r="O72" s="157">
        <f t="shared" si="49"/>
        <v>-2106</v>
      </c>
      <c r="P72" s="157">
        <f t="shared" si="49"/>
        <v>-2137</v>
      </c>
      <c r="Q72" s="157">
        <f t="shared" si="49"/>
        <v>966</v>
      </c>
      <c r="R72" s="157">
        <f t="shared" si="49"/>
        <v>1232</v>
      </c>
      <c r="S72" s="157">
        <f t="shared" si="49"/>
        <v>1161</v>
      </c>
      <c r="T72" s="157">
        <f t="shared" si="49"/>
        <v>1184</v>
      </c>
      <c r="U72" s="157">
        <f t="shared" si="49"/>
        <v>1230</v>
      </c>
      <c r="V72" s="157">
        <f t="shared" si="49"/>
        <v>1146</v>
      </c>
      <c r="W72" s="15">
        <f t="shared" si="49"/>
        <v>765</v>
      </c>
    </row>
    <row r="74" spans="2:25" s="1" customFormat="1" x14ac:dyDescent="0.25">
      <c r="B74" s="1" t="s">
        <v>101</v>
      </c>
      <c r="C74" s="156">
        <f>-C18/(C69+C60)</f>
        <v>6.7507163323782232E-2</v>
      </c>
      <c r="D74" s="156">
        <f>-D18/(D69+D60)</f>
        <v>5.4068580027947975E-2</v>
      </c>
      <c r="E74" s="156">
        <f>-E18/(E69+E60)</f>
        <v>5.5005753739930954E-2</v>
      </c>
      <c r="F74" s="156">
        <f>-F18/(F69+F60)</f>
        <v>8.39753466872111E-2</v>
      </c>
      <c r="G74" s="59">
        <f>-G18/(G69+G60)</f>
        <v>7.9762519359834791E-2</v>
      </c>
      <c r="W74" s="16"/>
    </row>
    <row r="92" spans="7:23" s="9" customFormat="1" x14ac:dyDescent="0.25">
      <c r="G92" s="42"/>
      <c r="W92" s="42"/>
    </row>
    <row r="93" spans="7:23" s="1" customFormat="1" x14ac:dyDescent="0.25">
      <c r="G93" s="16"/>
      <c r="W9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12" sqref="W12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72"/>
  <sheetViews>
    <sheetView workbookViewId="0">
      <selection activeCell="C26" sqref="C2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>
        <v>45397</v>
      </c>
      <c r="C2" s="18">
        <v>87.19</v>
      </c>
      <c r="E2" t="s">
        <v>55</v>
      </c>
      <c r="F2" t="s">
        <v>57</v>
      </c>
      <c r="M2" t="s">
        <v>58</v>
      </c>
    </row>
    <row r="3" spans="1:13" x14ac:dyDescent="0.25">
      <c r="B3" s="12">
        <v>45390</v>
      </c>
      <c r="C3" s="18">
        <v>92.92</v>
      </c>
      <c r="E3" s="12">
        <v>45328</v>
      </c>
      <c r="F3" t="s">
        <v>60</v>
      </c>
      <c r="M3" s="12"/>
    </row>
    <row r="4" spans="1:13" x14ac:dyDescent="0.25">
      <c r="B4" s="12">
        <v>45383</v>
      </c>
      <c r="C4" s="18">
        <v>98.95</v>
      </c>
      <c r="E4" s="12">
        <v>45302</v>
      </c>
      <c r="F4" t="s">
        <v>60</v>
      </c>
      <c r="M4" s="12"/>
    </row>
    <row r="5" spans="1:13" x14ac:dyDescent="0.25">
      <c r="B5" s="12">
        <v>45376</v>
      </c>
      <c r="C5" s="18">
        <v>102.09</v>
      </c>
      <c r="M5" s="12"/>
    </row>
    <row r="6" spans="1:13" x14ac:dyDescent="0.25">
      <c r="B6" s="12">
        <v>45369</v>
      </c>
      <c r="C6" s="18">
        <v>99.809997999999993</v>
      </c>
      <c r="M6" s="12"/>
    </row>
    <row r="7" spans="1:13" x14ac:dyDescent="0.25">
      <c r="B7" s="12">
        <v>45362</v>
      </c>
      <c r="C7" s="18">
        <v>99.809997999999993</v>
      </c>
      <c r="M7" s="12"/>
    </row>
    <row r="8" spans="1:13" x14ac:dyDescent="0.25">
      <c r="B8" s="12">
        <v>45355</v>
      </c>
      <c r="C8" s="18">
        <v>101.339996</v>
      </c>
      <c r="M8" s="12"/>
    </row>
    <row r="9" spans="1:13" x14ac:dyDescent="0.25">
      <c r="B9" s="12">
        <v>45348</v>
      </c>
      <c r="C9" s="18">
        <v>102.44000200000001</v>
      </c>
      <c r="M9" s="12"/>
    </row>
    <row r="10" spans="1:13" x14ac:dyDescent="0.25">
      <c r="B10" s="12">
        <v>45341</v>
      </c>
      <c r="C10" s="18">
        <v>93.650002000000001</v>
      </c>
      <c r="M10" s="12"/>
    </row>
    <row r="11" spans="1:13" x14ac:dyDescent="0.25">
      <c r="B11" s="12">
        <v>45334</v>
      </c>
      <c r="C11" s="18">
        <v>89.709998999999996</v>
      </c>
      <c r="M11" s="12"/>
    </row>
    <row r="12" spans="1:13" x14ac:dyDescent="0.25">
      <c r="B12" s="12">
        <v>45327</v>
      </c>
      <c r="C12" s="18">
        <v>88.220000999999996</v>
      </c>
      <c r="M12" s="12"/>
    </row>
    <row r="13" spans="1:13" x14ac:dyDescent="0.25">
      <c r="B13" s="12">
        <v>45320</v>
      </c>
      <c r="C13" s="18">
        <v>81.160004000000001</v>
      </c>
    </row>
    <row r="14" spans="1:13" x14ac:dyDescent="0.25">
      <c r="B14" s="12">
        <v>45313</v>
      </c>
      <c r="C14" s="18">
        <v>82.120002999999997</v>
      </c>
    </row>
    <row r="15" spans="1:13" x14ac:dyDescent="0.25">
      <c r="B15" s="12">
        <v>45306</v>
      </c>
      <c r="C15" s="18">
        <v>81.889999000000003</v>
      </c>
    </row>
    <row r="16" spans="1:13" x14ac:dyDescent="0.25">
      <c r="B16" s="12">
        <v>45299</v>
      </c>
      <c r="C16" s="18">
        <v>79.980002999999996</v>
      </c>
    </row>
    <row r="17" spans="2:3" x14ac:dyDescent="0.25">
      <c r="B17" s="12">
        <v>45292</v>
      </c>
      <c r="C17" s="18">
        <v>77.599997999999999</v>
      </c>
    </row>
    <row r="18" spans="2:3" x14ac:dyDescent="0.25">
      <c r="B18" s="12">
        <v>45285</v>
      </c>
      <c r="C18" s="18">
        <v>82.110000999999997</v>
      </c>
    </row>
    <row r="19" spans="2:3" x14ac:dyDescent="0.25">
      <c r="B19" s="12">
        <v>45278</v>
      </c>
      <c r="C19" s="18">
        <v>84.419998000000007</v>
      </c>
    </row>
    <row r="20" spans="2:3" x14ac:dyDescent="0.25">
      <c r="B20" s="12">
        <v>45271</v>
      </c>
      <c r="C20" s="18">
        <v>83.849997999999999</v>
      </c>
    </row>
    <row r="21" spans="2:3" x14ac:dyDescent="0.25">
      <c r="B21" s="12">
        <v>45264</v>
      </c>
      <c r="C21" s="18">
        <v>84.029999000000004</v>
      </c>
    </row>
    <row r="22" spans="2:3" x14ac:dyDescent="0.25">
      <c r="B22" s="12">
        <v>45257</v>
      </c>
      <c r="C22" s="18">
        <v>88.389999000000003</v>
      </c>
    </row>
    <row r="23" spans="2:3" x14ac:dyDescent="0.25">
      <c r="B23" s="12">
        <v>45250</v>
      </c>
      <c r="C23" s="18">
        <v>87.269997000000004</v>
      </c>
    </row>
    <row r="24" spans="2:3" x14ac:dyDescent="0.25">
      <c r="B24" s="12">
        <v>45243</v>
      </c>
      <c r="C24" s="18">
        <v>86.199996999999996</v>
      </c>
    </row>
    <row r="25" spans="2:3" x14ac:dyDescent="0.25">
      <c r="B25" s="12">
        <v>45236</v>
      </c>
      <c r="C25" s="18">
        <v>86.82</v>
      </c>
    </row>
    <row r="26" spans="2:3" x14ac:dyDescent="0.25">
      <c r="B26" s="12">
        <v>45229</v>
      </c>
      <c r="C26" s="18">
        <v>78.419998000000007</v>
      </c>
    </row>
    <row r="27" spans="2:3" x14ac:dyDescent="0.25">
      <c r="B27" s="12">
        <v>45222</v>
      </c>
      <c r="C27" s="18">
        <v>72.849997999999999</v>
      </c>
    </row>
    <row r="28" spans="2:3" x14ac:dyDescent="0.25">
      <c r="B28" s="12">
        <v>45215</v>
      </c>
      <c r="C28" s="18">
        <v>74.580001999999993</v>
      </c>
    </row>
    <row r="29" spans="2:3" x14ac:dyDescent="0.25">
      <c r="B29" s="12">
        <v>45208</v>
      </c>
      <c r="C29" s="18">
        <v>76.25</v>
      </c>
    </row>
    <row r="30" spans="2:3" x14ac:dyDescent="0.25">
      <c r="B30" s="12">
        <v>45201</v>
      </c>
      <c r="C30" s="18">
        <v>70.949996999999996</v>
      </c>
    </row>
    <row r="31" spans="2:3" x14ac:dyDescent="0.25">
      <c r="B31" s="12">
        <v>45194</v>
      </c>
      <c r="C31" s="18">
        <v>71.330001999999993</v>
      </c>
    </row>
    <row r="32" spans="2:3" x14ac:dyDescent="0.25">
      <c r="B32" s="12">
        <v>45187</v>
      </c>
      <c r="C32" s="18">
        <v>73.349997999999999</v>
      </c>
    </row>
    <row r="33" spans="2:3" x14ac:dyDescent="0.25">
      <c r="B33" s="12">
        <v>45180</v>
      </c>
      <c r="C33" s="18">
        <v>78.139999000000003</v>
      </c>
    </row>
    <row r="34" spans="2:3" x14ac:dyDescent="0.25">
      <c r="B34" s="12">
        <v>45173</v>
      </c>
      <c r="C34" s="18">
        <v>76.419998000000007</v>
      </c>
    </row>
    <row r="35" spans="2:3" x14ac:dyDescent="0.25">
      <c r="B35" s="12">
        <v>45166</v>
      </c>
      <c r="C35" s="18">
        <v>77.269997000000004</v>
      </c>
    </row>
    <row r="36" spans="2:3" x14ac:dyDescent="0.25">
      <c r="B36" s="12">
        <v>45159</v>
      </c>
      <c r="C36" s="18">
        <v>75.849997999999999</v>
      </c>
    </row>
    <row r="37" spans="2:3" x14ac:dyDescent="0.25">
      <c r="B37" s="12">
        <v>45152</v>
      </c>
      <c r="C37" s="18">
        <v>73.5</v>
      </c>
    </row>
    <row r="38" spans="2:3" x14ac:dyDescent="0.25">
      <c r="B38" s="12">
        <v>45145</v>
      </c>
      <c r="C38" s="18">
        <v>74.610000999999997</v>
      </c>
    </row>
    <row r="39" spans="2:3" x14ac:dyDescent="0.25">
      <c r="B39" s="12">
        <v>45138</v>
      </c>
      <c r="C39" s="18">
        <v>70.669998000000007</v>
      </c>
    </row>
    <row r="40" spans="2:3" x14ac:dyDescent="0.25">
      <c r="B40" s="12">
        <v>45131</v>
      </c>
      <c r="C40" s="18">
        <v>70.300003000000004</v>
      </c>
    </row>
    <row r="41" spans="2:3" x14ac:dyDescent="0.25">
      <c r="B41" s="12">
        <v>45124</v>
      </c>
      <c r="C41" s="18">
        <v>69.239998</v>
      </c>
    </row>
    <row r="42" spans="2:3" x14ac:dyDescent="0.25">
      <c r="B42" s="12">
        <v>45117</v>
      </c>
      <c r="C42" s="18">
        <v>68.819999999999993</v>
      </c>
    </row>
    <row r="43" spans="2:3" x14ac:dyDescent="0.25">
      <c r="B43" s="12">
        <v>45110</v>
      </c>
      <c r="C43" s="18">
        <v>63.689999</v>
      </c>
    </row>
    <row r="44" spans="2:3" x14ac:dyDescent="0.25">
      <c r="B44" s="12">
        <v>45103</v>
      </c>
      <c r="C44" s="18">
        <v>68.760002</v>
      </c>
    </row>
    <row r="45" spans="2:3" x14ac:dyDescent="0.25">
      <c r="B45" s="12">
        <v>45096</v>
      </c>
      <c r="C45" s="18">
        <v>66.120002999999997</v>
      </c>
    </row>
    <row r="46" spans="2:3" x14ac:dyDescent="0.25">
      <c r="B46" s="12">
        <v>45089</v>
      </c>
      <c r="C46" s="18">
        <v>64.989998</v>
      </c>
    </row>
    <row r="47" spans="2:3" x14ac:dyDescent="0.25">
      <c r="B47" s="12">
        <v>45082</v>
      </c>
      <c r="C47" s="18">
        <v>65.769997000000004</v>
      </c>
    </row>
    <row r="48" spans="2:3" x14ac:dyDescent="0.25">
      <c r="B48" s="12">
        <v>45075</v>
      </c>
      <c r="C48" s="18">
        <v>62.68</v>
      </c>
    </row>
    <row r="49" spans="2:3" x14ac:dyDescent="0.25">
      <c r="B49" s="12">
        <v>45068</v>
      </c>
      <c r="C49" s="18">
        <v>59.560001</v>
      </c>
    </row>
    <row r="50" spans="2:3" x14ac:dyDescent="0.25">
      <c r="B50" s="12">
        <v>45061</v>
      </c>
      <c r="C50" s="18">
        <v>62.630001</v>
      </c>
    </row>
    <row r="51" spans="2:3" x14ac:dyDescent="0.25">
      <c r="B51" s="12">
        <v>45054</v>
      </c>
      <c r="C51" s="18">
        <v>61.759998000000003</v>
      </c>
    </row>
    <row r="52" spans="2:3" x14ac:dyDescent="0.25">
      <c r="B52" s="12">
        <v>45047</v>
      </c>
      <c r="C52" s="18">
        <v>59.5</v>
      </c>
    </row>
    <row r="53" spans="2:3" x14ac:dyDescent="0.25">
      <c r="B53" s="12">
        <v>45040</v>
      </c>
      <c r="C53" s="18">
        <v>60.290000999999997</v>
      </c>
    </row>
    <row r="54" spans="2:3" x14ac:dyDescent="0.25">
      <c r="B54" s="12">
        <v>45033</v>
      </c>
      <c r="C54" s="18">
        <v>60.720001000000003</v>
      </c>
    </row>
    <row r="55" spans="2:3" x14ac:dyDescent="0.25">
      <c r="B55" s="12">
        <v>45026</v>
      </c>
      <c r="C55" s="18">
        <v>61.07</v>
      </c>
    </row>
    <row r="56" spans="2:3" x14ac:dyDescent="0.25">
      <c r="B56" s="12">
        <v>45019</v>
      </c>
      <c r="C56" s="18">
        <v>59.27</v>
      </c>
    </row>
    <row r="57" spans="2:3" x14ac:dyDescent="0.25">
      <c r="B57" s="12">
        <v>45012</v>
      </c>
      <c r="C57" s="18">
        <v>60.049999</v>
      </c>
    </row>
    <row r="58" spans="2:3" x14ac:dyDescent="0.25">
      <c r="B58" s="12">
        <v>45005</v>
      </c>
      <c r="C58" s="18">
        <v>56.82</v>
      </c>
    </row>
    <row r="59" spans="2:3" x14ac:dyDescent="0.25">
      <c r="B59" s="12">
        <v>44998</v>
      </c>
      <c r="C59" s="18">
        <v>58.009998000000003</v>
      </c>
    </row>
    <row r="60" spans="2:3" x14ac:dyDescent="0.25">
      <c r="B60" s="12">
        <v>44991</v>
      </c>
      <c r="C60" s="18">
        <v>57.419998</v>
      </c>
    </row>
    <row r="61" spans="2:3" x14ac:dyDescent="0.25">
      <c r="B61" s="12">
        <v>44984</v>
      </c>
      <c r="C61" s="18">
        <v>64.529999000000004</v>
      </c>
    </row>
    <row r="62" spans="2:3" x14ac:dyDescent="0.25">
      <c r="B62" s="12">
        <v>44977</v>
      </c>
      <c r="C62" s="18">
        <v>60.709999000000003</v>
      </c>
    </row>
    <row r="63" spans="2:3" x14ac:dyDescent="0.25">
      <c r="B63" s="12">
        <v>44970</v>
      </c>
      <c r="C63" s="18">
        <v>64.319999999999993</v>
      </c>
    </row>
    <row r="64" spans="2:3" x14ac:dyDescent="0.25">
      <c r="B64" s="12">
        <v>44963</v>
      </c>
      <c r="C64" s="18">
        <v>64.510002</v>
      </c>
    </row>
    <row r="65" spans="2:3" x14ac:dyDescent="0.25">
      <c r="B65" s="12">
        <v>44956</v>
      </c>
      <c r="C65" s="18">
        <v>67.930000000000007</v>
      </c>
    </row>
    <row r="66" spans="2:3" x14ac:dyDescent="0.25">
      <c r="B66" s="12">
        <v>44949</v>
      </c>
      <c r="C66" s="18">
        <v>64.699996999999996</v>
      </c>
    </row>
    <row r="67" spans="2:3" x14ac:dyDescent="0.25">
      <c r="B67" s="12">
        <v>44942</v>
      </c>
      <c r="C67" s="18">
        <v>62.950001</v>
      </c>
    </row>
    <row r="68" spans="2:3" x14ac:dyDescent="0.25">
      <c r="B68" s="12">
        <v>44935</v>
      </c>
      <c r="C68" s="18">
        <v>62.049999</v>
      </c>
    </row>
    <row r="69" spans="2:3" x14ac:dyDescent="0.25">
      <c r="B69" s="12">
        <v>44928</v>
      </c>
      <c r="C69" s="18">
        <v>59.380001</v>
      </c>
    </row>
    <row r="70" spans="2:3" x14ac:dyDescent="0.25">
      <c r="B70" s="12">
        <v>44921</v>
      </c>
      <c r="C70" s="18">
        <v>58.599997999999999</v>
      </c>
    </row>
    <row r="71" spans="2:3" x14ac:dyDescent="0.25">
      <c r="B71" s="12">
        <v>44914</v>
      </c>
      <c r="C71" s="18">
        <v>59.290000999999997</v>
      </c>
    </row>
    <row r="72" spans="2:3" x14ac:dyDescent="0.25">
      <c r="B72" s="12">
        <v>44907</v>
      </c>
      <c r="C72" s="18">
        <v>63.119999</v>
      </c>
    </row>
    <row r="73" spans="2:3" x14ac:dyDescent="0.25">
      <c r="B73" s="12">
        <v>44900</v>
      </c>
      <c r="C73" s="18">
        <v>63.23</v>
      </c>
    </row>
    <row r="74" spans="2:3" x14ac:dyDescent="0.25">
      <c r="B74" s="12">
        <v>44893</v>
      </c>
      <c r="C74" s="18">
        <v>63.73</v>
      </c>
    </row>
    <row r="75" spans="2:3" x14ac:dyDescent="0.25">
      <c r="B75" s="12">
        <v>44886</v>
      </c>
      <c r="C75" s="18">
        <v>65.449996999999996</v>
      </c>
    </row>
    <row r="76" spans="2:3" x14ac:dyDescent="0.25">
      <c r="B76" s="12">
        <v>44879</v>
      </c>
      <c r="C76" s="18">
        <v>64.470000999999996</v>
      </c>
    </row>
    <row r="77" spans="2:3" x14ac:dyDescent="0.25">
      <c r="B77" s="12">
        <v>44872</v>
      </c>
      <c r="C77" s="18">
        <v>58.950001</v>
      </c>
    </row>
    <row r="78" spans="2:3" x14ac:dyDescent="0.25">
      <c r="B78" s="12">
        <v>44865</v>
      </c>
      <c r="C78" s="18">
        <v>55.349997999999999</v>
      </c>
    </row>
    <row r="79" spans="2:3" x14ac:dyDescent="0.25">
      <c r="B79" s="12">
        <v>44858</v>
      </c>
      <c r="C79" s="18">
        <v>55.43</v>
      </c>
    </row>
    <row r="80" spans="2:3" x14ac:dyDescent="0.25">
      <c r="B80" s="12">
        <v>44851</v>
      </c>
      <c r="C80" s="18">
        <v>50.66</v>
      </c>
    </row>
    <row r="81" spans="2:3" x14ac:dyDescent="0.25">
      <c r="B81" s="12">
        <v>44844</v>
      </c>
      <c r="C81" s="18">
        <v>46</v>
      </c>
    </row>
    <row r="82" spans="2:3" x14ac:dyDescent="0.25">
      <c r="B82" s="12">
        <v>44837</v>
      </c>
      <c r="C82" s="18">
        <v>47.110000999999997</v>
      </c>
    </row>
    <row r="83" spans="2:3" x14ac:dyDescent="0.25">
      <c r="B83" s="12">
        <v>44830</v>
      </c>
      <c r="C83" s="18">
        <v>42.880001</v>
      </c>
    </row>
    <row r="84" spans="2:3" x14ac:dyDescent="0.25">
      <c r="B84" s="12">
        <v>44823</v>
      </c>
      <c r="C84" s="18">
        <v>41.23</v>
      </c>
    </row>
    <row r="85" spans="2:3" x14ac:dyDescent="0.25">
      <c r="B85" s="12">
        <v>44816</v>
      </c>
      <c r="C85" s="18">
        <v>48.720001000000003</v>
      </c>
    </row>
    <row r="86" spans="2:3" x14ac:dyDescent="0.25">
      <c r="B86" s="12">
        <v>44809</v>
      </c>
      <c r="C86" s="18">
        <v>50.740001999999997</v>
      </c>
    </row>
    <row r="87" spans="2:3" x14ac:dyDescent="0.25">
      <c r="B87" s="12">
        <v>44802</v>
      </c>
      <c r="C87" s="18">
        <v>46.189999</v>
      </c>
    </row>
    <row r="88" spans="2:3" x14ac:dyDescent="0.25">
      <c r="B88" s="12">
        <v>44795</v>
      </c>
      <c r="C88" s="18">
        <v>52.080002</v>
      </c>
    </row>
    <row r="89" spans="2:3" x14ac:dyDescent="0.25">
      <c r="B89" s="12">
        <v>44788</v>
      </c>
      <c r="C89" s="18">
        <v>55.189999</v>
      </c>
    </row>
    <row r="90" spans="2:3" x14ac:dyDescent="0.25">
      <c r="B90" s="12">
        <v>44781</v>
      </c>
      <c r="C90" s="18">
        <v>57.959999000000003</v>
      </c>
    </row>
    <row r="91" spans="2:3" x14ac:dyDescent="0.25">
      <c r="B91" s="12">
        <v>44774</v>
      </c>
      <c r="C91" s="18">
        <v>52.880001</v>
      </c>
    </row>
    <row r="92" spans="2:3" x14ac:dyDescent="0.25">
      <c r="B92" s="12">
        <v>44767</v>
      </c>
      <c r="C92" s="18">
        <v>50.939999</v>
      </c>
    </row>
    <row r="93" spans="2:3" x14ac:dyDescent="0.25">
      <c r="B93" s="12">
        <v>44760</v>
      </c>
      <c r="C93" s="18">
        <v>49.459999000000003</v>
      </c>
    </row>
    <row r="94" spans="2:3" x14ac:dyDescent="0.25">
      <c r="B94" s="12">
        <v>44753</v>
      </c>
      <c r="C94" s="18">
        <v>44.490001999999997</v>
      </c>
    </row>
    <row r="95" spans="2:3" x14ac:dyDescent="0.25">
      <c r="B95" s="12">
        <v>44746</v>
      </c>
      <c r="C95" s="18">
        <v>46.41</v>
      </c>
    </row>
    <row r="96" spans="2:3" x14ac:dyDescent="0.25">
      <c r="B96" s="12">
        <v>44739</v>
      </c>
      <c r="C96" s="18">
        <v>48.57</v>
      </c>
    </row>
    <row r="97" spans="2:3" x14ac:dyDescent="0.25">
      <c r="B97" s="12">
        <v>44732</v>
      </c>
      <c r="C97" s="18">
        <v>50.610000999999997</v>
      </c>
    </row>
    <row r="98" spans="2:3" x14ac:dyDescent="0.25">
      <c r="B98" s="12">
        <v>44725</v>
      </c>
      <c r="C98" s="18">
        <v>47.009998000000003</v>
      </c>
    </row>
    <row r="99" spans="2:3" x14ac:dyDescent="0.25">
      <c r="B99" s="12">
        <v>44718</v>
      </c>
      <c r="C99" s="18">
        <v>50.349997999999999</v>
      </c>
    </row>
    <row r="100" spans="2:3" x14ac:dyDescent="0.25">
      <c r="B100" s="12">
        <v>44711</v>
      </c>
      <c r="C100" s="18">
        <v>54.380001</v>
      </c>
    </row>
    <row r="101" spans="2:3" x14ac:dyDescent="0.25">
      <c r="B101" s="12">
        <v>44704</v>
      </c>
      <c r="C101" s="18">
        <v>52.630001</v>
      </c>
    </row>
    <row r="102" spans="2:3" x14ac:dyDescent="0.25">
      <c r="B102" s="12">
        <v>44697</v>
      </c>
      <c r="C102" s="18">
        <v>49.459999000000003</v>
      </c>
    </row>
    <row r="103" spans="2:3" x14ac:dyDescent="0.25">
      <c r="B103" s="12">
        <v>44690</v>
      </c>
      <c r="C103" s="18">
        <v>51.529998999999997</v>
      </c>
    </row>
    <row r="104" spans="2:3" x14ac:dyDescent="0.25">
      <c r="B104" s="12">
        <v>44683</v>
      </c>
      <c r="C104" s="18">
        <v>52.459999000000003</v>
      </c>
    </row>
    <row r="105" spans="2:3" x14ac:dyDescent="0.25">
      <c r="B105" s="12">
        <v>44676</v>
      </c>
      <c r="C105" s="18">
        <v>56.060001</v>
      </c>
    </row>
    <row r="106" spans="2:3" x14ac:dyDescent="0.25">
      <c r="B106" s="12">
        <v>44669</v>
      </c>
      <c r="C106" s="18">
        <v>58.709999000000003</v>
      </c>
    </row>
    <row r="107" spans="2:3" x14ac:dyDescent="0.25">
      <c r="B107" s="12">
        <v>44662</v>
      </c>
      <c r="C107" s="18">
        <v>59.59</v>
      </c>
    </row>
    <row r="108" spans="2:3" x14ac:dyDescent="0.25">
      <c r="B108" s="12">
        <v>44655</v>
      </c>
      <c r="C108" s="18">
        <v>57.549999</v>
      </c>
    </row>
    <row r="109" spans="2:3" x14ac:dyDescent="0.25">
      <c r="B109" s="12">
        <v>44648</v>
      </c>
      <c r="C109" s="18">
        <v>60.77</v>
      </c>
    </row>
    <row r="110" spans="2:3" x14ac:dyDescent="0.25">
      <c r="B110" s="12">
        <v>44641</v>
      </c>
      <c r="C110" s="18">
        <v>59.490001999999997</v>
      </c>
    </row>
    <row r="111" spans="2:3" x14ac:dyDescent="0.25">
      <c r="B111" s="12">
        <v>44634</v>
      </c>
      <c r="C111" s="18">
        <v>62.16</v>
      </c>
    </row>
    <row r="112" spans="2:3" x14ac:dyDescent="0.25">
      <c r="B112" s="12">
        <v>44627</v>
      </c>
      <c r="C112" s="18">
        <v>58.939999</v>
      </c>
    </row>
    <row r="113" spans="2:3" x14ac:dyDescent="0.25">
      <c r="B113" s="12">
        <v>44620</v>
      </c>
      <c r="C113" s="18">
        <v>59.400002000000001</v>
      </c>
    </row>
    <row r="114" spans="2:3" x14ac:dyDescent="0.25">
      <c r="B114" s="12">
        <v>44613</v>
      </c>
      <c r="C114" s="18">
        <v>62.630001</v>
      </c>
    </row>
    <row r="115" spans="2:3" x14ac:dyDescent="0.25">
      <c r="B115" s="12">
        <v>44606</v>
      </c>
      <c r="C115" s="18">
        <v>61.869999</v>
      </c>
    </row>
    <row r="116" spans="2:3" x14ac:dyDescent="0.25">
      <c r="B116" s="12">
        <v>44599</v>
      </c>
      <c r="C116" s="18">
        <v>62.389999000000003</v>
      </c>
    </row>
    <row r="117" spans="2:3" x14ac:dyDescent="0.25">
      <c r="B117" s="12">
        <v>44592</v>
      </c>
      <c r="C117" s="18">
        <v>59.009998000000003</v>
      </c>
    </row>
    <row r="118" spans="2:3" x14ac:dyDescent="0.25">
      <c r="B118" s="12">
        <v>44585</v>
      </c>
      <c r="C118" s="18">
        <v>54.830002</v>
      </c>
    </row>
    <row r="119" spans="2:3" x14ac:dyDescent="0.25">
      <c r="B119" s="12">
        <v>44578</v>
      </c>
      <c r="C119" s="18">
        <v>56.099997999999999</v>
      </c>
    </row>
    <row r="120" spans="2:3" x14ac:dyDescent="0.25">
      <c r="B120" s="12">
        <v>44571</v>
      </c>
      <c r="C120" s="18">
        <v>61.299999</v>
      </c>
    </row>
    <row r="121" spans="2:3" x14ac:dyDescent="0.25">
      <c r="B121" s="12">
        <v>44564</v>
      </c>
      <c r="C121" s="18">
        <v>63.57</v>
      </c>
    </row>
    <row r="122" spans="2:3" x14ac:dyDescent="0.25">
      <c r="B122" s="12">
        <v>44557</v>
      </c>
      <c r="C122" s="18">
        <v>66.830001999999993</v>
      </c>
    </row>
    <row r="123" spans="2:3" x14ac:dyDescent="0.25">
      <c r="B123" s="12">
        <v>44550</v>
      </c>
      <c r="C123" s="18">
        <v>67.75</v>
      </c>
    </row>
    <row r="124" spans="2:3" x14ac:dyDescent="0.25">
      <c r="B124" s="12">
        <v>44543</v>
      </c>
      <c r="C124" s="18">
        <v>60.41</v>
      </c>
    </row>
    <row r="125" spans="2:3" x14ac:dyDescent="0.25">
      <c r="B125" s="12">
        <v>44536</v>
      </c>
      <c r="C125" s="18">
        <v>63.080002</v>
      </c>
    </row>
    <row r="126" spans="2:3" x14ac:dyDescent="0.25">
      <c r="B126" s="12">
        <v>44529</v>
      </c>
      <c r="C126" s="18">
        <v>59.099997999999999</v>
      </c>
    </row>
    <row r="127" spans="2:3" x14ac:dyDescent="0.25">
      <c r="B127" s="12">
        <v>44522</v>
      </c>
      <c r="C127" s="18">
        <v>65.300003000000004</v>
      </c>
    </row>
    <row r="128" spans="2:3" x14ac:dyDescent="0.25">
      <c r="B128" s="12">
        <v>44515</v>
      </c>
      <c r="C128" s="18">
        <v>67.610000999999997</v>
      </c>
    </row>
    <row r="129" spans="2:3" x14ac:dyDescent="0.25">
      <c r="B129" s="12">
        <v>44508</v>
      </c>
      <c r="C129" s="18">
        <v>71.839995999999999</v>
      </c>
    </row>
    <row r="130" spans="2:3" x14ac:dyDescent="0.25">
      <c r="B130" s="12">
        <v>44501</v>
      </c>
      <c r="C130" s="18">
        <v>81.75</v>
      </c>
    </row>
    <row r="131" spans="2:3" x14ac:dyDescent="0.25">
      <c r="B131" s="12">
        <v>44494</v>
      </c>
      <c r="C131" s="18">
        <v>80.050003000000004</v>
      </c>
    </row>
    <row r="132" spans="2:3" x14ac:dyDescent="0.25">
      <c r="B132" s="12">
        <v>44487</v>
      </c>
      <c r="C132" s="18">
        <v>85.510002</v>
      </c>
    </row>
    <row r="133" spans="2:3" x14ac:dyDescent="0.25">
      <c r="B133" s="12">
        <v>44480</v>
      </c>
      <c r="C133" s="18">
        <v>84.900002000000001</v>
      </c>
    </row>
    <row r="134" spans="2:3" x14ac:dyDescent="0.25">
      <c r="B134" s="12">
        <v>44473</v>
      </c>
      <c r="C134" s="18">
        <v>78.889999000000003</v>
      </c>
    </row>
    <row r="135" spans="2:3" x14ac:dyDescent="0.25">
      <c r="B135" s="12">
        <v>44466</v>
      </c>
      <c r="C135" s="18">
        <v>86.110000999999997</v>
      </c>
    </row>
    <row r="136" spans="2:3" x14ac:dyDescent="0.25">
      <c r="B136" s="12">
        <v>44459</v>
      </c>
      <c r="C136" s="18">
        <v>81.279999000000004</v>
      </c>
    </row>
    <row r="137" spans="2:3" x14ac:dyDescent="0.25">
      <c r="B137" s="12">
        <v>44452</v>
      </c>
      <c r="C137" s="18">
        <v>76.519997000000004</v>
      </c>
    </row>
    <row r="138" spans="2:3" x14ac:dyDescent="0.25">
      <c r="B138" s="12">
        <v>44445</v>
      </c>
      <c r="C138" s="18">
        <v>71.919998000000007</v>
      </c>
    </row>
    <row r="139" spans="2:3" x14ac:dyDescent="0.25">
      <c r="B139" s="12">
        <v>44438</v>
      </c>
      <c r="C139" s="18">
        <v>70.059997999999993</v>
      </c>
    </row>
    <row r="140" spans="2:3" x14ac:dyDescent="0.25">
      <c r="B140" s="12">
        <v>44431</v>
      </c>
      <c r="C140" s="18">
        <v>74.940002000000007</v>
      </c>
    </row>
    <row r="141" spans="2:3" x14ac:dyDescent="0.25">
      <c r="B141" s="12">
        <v>44424</v>
      </c>
      <c r="C141" s="18">
        <v>67.480002999999996</v>
      </c>
    </row>
    <row r="142" spans="2:3" x14ac:dyDescent="0.25">
      <c r="B142" s="12">
        <v>44417</v>
      </c>
      <c r="C142" s="18">
        <v>69.889999000000003</v>
      </c>
    </row>
    <row r="143" spans="2:3" x14ac:dyDescent="0.25">
      <c r="B143" s="12">
        <v>44410</v>
      </c>
      <c r="C143" s="18">
        <v>64.040001000000004</v>
      </c>
    </row>
    <row r="144" spans="2:3" x14ac:dyDescent="0.25">
      <c r="B144" s="12">
        <v>44403</v>
      </c>
      <c r="C144" s="18">
        <v>61.709999000000003</v>
      </c>
    </row>
    <row r="145" spans="2:3" x14ac:dyDescent="0.25">
      <c r="B145" s="12">
        <v>44396</v>
      </c>
      <c r="C145" s="18">
        <v>60.93</v>
      </c>
    </row>
    <row r="146" spans="2:3" x14ac:dyDescent="0.25">
      <c r="B146" s="12">
        <v>44389</v>
      </c>
      <c r="C146" s="18">
        <v>60.959999000000003</v>
      </c>
    </row>
    <row r="147" spans="2:3" x14ac:dyDescent="0.25">
      <c r="B147" s="12">
        <v>44382</v>
      </c>
      <c r="C147" s="18">
        <v>71.230002999999996</v>
      </c>
    </row>
    <row r="148" spans="2:3" x14ac:dyDescent="0.25">
      <c r="B148" s="12">
        <v>44375</v>
      </c>
      <c r="C148" s="18">
        <v>76.730002999999996</v>
      </c>
    </row>
    <row r="149" spans="2:3" x14ac:dyDescent="0.25">
      <c r="B149" s="12">
        <v>44368</v>
      </c>
      <c r="C149" s="18">
        <v>76.230002999999996</v>
      </c>
    </row>
    <row r="150" spans="2:3" x14ac:dyDescent="0.25">
      <c r="B150" s="12">
        <v>44361</v>
      </c>
      <c r="C150" s="18">
        <v>72.339995999999999</v>
      </c>
    </row>
    <row r="151" spans="2:3" x14ac:dyDescent="0.25">
      <c r="B151" s="12">
        <v>44354</v>
      </c>
      <c r="C151" s="18">
        <v>75.75</v>
      </c>
    </row>
    <row r="152" spans="2:3" x14ac:dyDescent="0.25">
      <c r="B152" s="12">
        <v>44347</v>
      </c>
      <c r="C152" s="18">
        <v>73.589995999999999</v>
      </c>
    </row>
    <row r="153" spans="2:3" x14ac:dyDescent="0.25">
      <c r="B153" s="12">
        <v>44340</v>
      </c>
      <c r="C153" s="18">
        <v>72.540001000000004</v>
      </c>
    </row>
    <row r="154" spans="2:3" x14ac:dyDescent="0.25">
      <c r="B154" s="12">
        <v>44333</v>
      </c>
      <c r="C154" s="18">
        <v>64.849997999999999</v>
      </c>
    </row>
    <row r="155" spans="2:3" x14ac:dyDescent="0.25">
      <c r="B155" s="12">
        <v>44326</v>
      </c>
      <c r="C155" s="18">
        <v>58.439999</v>
      </c>
    </row>
    <row r="156" spans="2:3" x14ac:dyDescent="0.25">
      <c r="B156" s="12">
        <v>44319</v>
      </c>
      <c r="C156" s="18">
        <v>56.02</v>
      </c>
    </row>
    <row r="157" spans="2:3" x14ac:dyDescent="0.25">
      <c r="B157" s="12">
        <v>44312</v>
      </c>
      <c r="C157" s="18">
        <v>58.52</v>
      </c>
    </row>
    <row r="158" spans="2:3" x14ac:dyDescent="0.25">
      <c r="B158" s="12">
        <v>44305</v>
      </c>
      <c r="C158" s="18">
        <v>50.439999</v>
      </c>
    </row>
    <row r="159" spans="2:3" x14ac:dyDescent="0.25">
      <c r="B159" s="12">
        <v>44298</v>
      </c>
      <c r="C159" s="18">
        <v>47.400002000000001</v>
      </c>
    </row>
    <row r="160" spans="2:3" x14ac:dyDescent="0.25">
      <c r="B160" s="12">
        <v>44291</v>
      </c>
      <c r="C160" s="18">
        <v>44.349997999999999</v>
      </c>
    </row>
    <row r="161" spans="2:3" x14ac:dyDescent="0.25">
      <c r="B161" s="12">
        <v>44284</v>
      </c>
      <c r="C161" s="18">
        <v>40.090000000000003</v>
      </c>
    </row>
    <row r="162" spans="2:3" x14ac:dyDescent="0.25">
      <c r="B162" s="12">
        <v>44277</v>
      </c>
      <c r="C162" s="18">
        <v>39.740001999999997</v>
      </c>
    </row>
    <row r="163" spans="2:3" x14ac:dyDescent="0.25">
      <c r="B163" s="12">
        <v>44270</v>
      </c>
      <c r="C163" s="18">
        <v>44.209999000000003</v>
      </c>
    </row>
    <row r="164" spans="2:3" x14ac:dyDescent="0.25">
      <c r="B164" s="12">
        <v>44263</v>
      </c>
      <c r="C164" s="18">
        <v>49.830002</v>
      </c>
    </row>
    <row r="165" spans="2:3" x14ac:dyDescent="0.25">
      <c r="B165" s="12">
        <v>44256</v>
      </c>
      <c r="C165" s="18">
        <v>46.290000999999997</v>
      </c>
    </row>
    <row r="166" spans="2:3" x14ac:dyDescent="0.25">
      <c r="B166" s="12">
        <v>44249</v>
      </c>
      <c r="C166" s="18">
        <v>46.830002</v>
      </c>
    </row>
    <row r="167" spans="2:3" x14ac:dyDescent="0.25">
      <c r="B167" s="12">
        <v>44242</v>
      </c>
      <c r="C167" s="18">
        <v>47.23</v>
      </c>
    </row>
    <row r="168" spans="2:3" x14ac:dyDescent="0.25">
      <c r="B168" s="12">
        <v>44235</v>
      </c>
      <c r="C168" s="18">
        <v>47.900002000000001</v>
      </c>
    </row>
    <row r="169" spans="2:3" x14ac:dyDescent="0.25">
      <c r="B169" s="12">
        <v>44228</v>
      </c>
      <c r="C169" s="18">
        <v>47.18</v>
      </c>
    </row>
    <row r="170" spans="2:3" x14ac:dyDescent="0.25">
      <c r="B170" s="12">
        <v>44221</v>
      </c>
      <c r="C170" s="18">
        <v>39.220001000000003</v>
      </c>
    </row>
    <row r="171" spans="2:3" x14ac:dyDescent="0.25">
      <c r="B171" s="12">
        <v>44214</v>
      </c>
      <c r="C171" s="18">
        <v>45.060001</v>
      </c>
    </row>
    <row r="172" spans="2:3" x14ac:dyDescent="0.25">
      <c r="B172" s="12">
        <v>44207</v>
      </c>
      <c r="C172" s="18">
        <v>44.66</v>
      </c>
    </row>
    <row r="173" spans="2:3" x14ac:dyDescent="0.25">
      <c r="B173" s="12">
        <v>44200</v>
      </c>
      <c r="C173" s="18">
        <v>45.290000999999997</v>
      </c>
    </row>
    <row r="174" spans="2:3" x14ac:dyDescent="0.25">
      <c r="B174" s="12">
        <v>44193</v>
      </c>
      <c r="C174" s="18">
        <v>41.490001999999997</v>
      </c>
    </row>
    <row r="175" spans="2:3" x14ac:dyDescent="0.25">
      <c r="B175" s="12">
        <v>44186</v>
      </c>
      <c r="C175" s="18">
        <v>42.490001999999997</v>
      </c>
    </row>
    <row r="176" spans="2:3" x14ac:dyDescent="0.25">
      <c r="B176" s="12">
        <v>44179</v>
      </c>
      <c r="C176" s="18">
        <v>40.720001000000003</v>
      </c>
    </row>
    <row r="177" spans="2:3" x14ac:dyDescent="0.25">
      <c r="B177" s="12">
        <v>44172</v>
      </c>
      <c r="C177" s="18">
        <v>40.229999999999997</v>
      </c>
    </row>
    <row r="178" spans="2:3" x14ac:dyDescent="0.25">
      <c r="B178" s="12">
        <v>44165</v>
      </c>
      <c r="C178" s="18">
        <v>37.860000999999997</v>
      </c>
    </row>
    <row r="179" spans="2:3" x14ac:dyDescent="0.25">
      <c r="B179" s="12">
        <v>44158</v>
      </c>
      <c r="C179" s="18">
        <v>39.380001</v>
      </c>
    </row>
    <row r="180" spans="2:3" x14ac:dyDescent="0.25">
      <c r="B180" s="12">
        <v>44151</v>
      </c>
      <c r="C180" s="18">
        <v>38.740001999999997</v>
      </c>
    </row>
    <row r="181" spans="2:3" x14ac:dyDescent="0.25">
      <c r="B181" s="12">
        <v>44144</v>
      </c>
      <c r="C181" s="18">
        <v>34.189999</v>
      </c>
    </row>
    <row r="182" spans="2:3" x14ac:dyDescent="0.25">
      <c r="B182" s="12">
        <v>44137</v>
      </c>
      <c r="C182" s="18">
        <v>36</v>
      </c>
    </row>
    <row r="183" spans="2:3" x14ac:dyDescent="0.25">
      <c r="B183" s="12">
        <v>44130</v>
      </c>
      <c r="C183" s="18">
        <v>31.879999000000002</v>
      </c>
    </row>
    <row r="184" spans="2:3" x14ac:dyDescent="0.25">
      <c r="B184" s="12">
        <v>44123</v>
      </c>
      <c r="C184" s="18">
        <v>34.840000000000003</v>
      </c>
    </row>
    <row r="185" spans="2:3" x14ac:dyDescent="0.25">
      <c r="B185" s="12">
        <v>44116</v>
      </c>
      <c r="C185" s="18">
        <v>35.5</v>
      </c>
    </row>
    <row r="186" spans="2:3" x14ac:dyDescent="0.25">
      <c r="B186" s="12">
        <v>44109</v>
      </c>
      <c r="C186" s="18">
        <v>33.57</v>
      </c>
    </row>
    <row r="187" spans="2:3" x14ac:dyDescent="0.25">
      <c r="B187" s="12">
        <v>44102</v>
      </c>
      <c r="C187" s="18">
        <v>36.479999999999997</v>
      </c>
    </row>
    <row r="188" spans="2:3" x14ac:dyDescent="0.25">
      <c r="B188" s="12">
        <v>44095</v>
      </c>
      <c r="C188" s="18">
        <v>35.419998</v>
      </c>
    </row>
    <row r="189" spans="2:3" x14ac:dyDescent="0.25">
      <c r="B189" s="12">
        <v>44088</v>
      </c>
      <c r="C189" s="18">
        <v>32.959999000000003</v>
      </c>
    </row>
    <row r="190" spans="2:3" x14ac:dyDescent="0.25">
      <c r="B190" s="12">
        <v>44081</v>
      </c>
      <c r="C190" s="18">
        <v>18.969999000000001</v>
      </c>
    </row>
    <row r="191" spans="2:3" x14ac:dyDescent="0.25">
      <c r="B191" s="12">
        <v>44074</v>
      </c>
      <c r="C191" s="18">
        <v>19.329999999999998</v>
      </c>
    </row>
    <row r="192" spans="2:3" x14ac:dyDescent="0.25">
      <c r="B192" s="12">
        <v>44067</v>
      </c>
      <c r="C192" s="18">
        <v>21.98</v>
      </c>
    </row>
    <row r="193" spans="2:3" x14ac:dyDescent="0.25">
      <c r="B193" s="12">
        <v>44060</v>
      </c>
      <c r="C193" s="18">
        <v>19.829999999999998</v>
      </c>
    </row>
    <row r="194" spans="2:3" x14ac:dyDescent="0.25">
      <c r="B194" s="12">
        <v>44053</v>
      </c>
      <c r="C194" s="18">
        <v>20.51</v>
      </c>
    </row>
    <row r="195" spans="2:3" x14ac:dyDescent="0.25">
      <c r="B195" s="12">
        <v>44046</v>
      </c>
      <c r="C195" s="18">
        <v>19.510000000000002</v>
      </c>
    </row>
    <row r="196" spans="2:3" x14ac:dyDescent="0.25">
      <c r="B196" s="12">
        <v>44039</v>
      </c>
      <c r="C196" s="18">
        <v>17.57</v>
      </c>
    </row>
    <row r="197" spans="2:3" x14ac:dyDescent="0.25">
      <c r="B197" s="12">
        <v>44032</v>
      </c>
      <c r="C197" s="18">
        <v>17.120000999999998</v>
      </c>
    </row>
    <row r="198" spans="2:3" x14ac:dyDescent="0.25">
      <c r="B198" s="12">
        <v>44025</v>
      </c>
      <c r="C198" s="18">
        <v>15.81</v>
      </c>
    </row>
    <row r="199" spans="2:3" x14ac:dyDescent="0.25">
      <c r="B199" s="12">
        <v>44018</v>
      </c>
      <c r="C199" s="18">
        <v>17.100000000000001</v>
      </c>
    </row>
    <row r="200" spans="2:3" x14ac:dyDescent="0.25">
      <c r="B200" s="12">
        <v>44011</v>
      </c>
      <c r="C200" s="18">
        <v>16.25</v>
      </c>
    </row>
    <row r="201" spans="2:3" x14ac:dyDescent="0.25">
      <c r="B201" s="12">
        <v>44004</v>
      </c>
      <c r="C201" s="18">
        <v>14.18</v>
      </c>
    </row>
    <row r="202" spans="2:3" x14ac:dyDescent="0.25">
      <c r="B202" s="12">
        <v>43997</v>
      </c>
      <c r="C202" s="18">
        <v>16.209999</v>
      </c>
    </row>
    <row r="203" spans="2:3" x14ac:dyDescent="0.25">
      <c r="B203" s="12">
        <v>43990</v>
      </c>
      <c r="C203" s="18">
        <v>15.24</v>
      </c>
    </row>
    <row r="204" spans="2:3" x14ac:dyDescent="0.25">
      <c r="B204" s="12">
        <v>43983</v>
      </c>
      <c r="C204" s="18">
        <v>19.690000999999999</v>
      </c>
    </row>
    <row r="205" spans="2:3" x14ac:dyDescent="0.25">
      <c r="B205" s="12">
        <v>43976</v>
      </c>
      <c r="C205" s="18">
        <v>15.73</v>
      </c>
    </row>
    <row r="206" spans="2:3" x14ac:dyDescent="0.25">
      <c r="B206" s="12">
        <v>43969</v>
      </c>
      <c r="C206" s="18">
        <v>14.31</v>
      </c>
    </row>
    <row r="207" spans="2:3" x14ac:dyDescent="0.25">
      <c r="B207" s="12">
        <v>43962</v>
      </c>
      <c r="C207" s="18">
        <v>11.75</v>
      </c>
    </row>
    <row r="208" spans="2:3" x14ac:dyDescent="0.25">
      <c r="B208" s="12">
        <v>43955</v>
      </c>
      <c r="C208" s="18">
        <v>13.15</v>
      </c>
    </row>
    <row r="209" spans="2:3" x14ac:dyDescent="0.25">
      <c r="B209" s="12">
        <v>43948</v>
      </c>
      <c r="C209" s="18">
        <v>11.17</v>
      </c>
    </row>
    <row r="210" spans="2:3" x14ac:dyDescent="0.25">
      <c r="B210" s="12">
        <v>43941</v>
      </c>
      <c r="C210" s="18">
        <v>10.41</v>
      </c>
    </row>
    <row r="211" spans="2:3" x14ac:dyDescent="0.25">
      <c r="B211" s="12">
        <v>43934</v>
      </c>
      <c r="C211" s="18">
        <v>10.039999999999999</v>
      </c>
    </row>
    <row r="212" spans="2:3" x14ac:dyDescent="0.25">
      <c r="B212" s="12">
        <v>43927</v>
      </c>
      <c r="C212" s="18">
        <v>9.15</v>
      </c>
    </row>
    <row r="213" spans="2:3" x14ac:dyDescent="0.25">
      <c r="B213" s="12">
        <v>43920</v>
      </c>
      <c r="C213" s="18">
        <v>5.87</v>
      </c>
    </row>
    <row r="214" spans="2:3" x14ac:dyDescent="0.25">
      <c r="B214" s="12">
        <v>43913</v>
      </c>
      <c r="C214" s="18">
        <v>8.34</v>
      </c>
    </row>
    <row r="215" spans="2:3" x14ac:dyDescent="0.25">
      <c r="B215" s="12">
        <v>43906</v>
      </c>
      <c r="C215" s="18">
        <v>6.63</v>
      </c>
    </row>
    <row r="216" spans="2:3" x14ac:dyDescent="0.25">
      <c r="B216" s="12">
        <v>43899</v>
      </c>
      <c r="C216" s="18">
        <v>8.73</v>
      </c>
    </row>
    <row r="217" spans="2:3" x14ac:dyDescent="0.25">
      <c r="B217" s="12">
        <v>43892</v>
      </c>
      <c r="C217" s="18">
        <v>14.3</v>
      </c>
    </row>
    <row r="218" spans="2:3" x14ac:dyDescent="0.25">
      <c r="B218" s="12">
        <v>43885</v>
      </c>
      <c r="C218" s="18">
        <v>18.239999999999998</v>
      </c>
    </row>
    <row r="219" spans="2:3" x14ac:dyDescent="0.25">
      <c r="B219" s="12">
        <v>43878</v>
      </c>
      <c r="C219" s="18">
        <v>23.75</v>
      </c>
    </row>
    <row r="220" spans="2:3" x14ac:dyDescent="0.25">
      <c r="B220" s="12">
        <v>43871</v>
      </c>
      <c r="C220" s="18">
        <v>28.82</v>
      </c>
    </row>
    <row r="221" spans="2:3" x14ac:dyDescent="0.25">
      <c r="B221" s="12">
        <v>43864</v>
      </c>
      <c r="C221" s="18">
        <v>28.07</v>
      </c>
    </row>
    <row r="222" spans="2:3" x14ac:dyDescent="0.25">
      <c r="B222" s="12">
        <v>43857</v>
      </c>
      <c r="C222" s="18">
        <v>24.84</v>
      </c>
    </row>
    <row r="223" spans="2:3" x14ac:dyDescent="0.25">
      <c r="B223" s="12">
        <v>43850</v>
      </c>
      <c r="C223" s="18">
        <v>25.73</v>
      </c>
    </row>
    <row r="224" spans="2:3" x14ac:dyDescent="0.25">
      <c r="B224" s="12">
        <v>43843</v>
      </c>
      <c r="C224" s="18">
        <v>27.15</v>
      </c>
    </row>
    <row r="225" spans="2:3" x14ac:dyDescent="0.25">
      <c r="B225" s="12">
        <v>43836</v>
      </c>
      <c r="C225" s="18">
        <v>27.530000999999999</v>
      </c>
    </row>
    <row r="226" spans="2:3" x14ac:dyDescent="0.25">
      <c r="B226" s="12">
        <v>43829</v>
      </c>
      <c r="C226" s="18">
        <v>25.9</v>
      </c>
    </row>
    <row r="227" spans="2:3" x14ac:dyDescent="0.25">
      <c r="B227" s="12">
        <v>43822</v>
      </c>
      <c r="C227" s="18">
        <v>27.18</v>
      </c>
    </row>
    <row r="228" spans="2:3" x14ac:dyDescent="0.25">
      <c r="B228" s="12">
        <v>43815</v>
      </c>
      <c r="C228" s="18">
        <v>27.190000999999999</v>
      </c>
    </row>
    <row r="229" spans="2:3" x14ac:dyDescent="0.25">
      <c r="B229" s="12">
        <v>43808</v>
      </c>
      <c r="C229" s="18">
        <v>27.83</v>
      </c>
    </row>
    <row r="230" spans="2:3" x14ac:dyDescent="0.25">
      <c r="B230" s="12">
        <v>43801</v>
      </c>
      <c r="C230" s="18">
        <v>27.629999000000002</v>
      </c>
    </row>
    <row r="231" spans="2:3" x14ac:dyDescent="0.25">
      <c r="B231" s="12">
        <v>43794</v>
      </c>
      <c r="C231" s="18">
        <v>27.360001</v>
      </c>
    </row>
    <row r="232" spans="2:3" x14ac:dyDescent="0.25">
      <c r="B232" s="12">
        <v>43787</v>
      </c>
      <c r="C232" s="18">
        <v>28</v>
      </c>
    </row>
    <row r="233" spans="2:3" x14ac:dyDescent="0.25">
      <c r="B233" s="12">
        <v>43780</v>
      </c>
      <c r="C233" s="18">
        <v>29.950001</v>
      </c>
    </row>
    <row r="234" spans="2:3" x14ac:dyDescent="0.25">
      <c r="B234" s="12">
        <v>43773</v>
      </c>
      <c r="C234" s="18">
        <v>31.58</v>
      </c>
    </row>
    <row r="235" spans="2:3" x14ac:dyDescent="0.25">
      <c r="B235" s="12">
        <v>43766</v>
      </c>
      <c r="C235" s="18">
        <v>25.07</v>
      </c>
    </row>
    <row r="236" spans="2:3" x14ac:dyDescent="0.25">
      <c r="B236" s="12">
        <v>43759</v>
      </c>
      <c r="C236" s="18">
        <v>23.549999</v>
      </c>
    </row>
    <row r="237" spans="2:3" x14ac:dyDescent="0.25">
      <c r="B237" s="12">
        <v>43752</v>
      </c>
      <c r="C237" s="18">
        <v>22.65</v>
      </c>
    </row>
    <row r="238" spans="2:3" x14ac:dyDescent="0.25">
      <c r="B238" s="12">
        <v>43745</v>
      </c>
      <c r="C238" s="18">
        <v>22.35</v>
      </c>
    </row>
    <row r="239" spans="2:3" x14ac:dyDescent="0.25">
      <c r="B239" s="12">
        <v>43738</v>
      </c>
      <c r="C239" s="18">
        <v>20.170000000000002</v>
      </c>
    </row>
    <row r="240" spans="2:3" x14ac:dyDescent="0.25">
      <c r="B240" s="12">
        <v>43731</v>
      </c>
      <c r="C240" s="18">
        <v>20.809999000000001</v>
      </c>
    </row>
    <row r="241" spans="2:3" x14ac:dyDescent="0.25">
      <c r="B241" s="12">
        <v>43724</v>
      </c>
      <c r="C241" s="18">
        <v>22.969999000000001</v>
      </c>
    </row>
    <row r="242" spans="2:3" x14ac:dyDescent="0.25">
      <c r="B242" s="12">
        <v>43717</v>
      </c>
      <c r="C242" s="18">
        <v>23.93</v>
      </c>
    </row>
    <row r="243" spans="2:3" x14ac:dyDescent="0.25">
      <c r="B243" s="12">
        <v>43710</v>
      </c>
      <c r="C243" s="18">
        <v>19.389999</v>
      </c>
    </row>
    <row r="244" spans="2:3" x14ac:dyDescent="0.25">
      <c r="B244" s="12">
        <v>43703</v>
      </c>
      <c r="C244" s="18">
        <v>18.48</v>
      </c>
    </row>
    <row r="245" spans="2:3" x14ac:dyDescent="0.25">
      <c r="B245" s="12">
        <v>43696</v>
      </c>
      <c r="C245" s="18">
        <v>16.98</v>
      </c>
    </row>
    <row r="246" spans="2:3" x14ac:dyDescent="0.25">
      <c r="B246" s="12">
        <v>43689</v>
      </c>
      <c r="C246" s="18">
        <v>16.709999</v>
      </c>
    </row>
    <row r="247" spans="2:3" x14ac:dyDescent="0.25">
      <c r="B247" s="12">
        <v>43682</v>
      </c>
      <c r="C247" s="18">
        <v>18.93</v>
      </c>
    </row>
    <row r="248" spans="2:3" x14ac:dyDescent="0.25">
      <c r="B248" s="12">
        <v>43675</v>
      </c>
      <c r="C248" s="18">
        <v>20.549999</v>
      </c>
    </row>
    <row r="249" spans="2:3" x14ac:dyDescent="0.25">
      <c r="B249" s="12">
        <v>43668</v>
      </c>
      <c r="C249" s="18">
        <v>20.190000999999999</v>
      </c>
    </row>
    <row r="250" spans="2:3" x14ac:dyDescent="0.25">
      <c r="B250" s="12">
        <v>43661</v>
      </c>
      <c r="C250" s="18">
        <v>17.920000000000002</v>
      </c>
    </row>
    <row r="251" spans="2:3" x14ac:dyDescent="0.25">
      <c r="B251" s="12">
        <v>43654</v>
      </c>
      <c r="C251" s="18">
        <v>19.870000999999998</v>
      </c>
    </row>
    <row r="252" spans="2:3" x14ac:dyDescent="0.25">
      <c r="B252" s="12">
        <v>43647</v>
      </c>
      <c r="C252" s="18">
        <v>19.989999999999998</v>
      </c>
    </row>
    <row r="253" spans="2:3" x14ac:dyDescent="0.25">
      <c r="B253" s="12">
        <v>43640</v>
      </c>
      <c r="C253" s="18">
        <v>19.82</v>
      </c>
    </row>
    <row r="254" spans="2:3" x14ac:dyDescent="0.25">
      <c r="B254" s="12">
        <v>43633</v>
      </c>
      <c r="C254" s="18">
        <v>18.989999999999998</v>
      </c>
    </row>
    <row r="255" spans="2:3" x14ac:dyDescent="0.25">
      <c r="B255" s="12">
        <v>43626</v>
      </c>
      <c r="C255" s="18">
        <v>20.68</v>
      </c>
    </row>
    <row r="256" spans="2:3" x14ac:dyDescent="0.25">
      <c r="B256" s="12">
        <v>43619</v>
      </c>
      <c r="C256" s="18">
        <v>20.23</v>
      </c>
    </row>
    <row r="257" spans="2:3" x14ac:dyDescent="0.25">
      <c r="B257" s="12">
        <v>43612</v>
      </c>
      <c r="C257" s="18">
        <v>19.100000000000001</v>
      </c>
    </row>
    <row r="258" spans="2:3" x14ac:dyDescent="0.25">
      <c r="B258" s="12">
        <v>43605</v>
      </c>
      <c r="C258" s="18">
        <v>18.850000000000001</v>
      </c>
    </row>
    <row r="259" spans="2:3" x14ac:dyDescent="0.25">
      <c r="B259" s="12">
        <v>43598</v>
      </c>
      <c r="C259" s="18">
        <v>20.83</v>
      </c>
    </row>
    <row r="260" spans="2:3" x14ac:dyDescent="0.25">
      <c r="B260" s="12">
        <v>43591</v>
      </c>
      <c r="C260" s="18">
        <v>22.07</v>
      </c>
    </row>
    <row r="261" spans="2:3" x14ac:dyDescent="0.25">
      <c r="B261" s="12">
        <v>43584</v>
      </c>
      <c r="C261" s="18">
        <v>21.82</v>
      </c>
    </row>
    <row r="262" spans="2:3" x14ac:dyDescent="0.25">
      <c r="B262" s="12">
        <v>43577</v>
      </c>
      <c r="C262" s="18">
        <v>21.59</v>
      </c>
    </row>
    <row r="263" spans="2:3" x14ac:dyDescent="0.25">
      <c r="B263" s="12">
        <v>43570</v>
      </c>
      <c r="C263" s="18">
        <v>22.68</v>
      </c>
    </row>
    <row r="264" spans="2:3" x14ac:dyDescent="0.25">
      <c r="B264" s="12">
        <v>43563</v>
      </c>
      <c r="C264" s="18">
        <v>21.35</v>
      </c>
    </row>
    <row r="265" spans="2:3" x14ac:dyDescent="0.25">
      <c r="B265" s="12">
        <v>43556</v>
      </c>
      <c r="C265" s="18">
        <v>21.85</v>
      </c>
    </row>
    <row r="266" spans="2:3" x14ac:dyDescent="0.25">
      <c r="B266" s="12">
        <v>43549</v>
      </c>
      <c r="C266" s="18">
        <v>20.420000000000002</v>
      </c>
    </row>
    <row r="267" spans="2:3" x14ac:dyDescent="0.25">
      <c r="B267" s="12">
        <v>43542</v>
      </c>
      <c r="C267" s="18">
        <v>20.98</v>
      </c>
    </row>
    <row r="268" spans="2:3" x14ac:dyDescent="0.25">
      <c r="B268" s="12">
        <v>43535</v>
      </c>
      <c r="C268" s="18">
        <v>22.9</v>
      </c>
    </row>
    <row r="269" spans="2:3" x14ac:dyDescent="0.25">
      <c r="B269" s="12">
        <v>43528</v>
      </c>
      <c r="C269" s="18">
        <v>24.65</v>
      </c>
    </row>
    <row r="270" spans="2:3" x14ac:dyDescent="0.25">
      <c r="B270" s="12">
        <v>43521</v>
      </c>
      <c r="C270" s="18">
        <v>29.18</v>
      </c>
    </row>
    <row r="271" spans="2:3" x14ac:dyDescent="0.25">
      <c r="B271" s="12">
        <v>43514</v>
      </c>
      <c r="C271" s="18">
        <v>28.77</v>
      </c>
    </row>
    <row r="272" spans="2:3" x14ac:dyDescent="0.25">
      <c r="B272" s="12">
        <v>43507</v>
      </c>
      <c r="C272" s="18">
        <v>25.860001</v>
      </c>
    </row>
    <row r="273" spans="2:3" x14ac:dyDescent="0.25">
      <c r="B273" s="12">
        <v>43500</v>
      </c>
      <c r="C273" s="18">
        <v>24.49</v>
      </c>
    </row>
    <row r="274" spans="2:3" x14ac:dyDescent="0.25">
      <c r="B274" s="12">
        <v>43493</v>
      </c>
      <c r="C274" s="18">
        <v>25.59</v>
      </c>
    </row>
    <row r="275" spans="2:3" x14ac:dyDescent="0.25">
      <c r="B275" s="12">
        <v>43486</v>
      </c>
      <c r="C275" s="18">
        <v>24.49</v>
      </c>
    </row>
    <row r="276" spans="2:3" x14ac:dyDescent="0.25">
      <c r="B276" s="12">
        <v>43479</v>
      </c>
      <c r="C276" s="18">
        <v>23.9</v>
      </c>
    </row>
    <row r="277" spans="2:3" x14ac:dyDescent="0.25">
      <c r="B277" s="12">
        <v>43472</v>
      </c>
      <c r="C277" s="18">
        <v>21.02</v>
      </c>
    </row>
    <row r="278" spans="2:3" x14ac:dyDescent="0.25">
      <c r="B278" s="12">
        <v>43465</v>
      </c>
      <c r="C278" s="18">
        <v>19.209999</v>
      </c>
    </row>
    <row r="279" spans="2:3" x14ac:dyDescent="0.25">
      <c r="B279" s="12">
        <v>43458</v>
      </c>
      <c r="C279" s="18">
        <v>17.489999999999998</v>
      </c>
    </row>
    <row r="280" spans="2:3" x14ac:dyDescent="0.25">
      <c r="B280" s="12">
        <v>43451</v>
      </c>
      <c r="C280" s="18">
        <v>15.13</v>
      </c>
    </row>
    <row r="281" spans="2:3" x14ac:dyDescent="0.25">
      <c r="B281" s="12">
        <v>43444</v>
      </c>
      <c r="C281" s="18">
        <v>15.85</v>
      </c>
    </row>
    <row r="282" spans="2:3" x14ac:dyDescent="0.25">
      <c r="B282" s="12">
        <v>43437</v>
      </c>
      <c r="C282" s="18">
        <v>16.860001</v>
      </c>
    </row>
    <row r="283" spans="2:3" x14ac:dyDescent="0.25">
      <c r="B283" s="12">
        <v>43430</v>
      </c>
      <c r="C283" s="18">
        <v>19.48</v>
      </c>
    </row>
    <row r="284" spans="2:3" x14ac:dyDescent="0.25">
      <c r="B284" s="12">
        <v>43423</v>
      </c>
      <c r="C284" s="18">
        <v>17.170000000000002</v>
      </c>
    </row>
    <row r="285" spans="2:3" x14ac:dyDescent="0.25">
      <c r="B285" s="12">
        <v>43416</v>
      </c>
      <c r="C285" s="18">
        <v>18.700001</v>
      </c>
    </row>
    <row r="286" spans="2:3" x14ac:dyDescent="0.25">
      <c r="B286" s="12">
        <v>43409</v>
      </c>
      <c r="C286" s="18">
        <v>22.18</v>
      </c>
    </row>
    <row r="287" spans="2:3" x14ac:dyDescent="0.25">
      <c r="B287" s="12">
        <v>43402</v>
      </c>
      <c r="C287" s="18">
        <v>22.73</v>
      </c>
    </row>
    <row r="288" spans="2:3" x14ac:dyDescent="0.25">
      <c r="B288" s="12">
        <v>43395</v>
      </c>
      <c r="C288" s="18">
        <v>20.99</v>
      </c>
    </row>
    <row r="289" spans="2:3" x14ac:dyDescent="0.25">
      <c r="B289" s="12">
        <v>43388</v>
      </c>
      <c r="C289" s="18">
        <v>22.73</v>
      </c>
    </row>
    <row r="290" spans="2:3" x14ac:dyDescent="0.25">
      <c r="B290" s="12">
        <v>43381</v>
      </c>
      <c r="C290" s="18">
        <v>23.469999000000001</v>
      </c>
    </row>
    <row r="291" spans="2:3" x14ac:dyDescent="0.25">
      <c r="B291" s="12">
        <v>43374</v>
      </c>
      <c r="C291" s="18">
        <v>23.280000999999999</v>
      </c>
    </row>
    <row r="292" spans="2:3" x14ac:dyDescent="0.25">
      <c r="B292" s="12">
        <v>43367</v>
      </c>
      <c r="C292" s="18">
        <v>25.4</v>
      </c>
    </row>
    <row r="293" spans="2:3" x14ac:dyDescent="0.25">
      <c r="B293" s="12">
        <v>43360</v>
      </c>
      <c r="C293" s="18">
        <v>26.25</v>
      </c>
    </row>
    <row r="294" spans="2:3" x14ac:dyDescent="0.25">
      <c r="B294" s="12">
        <v>43353</v>
      </c>
      <c r="C294" s="18">
        <v>26.75</v>
      </c>
    </row>
    <row r="295" spans="2:3" x14ac:dyDescent="0.25">
      <c r="B295" s="12">
        <v>43346</v>
      </c>
      <c r="C295" s="18">
        <v>27.15</v>
      </c>
    </row>
    <row r="296" spans="2:3" x14ac:dyDescent="0.25">
      <c r="B296" s="12">
        <v>43339</v>
      </c>
      <c r="C296" s="18">
        <v>30.299999</v>
      </c>
    </row>
    <row r="297" spans="2:3" x14ac:dyDescent="0.25">
      <c r="B297" s="12">
        <v>43332</v>
      </c>
      <c r="C297" s="18">
        <v>31.200001</v>
      </c>
    </row>
    <row r="298" spans="2:3" x14ac:dyDescent="0.25">
      <c r="B298" s="12">
        <v>43325</v>
      </c>
      <c r="C298" s="18">
        <v>29.549999</v>
      </c>
    </row>
    <row r="299" spans="2:3" x14ac:dyDescent="0.25">
      <c r="B299" s="12">
        <v>43318</v>
      </c>
      <c r="C299" s="18">
        <v>33.299999</v>
      </c>
    </row>
    <row r="300" spans="2:3" x14ac:dyDescent="0.25">
      <c r="B300" s="12">
        <v>43311</v>
      </c>
      <c r="C300" s="18">
        <v>35.299999</v>
      </c>
    </row>
    <row r="301" spans="2:3" x14ac:dyDescent="0.25">
      <c r="B301" s="12">
        <v>43304</v>
      </c>
      <c r="C301" s="18">
        <v>47.650002000000001</v>
      </c>
    </row>
    <row r="302" spans="2:3" x14ac:dyDescent="0.25">
      <c r="B302" s="12">
        <v>43297</v>
      </c>
      <c r="C302" s="18">
        <v>49.700001</v>
      </c>
    </row>
    <row r="303" spans="2:3" x14ac:dyDescent="0.25">
      <c r="B303" s="12">
        <v>43290</v>
      </c>
      <c r="C303" s="18">
        <v>50.849997999999999</v>
      </c>
    </row>
    <row r="304" spans="2:3" x14ac:dyDescent="0.25">
      <c r="B304" s="12">
        <v>43283</v>
      </c>
      <c r="C304" s="18">
        <v>48.700001</v>
      </c>
    </row>
    <row r="305" spans="2:3" x14ac:dyDescent="0.25">
      <c r="B305" s="12">
        <v>43276</v>
      </c>
      <c r="C305" s="18">
        <v>49.150002000000001</v>
      </c>
    </row>
    <row r="306" spans="2:3" x14ac:dyDescent="0.25">
      <c r="B306" s="12">
        <v>43269</v>
      </c>
      <c r="C306" s="18">
        <v>52.049999</v>
      </c>
    </row>
    <row r="307" spans="2:3" x14ac:dyDescent="0.25">
      <c r="B307" s="12">
        <v>43262</v>
      </c>
      <c r="C307" s="18">
        <v>57.400002000000001</v>
      </c>
    </row>
    <row r="308" spans="2:3" x14ac:dyDescent="0.25">
      <c r="B308" s="12">
        <v>43255</v>
      </c>
      <c r="C308" s="18">
        <v>57.349997999999999</v>
      </c>
    </row>
    <row r="309" spans="2:3" x14ac:dyDescent="0.25">
      <c r="B309" s="12">
        <v>43248</v>
      </c>
      <c r="C309" s="18">
        <v>59.650002000000001</v>
      </c>
    </row>
    <row r="310" spans="2:3" x14ac:dyDescent="0.25">
      <c r="B310" s="12">
        <v>43241</v>
      </c>
      <c r="C310" s="18">
        <v>60.200001</v>
      </c>
    </row>
    <row r="311" spans="2:3" x14ac:dyDescent="0.25">
      <c r="B311" s="12">
        <v>43234</v>
      </c>
      <c r="C311" s="18">
        <v>60.25</v>
      </c>
    </row>
    <row r="312" spans="2:3" x14ac:dyDescent="0.25">
      <c r="B312" s="12">
        <v>43227</v>
      </c>
      <c r="C312" s="18">
        <v>53.349997999999999</v>
      </c>
    </row>
    <row r="313" spans="2:3" x14ac:dyDescent="0.25">
      <c r="B313" s="12">
        <v>43220</v>
      </c>
      <c r="C313" s="18">
        <v>50.650002000000001</v>
      </c>
    </row>
    <row r="314" spans="2:3" x14ac:dyDescent="0.25">
      <c r="B314" s="12">
        <v>43213</v>
      </c>
      <c r="C314" s="18">
        <v>52</v>
      </c>
    </row>
    <row r="315" spans="2:3" x14ac:dyDescent="0.25">
      <c r="B315" s="12">
        <v>43206</v>
      </c>
      <c r="C315" s="18">
        <v>50</v>
      </c>
    </row>
    <row r="316" spans="2:3" x14ac:dyDescent="0.25">
      <c r="B316" s="12">
        <v>43199</v>
      </c>
      <c r="C316" s="18">
        <v>43.900002000000001</v>
      </c>
    </row>
    <row r="317" spans="2:3" x14ac:dyDescent="0.25">
      <c r="B317" s="12">
        <v>43192</v>
      </c>
      <c r="C317" s="18">
        <v>41.599997999999999</v>
      </c>
    </row>
    <row r="318" spans="2:3" x14ac:dyDescent="0.25">
      <c r="B318" s="12">
        <v>43185</v>
      </c>
      <c r="C318" s="18">
        <v>41.599997999999999</v>
      </c>
    </row>
    <row r="319" spans="2:3" x14ac:dyDescent="0.25">
      <c r="B319" s="12">
        <v>43178</v>
      </c>
      <c r="C319" s="18">
        <v>44.200001</v>
      </c>
    </row>
    <row r="320" spans="2:3" x14ac:dyDescent="0.25">
      <c r="B320" s="12">
        <v>43171</v>
      </c>
      <c r="C320" s="18">
        <v>47.099997999999999</v>
      </c>
    </row>
    <row r="321" spans="2:3" x14ac:dyDescent="0.25">
      <c r="B321" s="12">
        <v>43164</v>
      </c>
      <c r="C321" s="18">
        <v>43.299999</v>
      </c>
    </row>
    <row r="322" spans="2:3" x14ac:dyDescent="0.25">
      <c r="B322" s="12">
        <v>43157</v>
      </c>
      <c r="C322" s="18">
        <v>41.150002000000001</v>
      </c>
    </row>
    <row r="323" spans="2:3" x14ac:dyDescent="0.25">
      <c r="B323" s="12">
        <v>43150</v>
      </c>
      <c r="C323" s="18">
        <v>46.299999</v>
      </c>
    </row>
    <row r="324" spans="2:3" x14ac:dyDescent="0.25">
      <c r="B324" s="12">
        <v>43143</v>
      </c>
      <c r="C324" s="18">
        <v>43.5</v>
      </c>
    </row>
    <row r="325" spans="2:3" x14ac:dyDescent="0.25">
      <c r="B325" s="12">
        <v>43136</v>
      </c>
      <c r="C325" s="18">
        <v>41.950001</v>
      </c>
    </row>
    <row r="326" spans="2:3" x14ac:dyDescent="0.25">
      <c r="B326" s="12">
        <v>43129</v>
      </c>
      <c r="C326" s="18">
        <v>44.650002000000001</v>
      </c>
    </row>
    <row r="327" spans="2:3" x14ac:dyDescent="0.25">
      <c r="B327" s="12">
        <v>43122</v>
      </c>
      <c r="C327" s="18">
        <v>51.599997999999999</v>
      </c>
    </row>
    <row r="328" spans="2:3" x14ac:dyDescent="0.25">
      <c r="B328" s="12">
        <v>43115</v>
      </c>
      <c r="C328" s="18">
        <v>55.880001</v>
      </c>
    </row>
    <row r="329" spans="2:3" x14ac:dyDescent="0.25">
      <c r="B329" s="12">
        <v>43108</v>
      </c>
      <c r="C329" s="18">
        <v>53.849997999999999</v>
      </c>
    </row>
    <row r="330" spans="2:3" x14ac:dyDescent="0.25">
      <c r="B330" s="12">
        <v>43101</v>
      </c>
      <c r="C330" s="18">
        <v>51.650002000000001</v>
      </c>
    </row>
    <row r="331" spans="2:3" x14ac:dyDescent="0.25">
      <c r="B331" s="12">
        <v>43094</v>
      </c>
      <c r="C331" s="18">
        <v>51.299999</v>
      </c>
    </row>
    <row r="332" spans="2:3" x14ac:dyDescent="0.25">
      <c r="B332" s="12">
        <v>43087</v>
      </c>
      <c r="C332" s="18">
        <v>49.950001</v>
      </c>
    </row>
    <row r="333" spans="2:3" x14ac:dyDescent="0.25">
      <c r="B333" s="12">
        <v>43080</v>
      </c>
      <c r="C333" s="18">
        <v>50.849997999999999</v>
      </c>
    </row>
    <row r="334" spans="2:3" x14ac:dyDescent="0.25">
      <c r="B334" s="12">
        <v>43073</v>
      </c>
      <c r="C334" s="18">
        <v>51.650002000000001</v>
      </c>
    </row>
    <row r="335" spans="2:3" x14ac:dyDescent="0.25">
      <c r="B335" s="12">
        <v>43066</v>
      </c>
      <c r="C335" s="18">
        <v>53.150002000000001</v>
      </c>
    </row>
    <row r="336" spans="2:3" x14ac:dyDescent="0.25">
      <c r="B336" s="12">
        <v>43059</v>
      </c>
      <c r="C336" s="18">
        <v>51.700001</v>
      </c>
    </row>
    <row r="337" spans="2:3" x14ac:dyDescent="0.25">
      <c r="B337" s="12">
        <v>43052</v>
      </c>
      <c r="C337" s="18">
        <v>50.450001</v>
      </c>
    </row>
    <row r="338" spans="2:3" x14ac:dyDescent="0.25">
      <c r="B338" s="12">
        <v>43045</v>
      </c>
      <c r="C338" s="18">
        <v>47.049999</v>
      </c>
    </row>
    <row r="339" spans="2:3" x14ac:dyDescent="0.25">
      <c r="B339" s="12">
        <v>43038</v>
      </c>
      <c r="C339" s="18">
        <v>48.299999</v>
      </c>
    </row>
    <row r="340" spans="2:3" x14ac:dyDescent="0.25">
      <c r="B340" s="12">
        <v>43031</v>
      </c>
      <c r="C340" s="18">
        <v>46</v>
      </c>
    </row>
    <row r="341" spans="2:3" x14ac:dyDescent="0.25">
      <c r="B341" s="12">
        <v>43024</v>
      </c>
      <c r="C341" s="18">
        <v>43.5</v>
      </c>
    </row>
    <row r="342" spans="2:3" x14ac:dyDescent="0.25">
      <c r="B342" s="12">
        <v>43017</v>
      </c>
      <c r="C342" s="18">
        <v>44.700001</v>
      </c>
    </row>
    <row r="343" spans="2:3" x14ac:dyDescent="0.25">
      <c r="B343" s="12">
        <v>43010</v>
      </c>
      <c r="C343" s="18">
        <v>48.049999</v>
      </c>
    </row>
    <row r="344" spans="2:3" x14ac:dyDescent="0.25">
      <c r="B344" s="12">
        <v>43003</v>
      </c>
      <c r="C344" s="18">
        <v>45.849997999999999</v>
      </c>
    </row>
    <row r="345" spans="2:3" x14ac:dyDescent="0.25">
      <c r="B345" s="12">
        <v>42996</v>
      </c>
      <c r="C345" s="18">
        <v>42.950001</v>
      </c>
    </row>
    <row r="346" spans="2:3" x14ac:dyDescent="0.25">
      <c r="B346" s="12">
        <v>42989</v>
      </c>
      <c r="C346" s="18">
        <v>38.400002000000001</v>
      </c>
    </row>
    <row r="347" spans="2:3" x14ac:dyDescent="0.25">
      <c r="B347" s="12">
        <v>42982</v>
      </c>
      <c r="C347" s="18">
        <v>35.950001</v>
      </c>
    </row>
    <row r="348" spans="2:3" x14ac:dyDescent="0.25">
      <c r="B348" s="12">
        <v>42975</v>
      </c>
      <c r="C348" s="18">
        <v>35.799999</v>
      </c>
    </row>
    <row r="349" spans="2:3" x14ac:dyDescent="0.25">
      <c r="B349" s="12">
        <v>42968</v>
      </c>
      <c r="C349" s="18">
        <v>34.950001</v>
      </c>
    </row>
    <row r="350" spans="2:3" x14ac:dyDescent="0.25">
      <c r="B350" s="12">
        <v>42961</v>
      </c>
      <c r="C350" s="18">
        <v>34.150002000000001</v>
      </c>
    </row>
    <row r="351" spans="2:3" x14ac:dyDescent="0.25">
      <c r="B351" s="12">
        <v>42954</v>
      </c>
      <c r="C351" s="18">
        <v>35.150002000000001</v>
      </c>
    </row>
    <row r="352" spans="2:3" x14ac:dyDescent="0.25">
      <c r="B352" s="12">
        <v>42947</v>
      </c>
      <c r="C352" s="18">
        <v>36.200001</v>
      </c>
    </row>
    <row r="353" spans="2:3" x14ac:dyDescent="0.25">
      <c r="B353" s="12">
        <v>42940</v>
      </c>
      <c r="C353" s="18">
        <v>38.700001</v>
      </c>
    </row>
    <row r="354" spans="2:3" x14ac:dyDescent="0.25">
      <c r="B354" s="12">
        <v>42933</v>
      </c>
      <c r="C354" s="18">
        <v>26.85</v>
      </c>
    </row>
    <row r="355" spans="2:3" x14ac:dyDescent="0.25">
      <c r="B355" s="12">
        <v>42926</v>
      </c>
      <c r="C355" s="18">
        <v>25.950001</v>
      </c>
    </row>
    <row r="356" spans="2:3" x14ac:dyDescent="0.25">
      <c r="B356" s="12">
        <v>42919</v>
      </c>
      <c r="C356" s="18">
        <v>24.65</v>
      </c>
    </row>
    <row r="357" spans="2:3" x14ac:dyDescent="0.25">
      <c r="B357" s="12">
        <v>42912</v>
      </c>
      <c r="C357" s="18">
        <v>26.1</v>
      </c>
    </row>
    <row r="358" spans="2:3" x14ac:dyDescent="0.25">
      <c r="B358" s="12">
        <v>42905</v>
      </c>
      <c r="C358" s="18">
        <v>26.65</v>
      </c>
    </row>
    <row r="359" spans="2:3" x14ac:dyDescent="0.25">
      <c r="B359" s="12">
        <v>42898</v>
      </c>
      <c r="C359" s="18">
        <v>25.9</v>
      </c>
    </row>
    <row r="360" spans="2:3" x14ac:dyDescent="0.25">
      <c r="B360" s="12">
        <v>42891</v>
      </c>
      <c r="C360" s="18">
        <v>24.950001</v>
      </c>
    </row>
    <row r="361" spans="2:3" x14ac:dyDescent="0.25">
      <c r="B361" s="12">
        <v>42884</v>
      </c>
      <c r="C361" s="18">
        <v>23.58</v>
      </c>
    </row>
    <row r="362" spans="2:3" x14ac:dyDescent="0.25">
      <c r="B362" s="12">
        <v>42877</v>
      </c>
      <c r="C362" s="18">
        <v>23.85</v>
      </c>
    </row>
    <row r="363" spans="2:3" x14ac:dyDescent="0.25">
      <c r="B363" s="12">
        <v>42870</v>
      </c>
      <c r="C363" s="18">
        <v>23.65</v>
      </c>
    </row>
    <row r="364" spans="2:3" x14ac:dyDescent="0.25">
      <c r="B364" s="12">
        <v>42863</v>
      </c>
      <c r="C364" s="18">
        <v>23.35</v>
      </c>
    </row>
    <row r="365" spans="2:3" x14ac:dyDescent="0.25">
      <c r="B365" s="12">
        <v>42856</v>
      </c>
      <c r="C365" s="18">
        <v>22.950001</v>
      </c>
    </row>
    <row r="366" spans="2:3" x14ac:dyDescent="0.25">
      <c r="B366" s="12">
        <v>42849</v>
      </c>
      <c r="C366" s="18">
        <v>23.75</v>
      </c>
    </row>
    <row r="367" spans="2:3" x14ac:dyDescent="0.25">
      <c r="B367" s="12">
        <v>42842</v>
      </c>
      <c r="C367" s="18">
        <v>21.799999</v>
      </c>
    </row>
    <row r="368" spans="2:3" x14ac:dyDescent="0.25">
      <c r="B368" s="12">
        <v>42835</v>
      </c>
      <c r="C368" s="18">
        <v>20.950001</v>
      </c>
    </row>
    <row r="369" spans="2:3" x14ac:dyDescent="0.25">
      <c r="B369" s="12">
        <v>42828</v>
      </c>
      <c r="C369" s="18">
        <v>22.299999</v>
      </c>
    </row>
    <row r="370" spans="2:3" x14ac:dyDescent="0.25">
      <c r="B370" s="12">
        <v>42821</v>
      </c>
      <c r="C370" s="18">
        <v>23.65</v>
      </c>
    </row>
    <row r="371" spans="2:3" x14ac:dyDescent="0.25">
      <c r="B371" s="12">
        <v>42814</v>
      </c>
      <c r="C371" s="18">
        <v>21.65</v>
      </c>
    </row>
    <row r="372" spans="2:3" x14ac:dyDescent="0.25">
      <c r="B372" s="12">
        <v>42807</v>
      </c>
      <c r="C372" s="18">
        <v>21.5</v>
      </c>
    </row>
    <row r="373" spans="2:3" x14ac:dyDescent="0.25">
      <c r="B373" s="12">
        <v>42800</v>
      </c>
      <c r="C373" s="18">
        <v>20.5</v>
      </c>
    </row>
    <row r="374" spans="2:3" x14ac:dyDescent="0.25">
      <c r="B374" s="12">
        <v>42793</v>
      </c>
      <c r="C374" s="18">
        <v>22.5</v>
      </c>
    </row>
    <row r="375" spans="2:3" x14ac:dyDescent="0.25">
      <c r="B375" s="12">
        <v>42786</v>
      </c>
      <c r="C375" s="18">
        <v>20.450001</v>
      </c>
    </row>
    <row r="376" spans="2:3" x14ac:dyDescent="0.25">
      <c r="B376" s="12">
        <v>42779</v>
      </c>
      <c r="C376" s="18">
        <v>20.549999</v>
      </c>
    </row>
    <row r="377" spans="2:3" x14ac:dyDescent="0.25">
      <c r="B377" s="12">
        <v>42772</v>
      </c>
      <c r="C377" s="18">
        <v>20.149999999999999</v>
      </c>
    </row>
    <row r="378" spans="2:3" x14ac:dyDescent="0.25">
      <c r="B378" s="12">
        <v>42765</v>
      </c>
      <c r="C378" s="18">
        <v>19.25</v>
      </c>
    </row>
    <row r="379" spans="2:3" x14ac:dyDescent="0.25">
      <c r="B379" s="12">
        <v>42758</v>
      </c>
      <c r="C379" s="18">
        <v>17</v>
      </c>
    </row>
    <row r="380" spans="2:3" x14ac:dyDescent="0.25">
      <c r="B380" s="12">
        <v>42751</v>
      </c>
      <c r="C380" s="18">
        <v>15.95</v>
      </c>
    </row>
    <row r="381" spans="2:3" x14ac:dyDescent="0.25">
      <c r="B381" s="12">
        <v>42744</v>
      </c>
      <c r="C381" s="18">
        <v>15.65</v>
      </c>
    </row>
    <row r="382" spans="2:3" x14ac:dyDescent="0.25">
      <c r="B382" s="12">
        <v>42737</v>
      </c>
      <c r="C382" s="18">
        <v>15.55</v>
      </c>
    </row>
    <row r="383" spans="2:3" x14ac:dyDescent="0.25">
      <c r="B383" s="12">
        <v>42730</v>
      </c>
      <c r="C383" s="18">
        <v>14</v>
      </c>
    </row>
    <row r="384" spans="2:3" x14ac:dyDescent="0.25">
      <c r="B384" s="12">
        <v>42723</v>
      </c>
      <c r="C384" s="18">
        <v>14.55</v>
      </c>
    </row>
    <row r="385" spans="2:3" x14ac:dyDescent="0.25">
      <c r="B385" s="12">
        <v>42716</v>
      </c>
      <c r="C385" s="18">
        <v>15.15</v>
      </c>
    </row>
    <row r="386" spans="2:3" x14ac:dyDescent="0.25">
      <c r="B386" s="12">
        <v>42709</v>
      </c>
      <c r="C386" s="18">
        <v>15.75</v>
      </c>
    </row>
    <row r="387" spans="2:3" x14ac:dyDescent="0.25">
      <c r="B387" s="12">
        <v>42702</v>
      </c>
      <c r="C387" s="18">
        <v>14.9</v>
      </c>
    </row>
    <row r="388" spans="2:3" x14ac:dyDescent="0.25">
      <c r="B388" s="12">
        <v>42695</v>
      </c>
      <c r="C388" s="18">
        <v>15.05</v>
      </c>
    </row>
    <row r="389" spans="2:3" x14ac:dyDescent="0.25">
      <c r="B389" s="12">
        <v>42688</v>
      </c>
      <c r="C389" s="18">
        <v>14.3</v>
      </c>
    </row>
    <row r="390" spans="2:3" x14ac:dyDescent="0.25">
      <c r="B390" s="12">
        <v>42681</v>
      </c>
      <c r="C390" s="18">
        <v>13.55</v>
      </c>
    </row>
    <row r="391" spans="2:3" x14ac:dyDescent="0.25">
      <c r="B391" s="12">
        <v>42674</v>
      </c>
      <c r="C391" s="18">
        <v>11.45</v>
      </c>
    </row>
    <row r="392" spans="2:3" x14ac:dyDescent="0.25">
      <c r="B392" s="12">
        <v>42667</v>
      </c>
      <c r="C392" s="18">
        <v>12.7</v>
      </c>
    </row>
    <row r="393" spans="2:3" x14ac:dyDescent="0.25">
      <c r="B393" s="12">
        <v>42660</v>
      </c>
      <c r="C393" s="18">
        <v>13.05</v>
      </c>
    </row>
    <row r="394" spans="2:3" x14ac:dyDescent="0.25">
      <c r="B394" s="12">
        <v>42653</v>
      </c>
      <c r="C394" s="18">
        <v>12.75</v>
      </c>
    </row>
    <row r="395" spans="2:3" x14ac:dyDescent="0.25">
      <c r="B395" s="12">
        <v>42646</v>
      </c>
      <c r="C395" s="18">
        <v>12.18</v>
      </c>
    </row>
    <row r="396" spans="2:3" x14ac:dyDescent="0.25">
      <c r="B396" s="12">
        <v>42639</v>
      </c>
      <c r="C396" s="18">
        <v>11.27</v>
      </c>
    </row>
    <row r="397" spans="2:3" x14ac:dyDescent="0.25">
      <c r="B397" s="12">
        <v>42632</v>
      </c>
      <c r="C397" s="18">
        <v>11.18</v>
      </c>
    </row>
    <row r="398" spans="2:3" x14ac:dyDescent="0.25">
      <c r="B398" s="12">
        <v>42625</v>
      </c>
      <c r="C398" s="18">
        <v>10.64</v>
      </c>
    </row>
    <row r="399" spans="2:3" x14ac:dyDescent="0.25">
      <c r="B399" s="12">
        <v>42618</v>
      </c>
      <c r="C399" s="18">
        <v>10.1</v>
      </c>
    </row>
    <row r="400" spans="2:3" x14ac:dyDescent="0.25">
      <c r="B400" s="12">
        <v>42611</v>
      </c>
      <c r="C400" s="18">
        <v>8.8699999999999992</v>
      </c>
    </row>
    <row r="401" spans="2:3" x14ac:dyDescent="0.25">
      <c r="B401" s="12">
        <v>42604</v>
      </c>
      <c r="C401" s="18">
        <v>8.39</v>
      </c>
    </row>
    <row r="402" spans="2:3" x14ac:dyDescent="0.25">
      <c r="B402" s="12">
        <v>42597</v>
      </c>
      <c r="C402" s="18">
        <v>8.75</v>
      </c>
    </row>
    <row r="403" spans="2:3" x14ac:dyDescent="0.25">
      <c r="B403" s="12">
        <v>42590</v>
      </c>
      <c r="C403" s="18">
        <v>8.8800000000000008</v>
      </c>
    </row>
    <row r="404" spans="2:3" x14ac:dyDescent="0.25">
      <c r="B404" s="12">
        <v>42583</v>
      </c>
      <c r="C404" s="18">
        <v>8.7200000000000006</v>
      </c>
    </row>
    <row r="405" spans="2:3" x14ac:dyDescent="0.25">
      <c r="B405" s="12">
        <v>42576</v>
      </c>
      <c r="C405" s="18">
        <v>10.66</v>
      </c>
    </row>
    <row r="406" spans="2:3" x14ac:dyDescent="0.25">
      <c r="B406" s="12">
        <v>42569</v>
      </c>
      <c r="C406" s="18">
        <v>10.28</v>
      </c>
    </row>
    <row r="407" spans="2:3" x14ac:dyDescent="0.25">
      <c r="B407" s="12">
        <v>42562</v>
      </c>
      <c r="C407" s="18">
        <v>10.31</v>
      </c>
    </row>
    <row r="408" spans="2:3" x14ac:dyDescent="0.25">
      <c r="B408" s="12">
        <v>42555</v>
      </c>
      <c r="C408" s="18">
        <v>9.1199999999999992</v>
      </c>
    </row>
    <row r="409" spans="2:3" x14ac:dyDescent="0.25">
      <c r="B409" s="12">
        <v>42548</v>
      </c>
      <c r="C409" s="18">
        <v>9.4499999999999993</v>
      </c>
    </row>
    <row r="410" spans="2:3" x14ac:dyDescent="0.25">
      <c r="B410" s="12">
        <v>42541</v>
      </c>
      <c r="C410" s="18">
        <v>9.3699999999999992</v>
      </c>
    </row>
    <row r="411" spans="2:3" x14ac:dyDescent="0.25">
      <c r="B411" s="12">
        <v>42534</v>
      </c>
      <c r="C411" s="18">
        <v>9.33</v>
      </c>
    </row>
    <row r="412" spans="2:3" x14ac:dyDescent="0.25">
      <c r="B412" s="12">
        <v>42527</v>
      </c>
      <c r="C412" s="18">
        <v>9.5399999999999991</v>
      </c>
    </row>
    <row r="413" spans="2:3" x14ac:dyDescent="0.25">
      <c r="B413" s="12">
        <v>42520</v>
      </c>
      <c r="C413" s="18">
        <v>9.91</v>
      </c>
    </row>
    <row r="414" spans="2:3" x14ac:dyDescent="0.25">
      <c r="B414" s="12">
        <v>42513</v>
      </c>
      <c r="C414" s="18">
        <v>9.4499999999999993</v>
      </c>
    </row>
    <row r="415" spans="2:3" x14ac:dyDescent="0.25">
      <c r="B415" s="12">
        <v>42506</v>
      </c>
      <c r="C415" s="18">
        <v>8.1999999999999993</v>
      </c>
    </row>
    <row r="416" spans="2:3" x14ac:dyDescent="0.25">
      <c r="B416" s="12">
        <v>42499</v>
      </c>
      <c r="C416" s="18">
        <v>8.39</v>
      </c>
    </row>
    <row r="417" spans="2:3" x14ac:dyDescent="0.25">
      <c r="B417" s="12">
        <v>42492</v>
      </c>
      <c r="C417" s="18">
        <v>8.75</v>
      </c>
    </row>
    <row r="418" spans="2:3" x14ac:dyDescent="0.25">
      <c r="B418" s="12">
        <v>42485</v>
      </c>
      <c r="C418" s="18">
        <v>9.92</v>
      </c>
    </row>
    <row r="419" spans="2:3" x14ac:dyDescent="0.25">
      <c r="B419" s="12">
        <v>42478</v>
      </c>
      <c r="C419" s="18">
        <v>10.24</v>
      </c>
    </row>
    <row r="420" spans="2:3" x14ac:dyDescent="0.25">
      <c r="B420" s="12">
        <v>42471</v>
      </c>
      <c r="C420" s="18">
        <v>10.09</v>
      </c>
    </row>
    <row r="421" spans="2:3" x14ac:dyDescent="0.25">
      <c r="B421" s="12">
        <v>42464</v>
      </c>
      <c r="C421" s="18">
        <v>9.39</v>
      </c>
    </row>
    <row r="422" spans="2:3" x14ac:dyDescent="0.25">
      <c r="B422" s="12">
        <v>42457</v>
      </c>
      <c r="C422" s="18">
        <v>9.2799999999999994</v>
      </c>
    </row>
    <row r="423" spans="2:3" x14ac:dyDescent="0.25">
      <c r="B423" s="12">
        <v>42450</v>
      </c>
      <c r="C423" s="18">
        <v>9.36</v>
      </c>
    </row>
    <row r="424" spans="2:3" x14ac:dyDescent="0.25">
      <c r="B424" s="12">
        <v>42443</v>
      </c>
      <c r="C424" s="18">
        <v>9.9700000000000006</v>
      </c>
    </row>
    <row r="425" spans="2:3" x14ac:dyDescent="0.25">
      <c r="B425" s="12">
        <v>42436</v>
      </c>
      <c r="C425" s="18">
        <v>9.89</v>
      </c>
    </row>
    <row r="426" spans="2:3" x14ac:dyDescent="0.25">
      <c r="B426" s="12">
        <v>42429</v>
      </c>
      <c r="C426" s="18">
        <v>9.93</v>
      </c>
    </row>
    <row r="427" spans="2:3" x14ac:dyDescent="0.25">
      <c r="B427" s="12">
        <v>42422</v>
      </c>
      <c r="C427" s="18">
        <v>8.5</v>
      </c>
    </row>
    <row r="428" spans="2:3" x14ac:dyDescent="0.25">
      <c r="B428" s="12">
        <v>42415</v>
      </c>
      <c r="C428" s="18">
        <v>6.15</v>
      </c>
    </row>
    <row r="429" spans="2:3" x14ac:dyDescent="0.25">
      <c r="B429" s="12">
        <v>42408</v>
      </c>
      <c r="C429" s="18">
        <v>5.13</v>
      </c>
    </row>
    <row r="430" spans="2:3" x14ac:dyDescent="0.25">
      <c r="B430" s="12">
        <v>42401</v>
      </c>
      <c r="C430" s="18">
        <v>5.21</v>
      </c>
    </row>
    <row r="431" spans="2:3" x14ac:dyDescent="0.25">
      <c r="B431" s="12">
        <v>42394</v>
      </c>
      <c r="C431" s="18">
        <v>5.92</v>
      </c>
    </row>
    <row r="432" spans="2:3" x14ac:dyDescent="0.25">
      <c r="B432" s="12">
        <v>42387</v>
      </c>
      <c r="C432" s="18">
        <v>5.86</v>
      </c>
    </row>
    <row r="433" spans="2:3" x14ac:dyDescent="0.25">
      <c r="B433" s="12">
        <v>42380</v>
      </c>
      <c r="C433" s="18">
        <v>6.2</v>
      </c>
    </row>
    <row r="434" spans="2:3" x14ac:dyDescent="0.25">
      <c r="B434" s="12">
        <v>42373</v>
      </c>
      <c r="C434" s="18">
        <v>7.35</v>
      </c>
    </row>
    <row r="435" spans="2:3" x14ac:dyDescent="0.25">
      <c r="B435" s="12">
        <v>42366</v>
      </c>
      <c r="C435" s="18">
        <v>8.9700000000000006</v>
      </c>
    </row>
    <row r="436" spans="2:3" x14ac:dyDescent="0.25">
      <c r="B436" s="12">
        <v>42359</v>
      </c>
      <c r="C436" s="18">
        <v>9.08</v>
      </c>
    </row>
    <row r="437" spans="2:3" x14ac:dyDescent="0.25">
      <c r="B437" s="12">
        <v>42352</v>
      </c>
      <c r="C437" s="18">
        <v>8.1</v>
      </c>
    </row>
    <row r="438" spans="2:3" x14ac:dyDescent="0.25">
      <c r="B438" s="12">
        <v>42345</v>
      </c>
      <c r="C438" s="18">
        <v>7.57</v>
      </c>
    </row>
    <row r="439" spans="2:3" x14ac:dyDescent="0.25">
      <c r="B439" s="12">
        <v>42338</v>
      </c>
      <c r="C439" s="18">
        <v>8.9</v>
      </c>
    </row>
    <row r="440" spans="2:3" x14ac:dyDescent="0.25">
      <c r="B440" s="12">
        <v>42331</v>
      </c>
      <c r="C440" s="18">
        <v>8.7100000000000009</v>
      </c>
    </row>
    <row r="441" spans="2:3" x14ac:dyDescent="0.25">
      <c r="B441" s="12">
        <v>42324</v>
      </c>
      <c r="C441" s="18">
        <v>8.3000000000000007</v>
      </c>
    </row>
    <row r="442" spans="2:3" x14ac:dyDescent="0.25">
      <c r="B442" s="12">
        <v>42317</v>
      </c>
      <c r="C442" s="18">
        <v>7.93</v>
      </c>
    </row>
    <row r="443" spans="2:3" x14ac:dyDescent="0.25">
      <c r="B443" s="12">
        <v>42310</v>
      </c>
      <c r="C443" s="18">
        <v>11.99</v>
      </c>
    </row>
    <row r="444" spans="2:3" x14ac:dyDescent="0.25">
      <c r="B444" s="12">
        <v>42303</v>
      </c>
      <c r="C444" s="18">
        <v>11.09</v>
      </c>
    </row>
    <row r="445" spans="2:3" x14ac:dyDescent="0.25">
      <c r="B445" s="12">
        <v>42296</v>
      </c>
      <c r="C445" s="18">
        <v>11.28</v>
      </c>
    </row>
    <row r="446" spans="2:3" x14ac:dyDescent="0.25">
      <c r="B446" s="12">
        <v>42289</v>
      </c>
      <c r="C446" s="18">
        <v>11.15</v>
      </c>
    </row>
    <row r="447" spans="2:3" x14ac:dyDescent="0.25">
      <c r="B447" s="12">
        <v>42282</v>
      </c>
      <c r="C447" s="18">
        <v>11.72</v>
      </c>
    </row>
    <row r="448" spans="2:3" x14ac:dyDescent="0.25">
      <c r="B448" s="12">
        <v>42275</v>
      </c>
      <c r="C448" s="18">
        <v>10.19</v>
      </c>
    </row>
    <row r="449" spans="2:3" x14ac:dyDescent="0.25">
      <c r="B449" s="12">
        <v>42268</v>
      </c>
      <c r="C449" s="18">
        <v>12</v>
      </c>
    </row>
    <row r="450" spans="2:3" x14ac:dyDescent="0.25">
      <c r="B450" s="12">
        <v>42261</v>
      </c>
      <c r="C450" s="18">
        <v>12.21</v>
      </c>
    </row>
    <row r="451" spans="2:3" x14ac:dyDescent="0.25">
      <c r="B451" s="12">
        <v>42254</v>
      </c>
      <c r="C451" s="18">
        <v>11.67</v>
      </c>
    </row>
    <row r="452" spans="2:3" x14ac:dyDescent="0.25">
      <c r="B452" s="12">
        <v>42247</v>
      </c>
      <c r="C452" s="18">
        <v>11.41</v>
      </c>
    </row>
    <row r="453" spans="2:3" x14ac:dyDescent="0.25">
      <c r="B453" s="12">
        <v>42240</v>
      </c>
      <c r="C453" s="18">
        <v>11.62</v>
      </c>
    </row>
    <row r="454" spans="2:3" x14ac:dyDescent="0.25">
      <c r="B454" s="12">
        <v>42233</v>
      </c>
      <c r="C454" s="18">
        <v>10.67</v>
      </c>
    </row>
    <row r="455" spans="2:3" x14ac:dyDescent="0.25">
      <c r="B455" s="12">
        <v>42226</v>
      </c>
      <c r="C455" s="18">
        <v>12.05</v>
      </c>
    </row>
    <row r="456" spans="2:3" x14ac:dyDescent="0.25">
      <c r="B456" s="12">
        <v>42219</v>
      </c>
      <c r="C456" s="18">
        <v>12.77</v>
      </c>
    </row>
    <row r="457" spans="2:3" x14ac:dyDescent="0.25">
      <c r="B457" s="12">
        <v>42212</v>
      </c>
      <c r="C457" s="18">
        <v>15.1</v>
      </c>
    </row>
    <row r="458" spans="2:3" x14ac:dyDescent="0.25">
      <c r="B458" s="12">
        <v>42205</v>
      </c>
      <c r="C458" s="18">
        <v>15.52</v>
      </c>
    </row>
    <row r="459" spans="2:3" x14ac:dyDescent="0.25">
      <c r="B459" s="12">
        <v>42198</v>
      </c>
      <c r="C459" s="18">
        <v>16.010000000000002</v>
      </c>
    </row>
    <row r="460" spans="2:3" x14ac:dyDescent="0.25">
      <c r="B460" s="12">
        <v>42191</v>
      </c>
      <c r="C460" s="18">
        <v>16.219999000000001</v>
      </c>
    </row>
    <row r="461" spans="2:3" x14ac:dyDescent="0.25">
      <c r="B461" s="12">
        <v>42184</v>
      </c>
      <c r="C461" s="18">
        <v>15.89</v>
      </c>
    </row>
    <row r="462" spans="2:3" x14ac:dyDescent="0.25">
      <c r="B462" s="12">
        <v>42177</v>
      </c>
      <c r="C462" s="18">
        <v>16.049999</v>
      </c>
    </row>
    <row r="463" spans="2:3" x14ac:dyDescent="0.25">
      <c r="B463" s="12">
        <v>42170</v>
      </c>
      <c r="C463" s="18">
        <v>16.940000999999999</v>
      </c>
    </row>
    <row r="464" spans="2:3" x14ac:dyDescent="0.25">
      <c r="B464" s="12">
        <v>42163</v>
      </c>
      <c r="C464" s="18">
        <v>16.709999</v>
      </c>
    </row>
    <row r="465" spans="2:3" x14ac:dyDescent="0.25">
      <c r="B465" s="12">
        <v>42156</v>
      </c>
      <c r="C465" s="18">
        <v>16.290001</v>
      </c>
    </row>
    <row r="466" spans="2:3" x14ac:dyDescent="0.25">
      <c r="B466" s="12">
        <v>42149</v>
      </c>
      <c r="C466" s="18">
        <v>15.22</v>
      </c>
    </row>
    <row r="467" spans="2:3" x14ac:dyDescent="0.25">
      <c r="B467" s="12">
        <v>42142</v>
      </c>
      <c r="C467" s="18">
        <v>14.97</v>
      </c>
    </row>
    <row r="468" spans="2:3" x14ac:dyDescent="0.25">
      <c r="B468" s="12">
        <v>42135</v>
      </c>
      <c r="C468" s="18">
        <v>13.02</v>
      </c>
    </row>
    <row r="469" spans="2:3" x14ac:dyDescent="0.25">
      <c r="B469" s="12">
        <v>42128</v>
      </c>
      <c r="C469" s="18">
        <v>12.35</v>
      </c>
    </row>
    <row r="470" spans="2:3" x14ac:dyDescent="0.25">
      <c r="B470" s="12">
        <v>42121</v>
      </c>
      <c r="C470" s="18">
        <v>12.88</v>
      </c>
    </row>
    <row r="471" spans="2:3" x14ac:dyDescent="0.25">
      <c r="B471" s="12">
        <v>42114</v>
      </c>
      <c r="C471" s="18">
        <v>12.8</v>
      </c>
    </row>
    <row r="472" spans="2:3" x14ac:dyDescent="0.25">
      <c r="B472" s="12">
        <v>42107</v>
      </c>
      <c r="C472" s="18">
        <v>12.38</v>
      </c>
    </row>
    <row r="473" spans="2:3" x14ac:dyDescent="0.25">
      <c r="B473" s="12">
        <v>42100</v>
      </c>
      <c r="C473" s="18">
        <v>12.24</v>
      </c>
    </row>
    <row r="474" spans="2:3" x14ac:dyDescent="0.25">
      <c r="B474" s="12">
        <v>42093</v>
      </c>
      <c r="C474" s="18">
        <v>11.05</v>
      </c>
    </row>
    <row r="475" spans="2:3" x14ac:dyDescent="0.25">
      <c r="B475" s="12">
        <v>42086</v>
      </c>
      <c r="C475" s="18">
        <v>9.99</v>
      </c>
    </row>
    <row r="476" spans="2:3" x14ac:dyDescent="0.25">
      <c r="B476" s="12">
        <v>42079</v>
      </c>
      <c r="C476" s="18">
        <v>11.07</v>
      </c>
    </row>
    <row r="477" spans="2:3" x14ac:dyDescent="0.25">
      <c r="B477" s="12">
        <v>42072</v>
      </c>
      <c r="C477" s="18">
        <v>11.69</v>
      </c>
    </row>
    <row r="478" spans="2:3" x14ac:dyDescent="0.25">
      <c r="B478" s="12">
        <v>42065</v>
      </c>
      <c r="C478" s="18">
        <v>13.73</v>
      </c>
    </row>
    <row r="479" spans="2:3" x14ac:dyDescent="0.25">
      <c r="B479" s="12">
        <v>42058</v>
      </c>
      <c r="C479" s="18">
        <v>13.51</v>
      </c>
    </row>
    <row r="480" spans="2:3" x14ac:dyDescent="0.25">
      <c r="B480" s="12">
        <v>42051</v>
      </c>
      <c r="C480" s="18">
        <v>13.75</v>
      </c>
    </row>
    <row r="481" spans="2:3" x14ac:dyDescent="0.25">
      <c r="B481" s="12">
        <v>42044</v>
      </c>
      <c r="C481" s="18">
        <v>14.15</v>
      </c>
    </row>
    <row r="482" spans="2:3" x14ac:dyDescent="0.25">
      <c r="B482" s="12">
        <v>42037</v>
      </c>
      <c r="C482" s="18">
        <v>13.07</v>
      </c>
    </row>
    <row r="483" spans="2:3" x14ac:dyDescent="0.25">
      <c r="B483" s="12">
        <v>42030</v>
      </c>
      <c r="C483" s="18">
        <v>11.81</v>
      </c>
    </row>
    <row r="484" spans="2:3" x14ac:dyDescent="0.25">
      <c r="B484" s="12">
        <v>42023</v>
      </c>
      <c r="C484" s="18">
        <v>12.74</v>
      </c>
    </row>
    <row r="485" spans="2:3" x14ac:dyDescent="0.25">
      <c r="B485" s="12">
        <v>42016</v>
      </c>
      <c r="C485" s="18">
        <v>12.08</v>
      </c>
    </row>
    <row r="486" spans="2:3" x14ac:dyDescent="0.25">
      <c r="B486" s="12">
        <v>42009</v>
      </c>
      <c r="C486" s="18">
        <v>12.59</v>
      </c>
    </row>
    <row r="487" spans="2:3" x14ac:dyDescent="0.25">
      <c r="B487" s="12">
        <v>42002</v>
      </c>
      <c r="C487" s="18">
        <v>12.48</v>
      </c>
    </row>
    <row r="488" spans="2:3" x14ac:dyDescent="0.25">
      <c r="B488" s="12">
        <v>41995</v>
      </c>
      <c r="C488" s="18">
        <v>13.2</v>
      </c>
    </row>
    <row r="489" spans="2:3" x14ac:dyDescent="0.25">
      <c r="B489" s="12">
        <v>41988</v>
      </c>
      <c r="C489" s="18">
        <v>13.21</v>
      </c>
    </row>
    <row r="490" spans="2:3" x14ac:dyDescent="0.25">
      <c r="B490" s="12">
        <v>41981</v>
      </c>
      <c r="C490" s="18">
        <v>12.73</v>
      </c>
    </row>
    <row r="491" spans="2:3" x14ac:dyDescent="0.25">
      <c r="B491" s="12">
        <v>41974</v>
      </c>
      <c r="C491" s="18">
        <v>14.65</v>
      </c>
    </row>
    <row r="492" spans="2:3" x14ac:dyDescent="0.25">
      <c r="B492" s="12">
        <v>41967</v>
      </c>
      <c r="C492" s="18">
        <v>15.14</v>
      </c>
    </row>
    <row r="493" spans="2:3" x14ac:dyDescent="0.25">
      <c r="B493" s="12">
        <v>41960</v>
      </c>
      <c r="C493" s="18">
        <v>13.75</v>
      </c>
    </row>
    <row r="494" spans="2:3" x14ac:dyDescent="0.25">
      <c r="B494" s="12">
        <v>41953</v>
      </c>
      <c r="C494" s="18">
        <v>12.81</v>
      </c>
    </row>
    <row r="495" spans="2:3" x14ac:dyDescent="0.25">
      <c r="B495" s="12">
        <v>41946</v>
      </c>
      <c r="C495" s="18">
        <v>12.39</v>
      </c>
    </row>
    <row r="496" spans="2:3" x14ac:dyDescent="0.25">
      <c r="B496" s="12">
        <v>41939</v>
      </c>
      <c r="C496" s="18">
        <v>11.77</v>
      </c>
    </row>
    <row r="497" spans="2:3" x14ac:dyDescent="0.25">
      <c r="B497" s="12">
        <v>41932</v>
      </c>
      <c r="C497" s="18">
        <v>9.91</v>
      </c>
    </row>
    <row r="498" spans="2:3" x14ac:dyDescent="0.25">
      <c r="B498" s="12">
        <v>41925</v>
      </c>
      <c r="C498" s="18">
        <v>9.06</v>
      </c>
    </row>
    <row r="499" spans="2:3" x14ac:dyDescent="0.25">
      <c r="B499" s="12">
        <v>41918</v>
      </c>
      <c r="C499" s="18">
        <v>9.14</v>
      </c>
    </row>
    <row r="500" spans="2:3" x14ac:dyDescent="0.25">
      <c r="B500" s="12">
        <v>41911</v>
      </c>
      <c r="C500" s="18">
        <v>10.75</v>
      </c>
    </row>
    <row r="501" spans="2:3" x14ac:dyDescent="0.25">
      <c r="B501" s="12">
        <v>41904</v>
      </c>
      <c r="C501" s="18">
        <v>11.38</v>
      </c>
    </row>
    <row r="502" spans="2:3" x14ac:dyDescent="0.25">
      <c r="B502" s="12">
        <v>41897</v>
      </c>
      <c r="C502" s="18">
        <v>12.51</v>
      </c>
    </row>
    <row r="503" spans="2:3" x14ac:dyDescent="0.25">
      <c r="B503" s="12">
        <v>41890</v>
      </c>
      <c r="C503" s="18">
        <v>13.02</v>
      </c>
    </row>
    <row r="504" spans="2:3" x14ac:dyDescent="0.25">
      <c r="B504" s="12">
        <v>41883</v>
      </c>
      <c r="C504" s="18">
        <v>12.02</v>
      </c>
    </row>
    <row r="505" spans="2:3" x14ac:dyDescent="0.25">
      <c r="B505" s="12">
        <v>41876</v>
      </c>
      <c r="C505" s="18">
        <v>10.15</v>
      </c>
    </row>
    <row r="506" spans="2:3" x14ac:dyDescent="0.25">
      <c r="B506" s="12">
        <v>41869</v>
      </c>
      <c r="C506" s="18">
        <v>9.9</v>
      </c>
    </row>
    <row r="507" spans="2:3" x14ac:dyDescent="0.25">
      <c r="B507" s="12">
        <v>41862</v>
      </c>
      <c r="C507" s="18">
        <v>9.15</v>
      </c>
    </row>
    <row r="508" spans="2:3" x14ac:dyDescent="0.25">
      <c r="B508" s="12">
        <v>41855</v>
      </c>
      <c r="C508" s="18">
        <v>7.26</v>
      </c>
    </row>
    <row r="509" spans="2:3" x14ac:dyDescent="0.25">
      <c r="B509" s="12">
        <v>41848</v>
      </c>
      <c r="C509" s="18">
        <v>8.7799999999999994</v>
      </c>
    </row>
    <row r="510" spans="2:3" x14ac:dyDescent="0.25">
      <c r="B510" s="12">
        <v>41841</v>
      </c>
      <c r="C510" s="18">
        <v>9.0299999999999994</v>
      </c>
    </row>
    <row r="511" spans="2:3" x14ac:dyDescent="0.25">
      <c r="B511" s="12">
        <v>41834</v>
      </c>
      <c r="C511" s="18">
        <v>9.26</v>
      </c>
    </row>
    <row r="512" spans="2:3" x14ac:dyDescent="0.25">
      <c r="B512" s="12">
        <v>41827</v>
      </c>
      <c r="C512" s="18">
        <v>10.1</v>
      </c>
    </row>
    <row r="513" spans="2:3" x14ac:dyDescent="0.25">
      <c r="B513" s="12">
        <v>41820</v>
      </c>
      <c r="C513" s="18">
        <v>11.17</v>
      </c>
    </row>
    <row r="514" spans="2:3" x14ac:dyDescent="0.25">
      <c r="B514" s="12">
        <v>41813</v>
      </c>
      <c r="C514" s="18">
        <v>11.05</v>
      </c>
    </row>
    <row r="515" spans="2:3" x14ac:dyDescent="0.25">
      <c r="B515" s="12">
        <v>41806</v>
      </c>
      <c r="C515" s="18">
        <v>11.07</v>
      </c>
    </row>
    <row r="516" spans="2:3" x14ac:dyDescent="0.25">
      <c r="B516" s="12">
        <v>41799</v>
      </c>
      <c r="C516" s="18">
        <v>10.91</v>
      </c>
    </row>
    <row r="517" spans="2:3" x14ac:dyDescent="0.25">
      <c r="B517" s="12">
        <v>41792</v>
      </c>
      <c r="C517" s="18">
        <v>8.68</v>
      </c>
    </row>
    <row r="518" spans="2:3" x14ac:dyDescent="0.25">
      <c r="B518" s="12">
        <v>41785</v>
      </c>
      <c r="C518" s="18">
        <v>8.9499999999999993</v>
      </c>
    </row>
    <row r="519" spans="2:3" x14ac:dyDescent="0.25">
      <c r="B519" s="12">
        <v>41778</v>
      </c>
      <c r="C519" s="18">
        <v>9.3800000000000008</v>
      </c>
    </row>
    <row r="520" spans="2:3" x14ac:dyDescent="0.25">
      <c r="B520" s="12">
        <v>41771</v>
      </c>
      <c r="C520" s="18">
        <v>9.5</v>
      </c>
    </row>
    <row r="521" spans="2:3" x14ac:dyDescent="0.25">
      <c r="B521" s="12">
        <v>41764</v>
      </c>
      <c r="C521" s="18">
        <v>8.9700000000000006</v>
      </c>
    </row>
    <row r="522" spans="2:3" x14ac:dyDescent="0.25">
      <c r="B522" s="12">
        <v>41757</v>
      </c>
      <c r="C522" s="18">
        <v>12.15</v>
      </c>
    </row>
    <row r="523" spans="2:3" x14ac:dyDescent="0.25">
      <c r="B523" s="12">
        <v>41750</v>
      </c>
      <c r="C523" s="18">
        <v>11.68</v>
      </c>
    </row>
    <row r="524" spans="2:3" x14ac:dyDescent="0.25">
      <c r="B524" s="12">
        <v>41743</v>
      </c>
      <c r="C524" s="18">
        <v>11.46</v>
      </c>
    </row>
    <row r="525" spans="2:3" x14ac:dyDescent="0.25">
      <c r="B525" s="12">
        <v>41736</v>
      </c>
      <c r="C525" s="18">
        <v>11.37</v>
      </c>
    </row>
    <row r="526" spans="2:3" x14ac:dyDescent="0.25">
      <c r="B526" s="12">
        <v>41729</v>
      </c>
      <c r="C526" s="18">
        <v>12.56</v>
      </c>
    </row>
    <row r="527" spans="2:3" x14ac:dyDescent="0.25">
      <c r="B527" s="12">
        <v>41722</v>
      </c>
      <c r="C527" s="18">
        <v>13.91</v>
      </c>
    </row>
    <row r="528" spans="2:3" x14ac:dyDescent="0.25">
      <c r="B528" s="12">
        <v>41715</v>
      </c>
      <c r="C528" s="18">
        <v>15.03</v>
      </c>
    </row>
    <row r="529" spans="2:3" x14ac:dyDescent="0.25">
      <c r="B529" s="12">
        <v>41708</v>
      </c>
      <c r="C529" s="18">
        <v>16.170000000000002</v>
      </c>
    </row>
    <row r="530" spans="2:3" x14ac:dyDescent="0.25">
      <c r="B530" s="12">
        <v>41701</v>
      </c>
      <c r="C530" s="18">
        <v>14.43</v>
      </c>
    </row>
    <row r="531" spans="2:3" x14ac:dyDescent="0.25">
      <c r="B531" s="12">
        <v>41694</v>
      </c>
      <c r="C531" s="18">
        <v>13.4</v>
      </c>
    </row>
    <row r="532" spans="2:3" x14ac:dyDescent="0.25">
      <c r="B532" s="12">
        <v>41687</v>
      </c>
      <c r="C532" s="18">
        <v>13.32</v>
      </c>
    </row>
    <row r="533" spans="2:3" x14ac:dyDescent="0.25">
      <c r="B533" s="12">
        <v>41680</v>
      </c>
      <c r="C533" s="18">
        <v>13.29</v>
      </c>
    </row>
    <row r="534" spans="2:3" x14ac:dyDescent="0.25">
      <c r="B534" s="12">
        <v>41673</v>
      </c>
      <c r="C534" s="18">
        <v>13.02</v>
      </c>
    </row>
    <row r="535" spans="2:3" x14ac:dyDescent="0.25">
      <c r="B535" s="12">
        <v>41666</v>
      </c>
      <c r="C535" s="18">
        <v>14.08</v>
      </c>
    </row>
    <row r="536" spans="2:3" x14ac:dyDescent="0.25">
      <c r="B536" s="12">
        <v>41659</v>
      </c>
      <c r="C536" s="18">
        <v>14.38</v>
      </c>
    </row>
    <row r="537" spans="2:3" x14ac:dyDescent="0.25">
      <c r="B537" s="12">
        <v>41652</v>
      </c>
      <c r="C537" s="18">
        <v>15.99</v>
      </c>
    </row>
    <row r="538" spans="2:3" x14ac:dyDescent="0.25">
      <c r="B538" s="12">
        <v>41645</v>
      </c>
      <c r="C538" s="18">
        <v>16.09</v>
      </c>
    </row>
    <row r="539" spans="2:3" x14ac:dyDescent="0.25">
      <c r="B539" s="12">
        <v>41638</v>
      </c>
      <c r="C539" s="18">
        <v>16.879999000000002</v>
      </c>
    </row>
    <row r="540" spans="2:3" x14ac:dyDescent="0.25">
      <c r="B540" s="12">
        <v>41631</v>
      </c>
      <c r="C540" s="18">
        <v>16.75</v>
      </c>
    </row>
    <row r="541" spans="2:3" x14ac:dyDescent="0.25">
      <c r="B541" s="12">
        <v>41624</v>
      </c>
      <c r="C541" s="18">
        <v>16.489999999999998</v>
      </c>
    </row>
    <row r="542" spans="2:3" x14ac:dyDescent="0.25">
      <c r="B542" s="12">
        <v>41617</v>
      </c>
      <c r="C542" s="18">
        <v>16.989999999999998</v>
      </c>
    </row>
    <row r="543" spans="2:3" x14ac:dyDescent="0.25">
      <c r="B543" s="12">
        <v>41610</v>
      </c>
      <c r="C543" s="18">
        <v>17.450001</v>
      </c>
    </row>
    <row r="544" spans="2:3" x14ac:dyDescent="0.25">
      <c r="B544" s="12">
        <v>41603</v>
      </c>
      <c r="C544" s="18">
        <v>17.950001</v>
      </c>
    </row>
    <row r="545" spans="2:3" x14ac:dyDescent="0.25">
      <c r="B545" s="12">
        <v>41596</v>
      </c>
      <c r="C545" s="18">
        <v>17.32</v>
      </c>
    </row>
    <row r="546" spans="2:3" x14ac:dyDescent="0.25">
      <c r="B546" s="12">
        <v>41589</v>
      </c>
      <c r="C546" s="18">
        <v>18.5</v>
      </c>
    </row>
    <row r="547" spans="2:3" x14ac:dyDescent="0.25">
      <c r="B547" s="12">
        <v>41582</v>
      </c>
      <c r="C547" s="18">
        <v>18.049999</v>
      </c>
    </row>
    <row r="548" spans="2:3" x14ac:dyDescent="0.25">
      <c r="B548" s="12">
        <v>41575</v>
      </c>
      <c r="C548" s="18">
        <v>18.280000999999999</v>
      </c>
    </row>
    <row r="549" spans="2:3" x14ac:dyDescent="0.25">
      <c r="B549" s="12">
        <v>41568</v>
      </c>
      <c r="C549" s="18">
        <v>18.889999</v>
      </c>
    </row>
    <row r="550" spans="2:3" x14ac:dyDescent="0.25">
      <c r="B550" s="12">
        <v>41561</v>
      </c>
      <c r="C550" s="18">
        <v>18.420000000000002</v>
      </c>
    </row>
    <row r="551" spans="2:3" x14ac:dyDescent="0.25">
      <c r="B551" s="12">
        <v>41554</v>
      </c>
      <c r="C551" s="18">
        <v>17.48</v>
      </c>
    </row>
    <row r="552" spans="2:3" x14ac:dyDescent="0.25">
      <c r="B552" s="12">
        <v>41547</v>
      </c>
      <c r="C552" s="18">
        <v>16.899999999999999</v>
      </c>
    </row>
    <row r="553" spans="2:3" x14ac:dyDescent="0.25">
      <c r="B553" s="12">
        <v>41540</v>
      </c>
      <c r="C553" s="18">
        <v>15.94</v>
      </c>
    </row>
    <row r="554" spans="2:3" x14ac:dyDescent="0.25">
      <c r="B554" s="12">
        <v>41533</v>
      </c>
      <c r="C554" s="18">
        <v>16.690000999999999</v>
      </c>
    </row>
    <row r="555" spans="2:3" x14ac:dyDescent="0.25">
      <c r="B555" s="12">
        <v>41526</v>
      </c>
      <c r="C555" s="18">
        <v>14.24</v>
      </c>
    </row>
    <row r="556" spans="2:3" x14ac:dyDescent="0.25">
      <c r="B556" s="12">
        <v>41519</v>
      </c>
      <c r="C556" s="18">
        <v>14.65</v>
      </c>
    </row>
    <row r="557" spans="2:3" x14ac:dyDescent="0.25">
      <c r="B557" s="12">
        <v>41512</v>
      </c>
      <c r="C557" s="18">
        <v>14.29</v>
      </c>
    </row>
    <row r="558" spans="2:3" x14ac:dyDescent="0.25">
      <c r="B558" s="12">
        <v>41505</v>
      </c>
      <c r="C558" s="18">
        <v>14.97</v>
      </c>
    </row>
    <row r="559" spans="2:3" x14ac:dyDescent="0.25">
      <c r="B559" s="12">
        <v>41498</v>
      </c>
      <c r="C559" s="18">
        <v>14.84</v>
      </c>
    </row>
    <row r="560" spans="2:3" x14ac:dyDescent="0.25">
      <c r="B560" s="12">
        <v>41491</v>
      </c>
      <c r="C560" s="18">
        <v>14.5</v>
      </c>
    </row>
    <row r="561" spans="2:3" x14ac:dyDescent="0.25">
      <c r="B561" s="12">
        <v>41484</v>
      </c>
      <c r="C561" s="18">
        <v>13.88</v>
      </c>
    </row>
    <row r="562" spans="2:3" x14ac:dyDescent="0.25">
      <c r="B562" s="12">
        <v>41477</v>
      </c>
      <c r="C562" s="18">
        <v>13.12</v>
      </c>
    </row>
    <row r="563" spans="2:3" x14ac:dyDescent="0.25">
      <c r="B563" s="12">
        <v>41470</v>
      </c>
      <c r="C563" s="18">
        <v>13.24</v>
      </c>
    </row>
    <row r="564" spans="2:3" x14ac:dyDescent="0.25">
      <c r="B564" s="12">
        <v>41463</v>
      </c>
      <c r="C564" s="18">
        <v>12.59</v>
      </c>
    </row>
    <row r="565" spans="2:3" x14ac:dyDescent="0.25">
      <c r="B565" s="12">
        <v>41456</v>
      </c>
      <c r="C565" s="18">
        <v>12.29</v>
      </c>
    </row>
    <row r="566" spans="2:3" x14ac:dyDescent="0.25">
      <c r="B566" s="12">
        <v>41449</v>
      </c>
      <c r="C566" s="18">
        <v>11.25</v>
      </c>
    </row>
    <row r="567" spans="2:3" x14ac:dyDescent="0.25">
      <c r="B567" s="12">
        <v>41442</v>
      </c>
      <c r="C567" s="18">
        <v>10.93</v>
      </c>
    </row>
    <row r="568" spans="2:3" x14ac:dyDescent="0.25">
      <c r="B568" s="12">
        <v>41435</v>
      </c>
      <c r="C568" s="18">
        <v>11.55</v>
      </c>
    </row>
    <row r="569" spans="2:3" x14ac:dyDescent="0.25">
      <c r="B569" s="12">
        <v>41428</v>
      </c>
      <c r="C569" s="18">
        <v>11.64</v>
      </c>
    </row>
    <row r="570" spans="2:3" x14ac:dyDescent="0.25">
      <c r="B570" s="12">
        <v>41421</v>
      </c>
      <c r="C570" s="18">
        <v>10.89</v>
      </c>
    </row>
    <row r="571" spans="2:3" x14ac:dyDescent="0.25">
      <c r="B571" s="12">
        <v>41414</v>
      </c>
      <c r="C571" s="18">
        <v>9.23</v>
      </c>
    </row>
    <row r="572" spans="2:3" x14ac:dyDescent="0.25">
      <c r="B572" s="12">
        <v>41407</v>
      </c>
      <c r="C572" s="18">
        <v>9.01</v>
      </c>
    </row>
    <row r="573" spans="2:3" x14ac:dyDescent="0.25">
      <c r="B573" s="12">
        <v>41400</v>
      </c>
      <c r="C573" s="18">
        <v>8.73</v>
      </c>
    </row>
    <row r="574" spans="2:3" x14ac:dyDescent="0.25">
      <c r="B574" s="12">
        <v>41393</v>
      </c>
      <c r="C574" s="18">
        <v>9.09</v>
      </c>
    </row>
    <row r="575" spans="2:3" x14ac:dyDescent="0.25">
      <c r="B575" s="12">
        <v>41386</v>
      </c>
      <c r="C575" s="18">
        <v>8.6199999999999992</v>
      </c>
    </row>
    <row r="576" spans="2:3" x14ac:dyDescent="0.25">
      <c r="B576" s="12">
        <v>41379</v>
      </c>
      <c r="C576" s="18">
        <v>7.89</v>
      </c>
    </row>
    <row r="577" spans="2:3" x14ac:dyDescent="0.25">
      <c r="B577" s="12">
        <v>41372</v>
      </c>
      <c r="C577" s="18">
        <v>8.43</v>
      </c>
    </row>
    <row r="578" spans="2:3" x14ac:dyDescent="0.25">
      <c r="B578" s="12">
        <v>41365</v>
      </c>
      <c r="C578" s="18">
        <v>8.16</v>
      </c>
    </row>
    <row r="579" spans="2:3" x14ac:dyDescent="0.25">
      <c r="B579" s="12">
        <v>41358</v>
      </c>
      <c r="C579" s="18">
        <v>8.75</v>
      </c>
    </row>
    <row r="580" spans="2:3" x14ac:dyDescent="0.25">
      <c r="B580" s="12">
        <v>41351</v>
      </c>
      <c r="C580" s="18">
        <v>8.8800000000000008</v>
      </c>
    </row>
    <row r="581" spans="2:3" x14ac:dyDescent="0.25">
      <c r="B581" s="12">
        <v>41344</v>
      </c>
      <c r="C581" s="18">
        <v>8.7899999999999991</v>
      </c>
    </row>
    <row r="582" spans="2:3" x14ac:dyDescent="0.25">
      <c r="B582" s="12">
        <v>41337</v>
      </c>
      <c r="C582" s="18">
        <v>8.8800000000000008</v>
      </c>
    </row>
    <row r="583" spans="2:3" x14ac:dyDescent="0.25">
      <c r="B583" s="12">
        <v>41330</v>
      </c>
      <c r="C583" s="18">
        <v>9</v>
      </c>
    </row>
    <row r="584" spans="2:3" x14ac:dyDescent="0.25">
      <c r="B584" s="12">
        <v>41323</v>
      </c>
      <c r="C584" s="18">
        <v>9.17</v>
      </c>
    </row>
    <row r="585" spans="2:3" x14ac:dyDescent="0.25">
      <c r="B585" s="12">
        <v>41316</v>
      </c>
      <c r="C585" s="18">
        <v>9.2100000000000009</v>
      </c>
    </row>
    <row r="586" spans="2:3" x14ac:dyDescent="0.25">
      <c r="B586" s="12">
        <v>41309</v>
      </c>
      <c r="C586" s="18">
        <v>9.33</v>
      </c>
    </row>
    <row r="587" spans="2:3" x14ac:dyDescent="0.25">
      <c r="B587" s="12">
        <v>41302</v>
      </c>
      <c r="C587" s="18">
        <v>9.42</v>
      </c>
    </row>
    <row r="588" spans="2:3" x14ac:dyDescent="0.25">
      <c r="B588" s="12">
        <v>41295</v>
      </c>
      <c r="C588" s="18">
        <v>9.18</v>
      </c>
    </row>
    <row r="589" spans="2:3" x14ac:dyDescent="0.25">
      <c r="B589" s="12">
        <v>41288</v>
      </c>
      <c r="C589" s="18">
        <v>9.14</v>
      </c>
    </row>
    <row r="590" spans="2:3" x14ac:dyDescent="0.25">
      <c r="B590" s="12">
        <v>41281</v>
      </c>
      <c r="C590" s="18">
        <v>9.58</v>
      </c>
    </row>
    <row r="591" spans="2:3" x14ac:dyDescent="0.25">
      <c r="B591" s="12">
        <v>41274</v>
      </c>
      <c r="C591" s="18">
        <v>9.59</v>
      </c>
    </row>
    <row r="592" spans="2:3" x14ac:dyDescent="0.25">
      <c r="B592" s="12">
        <v>41267</v>
      </c>
      <c r="C592" s="18">
        <v>8.41</v>
      </c>
    </row>
    <row r="593" spans="2:3" x14ac:dyDescent="0.25">
      <c r="B593" s="12">
        <v>41260</v>
      </c>
      <c r="C593" s="18">
        <v>8.77</v>
      </c>
    </row>
    <row r="594" spans="2:3" x14ac:dyDescent="0.25">
      <c r="B594" s="12">
        <v>41253</v>
      </c>
      <c r="C594" s="18">
        <v>8.35</v>
      </c>
    </row>
    <row r="595" spans="2:3" x14ac:dyDescent="0.25">
      <c r="B595" s="12">
        <v>41246</v>
      </c>
      <c r="C595" s="18">
        <v>8.27</v>
      </c>
    </row>
    <row r="596" spans="2:3" x14ac:dyDescent="0.25">
      <c r="B596" s="12">
        <v>41239</v>
      </c>
      <c r="C596" s="18">
        <v>8.33</v>
      </c>
    </row>
    <row r="597" spans="2:3" x14ac:dyDescent="0.25">
      <c r="B597" s="12">
        <v>41232</v>
      </c>
      <c r="C597" s="18">
        <v>7.75</v>
      </c>
    </row>
    <row r="598" spans="2:3" x14ac:dyDescent="0.25">
      <c r="B598" s="12">
        <v>41225</v>
      </c>
      <c r="C598" s="18">
        <v>6.93</v>
      </c>
    </row>
    <row r="599" spans="2:3" x14ac:dyDescent="0.25">
      <c r="B599" s="12">
        <v>41218</v>
      </c>
      <c r="C599" s="18">
        <v>7.25</v>
      </c>
    </row>
    <row r="600" spans="2:3" x14ac:dyDescent="0.25">
      <c r="B600" s="12">
        <v>41211</v>
      </c>
      <c r="C600" s="18">
        <v>8.3000000000000007</v>
      </c>
    </row>
    <row r="601" spans="2:3" x14ac:dyDescent="0.25">
      <c r="B601" s="12">
        <v>41204</v>
      </c>
      <c r="C601" s="18">
        <v>8.08</v>
      </c>
    </row>
    <row r="602" spans="2:3" x14ac:dyDescent="0.25">
      <c r="B602" s="12">
        <v>41197</v>
      </c>
      <c r="C602" s="18">
        <v>7.95</v>
      </c>
    </row>
    <row r="603" spans="2:3" x14ac:dyDescent="0.25">
      <c r="B603" s="12">
        <v>41190</v>
      </c>
      <c r="C603" s="18">
        <v>7.82</v>
      </c>
    </row>
    <row r="604" spans="2:3" x14ac:dyDescent="0.25">
      <c r="B604" s="12">
        <v>41183</v>
      </c>
      <c r="C604" s="18">
        <v>7.8</v>
      </c>
    </row>
    <row r="605" spans="2:3" x14ac:dyDescent="0.25">
      <c r="B605" s="12">
        <v>41176</v>
      </c>
      <c r="C605" s="18">
        <v>8.2799999999999994</v>
      </c>
    </row>
    <row r="606" spans="2:3" x14ac:dyDescent="0.25">
      <c r="B606" s="12">
        <v>41169</v>
      </c>
      <c r="C606" s="18">
        <v>7.87</v>
      </c>
    </row>
    <row r="607" spans="2:3" x14ac:dyDescent="0.25">
      <c r="B607" s="12">
        <v>41162</v>
      </c>
      <c r="C607" s="18">
        <v>8.3699999999999992</v>
      </c>
    </row>
    <row r="608" spans="2:3" x14ac:dyDescent="0.25">
      <c r="B608" s="12">
        <v>41155</v>
      </c>
      <c r="C608" s="18">
        <v>8.06</v>
      </c>
    </row>
    <row r="609" spans="2:3" x14ac:dyDescent="0.25">
      <c r="B609" s="12">
        <v>41148</v>
      </c>
      <c r="C609" s="18">
        <v>7.33</v>
      </c>
    </row>
    <row r="610" spans="2:3" x14ac:dyDescent="0.25">
      <c r="B610" s="12">
        <v>41141</v>
      </c>
      <c r="C610" s="18">
        <v>6.72</v>
      </c>
    </row>
    <row r="611" spans="2:3" x14ac:dyDescent="0.25">
      <c r="B611" s="12">
        <v>41134</v>
      </c>
      <c r="C611" s="18">
        <v>6.89</v>
      </c>
    </row>
    <row r="612" spans="2:3" x14ac:dyDescent="0.25">
      <c r="B612" s="12">
        <v>41127</v>
      </c>
      <c r="C612" s="18">
        <v>7.06</v>
      </c>
    </row>
    <row r="613" spans="2:3" x14ac:dyDescent="0.25">
      <c r="B613" s="12">
        <v>41120</v>
      </c>
      <c r="C613" s="18">
        <v>8.59</v>
      </c>
    </row>
    <row r="614" spans="2:3" x14ac:dyDescent="0.25">
      <c r="B614" s="12">
        <v>41113</v>
      </c>
      <c r="C614" s="18">
        <v>8.6999999999999993</v>
      </c>
    </row>
    <row r="615" spans="2:3" x14ac:dyDescent="0.25">
      <c r="B615" s="12">
        <v>41106</v>
      </c>
      <c r="C615" s="18">
        <v>8.76</v>
      </c>
    </row>
    <row r="616" spans="2:3" x14ac:dyDescent="0.25">
      <c r="B616" s="12">
        <v>41099</v>
      </c>
      <c r="C616" s="18">
        <v>8.2100000000000009</v>
      </c>
    </row>
    <row r="617" spans="2:3" x14ac:dyDescent="0.25">
      <c r="B617" s="12">
        <v>41092</v>
      </c>
      <c r="C617" s="18">
        <v>8.3800000000000008</v>
      </c>
    </row>
    <row r="618" spans="2:3" x14ac:dyDescent="0.25">
      <c r="B618" s="12">
        <v>41085</v>
      </c>
      <c r="C618" s="18">
        <v>8.5500000000000007</v>
      </c>
    </row>
    <row r="619" spans="2:3" x14ac:dyDescent="0.25">
      <c r="B619" s="12">
        <v>41078</v>
      </c>
      <c r="C619" s="18">
        <v>8.5500000000000007</v>
      </c>
    </row>
    <row r="620" spans="2:3" x14ac:dyDescent="0.25">
      <c r="B620" s="12">
        <v>41071</v>
      </c>
      <c r="C620" s="18">
        <v>8.8800000000000008</v>
      </c>
    </row>
    <row r="621" spans="2:3" x14ac:dyDescent="0.25">
      <c r="B621" s="12">
        <v>41064</v>
      </c>
      <c r="C621" s="18">
        <v>8.8800000000000008</v>
      </c>
    </row>
    <row r="622" spans="2:3" x14ac:dyDescent="0.25">
      <c r="B622" s="12">
        <v>41057</v>
      </c>
      <c r="C622" s="18">
        <v>8.18</v>
      </c>
    </row>
    <row r="623" spans="2:3" x14ac:dyDescent="0.25">
      <c r="B623" s="12">
        <v>41050</v>
      </c>
      <c r="C623" s="18">
        <v>8.49</v>
      </c>
    </row>
    <row r="624" spans="2:3" x14ac:dyDescent="0.25">
      <c r="B624" s="12">
        <v>41043</v>
      </c>
      <c r="C624" s="18">
        <v>8.6999999999999993</v>
      </c>
    </row>
    <row r="625" spans="2:3" x14ac:dyDescent="0.25">
      <c r="B625" s="12">
        <v>41036</v>
      </c>
      <c r="C625" s="18">
        <v>9.49</v>
      </c>
    </row>
    <row r="626" spans="2:3" x14ac:dyDescent="0.25">
      <c r="B626" s="12">
        <v>41029</v>
      </c>
      <c r="C626" s="18">
        <v>9.56</v>
      </c>
    </row>
    <row r="627" spans="2:3" x14ac:dyDescent="0.25">
      <c r="B627" s="12">
        <v>41022</v>
      </c>
      <c r="C627" s="18">
        <v>11.02</v>
      </c>
    </row>
    <row r="628" spans="2:3" x14ac:dyDescent="0.25">
      <c r="B628" s="12">
        <v>41015</v>
      </c>
      <c r="C628" s="18">
        <v>11.37</v>
      </c>
    </row>
    <row r="629" spans="2:3" x14ac:dyDescent="0.25">
      <c r="B629" s="12">
        <v>41008</v>
      </c>
      <c r="C629" s="18">
        <v>11.29</v>
      </c>
    </row>
    <row r="630" spans="2:3" x14ac:dyDescent="0.25">
      <c r="B630" s="12">
        <v>41001</v>
      </c>
      <c r="C630" s="18">
        <v>11.88</v>
      </c>
    </row>
    <row r="631" spans="2:3" x14ac:dyDescent="0.25">
      <c r="B631" s="12">
        <v>40994</v>
      </c>
      <c r="C631" s="18">
        <v>11.66</v>
      </c>
    </row>
    <row r="632" spans="2:3" x14ac:dyDescent="0.25">
      <c r="B632" s="12">
        <v>40987</v>
      </c>
      <c r="C632" s="18">
        <v>11.47</v>
      </c>
    </row>
    <row r="633" spans="2:3" x14ac:dyDescent="0.25">
      <c r="B633" s="12">
        <v>40980</v>
      </c>
      <c r="C633" s="18">
        <v>10.93</v>
      </c>
    </row>
    <row r="634" spans="2:3" x14ac:dyDescent="0.25">
      <c r="B634" s="12">
        <v>40973</v>
      </c>
      <c r="C634" s="18">
        <v>10.73</v>
      </c>
    </row>
    <row r="635" spans="2:3" x14ac:dyDescent="0.25">
      <c r="B635" s="12">
        <v>40966</v>
      </c>
      <c r="C635" s="18">
        <v>10.3</v>
      </c>
    </row>
    <row r="636" spans="2:3" x14ac:dyDescent="0.25">
      <c r="B636" s="12">
        <v>40959</v>
      </c>
      <c r="C636" s="18">
        <v>12.09</v>
      </c>
    </row>
    <row r="637" spans="2:3" x14ac:dyDescent="0.25">
      <c r="B637" s="12">
        <v>40952</v>
      </c>
      <c r="C637" s="18">
        <v>12.59</v>
      </c>
    </row>
    <row r="638" spans="2:3" x14ac:dyDescent="0.25">
      <c r="B638" s="12">
        <v>40945</v>
      </c>
      <c r="C638" s="18">
        <v>12.5</v>
      </c>
    </row>
    <row r="639" spans="2:3" x14ac:dyDescent="0.25">
      <c r="B639" s="12">
        <v>40938</v>
      </c>
      <c r="C639" s="18">
        <v>13.03</v>
      </c>
    </row>
    <row r="640" spans="2:3" x14ac:dyDescent="0.25">
      <c r="B640" s="12">
        <v>40931</v>
      </c>
      <c r="C640" s="18">
        <v>11.75</v>
      </c>
    </row>
    <row r="641" spans="2:3" x14ac:dyDescent="0.25">
      <c r="B641" s="12">
        <v>40924</v>
      </c>
      <c r="C641" s="18">
        <v>11.71</v>
      </c>
    </row>
    <row r="642" spans="2:3" x14ac:dyDescent="0.25">
      <c r="B642" s="12">
        <v>40917</v>
      </c>
      <c r="C642" s="18">
        <v>11.19</v>
      </c>
    </row>
    <row r="643" spans="2:3" x14ac:dyDescent="0.25">
      <c r="B643" s="12">
        <v>40910</v>
      </c>
      <c r="C643" s="18">
        <v>10.48</v>
      </c>
    </row>
    <row r="644" spans="2:3" x14ac:dyDescent="0.25">
      <c r="B644" s="12">
        <v>40903</v>
      </c>
      <c r="C644" s="18">
        <v>9.6999999999999993</v>
      </c>
    </row>
    <row r="645" spans="2:3" x14ac:dyDescent="0.25">
      <c r="B645" s="12">
        <v>40896</v>
      </c>
      <c r="C645" s="18">
        <v>8.1999999999999993</v>
      </c>
    </row>
    <row r="646" spans="2:3" x14ac:dyDescent="0.25">
      <c r="B646" s="12">
        <v>40889</v>
      </c>
      <c r="C646" s="18">
        <v>7.92</v>
      </c>
    </row>
    <row r="647" spans="2:3" x14ac:dyDescent="0.25">
      <c r="B647" s="12">
        <v>40882</v>
      </c>
      <c r="C647" s="18">
        <v>9.1</v>
      </c>
    </row>
    <row r="648" spans="2:3" x14ac:dyDescent="0.25">
      <c r="B648" s="12">
        <v>40875</v>
      </c>
      <c r="C648" s="18">
        <v>8.32</v>
      </c>
    </row>
    <row r="649" spans="2:3" x14ac:dyDescent="0.25">
      <c r="B649" s="12">
        <v>40868</v>
      </c>
      <c r="C649" s="18">
        <v>7.72</v>
      </c>
    </row>
    <row r="650" spans="2:3" x14ac:dyDescent="0.25">
      <c r="B650" s="12">
        <v>40861</v>
      </c>
      <c r="C650" s="18">
        <v>8.2200000000000006</v>
      </c>
    </row>
    <row r="651" spans="2:3" x14ac:dyDescent="0.25">
      <c r="B651" s="12">
        <v>40854</v>
      </c>
      <c r="C651" s="18">
        <v>8.75</v>
      </c>
    </row>
    <row r="652" spans="2:3" x14ac:dyDescent="0.25">
      <c r="B652" s="12">
        <v>40847</v>
      </c>
      <c r="C652" s="18">
        <v>8.94</v>
      </c>
    </row>
    <row r="653" spans="2:3" x14ac:dyDescent="0.25">
      <c r="B653" s="12">
        <v>40840</v>
      </c>
      <c r="C653" s="18">
        <v>9.02</v>
      </c>
    </row>
    <row r="654" spans="2:3" x14ac:dyDescent="0.25">
      <c r="B654" s="12">
        <v>40833</v>
      </c>
      <c r="C654" s="18">
        <v>8.35</v>
      </c>
    </row>
    <row r="655" spans="2:3" x14ac:dyDescent="0.25">
      <c r="B655" s="12">
        <v>40826</v>
      </c>
      <c r="C655" s="18">
        <v>8.3000000000000007</v>
      </c>
    </row>
    <row r="656" spans="2:3" x14ac:dyDescent="0.25">
      <c r="B656" s="12">
        <v>40819</v>
      </c>
      <c r="C656" s="18">
        <v>7.27</v>
      </c>
    </row>
    <row r="657" spans="2:3" x14ac:dyDescent="0.25">
      <c r="B657" s="12">
        <v>40812</v>
      </c>
      <c r="C657" s="18">
        <v>7.12</v>
      </c>
    </row>
    <row r="658" spans="2:3" x14ac:dyDescent="0.25">
      <c r="B658" s="12">
        <v>40805</v>
      </c>
      <c r="C658" s="18">
        <v>7.05</v>
      </c>
    </row>
    <row r="659" spans="2:3" x14ac:dyDescent="0.25">
      <c r="B659" s="12">
        <v>40798</v>
      </c>
      <c r="C659" s="18">
        <v>7.89</v>
      </c>
    </row>
    <row r="660" spans="2:3" x14ac:dyDescent="0.25">
      <c r="B660" s="12">
        <v>40791</v>
      </c>
      <c r="C660" s="18">
        <v>7.82</v>
      </c>
    </row>
    <row r="661" spans="2:3" x14ac:dyDescent="0.25">
      <c r="B661" s="12">
        <v>40784</v>
      </c>
      <c r="C661" s="18">
        <v>8.3800000000000008</v>
      </c>
    </row>
    <row r="662" spans="2:3" x14ac:dyDescent="0.25">
      <c r="B662" s="12">
        <v>40777</v>
      </c>
      <c r="C662" s="18">
        <v>8.18</v>
      </c>
    </row>
    <row r="663" spans="2:3" x14ac:dyDescent="0.25">
      <c r="B663" s="12">
        <v>40770</v>
      </c>
      <c r="C663" s="18">
        <v>7.98</v>
      </c>
    </row>
    <row r="664" spans="2:3" x14ac:dyDescent="0.25">
      <c r="B664" s="12">
        <v>40763</v>
      </c>
      <c r="C664" s="18">
        <v>8.2799999999999994</v>
      </c>
    </row>
    <row r="665" spans="2:3" x14ac:dyDescent="0.25">
      <c r="B665" s="12">
        <v>40756</v>
      </c>
      <c r="C665" s="18">
        <v>7.78</v>
      </c>
    </row>
    <row r="666" spans="2:3" x14ac:dyDescent="0.25">
      <c r="B666" s="12">
        <v>40749</v>
      </c>
      <c r="C666" s="18">
        <v>9.14</v>
      </c>
    </row>
    <row r="667" spans="2:3" x14ac:dyDescent="0.25">
      <c r="B667" s="12">
        <v>40742</v>
      </c>
      <c r="C667" s="18">
        <v>9.6300000000000008</v>
      </c>
    </row>
    <row r="668" spans="2:3" x14ac:dyDescent="0.25">
      <c r="B668" s="12">
        <v>40735</v>
      </c>
      <c r="C668" s="18">
        <v>9.86</v>
      </c>
    </row>
    <row r="669" spans="2:3" x14ac:dyDescent="0.25">
      <c r="B669" s="12">
        <v>40728</v>
      </c>
      <c r="C669" s="18">
        <v>10.27</v>
      </c>
    </row>
    <row r="670" spans="2:3" x14ac:dyDescent="0.25">
      <c r="B670" s="12">
        <v>40721</v>
      </c>
      <c r="C670" s="18">
        <v>10.39</v>
      </c>
    </row>
    <row r="671" spans="2:3" x14ac:dyDescent="0.25">
      <c r="B671" s="12">
        <v>40714</v>
      </c>
      <c r="C671" s="18">
        <v>9.6999999999999993</v>
      </c>
    </row>
    <row r="672" spans="2:3" x14ac:dyDescent="0.25">
      <c r="B672" s="12">
        <v>40707</v>
      </c>
      <c r="C672" s="18">
        <v>9.2799999999999994</v>
      </c>
    </row>
    <row r="673" spans="2:3" x14ac:dyDescent="0.25">
      <c r="B673" s="12">
        <v>40700</v>
      </c>
      <c r="C673" s="18">
        <v>8.67</v>
      </c>
    </row>
    <row r="674" spans="2:3" x14ac:dyDescent="0.25">
      <c r="B674" s="12">
        <v>40693</v>
      </c>
      <c r="C674" s="18">
        <v>9.3699999999999992</v>
      </c>
    </row>
    <row r="675" spans="2:3" x14ac:dyDescent="0.25">
      <c r="B675" s="12">
        <v>40686</v>
      </c>
      <c r="C675" s="18">
        <v>9.91</v>
      </c>
    </row>
    <row r="676" spans="2:3" x14ac:dyDescent="0.25">
      <c r="B676" s="12">
        <v>40679</v>
      </c>
      <c r="C676" s="18">
        <v>9.67</v>
      </c>
    </row>
    <row r="677" spans="2:3" x14ac:dyDescent="0.25">
      <c r="B677" s="12">
        <v>40672</v>
      </c>
      <c r="C677" s="18">
        <v>10.27</v>
      </c>
    </row>
    <row r="678" spans="2:3" x14ac:dyDescent="0.25">
      <c r="B678" s="12">
        <v>40665</v>
      </c>
      <c r="C678" s="18">
        <v>10.5</v>
      </c>
    </row>
    <row r="679" spans="2:3" x14ac:dyDescent="0.25">
      <c r="B679" s="12">
        <v>40658</v>
      </c>
      <c r="C679" s="18">
        <v>10.53</v>
      </c>
    </row>
    <row r="680" spans="2:3" x14ac:dyDescent="0.25">
      <c r="B680" s="12">
        <v>40651</v>
      </c>
      <c r="C680" s="18">
        <v>9.49</v>
      </c>
    </row>
    <row r="681" spans="2:3" x14ac:dyDescent="0.25">
      <c r="B681" s="12">
        <v>40644</v>
      </c>
      <c r="C681" s="18">
        <v>8.82</v>
      </c>
    </row>
    <row r="682" spans="2:3" x14ac:dyDescent="0.25">
      <c r="B682" s="12">
        <v>40637</v>
      </c>
      <c r="C682" s="18">
        <v>9.1300000000000008</v>
      </c>
    </row>
    <row r="683" spans="2:3" x14ac:dyDescent="0.25">
      <c r="B683" s="12">
        <v>40630</v>
      </c>
      <c r="C683" s="18">
        <v>9.1199999999999992</v>
      </c>
    </row>
    <row r="684" spans="2:3" x14ac:dyDescent="0.25">
      <c r="B684" s="12">
        <v>40623</v>
      </c>
      <c r="C684" s="18">
        <v>8.41</v>
      </c>
    </row>
    <row r="685" spans="2:3" x14ac:dyDescent="0.25">
      <c r="B685" s="12">
        <v>40616</v>
      </c>
      <c r="C685" s="18">
        <v>8.83</v>
      </c>
    </row>
    <row r="686" spans="2:3" x14ac:dyDescent="0.25">
      <c r="B686" s="12">
        <v>40609</v>
      </c>
      <c r="C686" s="18">
        <v>9.23</v>
      </c>
    </row>
    <row r="687" spans="2:3" x14ac:dyDescent="0.25">
      <c r="B687" s="12">
        <v>40602</v>
      </c>
      <c r="C687" s="18">
        <v>9.1300000000000008</v>
      </c>
    </row>
    <row r="688" spans="2:3" x14ac:dyDescent="0.25">
      <c r="B688" s="12">
        <v>40595</v>
      </c>
      <c r="C688" s="18">
        <v>8.9600000000000009</v>
      </c>
    </row>
    <row r="689" spans="2:3" x14ac:dyDescent="0.25">
      <c r="B689" s="12">
        <v>40588</v>
      </c>
      <c r="C689" s="18">
        <v>9.6</v>
      </c>
    </row>
    <row r="690" spans="2:3" x14ac:dyDescent="0.25">
      <c r="B690" s="12">
        <v>40581</v>
      </c>
      <c r="C690" s="18">
        <v>9.7899999999999991</v>
      </c>
    </row>
    <row r="691" spans="2:3" x14ac:dyDescent="0.25">
      <c r="B691" s="12">
        <v>40574</v>
      </c>
      <c r="C691" s="18">
        <v>9.98</v>
      </c>
    </row>
    <row r="692" spans="2:3" x14ac:dyDescent="0.25">
      <c r="B692" s="12">
        <v>40567</v>
      </c>
      <c r="C692" s="18">
        <v>10.119999999999999</v>
      </c>
    </row>
    <row r="693" spans="2:3" x14ac:dyDescent="0.25">
      <c r="B693" s="12">
        <v>40560</v>
      </c>
      <c r="C693" s="18">
        <v>10.130000000000001</v>
      </c>
    </row>
    <row r="694" spans="2:3" x14ac:dyDescent="0.25">
      <c r="B694" s="12">
        <v>40553</v>
      </c>
      <c r="C694" s="18">
        <v>10.39</v>
      </c>
    </row>
    <row r="695" spans="2:3" x14ac:dyDescent="0.25">
      <c r="B695" s="12">
        <v>40546</v>
      </c>
      <c r="C695" s="18">
        <v>10.199999999999999</v>
      </c>
    </row>
    <row r="696" spans="2:3" x14ac:dyDescent="0.25">
      <c r="B696" s="12">
        <v>40539</v>
      </c>
      <c r="C696" s="18">
        <v>9.9600000000000009</v>
      </c>
    </row>
    <row r="697" spans="2:3" x14ac:dyDescent="0.25">
      <c r="B697" s="12">
        <v>40532</v>
      </c>
      <c r="C697" s="18">
        <v>9.8699999999999992</v>
      </c>
    </row>
    <row r="698" spans="2:3" x14ac:dyDescent="0.25">
      <c r="B698" s="12">
        <v>40525</v>
      </c>
      <c r="C698" s="18">
        <v>9.6300000000000008</v>
      </c>
    </row>
    <row r="699" spans="2:3" x14ac:dyDescent="0.25">
      <c r="B699" s="12">
        <v>40518</v>
      </c>
      <c r="C699" s="18">
        <v>9.39</v>
      </c>
    </row>
    <row r="700" spans="2:3" x14ac:dyDescent="0.25">
      <c r="B700" s="12">
        <v>40511</v>
      </c>
      <c r="C700" s="18">
        <v>8.64</v>
      </c>
    </row>
    <row r="701" spans="2:3" x14ac:dyDescent="0.25">
      <c r="B701" s="12">
        <v>40504</v>
      </c>
      <c r="C701" s="18">
        <v>6.77</v>
      </c>
    </row>
    <row r="702" spans="2:3" x14ac:dyDescent="0.25">
      <c r="B702" s="12">
        <v>40497</v>
      </c>
      <c r="C702" s="18">
        <v>7.36</v>
      </c>
    </row>
    <row r="703" spans="2:3" x14ac:dyDescent="0.25">
      <c r="B703" s="12">
        <v>40490</v>
      </c>
      <c r="C703" s="18">
        <v>7.43</v>
      </c>
    </row>
    <row r="704" spans="2:3" x14ac:dyDescent="0.25">
      <c r="B704" s="12">
        <v>40483</v>
      </c>
      <c r="C704" s="18">
        <v>7.87</v>
      </c>
    </row>
    <row r="705" spans="2:3" x14ac:dyDescent="0.25">
      <c r="B705" s="12">
        <v>40476</v>
      </c>
      <c r="C705" s="18">
        <v>7.92</v>
      </c>
    </row>
    <row r="706" spans="2:3" x14ac:dyDescent="0.25">
      <c r="B706" s="12">
        <v>40469</v>
      </c>
      <c r="C706" s="18">
        <v>9.07</v>
      </c>
    </row>
    <row r="707" spans="2:3" x14ac:dyDescent="0.25">
      <c r="B707" s="12">
        <v>40462</v>
      </c>
      <c r="C707" s="18">
        <v>9.43</v>
      </c>
    </row>
    <row r="708" spans="2:3" x14ac:dyDescent="0.25">
      <c r="B708" s="12">
        <v>40455</v>
      </c>
      <c r="C708" s="18">
        <v>9.56</v>
      </c>
    </row>
    <row r="709" spans="2:3" x14ac:dyDescent="0.25">
      <c r="B709" s="12">
        <v>40448</v>
      </c>
      <c r="C709" s="18">
        <v>9.6300000000000008</v>
      </c>
    </row>
    <row r="710" spans="2:3" x14ac:dyDescent="0.25">
      <c r="B710" s="12">
        <v>40441</v>
      </c>
      <c r="C710" s="18">
        <v>10.029999999999999</v>
      </c>
    </row>
    <row r="711" spans="2:3" x14ac:dyDescent="0.25">
      <c r="B711" s="12">
        <v>40434</v>
      </c>
      <c r="C711" s="18">
        <v>10.32</v>
      </c>
    </row>
    <row r="712" spans="2:3" x14ac:dyDescent="0.25">
      <c r="B712" s="12">
        <v>40427</v>
      </c>
      <c r="C712" s="18">
        <v>10.06</v>
      </c>
    </row>
    <row r="713" spans="2:3" x14ac:dyDescent="0.25">
      <c r="B713" s="12">
        <v>40420</v>
      </c>
      <c r="C713" s="18">
        <v>10.68</v>
      </c>
    </row>
    <row r="714" spans="2:3" x14ac:dyDescent="0.25">
      <c r="B714" s="12">
        <v>40413</v>
      </c>
      <c r="C714" s="18">
        <v>10.51</v>
      </c>
    </row>
    <row r="715" spans="2:3" x14ac:dyDescent="0.25">
      <c r="B715" s="12">
        <v>40406</v>
      </c>
      <c r="C715" s="18">
        <v>10.210000000000001</v>
      </c>
    </row>
    <row r="716" spans="2:3" x14ac:dyDescent="0.25">
      <c r="B716" s="12">
        <v>40399</v>
      </c>
      <c r="C716" s="18">
        <v>11.24</v>
      </c>
    </row>
    <row r="717" spans="2:3" x14ac:dyDescent="0.25">
      <c r="B717" s="12">
        <v>40392</v>
      </c>
      <c r="C717" s="18">
        <v>11.8</v>
      </c>
    </row>
    <row r="718" spans="2:3" x14ac:dyDescent="0.25">
      <c r="B718" s="12">
        <v>40385</v>
      </c>
      <c r="C718" s="18">
        <v>10.59</v>
      </c>
    </row>
    <row r="719" spans="2:3" x14ac:dyDescent="0.25">
      <c r="B719" s="12">
        <v>40378</v>
      </c>
      <c r="C719" s="18">
        <v>10.65</v>
      </c>
    </row>
    <row r="720" spans="2:3" x14ac:dyDescent="0.25">
      <c r="B720" s="12">
        <v>40371</v>
      </c>
      <c r="C720" s="18">
        <v>9.8000000000000007</v>
      </c>
    </row>
    <row r="721" spans="2:3" x14ac:dyDescent="0.25">
      <c r="B721" s="12">
        <v>40364</v>
      </c>
      <c r="C721" s="18">
        <v>10.54</v>
      </c>
    </row>
    <row r="722" spans="2:3" x14ac:dyDescent="0.25">
      <c r="B722" s="12">
        <v>40357</v>
      </c>
      <c r="C722" s="18">
        <v>9.27</v>
      </c>
    </row>
    <row r="723" spans="2:3" x14ac:dyDescent="0.25">
      <c r="B723" s="12">
        <v>40350</v>
      </c>
      <c r="C723" s="18">
        <v>10.45</v>
      </c>
    </row>
    <row r="724" spans="2:3" x14ac:dyDescent="0.25">
      <c r="B724" s="12">
        <v>40343</v>
      </c>
      <c r="C724" s="18">
        <v>10.26</v>
      </c>
    </row>
    <row r="725" spans="2:3" x14ac:dyDescent="0.25">
      <c r="B725" s="12">
        <v>40336</v>
      </c>
      <c r="C725" s="18">
        <v>10.39</v>
      </c>
    </row>
    <row r="726" spans="2:3" x14ac:dyDescent="0.25">
      <c r="B726" s="12">
        <v>40329</v>
      </c>
      <c r="C726" s="18">
        <v>10.74</v>
      </c>
    </row>
    <row r="727" spans="2:3" x14ac:dyDescent="0.25">
      <c r="B727" s="12">
        <v>40322</v>
      </c>
      <c r="C727" s="18">
        <v>10.220000000000001</v>
      </c>
    </row>
    <row r="728" spans="2:3" x14ac:dyDescent="0.25">
      <c r="B728" s="12">
        <v>40315</v>
      </c>
      <c r="C728" s="18">
        <v>10.31</v>
      </c>
    </row>
    <row r="729" spans="2:3" x14ac:dyDescent="0.25">
      <c r="B729" s="12">
        <v>40308</v>
      </c>
      <c r="C729" s="18">
        <v>10.91</v>
      </c>
    </row>
    <row r="730" spans="2:3" x14ac:dyDescent="0.25">
      <c r="B730" s="12">
        <v>40301</v>
      </c>
      <c r="C730" s="18">
        <v>11.31</v>
      </c>
    </row>
    <row r="731" spans="2:3" x14ac:dyDescent="0.25">
      <c r="B731" s="12">
        <v>40294</v>
      </c>
      <c r="C731" s="18">
        <v>14.71</v>
      </c>
    </row>
    <row r="732" spans="2:3" x14ac:dyDescent="0.25">
      <c r="B732" s="12">
        <v>40287</v>
      </c>
      <c r="C732" s="18">
        <v>14.54</v>
      </c>
    </row>
    <row r="733" spans="2:3" x14ac:dyDescent="0.25">
      <c r="B733" s="12">
        <v>40280</v>
      </c>
      <c r="C733" s="18">
        <v>14.45</v>
      </c>
    </row>
    <row r="734" spans="2:3" x14ac:dyDescent="0.25">
      <c r="B734" s="12">
        <v>40273</v>
      </c>
      <c r="C734" s="18">
        <v>14.35</v>
      </c>
    </row>
    <row r="735" spans="2:3" x14ac:dyDescent="0.25">
      <c r="B735" s="12">
        <v>40266</v>
      </c>
      <c r="C735" s="18">
        <v>14.3</v>
      </c>
    </row>
    <row r="736" spans="2:3" x14ac:dyDescent="0.25">
      <c r="B736" s="12">
        <v>40259</v>
      </c>
      <c r="C736" s="18">
        <v>14.18</v>
      </c>
    </row>
    <row r="737" spans="2:3" x14ac:dyDescent="0.25">
      <c r="B737" s="12">
        <v>40252</v>
      </c>
      <c r="C737" s="18">
        <v>14.55</v>
      </c>
    </row>
    <row r="738" spans="2:3" x14ac:dyDescent="0.25">
      <c r="B738" s="12">
        <v>40245</v>
      </c>
      <c r="C738" s="18">
        <v>14.66</v>
      </c>
    </row>
    <row r="739" spans="2:3" x14ac:dyDescent="0.25">
      <c r="B739" s="12">
        <v>40238</v>
      </c>
      <c r="C739" s="18">
        <v>14.59</v>
      </c>
    </row>
    <row r="740" spans="2:3" x14ac:dyDescent="0.25">
      <c r="B740" s="12">
        <v>40231</v>
      </c>
      <c r="C740" s="18">
        <v>16.889999</v>
      </c>
    </row>
    <row r="741" spans="2:3" x14ac:dyDescent="0.25">
      <c r="B741" s="12">
        <v>40224</v>
      </c>
      <c r="C741" s="18">
        <v>15.86</v>
      </c>
    </row>
    <row r="742" spans="2:3" x14ac:dyDescent="0.25">
      <c r="B742" s="12">
        <v>40217</v>
      </c>
      <c r="C742" s="18">
        <v>15.25</v>
      </c>
    </row>
    <row r="743" spans="2:3" x14ac:dyDescent="0.25">
      <c r="B743" s="12">
        <v>40210</v>
      </c>
      <c r="C743" s="18">
        <v>13.71</v>
      </c>
    </row>
    <row r="744" spans="2:3" x14ac:dyDescent="0.25">
      <c r="B744" s="12">
        <v>40203</v>
      </c>
      <c r="C744" s="18">
        <v>14.08</v>
      </c>
    </row>
    <row r="745" spans="2:3" x14ac:dyDescent="0.25">
      <c r="B745" s="12">
        <v>40196</v>
      </c>
      <c r="C745" s="18">
        <v>15.29</v>
      </c>
    </row>
    <row r="746" spans="2:3" x14ac:dyDescent="0.25">
      <c r="B746" s="12">
        <v>40189</v>
      </c>
      <c r="C746" s="18">
        <v>15.25</v>
      </c>
    </row>
    <row r="747" spans="2:3" x14ac:dyDescent="0.25">
      <c r="B747" s="12">
        <v>40182</v>
      </c>
      <c r="C747" s="18">
        <v>15.35</v>
      </c>
    </row>
    <row r="748" spans="2:3" x14ac:dyDescent="0.25">
      <c r="B748" s="12">
        <v>40175</v>
      </c>
      <c r="C748" s="18">
        <v>14.55</v>
      </c>
    </row>
    <row r="749" spans="2:3" x14ac:dyDescent="0.25">
      <c r="B749" s="12">
        <v>40168</v>
      </c>
      <c r="C749" s="18">
        <v>14.31</v>
      </c>
    </row>
    <row r="750" spans="2:3" x14ac:dyDescent="0.25">
      <c r="B750" s="12">
        <v>40161</v>
      </c>
      <c r="C750" s="18">
        <v>14.33</v>
      </c>
    </row>
    <row r="751" spans="2:3" x14ac:dyDescent="0.25">
      <c r="B751" s="12">
        <v>40154</v>
      </c>
      <c r="C751" s="18">
        <v>13.97</v>
      </c>
    </row>
    <row r="752" spans="2:3" x14ac:dyDescent="0.25">
      <c r="B752" s="12">
        <v>40147</v>
      </c>
      <c r="C752" s="18">
        <v>14.44</v>
      </c>
    </row>
    <row r="753" spans="2:3" x14ac:dyDescent="0.25">
      <c r="B753" s="12">
        <v>40140</v>
      </c>
      <c r="C753" s="18">
        <v>14.23</v>
      </c>
    </row>
    <row r="754" spans="2:3" x14ac:dyDescent="0.25">
      <c r="B754" s="12">
        <v>40133</v>
      </c>
      <c r="C754" s="18">
        <v>14.64</v>
      </c>
    </row>
    <row r="755" spans="2:3" x14ac:dyDescent="0.25">
      <c r="B755" s="12">
        <v>40126</v>
      </c>
      <c r="C755" s="18">
        <v>16.030000999999999</v>
      </c>
    </row>
    <row r="756" spans="2:3" x14ac:dyDescent="0.25">
      <c r="B756" s="12">
        <v>40119</v>
      </c>
      <c r="C756" s="18">
        <v>14.98</v>
      </c>
    </row>
    <row r="757" spans="2:3" x14ac:dyDescent="0.25">
      <c r="B757" s="12">
        <v>40112</v>
      </c>
      <c r="C757" s="18">
        <v>14.07</v>
      </c>
    </row>
    <row r="758" spans="2:3" x14ac:dyDescent="0.25">
      <c r="B758" s="12">
        <v>40105</v>
      </c>
      <c r="C758" s="18">
        <v>17.780000999999999</v>
      </c>
    </row>
    <row r="759" spans="2:3" x14ac:dyDescent="0.25">
      <c r="B759" s="12">
        <v>40098</v>
      </c>
      <c r="C759" s="18">
        <v>18.040001</v>
      </c>
    </row>
    <row r="760" spans="2:3" x14ac:dyDescent="0.25">
      <c r="B760" s="12">
        <v>40091</v>
      </c>
      <c r="C760" s="18">
        <v>16.66</v>
      </c>
    </row>
    <row r="761" spans="2:3" x14ac:dyDescent="0.25">
      <c r="B761" s="12">
        <v>40084</v>
      </c>
      <c r="C761" s="18">
        <v>14.73</v>
      </c>
    </row>
    <row r="762" spans="2:3" x14ac:dyDescent="0.25">
      <c r="B762" s="12">
        <v>40077</v>
      </c>
      <c r="C762" s="18">
        <v>16.170000000000002</v>
      </c>
    </row>
    <row r="763" spans="2:3" x14ac:dyDescent="0.25">
      <c r="B763" s="12">
        <v>40070</v>
      </c>
      <c r="C763" s="18">
        <v>16</v>
      </c>
    </row>
    <row r="764" spans="2:3" x14ac:dyDescent="0.25">
      <c r="B764" s="12">
        <v>40063</v>
      </c>
      <c r="C764" s="18">
        <v>15.91</v>
      </c>
    </row>
    <row r="765" spans="2:3" x14ac:dyDescent="0.25">
      <c r="B765" s="12">
        <v>40056</v>
      </c>
      <c r="C765" s="18">
        <v>15.15</v>
      </c>
    </row>
    <row r="766" spans="2:3" x14ac:dyDescent="0.25">
      <c r="B766" s="12">
        <v>40049</v>
      </c>
      <c r="C766" s="18">
        <v>15.65</v>
      </c>
    </row>
    <row r="767" spans="2:3" x14ac:dyDescent="0.25">
      <c r="B767" s="12">
        <v>40042</v>
      </c>
      <c r="C767" s="18">
        <v>15.89</v>
      </c>
    </row>
    <row r="768" spans="2:3" x14ac:dyDescent="0.25">
      <c r="B768" s="12">
        <v>40035</v>
      </c>
      <c r="C768" s="18">
        <v>17.739999999999998</v>
      </c>
    </row>
    <row r="769" spans="2:3" x14ac:dyDescent="0.25">
      <c r="B769" s="12">
        <v>40028</v>
      </c>
      <c r="C769" s="18">
        <v>18.610001</v>
      </c>
    </row>
    <row r="770" spans="2:3" x14ac:dyDescent="0.25">
      <c r="B770" s="12">
        <v>40021</v>
      </c>
      <c r="C770" s="18">
        <v>18.02</v>
      </c>
    </row>
    <row r="771" spans="2:3" x14ac:dyDescent="0.25">
      <c r="B771" s="12">
        <v>40014</v>
      </c>
      <c r="C771" s="18">
        <v>15.68</v>
      </c>
    </row>
    <row r="772" spans="2:3" x14ac:dyDescent="0.25">
      <c r="B772" s="12">
        <v>40007</v>
      </c>
      <c r="C772" s="18">
        <v>15.46</v>
      </c>
    </row>
    <row r="773" spans="2:3" x14ac:dyDescent="0.25">
      <c r="B773" s="12">
        <v>40000</v>
      </c>
      <c r="C773" s="18">
        <v>14.15</v>
      </c>
    </row>
    <row r="774" spans="2:3" x14ac:dyDescent="0.25">
      <c r="B774" s="12">
        <v>39993</v>
      </c>
      <c r="C774" s="18">
        <v>14.74</v>
      </c>
    </row>
    <row r="775" spans="2:3" x14ac:dyDescent="0.25">
      <c r="B775" s="12">
        <v>39986</v>
      </c>
      <c r="C775" s="18">
        <v>16.219999000000001</v>
      </c>
    </row>
    <row r="776" spans="2:3" x14ac:dyDescent="0.25">
      <c r="B776" s="12">
        <v>39979</v>
      </c>
      <c r="C776" s="18">
        <v>17.59</v>
      </c>
    </row>
    <row r="777" spans="2:3" x14ac:dyDescent="0.25">
      <c r="B777" s="12">
        <v>39972</v>
      </c>
      <c r="C777" s="18">
        <v>19.149999999999999</v>
      </c>
    </row>
    <row r="778" spans="2:3" x14ac:dyDescent="0.25">
      <c r="B778" s="12">
        <v>39965</v>
      </c>
      <c r="C778" s="18">
        <v>19.07</v>
      </c>
    </row>
    <row r="779" spans="2:3" x14ac:dyDescent="0.25">
      <c r="B779" s="12">
        <v>39958</v>
      </c>
      <c r="C779" s="18">
        <v>17.829999999999998</v>
      </c>
    </row>
    <row r="780" spans="2:3" x14ac:dyDescent="0.25">
      <c r="B780" s="12">
        <v>39951</v>
      </c>
      <c r="C780" s="18">
        <v>16.709999</v>
      </c>
    </row>
    <row r="781" spans="2:3" x14ac:dyDescent="0.25">
      <c r="B781" s="12">
        <v>39944</v>
      </c>
      <c r="C781" s="18">
        <v>17.010000000000002</v>
      </c>
    </row>
    <row r="782" spans="2:3" x14ac:dyDescent="0.25">
      <c r="B782" s="12">
        <v>39937</v>
      </c>
      <c r="C782" s="18">
        <v>19.09</v>
      </c>
    </row>
    <row r="783" spans="2:3" x14ac:dyDescent="0.25">
      <c r="B783" s="12">
        <v>39930</v>
      </c>
      <c r="C783" s="18">
        <v>17</v>
      </c>
    </row>
    <row r="784" spans="2:3" x14ac:dyDescent="0.25">
      <c r="B784" s="12">
        <v>39923</v>
      </c>
      <c r="C784" s="18">
        <v>16.16</v>
      </c>
    </row>
    <row r="785" spans="2:3" x14ac:dyDescent="0.25">
      <c r="B785" s="12">
        <v>39916</v>
      </c>
      <c r="C785" s="18">
        <v>15.51</v>
      </c>
    </row>
    <row r="786" spans="2:3" x14ac:dyDescent="0.25">
      <c r="B786" s="12">
        <v>39909</v>
      </c>
      <c r="C786" s="18">
        <v>14.96</v>
      </c>
    </row>
    <row r="787" spans="2:3" x14ac:dyDescent="0.25">
      <c r="B787" s="12">
        <v>39902</v>
      </c>
      <c r="C787" s="18">
        <v>14.88</v>
      </c>
    </row>
    <row r="788" spans="2:3" x14ac:dyDescent="0.25">
      <c r="B788" s="12">
        <v>39895</v>
      </c>
      <c r="C788" s="18">
        <v>13.2</v>
      </c>
    </row>
    <row r="789" spans="2:3" x14ac:dyDescent="0.25">
      <c r="B789" s="12">
        <v>39888</v>
      </c>
      <c r="C789" s="18">
        <v>13.93</v>
      </c>
    </row>
    <row r="790" spans="2:3" x14ac:dyDescent="0.25">
      <c r="B790" s="12">
        <v>39881</v>
      </c>
      <c r="C790" s="18">
        <v>14.01</v>
      </c>
    </row>
    <row r="791" spans="2:3" x14ac:dyDescent="0.25">
      <c r="B791" s="12">
        <v>39874</v>
      </c>
      <c r="C791" s="18">
        <v>10.89</v>
      </c>
    </row>
    <row r="792" spans="2:3" x14ac:dyDescent="0.25">
      <c r="B792" s="12">
        <v>39867</v>
      </c>
      <c r="C792" s="18">
        <v>10.58</v>
      </c>
    </row>
    <row r="793" spans="2:3" x14ac:dyDescent="0.25">
      <c r="B793" s="12">
        <v>39860</v>
      </c>
      <c r="C793" s="18">
        <v>12.48</v>
      </c>
    </row>
    <row r="794" spans="2:3" x14ac:dyDescent="0.25">
      <c r="B794" s="12">
        <v>39853</v>
      </c>
      <c r="C794" s="18">
        <v>13.44</v>
      </c>
    </row>
    <row r="795" spans="2:3" x14ac:dyDescent="0.25">
      <c r="B795" s="12">
        <v>39846</v>
      </c>
      <c r="C795" s="18">
        <v>14.93</v>
      </c>
    </row>
    <row r="796" spans="2:3" x14ac:dyDescent="0.25">
      <c r="B796" s="12">
        <v>39839</v>
      </c>
      <c r="C796" s="18">
        <v>12.57</v>
      </c>
    </row>
    <row r="797" spans="2:3" x14ac:dyDescent="0.25">
      <c r="B797" s="12">
        <v>39832</v>
      </c>
      <c r="C797" s="18">
        <v>13.46</v>
      </c>
    </row>
    <row r="798" spans="2:3" x14ac:dyDescent="0.25">
      <c r="B798" s="12">
        <v>39825</v>
      </c>
      <c r="C798" s="18">
        <v>13.7</v>
      </c>
    </row>
    <row r="799" spans="2:3" x14ac:dyDescent="0.25">
      <c r="B799" s="12">
        <v>39818</v>
      </c>
      <c r="C799" s="18">
        <v>15.64</v>
      </c>
    </row>
    <row r="800" spans="2:3" x14ac:dyDescent="0.25">
      <c r="B800" s="12">
        <v>39811</v>
      </c>
      <c r="C800" s="18">
        <v>18.870000999999998</v>
      </c>
    </row>
    <row r="801" spans="2:3" x14ac:dyDescent="0.25">
      <c r="B801" s="12">
        <v>39804</v>
      </c>
      <c r="C801" s="18">
        <v>16.579999999999998</v>
      </c>
    </row>
    <row r="802" spans="2:3" x14ac:dyDescent="0.25">
      <c r="B802" s="12">
        <v>39797</v>
      </c>
      <c r="C802" s="18">
        <v>16.899999999999999</v>
      </c>
    </row>
    <row r="803" spans="2:3" x14ac:dyDescent="0.25">
      <c r="B803" s="12">
        <v>39790</v>
      </c>
      <c r="C803" s="18">
        <v>16.09</v>
      </c>
    </row>
    <row r="804" spans="2:3" x14ac:dyDescent="0.25">
      <c r="B804" s="12">
        <v>39783</v>
      </c>
      <c r="C804" s="18">
        <v>14.7</v>
      </c>
    </row>
    <row r="805" spans="2:3" x14ac:dyDescent="0.25">
      <c r="B805" s="12">
        <v>39776</v>
      </c>
      <c r="C805" s="18">
        <v>15.01</v>
      </c>
    </row>
    <row r="806" spans="2:3" x14ac:dyDescent="0.25">
      <c r="B806" s="12">
        <v>39769</v>
      </c>
      <c r="C806" s="18">
        <v>10.86</v>
      </c>
    </row>
    <row r="807" spans="2:3" x14ac:dyDescent="0.25">
      <c r="B807" s="12">
        <v>39762</v>
      </c>
      <c r="C807" s="18">
        <v>14.58</v>
      </c>
    </row>
    <row r="808" spans="2:3" x14ac:dyDescent="0.25">
      <c r="B808" s="12">
        <v>39755</v>
      </c>
      <c r="C808" s="18">
        <v>16.98</v>
      </c>
    </row>
    <row r="809" spans="2:3" x14ac:dyDescent="0.25">
      <c r="B809" s="12">
        <v>39748</v>
      </c>
      <c r="C809" s="18">
        <v>18</v>
      </c>
    </row>
    <row r="810" spans="2:3" x14ac:dyDescent="0.25">
      <c r="B810" s="12">
        <v>39741</v>
      </c>
      <c r="C810" s="18">
        <v>15.01</v>
      </c>
    </row>
    <row r="811" spans="2:3" x14ac:dyDescent="0.25">
      <c r="B811" s="12">
        <v>39734</v>
      </c>
      <c r="C811" s="18">
        <v>17.360001</v>
      </c>
    </row>
    <row r="812" spans="2:3" x14ac:dyDescent="0.25">
      <c r="B812" s="12">
        <v>39727</v>
      </c>
      <c r="C812" s="18">
        <v>18.360001</v>
      </c>
    </row>
    <row r="813" spans="2:3" x14ac:dyDescent="0.25">
      <c r="B813" s="12">
        <v>39720</v>
      </c>
      <c r="C813" s="18">
        <v>19.329999999999998</v>
      </c>
    </row>
    <row r="814" spans="2:3" x14ac:dyDescent="0.25">
      <c r="B814" s="12">
        <v>39713</v>
      </c>
      <c r="C814" s="18">
        <v>23.379999000000002</v>
      </c>
    </row>
    <row r="815" spans="2:3" x14ac:dyDescent="0.25">
      <c r="B815" s="12">
        <v>39706</v>
      </c>
      <c r="C815" s="18">
        <v>24.5</v>
      </c>
    </row>
    <row r="816" spans="2:3" x14ac:dyDescent="0.25">
      <c r="B816" s="12">
        <v>39699</v>
      </c>
      <c r="C816" s="18">
        <v>26.719999000000001</v>
      </c>
    </row>
    <row r="817" spans="2:3" x14ac:dyDescent="0.25">
      <c r="B817" s="12">
        <v>39692</v>
      </c>
      <c r="C817" s="18">
        <v>28.639999</v>
      </c>
    </row>
    <row r="818" spans="2:3" x14ac:dyDescent="0.25">
      <c r="B818" s="12">
        <v>39685</v>
      </c>
      <c r="C818" s="18">
        <v>30.110001</v>
      </c>
    </row>
    <row r="819" spans="2:3" x14ac:dyDescent="0.25">
      <c r="B819" s="12">
        <v>39678</v>
      </c>
      <c r="C819" s="18">
        <v>31.299999</v>
      </c>
    </row>
    <row r="820" spans="2:3" x14ac:dyDescent="0.25">
      <c r="B820" s="12">
        <v>39671</v>
      </c>
      <c r="C820" s="18">
        <v>32.029998999999997</v>
      </c>
    </row>
    <row r="821" spans="2:3" x14ac:dyDescent="0.25">
      <c r="B821" s="12">
        <v>39664</v>
      </c>
      <c r="C821" s="18">
        <v>31.799999</v>
      </c>
    </row>
    <row r="822" spans="2:3" x14ac:dyDescent="0.25">
      <c r="B822" s="12">
        <v>39657</v>
      </c>
      <c r="C822" s="18">
        <v>31.549999</v>
      </c>
    </row>
    <row r="823" spans="2:3" x14ac:dyDescent="0.25">
      <c r="B823" s="12">
        <v>39650</v>
      </c>
      <c r="C823" s="18">
        <v>29.530000999999999</v>
      </c>
    </row>
    <row r="824" spans="2:3" x14ac:dyDescent="0.25">
      <c r="B824" s="12">
        <v>39643</v>
      </c>
      <c r="C824" s="18">
        <v>29.74</v>
      </c>
    </row>
    <row r="825" spans="2:3" x14ac:dyDescent="0.25">
      <c r="B825" s="12">
        <v>39636</v>
      </c>
      <c r="C825" s="18">
        <v>28.91</v>
      </c>
    </row>
    <row r="826" spans="2:3" x14ac:dyDescent="0.25">
      <c r="B826" s="12">
        <v>39629</v>
      </c>
      <c r="C826" s="18">
        <v>28.620000999999998</v>
      </c>
    </row>
    <row r="827" spans="2:3" x14ac:dyDescent="0.25">
      <c r="B827" s="12">
        <v>39622</v>
      </c>
      <c r="C827" s="18">
        <v>30.4</v>
      </c>
    </row>
    <row r="828" spans="2:3" x14ac:dyDescent="0.25">
      <c r="B828" s="12">
        <v>39615</v>
      </c>
      <c r="C828" s="18">
        <v>33.25</v>
      </c>
    </row>
    <row r="829" spans="2:3" x14ac:dyDescent="0.25">
      <c r="B829" s="12">
        <v>39608</v>
      </c>
      <c r="C829" s="18">
        <v>32.799999</v>
      </c>
    </row>
    <row r="830" spans="2:3" x14ac:dyDescent="0.25">
      <c r="B830" s="12">
        <v>39601</v>
      </c>
      <c r="C830" s="18">
        <v>33.669998</v>
      </c>
    </row>
    <row r="831" spans="2:3" x14ac:dyDescent="0.25">
      <c r="B831" s="12">
        <v>39594</v>
      </c>
      <c r="C831" s="18">
        <v>32.330002</v>
      </c>
    </row>
    <row r="832" spans="2:3" x14ac:dyDescent="0.25">
      <c r="B832" s="12">
        <v>39587</v>
      </c>
      <c r="C832" s="18">
        <v>29.75</v>
      </c>
    </row>
    <row r="833" spans="2:3" x14ac:dyDescent="0.25">
      <c r="B833" s="12">
        <v>39580</v>
      </c>
      <c r="C833" s="18">
        <v>31.940000999999999</v>
      </c>
    </row>
    <row r="834" spans="2:3" x14ac:dyDescent="0.25">
      <c r="B834" s="12">
        <v>39573</v>
      </c>
      <c r="C834" s="18">
        <v>29.620000999999998</v>
      </c>
    </row>
    <row r="835" spans="2:3" x14ac:dyDescent="0.25">
      <c r="B835" s="12">
        <v>39566</v>
      </c>
      <c r="C835" s="18">
        <v>28.23</v>
      </c>
    </row>
    <row r="836" spans="2:3" x14ac:dyDescent="0.25">
      <c r="B836" s="12">
        <v>39559</v>
      </c>
      <c r="C836" s="18">
        <v>27.57</v>
      </c>
    </row>
    <row r="837" spans="2:3" x14ac:dyDescent="0.25">
      <c r="B837" s="12">
        <v>39552</v>
      </c>
      <c r="C837" s="18">
        <v>24.59</v>
      </c>
    </row>
    <row r="838" spans="2:3" x14ac:dyDescent="0.25">
      <c r="B838" s="12">
        <v>39545</v>
      </c>
      <c r="C838" s="18">
        <v>26.440000999999999</v>
      </c>
    </row>
    <row r="839" spans="2:3" x14ac:dyDescent="0.25">
      <c r="B839" s="12">
        <v>39538</v>
      </c>
      <c r="C839" s="18">
        <v>23.969999000000001</v>
      </c>
    </row>
    <row r="840" spans="2:3" x14ac:dyDescent="0.25">
      <c r="B840" s="12">
        <v>39531</v>
      </c>
      <c r="C840" s="18">
        <v>20.329999999999998</v>
      </c>
    </row>
    <row r="841" spans="2:3" x14ac:dyDescent="0.25">
      <c r="B841" s="12">
        <v>39524</v>
      </c>
      <c r="C841" s="18">
        <v>19.780000999999999</v>
      </c>
    </row>
    <row r="842" spans="2:3" x14ac:dyDescent="0.25">
      <c r="B842" s="12">
        <v>39517</v>
      </c>
      <c r="C842" s="18">
        <v>18.049999</v>
      </c>
    </row>
    <row r="843" spans="2:3" x14ac:dyDescent="0.25">
      <c r="B843" s="12">
        <v>39510</v>
      </c>
      <c r="C843" s="18">
        <v>17.850000000000001</v>
      </c>
    </row>
    <row r="844" spans="2:3" x14ac:dyDescent="0.25">
      <c r="B844" s="12">
        <v>39503</v>
      </c>
      <c r="C844" s="18">
        <v>20.67</v>
      </c>
    </row>
    <row r="845" spans="2:3" x14ac:dyDescent="0.25">
      <c r="B845" s="12">
        <v>39496</v>
      </c>
      <c r="C845" s="18">
        <v>21</v>
      </c>
    </row>
    <row r="846" spans="2:3" x14ac:dyDescent="0.25">
      <c r="B846" s="12">
        <v>39489</v>
      </c>
      <c r="C846" s="18">
        <v>21.99</v>
      </c>
    </row>
    <row r="847" spans="2:3" x14ac:dyDescent="0.25">
      <c r="B847" s="12">
        <v>39482</v>
      </c>
      <c r="C847" s="18">
        <v>22.85</v>
      </c>
    </row>
    <row r="848" spans="2:3" x14ac:dyDescent="0.25">
      <c r="B848" s="12">
        <v>39475</v>
      </c>
      <c r="C848" s="18">
        <v>23.93</v>
      </c>
    </row>
    <row r="849" spans="2:3" x14ac:dyDescent="0.25">
      <c r="B849" s="12">
        <v>39468</v>
      </c>
      <c r="C849" s="18">
        <v>19.25</v>
      </c>
    </row>
    <row r="850" spans="2:3" x14ac:dyDescent="0.25">
      <c r="B850" s="12">
        <v>39461</v>
      </c>
      <c r="C850" s="18">
        <v>17.91</v>
      </c>
    </row>
    <row r="851" spans="2:3" x14ac:dyDescent="0.25">
      <c r="B851" s="12">
        <v>39454</v>
      </c>
      <c r="C851" s="18">
        <v>30.190000999999999</v>
      </c>
    </row>
    <row r="852" spans="2:3" x14ac:dyDescent="0.25">
      <c r="B852" s="12">
        <v>39447</v>
      </c>
      <c r="C852" s="18">
        <v>31.530000999999999</v>
      </c>
    </row>
    <row r="853" spans="2:3" x14ac:dyDescent="0.25">
      <c r="B853" s="12">
        <v>39440</v>
      </c>
      <c r="C853" s="18">
        <v>33.25</v>
      </c>
    </row>
    <row r="854" spans="2:3" x14ac:dyDescent="0.25">
      <c r="B854" s="12">
        <v>39433</v>
      </c>
      <c r="C854" s="18">
        <v>34.029998999999997</v>
      </c>
    </row>
    <row r="855" spans="2:3" x14ac:dyDescent="0.25">
      <c r="B855" s="12">
        <v>39426</v>
      </c>
      <c r="C855" s="18">
        <v>32.560001</v>
      </c>
    </row>
    <row r="856" spans="2:3" x14ac:dyDescent="0.25">
      <c r="B856" s="12">
        <v>39419</v>
      </c>
      <c r="C856" s="18">
        <v>34.299999</v>
      </c>
    </row>
    <row r="857" spans="2:3" x14ac:dyDescent="0.25">
      <c r="B857" s="12">
        <v>39412</v>
      </c>
      <c r="C857" s="18">
        <v>32.389999000000003</v>
      </c>
    </row>
    <row r="858" spans="2:3" x14ac:dyDescent="0.25">
      <c r="B858" s="12">
        <v>39405</v>
      </c>
      <c r="C858" s="18">
        <v>31.07</v>
      </c>
    </row>
    <row r="859" spans="2:3" x14ac:dyDescent="0.25">
      <c r="B859" s="12">
        <v>39398</v>
      </c>
      <c r="C859" s="18">
        <v>31.190000999999999</v>
      </c>
    </row>
    <row r="860" spans="2:3" x14ac:dyDescent="0.25">
      <c r="B860" s="12">
        <v>39391</v>
      </c>
      <c r="C860" s="18">
        <v>32.259998000000003</v>
      </c>
    </row>
    <row r="861" spans="2:3" x14ac:dyDescent="0.25">
      <c r="B861" s="12">
        <v>39384</v>
      </c>
      <c r="C861" s="18">
        <v>34.009998000000003</v>
      </c>
    </row>
    <row r="862" spans="2:3" x14ac:dyDescent="0.25">
      <c r="B862" s="12">
        <v>39377</v>
      </c>
      <c r="C862" s="18">
        <v>36.790000999999997</v>
      </c>
    </row>
    <row r="863" spans="2:3" x14ac:dyDescent="0.25">
      <c r="B863" s="12">
        <v>39370</v>
      </c>
      <c r="C863" s="18">
        <v>38.299999</v>
      </c>
    </row>
    <row r="864" spans="2:3" x14ac:dyDescent="0.25">
      <c r="B864" s="12">
        <v>39363</v>
      </c>
      <c r="C864" s="18">
        <v>39.919998</v>
      </c>
    </row>
    <row r="865" spans="2:3" x14ac:dyDescent="0.25">
      <c r="B865" s="12">
        <v>39356</v>
      </c>
      <c r="C865" s="18">
        <v>38.060001</v>
      </c>
    </row>
    <row r="866" spans="2:3" x14ac:dyDescent="0.25">
      <c r="B866" s="12">
        <v>39349</v>
      </c>
      <c r="C866" s="18">
        <v>37.599997999999999</v>
      </c>
    </row>
    <row r="867" spans="2:3" x14ac:dyDescent="0.25">
      <c r="B867" s="12">
        <v>39342</v>
      </c>
      <c r="C867" s="18">
        <v>36.310001</v>
      </c>
    </row>
    <row r="868" spans="2:3" x14ac:dyDescent="0.25">
      <c r="B868" s="12">
        <v>39335</v>
      </c>
      <c r="C868" s="18">
        <v>35.330002</v>
      </c>
    </row>
    <row r="869" spans="2:3" x14ac:dyDescent="0.25">
      <c r="B869" s="12">
        <v>39328</v>
      </c>
      <c r="C869" s="18">
        <v>34.900002000000001</v>
      </c>
    </row>
    <row r="870" spans="2:3" x14ac:dyDescent="0.25">
      <c r="B870" s="12">
        <v>39321</v>
      </c>
      <c r="C870" s="18">
        <v>34.889999000000003</v>
      </c>
    </row>
    <row r="871" spans="2:3" x14ac:dyDescent="0.25">
      <c r="B871" s="12">
        <v>39314</v>
      </c>
      <c r="C871" s="18">
        <v>33.310001</v>
      </c>
    </row>
    <row r="872" spans="2:3" x14ac:dyDescent="0.25">
      <c r="B872" s="12">
        <v>39307</v>
      </c>
      <c r="C872" s="18">
        <v>32.729999999999997</v>
      </c>
    </row>
    <row r="873" spans="2:3" x14ac:dyDescent="0.25">
      <c r="B873" s="12">
        <v>39300</v>
      </c>
      <c r="C873" s="18">
        <v>35.770000000000003</v>
      </c>
    </row>
    <row r="874" spans="2:3" x14ac:dyDescent="0.25">
      <c r="B874" s="12">
        <v>39293</v>
      </c>
      <c r="C874" s="18">
        <v>34.459999000000003</v>
      </c>
    </row>
    <row r="875" spans="2:3" x14ac:dyDescent="0.25">
      <c r="B875" s="12">
        <v>39286</v>
      </c>
      <c r="C875" s="18">
        <v>36.009998000000003</v>
      </c>
    </row>
    <row r="876" spans="2:3" x14ac:dyDescent="0.25">
      <c r="B876" s="12">
        <v>39279</v>
      </c>
      <c r="C876" s="18">
        <v>36.799999</v>
      </c>
    </row>
    <row r="877" spans="2:3" x14ac:dyDescent="0.25">
      <c r="B877" s="12">
        <v>39272</v>
      </c>
      <c r="C877" s="18">
        <v>35.909999999999997</v>
      </c>
    </row>
    <row r="878" spans="2:3" x14ac:dyDescent="0.25">
      <c r="B878" s="12">
        <v>39265</v>
      </c>
      <c r="C878" s="18">
        <v>35.25</v>
      </c>
    </row>
    <row r="879" spans="2:3" x14ac:dyDescent="0.25">
      <c r="B879" s="12">
        <v>39258</v>
      </c>
      <c r="C879" s="18">
        <v>34.950001</v>
      </c>
    </row>
    <row r="880" spans="2:3" x14ac:dyDescent="0.25">
      <c r="B880" s="12">
        <v>39251</v>
      </c>
      <c r="C880" s="18">
        <v>34.25</v>
      </c>
    </row>
    <row r="881" spans="2:3" x14ac:dyDescent="0.25">
      <c r="B881" s="12">
        <v>39244</v>
      </c>
      <c r="C881" s="18">
        <v>36.07</v>
      </c>
    </row>
    <row r="882" spans="2:3" x14ac:dyDescent="0.25">
      <c r="B882" s="12">
        <v>39237</v>
      </c>
      <c r="C882" s="18">
        <v>35.599997999999999</v>
      </c>
    </row>
    <row r="883" spans="2:3" x14ac:dyDescent="0.25">
      <c r="B883" s="12">
        <v>39230</v>
      </c>
      <c r="C883" s="18">
        <v>37.18</v>
      </c>
    </row>
    <row r="884" spans="2:3" x14ac:dyDescent="0.25">
      <c r="B884" s="12">
        <v>39223</v>
      </c>
      <c r="C884" s="18">
        <v>36.330002</v>
      </c>
    </row>
    <row r="885" spans="2:3" x14ac:dyDescent="0.25">
      <c r="B885" s="12">
        <v>39216</v>
      </c>
      <c r="C885" s="18">
        <v>36.869999</v>
      </c>
    </row>
    <row r="886" spans="2:3" x14ac:dyDescent="0.25">
      <c r="B886" s="12">
        <v>39209</v>
      </c>
      <c r="C886" s="18">
        <v>36.830002</v>
      </c>
    </row>
    <row r="887" spans="2:3" x14ac:dyDescent="0.25">
      <c r="B887" s="12">
        <v>39202</v>
      </c>
      <c r="C887" s="18">
        <v>37.580002</v>
      </c>
    </row>
    <row r="888" spans="2:3" x14ac:dyDescent="0.25">
      <c r="B888" s="12">
        <v>39195</v>
      </c>
      <c r="C888" s="18">
        <v>33.759998000000003</v>
      </c>
    </row>
    <row r="889" spans="2:3" x14ac:dyDescent="0.25">
      <c r="B889" s="12">
        <v>39188</v>
      </c>
      <c r="C889" s="18">
        <v>32.659999999999997</v>
      </c>
    </row>
    <row r="890" spans="2:3" x14ac:dyDescent="0.25">
      <c r="B890" s="12">
        <v>39181</v>
      </c>
      <c r="C890" s="18">
        <v>31.17</v>
      </c>
    </row>
    <row r="891" spans="2:3" x14ac:dyDescent="0.25">
      <c r="B891" s="12">
        <v>39174</v>
      </c>
      <c r="C891" s="18">
        <v>32.279998999999997</v>
      </c>
    </row>
    <row r="892" spans="2:3" x14ac:dyDescent="0.25">
      <c r="B892" s="12">
        <v>39167</v>
      </c>
      <c r="C892" s="18">
        <v>32.830002</v>
      </c>
    </row>
    <row r="893" spans="2:3" x14ac:dyDescent="0.25">
      <c r="B893" s="12">
        <v>39160</v>
      </c>
      <c r="C893" s="18">
        <v>31.92</v>
      </c>
    </row>
    <row r="894" spans="2:3" x14ac:dyDescent="0.25">
      <c r="B894" s="12">
        <v>39153</v>
      </c>
      <c r="C894" s="18">
        <v>31.09</v>
      </c>
    </row>
    <row r="895" spans="2:3" x14ac:dyDescent="0.25">
      <c r="B895" s="12">
        <v>39146</v>
      </c>
      <c r="C895" s="18">
        <v>32.07</v>
      </c>
    </row>
    <row r="896" spans="2:3" x14ac:dyDescent="0.25">
      <c r="B896" s="12">
        <v>39139</v>
      </c>
      <c r="C896" s="18">
        <v>33.270000000000003</v>
      </c>
    </row>
    <row r="897" spans="2:3" x14ac:dyDescent="0.25">
      <c r="B897" s="12">
        <v>39132</v>
      </c>
      <c r="C897" s="18">
        <v>34.32</v>
      </c>
    </row>
    <row r="898" spans="2:3" x14ac:dyDescent="0.25">
      <c r="B898" s="12">
        <v>39125</v>
      </c>
      <c r="C898" s="18">
        <v>34.139999000000003</v>
      </c>
    </row>
    <row r="899" spans="2:3" x14ac:dyDescent="0.25">
      <c r="B899" s="12">
        <v>39118</v>
      </c>
      <c r="C899" s="18">
        <v>30.17</v>
      </c>
    </row>
    <row r="900" spans="2:3" x14ac:dyDescent="0.25">
      <c r="B900" s="12">
        <v>39111</v>
      </c>
      <c r="C900" s="18">
        <v>31.040001</v>
      </c>
    </row>
    <row r="901" spans="2:3" x14ac:dyDescent="0.25">
      <c r="B901" s="12">
        <v>39104</v>
      </c>
      <c r="C901" s="18">
        <v>30.059999000000001</v>
      </c>
    </row>
    <row r="902" spans="2:3" x14ac:dyDescent="0.25">
      <c r="B902" s="12">
        <v>39097</v>
      </c>
      <c r="C902" s="18">
        <v>30.57</v>
      </c>
    </row>
    <row r="903" spans="2:3" x14ac:dyDescent="0.25">
      <c r="B903" s="12">
        <v>39090</v>
      </c>
      <c r="C903" s="18">
        <v>29.42</v>
      </c>
    </row>
    <row r="904" spans="2:3" x14ac:dyDescent="0.25">
      <c r="B904" s="12">
        <v>39083</v>
      </c>
      <c r="C904" s="18">
        <v>29.66</v>
      </c>
    </row>
    <row r="905" spans="2:3" x14ac:dyDescent="0.25">
      <c r="B905" s="12">
        <v>39076</v>
      </c>
      <c r="C905" s="18">
        <v>30.23</v>
      </c>
    </row>
    <row r="906" spans="2:3" x14ac:dyDescent="0.25">
      <c r="B906" s="12">
        <v>39069</v>
      </c>
      <c r="C906" s="18">
        <v>30.129999000000002</v>
      </c>
    </row>
    <row r="907" spans="2:3" x14ac:dyDescent="0.25">
      <c r="B907" s="12">
        <v>39062</v>
      </c>
      <c r="C907" s="18">
        <v>31.43</v>
      </c>
    </row>
    <row r="908" spans="2:3" x14ac:dyDescent="0.25">
      <c r="B908" s="12">
        <v>39055</v>
      </c>
      <c r="C908" s="18">
        <v>32.209999000000003</v>
      </c>
    </row>
    <row r="909" spans="2:3" x14ac:dyDescent="0.25">
      <c r="B909" s="12">
        <v>39048</v>
      </c>
      <c r="C909" s="18">
        <v>29.459999</v>
      </c>
    </row>
    <row r="910" spans="2:3" x14ac:dyDescent="0.25">
      <c r="B910" s="12">
        <v>39041</v>
      </c>
      <c r="C910" s="18">
        <v>29.530000999999999</v>
      </c>
    </row>
    <row r="911" spans="2:3" x14ac:dyDescent="0.25">
      <c r="B911" s="12">
        <v>39034</v>
      </c>
      <c r="C911" s="18">
        <v>29.32</v>
      </c>
    </row>
    <row r="912" spans="2:3" x14ac:dyDescent="0.25">
      <c r="B912" s="12">
        <v>39027</v>
      </c>
      <c r="C912" s="18">
        <v>27.889999</v>
      </c>
    </row>
    <row r="913" spans="2:3" x14ac:dyDescent="0.25">
      <c r="B913" s="12">
        <v>39020</v>
      </c>
      <c r="C913" s="18">
        <v>27.09</v>
      </c>
    </row>
    <row r="914" spans="2:3" x14ac:dyDescent="0.25">
      <c r="B914" s="12">
        <v>39013</v>
      </c>
      <c r="C914" s="18">
        <v>28.4</v>
      </c>
    </row>
    <row r="915" spans="2:3" x14ac:dyDescent="0.25">
      <c r="B915" s="12">
        <v>39006</v>
      </c>
      <c r="C915" s="18">
        <v>28.860001</v>
      </c>
    </row>
    <row r="916" spans="2:3" x14ac:dyDescent="0.25">
      <c r="B916" s="12">
        <v>38999</v>
      </c>
      <c r="C916" s="18">
        <v>30.870000999999998</v>
      </c>
    </row>
    <row r="917" spans="2:3" x14ac:dyDescent="0.25">
      <c r="B917" s="12">
        <v>38992</v>
      </c>
      <c r="C917" s="18">
        <v>31.98</v>
      </c>
    </row>
    <row r="918" spans="2:3" x14ac:dyDescent="0.25">
      <c r="B918" s="12">
        <v>38985</v>
      </c>
      <c r="C918" s="18">
        <v>31.799999</v>
      </c>
    </row>
    <row r="919" spans="2:3" x14ac:dyDescent="0.25">
      <c r="B919" s="12">
        <v>38978</v>
      </c>
      <c r="C919" s="18">
        <v>30.48</v>
      </c>
    </row>
    <row r="920" spans="2:3" x14ac:dyDescent="0.25">
      <c r="B920" s="12">
        <v>38971</v>
      </c>
      <c r="C920" s="18">
        <v>29.93</v>
      </c>
    </row>
    <row r="921" spans="2:3" x14ac:dyDescent="0.25">
      <c r="B921" s="12">
        <v>38964</v>
      </c>
      <c r="C921" s="18">
        <v>28.030000999999999</v>
      </c>
    </row>
    <row r="922" spans="2:3" x14ac:dyDescent="0.25">
      <c r="B922" s="12">
        <v>38957</v>
      </c>
      <c r="C922" s="18">
        <v>29.469999000000001</v>
      </c>
    </row>
    <row r="923" spans="2:3" x14ac:dyDescent="0.25">
      <c r="B923" s="12">
        <v>38950</v>
      </c>
      <c r="C923" s="18">
        <v>28.389999</v>
      </c>
    </row>
    <row r="924" spans="2:3" x14ac:dyDescent="0.25">
      <c r="B924" s="12">
        <v>38943</v>
      </c>
      <c r="C924" s="18">
        <v>29.440000999999999</v>
      </c>
    </row>
    <row r="925" spans="2:3" x14ac:dyDescent="0.25">
      <c r="B925" s="12">
        <v>38936</v>
      </c>
      <c r="C925" s="18">
        <v>29.75</v>
      </c>
    </row>
    <row r="926" spans="2:3" x14ac:dyDescent="0.25">
      <c r="B926" s="12">
        <v>38929</v>
      </c>
      <c r="C926" s="18">
        <v>29.299999</v>
      </c>
    </row>
    <row r="927" spans="2:3" x14ac:dyDescent="0.25">
      <c r="B927" s="12">
        <v>38922</v>
      </c>
      <c r="C927" s="18">
        <v>34.270000000000003</v>
      </c>
    </row>
    <row r="928" spans="2:3" x14ac:dyDescent="0.25">
      <c r="B928" s="12">
        <v>38915</v>
      </c>
      <c r="C928" s="18">
        <v>34.419998</v>
      </c>
    </row>
    <row r="929" spans="2:3" x14ac:dyDescent="0.25">
      <c r="B929" s="12">
        <v>38908</v>
      </c>
      <c r="C929" s="18">
        <v>33.919998</v>
      </c>
    </row>
    <row r="930" spans="2:3" x14ac:dyDescent="0.25">
      <c r="B930" s="12">
        <v>38901</v>
      </c>
      <c r="C930" s="18">
        <v>35.590000000000003</v>
      </c>
    </row>
    <row r="931" spans="2:3" x14ac:dyDescent="0.25">
      <c r="B931" s="12">
        <v>38894</v>
      </c>
      <c r="C931" s="18">
        <v>35.619999</v>
      </c>
    </row>
    <row r="932" spans="2:3" x14ac:dyDescent="0.25">
      <c r="B932" s="12">
        <v>38887</v>
      </c>
      <c r="C932" s="18">
        <v>34.409999999999997</v>
      </c>
    </row>
    <row r="933" spans="2:3" x14ac:dyDescent="0.25">
      <c r="B933" s="12">
        <v>38880</v>
      </c>
      <c r="C933" s="18">
        <v>34.529998999999997</v>
      </c>
    </row>
    <row r="934" spans="2:3" x14ac:dyDescent="0.25">
      <c r="B934" s="12">
        <v>38873</v>
      </c>
      <c r="C934" s="18">
        <v>34.400002000000001</v>
      </c>
    </row>
    <row r="935" spans="2:3" x14ac:dyDescent="0.25">
      <c r="B935" s="12">
        <v>38866</v>
      </c>
      <c r="C935" s="18">
        <v>38.009998000000003</v>
      </c>
    </row>
    <row r="936" spans="2:3" x14ac:dyDescent="0.25">
      <c r="B936" s="12">
        <v>38859</v>
      </c>
      <c r="C936" s="18">
        <v>38.75</v>
      </c>
    </row>
    <row r="937" spans="2:3" x14ac:dyDescent="0.25">
      <c r="B937" s="12">
        <v>38852</v>
      </c>
      <c r="C937" s="18">
        <v>38.279998999999997</v>
      </c>
    </row>
    <row r="938" spans="2:3" x14ac:dyDescent="0.25">
      <c r="B938" s="12">
        <v>38845</v>
      </c>
      <c r="C938" s="18">
        <v>39.25</v>
      </c>
    </row>
    <row r="939" spans="2:3" x14ac:dyDescent="0.25">
      <c r="B939" s="12">
        <v>38838</v>
      </c>
      <c r="C939" s="18">
        <v>40.200001</v>
      </c>
    </row>
    <row r="940" spans="2:3" x14ac:dyDescent="0.25">
      <c r="B940" s="12">
        <v>38831</v>
      </c>
      <c r="C940" s="18">
        <v>38.090000000000003</v>
      </c>
    </row>
    <row r="941" spans="2:3" x14ac:dyDescent="0.25">
      <c r="B941" s="12">
        <v>38824</v>
      </c>
      <c r="C941" s="18">
        <v>38.340000000000003</v>
      </c>
    </row>
    <row r="942" spans="2:3" x14ac:dyDescent="0.25">
      <c r="B942" s="12">
        <v>38817</v>
      </c>
      <c r="C942" s="18">
        <v>37.209999000000003</v>
      </c>
    </row>
    <row r="943" spans="2:3" x14ac:dyDescent="0.25">
      <c r="B943" s="12">
        <v>38810</v>
      </c>
      <c r="C943" s="18">
        <v>35.590000000000003</v>
      </c>
    </row>
    <row r="944" spans="2:3" x14ac:dyDescent="0.25">
      <c r="B944" s="12">
        <v>38803</v>
      </c>
      <c r="C944" s="18">
        <v>35.130001</v>
      </c>
    </row>
    <row r="945" spans="2:3" x14ac:dyDescent="0.25">
      <c r="B945" s="12">
        <v>38796</v>
      </c>
      <c r="C945" s="18">
        <v>34.209999000000003</v>
      </c>
    </row>
    <row r="946" spans="2:3" x14ac:dyDescent="0.25">
      <c r="B946" s="12">
        <v>38789</v>
      </c>
      <c r="C946" s="18">
        <v>33.849997999999999</v>
      </c>
    </row>
    <row r="947" spans="2:3" x14ac:dyDescent="0.25">
      <c r="B947" s="12">
        <v>38782</v>
      </c>
      <c r="C947" s="18">
        <v>32.979999999999997</v>
      </c>
    </row>
    <row r="948" spans="2:3" x14ac:dyDescent="0.25">
      <c r="B948" s="12">
        <v>38775</v>
      </c>
      <c r="C948" s="18">
        <v>31.379999000000002</v>
      </c>
    </row>
    <row r="949" spans="2:3" x14ac:dyDescent="0.25">
      <c r="B949" s="12">
        <v>38768</v>
      </c>
      <c r="C949" s="18">
        <v>31.559999000000001</v>
      </c>
    </row>
    <row r="950" spans="2:3" x14ac:dyDescent="0.25">
      <c r="B950" s="12">
        <v>38761</v>
      </c>
      <c r="C950" s="18">
        <v>32.82</v>
      </c>
    </row>
    <row r="951" spans="2:3" x14ac:dyDescent="0.25">
      <c r="B951" s="12">
        <v>38754</v>
      </c>
      <c r="C951" s="18">
        <v>32.860000999999997</v>
      </c>
    </row>
    <row r="952" spans="2:3" x14ac:dyDescent="0.25">
      <c r="B952" s="12">
        <v>38747</v>
      </c>
      <c r="C952" s="18">
        <v>32.040000999999997</v>
      </c>
    </row>
    <row r="953" spans="2:3" x14ac:dyDescent="0.25">
      <c r="B953" s="12">
        <v>38740</v>
      </c>
      <c r="C953" s="18">
        <v>32.029998999999997</v>
      </c>
    </row>
    <row r="954" spans="2:3" x14ac:dyDescent="0.25">
      <c r="B954" s="12">
        <v>38733</v>
      </c>
      <c r="C954" s="18">
        <v>30.700001</v>
      </c>
    </row>
    <row r="955" spans="2:3" x14ac:dyDescent="0.25">
      <c r="B955" s="12">
        <v>38726</v>
      </c>
      <c r="C955" s="18">
        <v>30.02</v>
      </c>
    </row>
    <row r="956" spans="2:3" x14ac:dyDescent="0.25">
      <c r="B956" s="12">
        <v>38719</v>
      </c>
      <c r="C956" s="18">
        <v>28.120000999999998</v>
      </c>
    </row>
    <row r="957" spans="2:3" x14ac:dyDescent="0.25">
      <c r="B957" s="12">
        <v>38712</v>
      </c>
      <c r="C957" s="18">
        <v>27.280000999999999</v>
      </c>
    </row>
    <row r="958" spans="2:3" x14ac:dyDescent="0.25">
      <c r="B958" s="12">
        <v>38705</v>
      </c>
      <c r="C958" s="18">
        <v>26.879999000000002</v>
      </c>
    </row>
    <row r="959" spans="2:3" x14ac:dyDescent="0.25">
      <c r="B959" s="12">
        <v>38698</v>
      </c>
      <c r="C959" s="18">
        <v>27.57</v>
      </c>
    </row>
    <row r="960" spans="2:3" x14ac:dyDescent="0.25">
      <c r="B960" s="12">
        <v>38691</v>
      </c>
      <c r="C960" s="18">
        <v>27.82</v>
      </c>
    </row>
    <row r="961" spans="2:3" x14ac:dyDescent="0.25">
      <c r="B961" s="12">
        <v>38684</v>
      </c>
      <c r="C961" s="18">
        <v>28.879999000000002</v>
      </c>
    </row>
    <row r="962" spans="2:3" x14ac:dyDescent="0.25">
      <c r="B962" s="12">
        <v>38677</v>
      </c>
      <c r="C962" s="18">
        <v>28.99</v>
      </c>
    </row>
    <row r="963" spans="2:3" x14ac:dyDescent="0.25">
      <c r="B963" s="12">
        <v>38670</v>
      </c>
      <c r="C963" s="18">
        <v>27.799999</v>
      </c>
    </row>
    <row r="964" spans="2:3" x14ac:dyDescent="0.25">
      <c r="B964" s="12">
        <v>38663</v>
      </c>
      <c r="C964" s="18">
        <v>27.889999</v>
      </c>
    </row>
    <row r="965" spans="2:3" x14ac:dyDescent="0.25">
      <c r="B965" s="12">
        <v>38656</v>
      </c>
      <c r="C965" s="18">
        <v>27.309999000000001</v>
      </c>
    </row>
    <row r="966" spans="2:3" x14ac:dyDescent="0.25">
      <c r="B966" s="12">
        <v>38649</v>
      </c>
      <c r="C966" s="18">
        <v>28.940000999999999</v>
      </c>
    </row>
    <row r="967" spans="2:3" x14ac:dyDescent="0.25">
      <c r="B967" s="12">
        <v>38642</v>
      </c>
      <c r="C967" s="18">
        <v>29.16</v>
      </c>
    </row>
    <row r="968" spans="2:3" x14ac:dyDescent="0.25">
      <c r="B968" s="12">
        <v>38635</v>
      </c>
      <c r="C968" s="18">
        <v>29.299999</v>
      </c>
    </row>
    <row r="969" spans="2:3" x14ac:dyDescent="0.25">
      <c r="B969" s="12">
        <v>38628</v>
      </c>
      <c r="C969" s="18">
        <v>30.790001</v>
      </c>
    </row>
    <row r="970" spans="2:3" x14ac:dyDescent="0.25">
      <c r="B970" s="12">
        <v>38621</v>
      </c>
      <c r="C970" s="18">
        <v>31</v>
      </c>
    </row>
    <row r="971" spans="2:3" x14ac:dyDescent="0.25">
      <c r="B971" s="12">
        <v>38614</v>
      </c>
      <c r="C971" s="18">
        <v>29.299999</v>
      </c>
    </row>
    <row r="972" spans="2:3" x14ac:dyDescent="0.25">
      <c r="B972" s="12">
        <v>38607</v>
      </c>
      <c r="C972" s="18">
        <v>29.91</v>
      </c>
    </row>
    <row r="973" spans="2:3" x14ac:dyDescent="0.25">
      <c r="B973" s="12">
        <v>38600</v>
      </c>
      <c r="C973" s="18">
        <v>30.889999</v>
      </c>
    </row>
    <row r="974" spans="2:3" x14ac:dyDescent="0.25">
      <c r="B974" s="12">
        <v>38593</v>
      </c>
      <c r="C974" s="18">
        <v>29.59</v>
      </c>
    </row>
    <row r="975" spans="2:3" x14ac:dyDescent="0.25">
      <c r="B975" s="12">
        <v>38586</v>
      </c>
      <c r="C975" s="18">
        <v>29.58</v>
      </c>
    </row>
    <row r="976" spans="2:3" x14ac:dyDescent="0.25">
      <c r="B976" s="12">
        <v>38579</v>
      </c>
      <c r="C976" s="18">
        <v>30.07</v>
      </c>
    </row>
    <row r="977" spans="2:3" x14ac:dyDescent="0.25">
      <c r="B977" s="12">
        <v>38572</v>
      </c>
      <c r="C977" s="18">
        <v>30.280000999999999</v>
      </c>
    </row>
    <row r="978" spans="2:3" x14ac:dyDescent="0.25">
      <c r="B978" s="12">
        <v>38565</v>
      </c>
      <c r="C978" s="18">
        <v>29.139999</v>
      </c>
    </row>
    <row r="979" spans="2:3" x14ac:dyDescent="0.25">
      <c r="B979" s="12">
        <v>38558</v>
      </c>
      <c r="C979" s="18">
        <v>27.379999000000002</v>
      </c>
    </row>
    <row r="980" spans="2:3" x14ac:dyDescent="0.25">
      <c r="B980" s="12">
        <v>38551</v>
      </c>
      <c r="C980" s="18">
        <v>28.610001</v>
      </c>
    </row>
    <row r="981" spans="2:3" x14ac:dyDescent="0.25">
      <c r="B981" s="12">
        <v>38544</v>
      </c>
      <c r="C981" s="18">
        <v>28.790001</v>
      </c>
    </row>
    <row r="982" spans="2:3" x14ac:dyDescent="0.25">
      <c r="B982" s="12">
        <v>38537</v>
      </c>
      <c r="C982" s="18">
        <v>28.030000999999999</v>
      </c>
    </row>
    <row r="983" spans="2:3" x14ac:dyDescent="0.25">
      <c r="B983" s="12">
        <v>38530</v>
      </c>
      <c r="C983" s="18">
        <v>27</v>
      </c>
    </row>
    <row r="984" spans="2:3" x14ac:dyDescent="0.25">
      <c r="B984" s="12">
        <v>38523</v>
      </c>
      <c r="C984" s="18">
        <v>26.5</v>
      </c>
    </row>
    <row r="985" spans="2:3" x14ac:dyDescent="0.25">
      <c r="B985" s="12">
        <v>38516</v>
      </c>
      <c r="C985" s="18">
        <v>26.5</v>
      </c>
    </row>
    <row r="986" spans="2:3" x14ac:dyDescent="0.25">
      <c r="B986" s="12">
        <v>38509</v>
      </c>
      <c r="C986" s="18">
        <v>24.709999</v>
      </c>
    </row>
    <row r="987" spans="2:3" x14ac:dyDescent="0.25">
      <c r="B987" s="12">
        <v>38502</v>
      </c>
      <c r="C987" s="18">
        <v>24.27</v>
      </c>
    </row>
    <row r="988" spans="2:3" x14ac:dyDescent="0.25">
      <c r="B988" s="12">
        <v>38495</v>
      </c>
      <c r="C988" s="18">
        <v>24.01</v>
      </c>
    </row>
    <row r="989" spans="2:3" x14ac:dyDescent="0.25">
      <c r="B989" s="12">
        <v>38488</v>
      </c>
      <c r="C989" s="18">
        <v>23.690000999999999</v>
      </c>
    </row>
    <row r="990" spans="2:3" x14ac:dyDescent="0.25">
      <c r="B990" s="12">
        <v>38481</v>
      </c>
      <c r="C990" s="18">
        <v>21.780000999999999</v>
      </c>
    </row>
    <row r="991" spans="2:3" x14ac:dyDescent="0.25">
      <c r="B991" s="12">
        <v>38474</v>
      </c>
      <c r="C991" s="18">
        <v>21.34</v>
      </c>
    </row>
    <row r="992" spans="2:3" x14ac:dyDescent="0.25">
      <c r="B992" s="12">
        <v>38467</v>
      </c>
      <c r="C992" s="18">
        <v>21.469999000000001</v>
      </c>
    </row>
    <row r="993" spans="2:3" x14ac:dyDescent="0.25">
      <c r="B993" s="12">
        <v>38460</v>
      </c>
      <c r="C993" s="18">
        <v>22.5</v>
      </c>
    </row>
    <row r="994" spans="2:3" x14ac:dyDescent="0.25">
      <c r="B994" s="12">
        <v>38453</v>
      </c>
      <c r="C994" s="18">
        <v>22.360001</v>
      </c>
    </row>
    <row r="995" spans="2:3" x14ac:dyDescent="0.25">
      <c r="B995" s="12">
        <v>38446</v>
      </c>
      <c r="C995" s="18">
        <v>23.360001</v>
      </c>
    </row>
    <row r="996" spans="2:3" x14ac:dyDescent="0.25">
      <c r="B996" s="12">
        <v>38439</v>
      </c>
      <c r="C996" s="18">
        <v>23.059999000000001</v>
      </c>
    </row>
    <row r="997" spans="2:3" x14ac:dyDescent="0.25">
      <c r="B997" s="12">
        <v>38432</v>
      </c>
      <c r="C997" s="18">
        <v>22.129999000000002</v>
      </c>
    </row>
    <row r="998" spans="2:3" x14ac:dyDescent="0.25">
      <c r="B998" s="12">
        <v>38425</v>
      </c>
      <c r="C998" s="18">
        <v>22.110001</v>
      </c>
    </row>
    <row r="999" spans="2:3" x14ac:dyDescent="0.25">
      <c r="B999" s="12">
        <v>38418</v>
      </c>
      <c r="C999" s="18">
        <v>22.870000999999998</v>
      </c>
    </row>
    <row r="1000" spans="2:3" x14ac:dyDescent="0.25">
      <c r="B1000" s="12">
        <v>38411</v>
      </c>
      <c r="C1000" s="18">
        <v>24.41</v>
      </c>
    </row>
    <row r="1001" spans="2:3" x14ac:dyDescent="0.25">
      <c r="B1001" s="12">
        <v>38404</v>
      </c>
      <c r="C1001" s="18">
        <v>26.01</v>
      </c>
    </row>
    <row r="1002" spans="2:3" x14ac:dyDescent="0.25">
      <c r="B1002" s="12">
        <v>38397</v>
      </c>
      <c r="C1002" s="18">
        <v>26.48</v>
      </c>
    </row>
    <row r="1003" spans="2:3" x14ac:dyDescent="0.25">
      <c r="B1003" s="12">
        <v>38390</v>
      </c>
      <c r="C1003" s="18">
        <v>24.92</v>
      </c>
    </row>
    <row r="1004" spans="2:3" x14ac:dyDescent="0.25">
      <c r="B1004" s="12">
        <v>38383</v>
      </c>
      <c r="C1004" s="18">
        <v>26.030000999999999</v>
      </c>
    </row>
    <row r="1005" spans="2:3" x14ac:dyDescent="0.25">
      <c r="B1005" s="12">
        <v>38376</v>
      </c>
      <c r="C1005" s="18">
        <v>25.25</v>
      </c>
    </row>
    <row r="1006" spans="2:3" x14ac:dyDescent="0.25">
      <c r="B1006" s="12">
        <v>38369</v>
      </c>
      <c r="C1006" s="18">
        <v>25.129999000000002</v>
      </c>
    </row>
    <row r="1007" spans="2:3" x14ac:dyDescent="0.25">
      <c r="B1007" s="12">
        <v>38362</v>
      </c>
      <c r="C1007" s="18">
        <v>25.870000999999998</v>
      </c>
    </row>
    <row r="1008" spans="2:3" x14ac:dyDescent="0.25">
      <c r="B1008" s="12">
        <v>38355</v>
      </c>
      <c r="C1008" s="18">
        <v>22.5</v>
      </c>
    </row>
    <row r="1009" spans="2:3" x14ac:dyDescent="0.25">
      <c r="B1009" s="12">
        <v>38348</v>
      </c>
      <c r="C1009" s="18">
        <v>23.84</v>
      </c>
    </row>
    <row r="1010" spans="2:3" x14ac:dyDescent="0.25">
      <c r="B1010" s="12">
        <v>38341</v>
      </c>
      <c r="C1010" s="18">
        <v>23.940000999999999</v>
      </c>
    </row>
    <row r="1011" spans="2:3" x14ac:dyDescent="0.25">
      <c r="B1011" s="12">
        <v>38334</v>
      </c>
      <c r="C1011" s="18">
        <v>23.85</v>
      </c>
    </row>
    <row r="1012" spans="2:3" x14ac:dyDescent="0.25">
      <c r="B1012" s="12">
        <v>38327</v>
      </c>
      <c r="C1012" s="18">
        <v>23.809999000000001</v>
      </c>
    </row>
    <row r="1013" spans="2:3" x14ac:dyDescent="0.25">
      <c r="B1013" s="12">
        <v>38320</v>
      </c>
      <c r="C1013" s="18">
        <v>23.16</v>
      </c>
    </row>
    <row r="1014" spans="2:3" x14ac:dyDescent="0.25">
      <c r="B1014" s="12">
        <v>38313</v>
      </c>
      <c r="C1014" s="18">
        <v>23.6</v>
      </c>
    </row>
    <row r="1015" spans="2:3" x14ac:dyDescent="0.25">
      <c r="B1015" s="12">
        <v>38306</v>
      </c>
      <c r="C1015" s="18">
        <v>22.1</v>
      </c>
    </row>
    <row r="1016" spans="2:3" x14ac:dyDescent="0.25">
      <c r="B1016" s="12">
        <v>38299</v>
      </c>
      <c r="C1016" s="18">
        <v>22.85</v>
      </c>
    </row>
    <row r="1017" spans="2:3" x14ac:dyDescent="0.25">
      <c r="B1017" s="12">
        <v>38292</v>
      </c>
      <c r="C1017" s="18">
        <v>22.299999</v>
      </c>
    </row>
    <row r="1018" spans="2:3" x14ac:dyDescent="0.25">
      <c r="B1018" s="12">
        <v>38285</v>
      </c>
      <c r="C1018" s="18">
        <v>21.18</v>
      </c>
    </row>
    <row r="1019" spans="2:3" x14ac:dyDescent="0.25">
      <c r="B1019" s="12">
        <v>38278</v>
      </c>
      <c r="C1019" s="18">
        <v>19.09</v>
      </c>
    </row>
    <row r="1020" spans="2:3" x14ac:dyDescent="0.25">
      <c r="B1020" s="12">
        <v>38271</v>
      </c>
      <c r="C1020" s="18">
        <v>19.360001</v>
      </c>
    </row>
    <row r="1021" spans="2:3" x14ac:dyDescent="0.25">
      <c r="B1021" s="12">
        <v>38264</v>
      </c>
      <c r="C1021" s="18">
        <v>19.530000999999999</v>
      </c>
    </row>
    <row r="1022" spans="2:3" x14ac:dyDescent="0.25">
      <c r="B1022" s="12">
        <v>38257</v>
      </c>
      <c r="C1022" s="18">
        <v>19.139999</v>
      </c>
    </row>
    <row r="1023" spans="2:3" x14ac:dyDescent="0.25">
      <c r="B1023" s="12">
        <v>38250</v>
      </c>
      <c r="C1023" s="18">
        <v>18.98</v>
      </c>
    </row>
    <row r="1024" spans="2:3" x14ac:dyDescent="0.25">
      <c r="B1024" s="12">
        <v>38243</v>
      </c>
      <c r="C1024" s="18">
        <v>18.780000999999999</v>
      </c>
    </row>
    <row r="1025" spans="2:3" x14ac:dyDescent="0.25">
      <c r="B1025" s="12">
        <v>38236</v>
      </c>
      <c r="C1025" s="18">
        <v>17.610001</v>
      </c>
    </row>
    <row r="1026" spans="2:3" x14ac:dyDescent="0.25">
      <c r="B1026" s="12">
        <v>38229</v>
      </c>
      <c r="C1026" s="18">
        <v>16.780000999999999</v>
      </c>
    </row>
    <row r="1027" spans="2:3" x14ac:dyDescent="0.25">
      <c r="B1027" s="12">
        <v>38222</v>
      </c>
      <c r="C1027" s="18">
        <v>16.34</v>
      </c>
    </row>
    <row r="1028" spans="2:3" x14ac:dyDescent="0.25">
      <c r="B1028" s="12">
        <v>38215</v>
      </c>
      <c r="C1028" s="18">
        <v>16.690000999999999</v>
      </c>
    </row>
    <row r="1029" spans="2:3" x14ac:dyDescent="0.25">
      <c r="B1029" s="12">
        <v>38208</v>
      </c>
      <c r="C1029" s="18">
        <v>16.329999999999998</v>
      </c>
    </row>
    <row r="1030" spans="2:3" x14ac:dyDescent="0.25">
      <c r="B1030" s="12">
        <v>38201</v>
      </c>
      <c r="C1030" s="18">
        <v>16.100000000000001</v>
      </c>
    </row>
    <row r="1031" spans="2:3" x14ac:dyDescent="0.25">
      <c r="B1031" s="12">
        <v>38194</v>
      </c>
      <c r="C1031" s="18">
        <v>17.809999000000001</v>
      </c>
    </row>
    <row r="1032" spans="2:3" x14ac:dyDescent="0.25">
      <c r="B1032" s="12">
        <v>38187</v>
      </c>
      <c r="C1032" s="18">
        <v>17.719999000000001</v>
      </c>
    </row>
    <row r="1033" spans="2:3" x14ac:dyDescent="0.25">
      <c r="B1033" s="12">
        <v>38180</v>
      </c>
      <c r="C1033" s="18">
        <v>18.57</v>
      </c>
    </row>
    <row r="1034" spans="2:3" x14ac:dyDescent="0.25">
      <c r="B1034" s="12">
        <v>38173</v>
      </c>
      <c r="C1034" s="18">
        <v>18.969999000000001</v>
      </c>
    </row>
    <row r="1035" spans="2:3" x14ac:dyDescent="0.25">
      <c r="B1035" s="12">
        <v>38166</v>
      </c>
      <c r="C1035" s="18">
        <v>19.610001</v>
      </c>
    </row>
    <row r="1036" spans="2:3" x14ac:dyDescent="0.25">
      <c r="B1036" s="12">
        <v>38159</v>
      </c>
      <c r="C1036" s="18">
        <v>19.27</v>
      </c>
    </row>
    <row r="1037" spans="2:3" x14ac:dyDescent="0.25">
      <c r="B1037" s="12">
        <v>38152</v>
      </c>
      <c r="C1037" s="18">
        <v>18.23</v>
      </c>
    </row>
    <row r="1038" spans="2:3" x14ac:dyDescent="0.25">
      <c r="B1038" s="12">
        <v>38145</v>
      </c>
      <c r="C1038" s="18">
        <v>18</v>
      </c>
    </row>
    <row r="1039" spans="2:3" x14ac:dyDescent="0.25">
      <c r="B1039" s="12">
        <v>38138</v>
      </c>
      <c r="C1039" s="18">
        <v>18.68</v>
      </c>
    </row>
    <row r="1040" spans="2:3" x14ac:dyDescent="0.25">
      <c r="B1040" s="12">
        <v>38131</v>
      </c>
      <c r="C1040" s="18">
        <v>18.48</v>
      </c>
    </row>
    <row r="1041" spans="2:3" x14ac:dyDescent="0.25">
      <c r="B1041" s="12">
        <v>38124</v>
      </c>
      <c r="C1041" s="18">
        <v>17.48</v>
      </c>
    </row>
    <row r="1042" spans="2:3" x14ac:dyDescent="0.25">
      <c r="B1042" s="12">
        <v>38117</v>
      </c>
      <c r="C1042" s="18">
        <v>18.91</v>
      </c>
    </row>
    <row r="1043" spans="2:3" x14ac:dyDescent="0.25">
      <c r="B1043" s="12">
        <v>38110</v>
      </c>
      <c r="C1043" s="18">
        <v>18.239999999999998</v>
      </c>
    </row>
    <row r="1044" spans="2:3" x14ac:dyDescent="0.25">
      <c r="B1044" s="12">
        <v>38103</v>
      </c>
      <c r="C1044" s="18">
        <v>18.040001</v>
      </c>
    </row>
    <row r="1045" spans="2:3" x14ac:dyDescent="0.25">
      <c r="B1045" s="12">
        <v>38096</v>
      </c>
      <c r="C1045" s="18">
        <v>20.129999000000002</v>
      </c>
    </row>
    <row r="1046" spans="2:3" x14ac:dyDescent="0.25">
      <c r="B1046" s="12">
        <v>38089</v>
      </c>
      <c r="C1046" s="18">
        <v>19.75</v>
      </c>
    </row>
    <row r="1047" spans="2:3" x14ac:dyDescent="0.25">
      <c r="B1047" s="12">
        <v>38082</v>
      </c>
      <c r="C1047" s="18">
        <v>20.98</v>
      </c>
    </row>
    <row r="1048" spans="2:3" x14ac:dyDescent="0.25">
      <c r="B1048" s="12">
        <v>38075</v>
      </c>
      <c r="C1048" s="18">
        <v>20.280000999999999</v>
      </c>
    </row>
    <row r="1049" spans="2:3" x14ac:dyDescent="0.25">
      <c r="B1049" s="12">
        <v>38068</v>
      </c>
      <c r="C1049" s="18">
        <v>18.790001</v>
      </c>
    </row>
    <row r="1050" spans="2:3" x14ac:dyDescent="0.25">
      <c r="B1050" s="12">
        <v>38061</v>
      </c>
      <c r="C1050" s="18">
        <v>17.57</v>
      </c>
    </row>
    <row r="1051" spans="2:3" x14ac:dyDescent="0.25">
      <c r="B1051" s="12">
        <v>38054</v>
      </c>
      <c r="C1051" s="18">
        <v>17.84</v>
      </c>
    </row>
    <row r="1052" spans="2:3" x14ac:dyDescent="0.25">
      <c r="B1052" s="12">
        <v>38047</v>
      </c>
      <c r="C1052" s="18">
        <v>18.639999</v>
      </c>
    </row>
    <row r="1053" spans="2:3" x14ac:dyDescent="0.25">
      <c r="B1053" s="12">
        <v>38040</v>
      </c>
      <c r="C1053" s="18">
        <v>16.91</v>
      </c>
    </row>
    <row r="1054" spans="2:3" x14ac:dyDescent="0.25">
      <c r="B1054" s="12">
        <v>38033</v>
      </c>
      <c r="C1054" s="18">
        <v>16.299999</v>
      </c>
    </row>
    <row r="1055" spans="2:3" x14ac:dyDescent="0.25">
      <c r="B1055" s="12">
        <v>38026</v>
      </c>
      <c r="C1055" s="18">
        <v>16.91</v>
      </c>
    </row>
    <row r="1056" spans="2:3" x14ac:dyDescent="0.25">
      <c r="B1056" s="12">
        <v>38019</v>
      </c>
      <c r="C1056" s="18">
        <v>16.07</v>
      </c>
    </row>
    <row r="1057" spans="2:3" x14ac:dyDescent="0.25">
      <c r="B1057" s="12">
        <v>38012</v>
      </c>
      <c r="C1057" s="18">
        <v>14.98</v>
      </c>
    </row>
    <row r="1058" spans="2:3" x14ac:dyDescent="0.25">
      <c r="B1058" s="12">
        <v>38005</v>
      </c>
      <c r="C1058" s="18">
        <v>16.049999</v>
      </c>
    </row>
    <row r="1059" spans="2:3" x14ac:dyDescent="0.25">
      <c r="B1059" s="12">
        <v>37998</v>
      </c>
      <c r="C1059" s="18">
        <v>16.02</v>
      </c>
    </row>
    <row r="1060" spans="2:3" x14ac:dyDescent="0.25">
      <c r="B1060" s="12">
        <v>37991</v>
      </c>
      <c r="C1060" s="18">
        <v>17.27</v>
      </c>
    </row>
    <row r="1061" spans="2:3" x14ac:dyDescent="0.25">
      <c r="B1061" s="12">
        <v>37984</v>
      </c>
      <c r="C1061" s="18">
        <v>16.93</v>
      </c>
    </row>
    <row r="1062" spans="2:3" x14ac:dyDescent="0.25">
      <c r="B1062" s="12">
        <v>37977</v>
      </c>
      <c r="C1062" s="18">
        <v>16.549999</v>
      </c>
    </row>
    <row r="1063" spans="2:3" x14ac:dyDescent="0.25">
      <c r="B1063" s="12">
        <v>37970</v>
      </c>
      <c r="C1063" s="18">
        <v>16.59</v>
      </c>
    </row>
    <row r="1064" spans="2:3" x14ac:dyDescent="0.25">
      <c r="B1064" s="12">
        <v>37963</v>
      </c>
      <c r="C1064" s="18">
        <v>16.75</v>
      </c>
    </row>
    <row r="1065" spans="2:3" x14ac:dyDescent="0.25">
      <c r="B1065" s="12">
        <v>37956</v>
      </c>
      <c r="C1065" s="18">
        <v>16.040001</v>
      </c>
    </row>
    <row r="1066" spans="2:3" x14ac:dyDescent="0.25">
      <c r="B1066" s="12">
        <v>37949</v>
      </c>
      <c r="C1066" s="18">
        <v>16.23</v>
      </c>
    </row>
    <row r="1067" spans="2:3" x14ac:dyDescent="0.25">
      <c r="B1067" s="12">
        <v>37942</v>
      </c>
      <c r="C1067" s="18">
        <v>15.03</v>
      </c>
    </row>
    <row r="1068" spans="2:3" x14ac:dyDescent="0.25">
      <c r="B1068" s="12">
        <v>37935</v>
      </c>
      <c r="C1068" s="18">
        <v>14.56</v>
      </c>
    </row>
    <row r="1069" spans="2:3" x14ac:dyDescent="0.25">
      <c r="B1069" s="12">
        <v>37928</v>
      </c>
      <c r="C1069" s="18">
        <v>13.45</v>
      </c>
    </row>
    <row r="1070" spans="2:3" x14ac:dyDescent="0.25">
      <c r="B1070" s="12">
        <v>37921</v>
      </c>
      <c r="C1070" s="18">
        <v>13.3</v>
      </c>
    </row>
    <row r="1071" spans="2:3" x14ac:dyDescent="0.25">
      <c r="B1071" s="12">
        <v>37914</v>
      </c>
      <c r="C1071" s="18">
        <v>11.78</v>
      </c>
    </row>
    <row r="1072" spans="2:3" x14ac:dyDescent="0.25">
      <c r="B1072" s="12">
        <v>37907</v>
      </c>
      <c r="C1072" s="18">
        <v>11.73</v>
      </c>
    </row>
    <row r="1073" spans="2:3" x14ac:dyDescent="0.25">
      <c r="B1073" s="12">
        <v>37900</v>
      </c>
      <c r="C1073" s="18">
        <v>12.41</v>
      </c>
    </row>
    <row r="1074" spans="2:3" x14ac:dyDescent="0.25">
      <c r="B1074" s="12">
        <v>37893</v>
      </c>
      <c r="C1074" s="18">
        <v>12.51</v>
      </c>
    </row>
    <row r="1075" spans="2:3" x14ac:dyDescent="0.25">
      <c r="B1075" s="12">
        <v>37886</v>
      </c>
      <c r="C1075" s="18">
        <v>11.55</v>
      </c>
    </row>
    <row r="1076" spans="2:3" x14ac:dyDescent="0.25">
      <c r="B1076" s="12">
        <v>37879</v>
      </c>
      <c r="C1076" s="18">
        <v>12.01</v>
      </c>
    </row>
    <row r="1077" spans="2:3" x14ac:dyDescent="0.25">
      <c r="B1077" s="12">
        <v>37872</v>
      </c>
      <c r="C1077" s="18">
        <v>11.87</v>
      </c>
    </row>
    <row r="1078" spans="2:3" x14ac:dyDescent="0.25">
      <c r="B1078" s="12">
        <v>37865</v>
      </c>
      <c r="C1078" s="18">
        <v>10.1</v>
      </c>
    </row>
    <row r="1079" spans="2:3" x14ac:dyDescent="0.25">
      <c r="B1079" s="12">
        <v>37858</v>
      </c>
      <c r="C1079" s="18">
        <v>8.8800000000000008</v>
      </c>
    </row>
    <row r="1080" spans="2:3" x14ac:dyDescent="0.25">
      <c r="B1080" s="12">
        <v>37851</v>
      </c>
      <c r="C1080" s="18">
        <v>8.85</v>
      </c>
    </row>
    <row r="1081" spans="2:3" x14ac:dyDescent="0.25">
      <c r="B1081" s="12">
        <v>37844</v>
      </c>
      <c r="C1081" s="18">
        <v>9.34</v>
      </c>
    </row>
    <row r="1082" spans="2:3" x14ac:dyDescent="0.25">
      <c r="B1082" s="12">
        <v>37837</v>
      </c>
      <c r="C1082" s="18">
        <v>9.3000000000000007</v>
      </c>
    </row>
    <row r="1083" spans="2:3" x14ac:dyDescent="0.25">
      <c r="B1083" s="12">
        <v>37830</v>
      </c>
      <c r="C1083" s="18">
        <v>8.75</v>
      </c>
    </row>
    <row r="1084" spans="2:3" x14ac:dyDescent="0.25">
      <c r="B1084" s="12">
        <v>37823</v>
      </c>
      <c r="C1084" s="18">
        <v>8.86</v>
      </c>
    </row>
    <row r="1085" spans="2:3" x14ac:dyDescent="0.25">
      <c r="B1085" s="12">
        <v>37816</v>
      </c>
      <c r="C1085" s="18">
        <v>8.99</v>
      </c>
    </row>
    <row r="1086" spans="2:3" x14ac:dyDescent="0.25">
      <c r="B1086" s="12">
        <v>37809</v>
      </c>
      <c r="C1086" s="18">
        <v>9.6</v>
      </c>
    </row>
    <row r="1087" spans="2:3" x14ac:dyDescent="0.25">
      <c r="B1087" s="12">
        <v>37802</v>
      </c>
      <c r="C1087" s="18">
        <v>9.0299999999999994</v>
      </c>
    </row>
    <row r="1088" spans="2:3" x14ac:dyDescent="0.25">
      <c r="B1088" s="12">
        <v>37795</v>
      </c>
      <c r="C1088" s="18">
        <v>9.1300000000000008</v>
      </c>
    </row>
    <row r="1089" spans="2:3" x14ac:dyDescent="0.25">
      <c r="B1089" s="12">
        <v>37788</v>
      </c>
      <c r="C1089" s="18">
        <v>8</v>
      </c>
    </row>
    <row r="1090" spans="2:3" x14ac:dyDescent="0.25">
      <c r="B1090" s="12">
        <v>37781</v>
      </c>
      <c r="C1090" s="18">
        <v>7.56</v>
      </c>
    </row>
    <row r="1091" spans="2:3" x14ac:dyDescent="0.25">
      <c r="B1091" s="12">
        <v>37774</v>
      </c>
      <c r="C1091" s="18">
        <v>7.39</v>
      </c>
    </row>
    <row r="1092" spans="2:3" x14ac:dyDescent="0.25">
      <c r="B1092" s="12">
        <v>37767</v>
      </c>
      <c r="C1092" s="18">
        <v>7.71</v>
      </c>
    </row>
    <row r="1093" spans="2:3" x14ac:dyDescent="0.25">
      <c r="B1093" s="12">
        <v>37760</v>
      </c>
      <c r="C1093" s="18">
        <v>7.33</v>
      </c>
    </row>
    <row r="1094" spans="2:3" x14ac:dyDescent="0.25">
      <c r="B1094" s="12">
        <v>37753</v>
      </c>
      <c r="C1094" s="18">
        <v>7.49</v>
      </c>
    </row>
    <row r="1095" spans="2:3" x14ac:dyDescent="0.25">
      <c r="B1095" s="12">
        <v>37746</v>
      </c>
      <c r="C1095" s="18">
        <v>7.5</v>
      </c>
    </row>
    <row r="1096" spans="2:3" x14ac:dyDescent="0.25">
      <c r="B1096" s="12">
        <v>37739</v>
      </c>
      <c r="C1096" s="18">
        <v>6.78</v>
      </c>
    </row>
    <row r="1097" spans="2:3" x14ac:dyDescent="0.25">
      <c r="B1097" s="12">
        <v>37732</v>
      </c>
      <c r="C1097" s="18">
        <v>6.13</v>
      </c>
    </row>
    <row r="1098" spans="2:3" x14ac:dyDescent="0.25">
      <c r="B1098" s="12">
        <v>37725</v>
      </c>
      <c r="C1098" s="18">
        <v>5.88</v>
      </c>
    </row>
    <row r="1099" spans="2:3" x14ac:dyDescent="0.25">
      <c r="B1099" s="12">
        <v>37718</v>
      </c>
      <c r="C1099" s="18">
        <v>5.5</v>
      </c>
    </row>
    <row r="1100" spans="2:3" x14ac:dyDescent="0.25">
      <c r="B1100" s="12">
        <v>37711</v>
      </c>
      <c r="C1100" s="18">
        <v>5.2</v>
      </c>
    </row>
    <row r="1101" spans="2:3" x14ac:dyDescent="0.25">
      <c r="B1101" s="12">
        <v>37704</v>
      </c>
      <c r="C1101" s="18">
        <v>5.45</v>
      </c>
    </row>
    <row r="1102" spans="2:3" x14ac:dyDescent="0.25">
      <c r="B1102" s="12">
        <v>37697</v>
      </c>
      <c r="C1102" s="18">
        <v>5.8</v>
      </c>
    </row>
    <row r="1103" spans="2:3" x14ac:dyDescent="0.25">
      <c r="B1103" s="12">
        <v>37690</v>
      </c>
      <c r="C1103" s="18">
        <v>5.32</v>
      </c>
    </row>
    <row r="1104" spans="2:3" x14ac:dyDescent="0.25">
      <c r="B1104" s="12">
        <v>37683</v>
      </c>
      <c r="C1104" s="18">
        <v>4.9800000000000004</v>
      </c>
    </row>
    <row r="1105" spans="2:3" x14ac:dyDescent="0.25">
      <c r="B1105" s="12">
        <v>37676</v>
      </c>
      <c r="C1105" s="18">
        <v>5.22</v>
      </c>
    </row>
    <row r="1106" spans="2:3" x14ac:dyDescent="0.25">
      <c r="B1106" s="12">
        <v>37669</v>
      </c>
      <c r="C1106" s="18">
        <v>5.53</v>
      </c>
    </row>
    <row r="1107" spans="2:3" x14ac:dyDescent="0.25">
      <c r="B1107" s="12">
        <v>37662</v>
      </c>
      <c r="C1107" s="18">
        <v>5.08</v>
      </c>
    </row>
    <row r="1108" spans="2:3" x14ac:dyDescent="0.25">
      <c r="B1108" s="12">
        <v>37655</v>
      </c>
      <c r="C1108" s="18">
        <v>5.7</v>
      </c>
    </row>
    <row r="1109" spans="2:3" x14ac:dyDescent="0.25">
      <c r="B1109" s="12">
        <v>37648</v>
      </c>
      <c r="C1109" s="18">
        <v>5.9</v>
      </c>
    </row>
    <row r="1110" spans="2:3" x14ac:dyDescent="0.25">
      <c r="B1110" s="12">
        <v>37641</v>
      </c>
      <c r="C1110" s="18">
        <v>5.91</v>
      </c>
    </row>
    <row r="1111" spans="2:3" x14ac:dyDescent="0.25">
      <c r="B1111" s="12">
        <v>37634</v>
      </c>
      <c r="C1111" s="18">
        <v>6.5</v>
      </c>
    </row>
    <row r="1112" spans="2:3" x14ac:dyDescent="0.25">
      <c r="B1112" s="12">
        <v>37627</v>
      </c>
      <c r="C1112" s="18">
        <v>7.12</v>
      </c>
    </row>
    <row r="1113" spans="2:3" x14ac:dyDescent="0.25">
      <c r="B1113" s="12">
        <v>37620</v>
      </c>
      <c r="C1113" s="18">
        <v>7.33</v>
      </c>
    </row>
    <row r="1114" spans="2:3" x14ac:dyDescent="0.25">
      <c r="B1114" s="12">
        <v>37613</v>
      </c>
      <c r="C1114" s="18">
        <v>6.76</v>
      </c>
    </row>
    <row r="1115" spans="2:3" x14ac:dyDescent="0.25">
      <c r="B1115" s="12">
        <v>37606</v>
      </c>
      <c r="C1115" s="18">
        <v>6.28</v>
      </c>
    </row>
    <row r="1116" spans="2:3" x14ac:dyDescent="0.25">
      <c r="B1116" s="12">
        <v>37599</v>
      </c>
      <c r="C1116" s="18">
        <v>6.05</v>
      </c>
    </row>
    <row r="1117" spans="2:3" x14ac:dyDescent="0.25">
      <c r="B1117" s="12">
        <v>37592</v>
      </c>
      <c r="C1117" s="18">
        <v>6.4</v>
      </c>
    </row>
    <row r="1118" spans="2:3" x14ac:dyDescent="0.25">
      <c r="B1118" s="12">
        <v>37585</v>
      </c>
      <c r="C1118" s="18">
        <v>6.99</v>
      </c>
    </row>
    <row r="1119" spans="2:3" x14ac:dyDescent="0.25">
      <c r="B1119" s="12">
        <v>37578</v>
      </c>
      <c r="C1119" s="18">
        <v>6.69</v>
      </c>
    </row>
    <row r="1120" spans="2:3" x14ac:dyDescent="0.25">
      <c r="B1120" s="12">
        <v>37571</v>
      </c>
      <c r="C1120" s="18">
        <v>6.45</v>
      </c>
    </row>
    <row r="1121" spans="2:3" x14ac:dyDescent="0.25">
      <c r="B1121" s="12">
        <v>37564</v>
      </c>
      <c r="C1121" s="18">
        <v>7.26</v>
      </c>
    </row>
    <row r="1122" spans="2:3" x14ac:dyDescent="0.25">
      <c r="B1122" s="12">
        <v>37557</v>
      </c>
      <c r="C1122" s="18">
        <v>7.57</v>
      </c>
    </row>
    <row r="1123" spans="2:3" x14ac:dyDescent="0.25">
      <c r="B1123" s="12">
        <v>37550</v>
      </c>
      <c r="C1123" s="18">
        <v>8.35</v>
      </c>
    </row>
    <row r="1124" spans="2:3" x14ac:dyDescent="0.25">
      <c r="B1124" s="12">
        <v>37543</v>
      </c>
      <c r="C1124" s="18">
        <v>7.9</v>
      </c>
    </row>
    <row r="1125" spans="2:3" x14ac:dyDescent="0.25">
      <c r="B1125" s="12">
        <v>37536</v>
      </c>
      <c r="C1125" s="18">
        <v>6.62</v>
      </c>
    </row>
    <row r="1126" spans="2:3" x14ac:dyDescent="0.25">
      <c r="B1126" s="12">
        <v>37529</v>
      </c>
      <c r="C1126" s="18">
        <v>6.98</v>
      </c>
    </row>
    <row r="1127" spans="2:3" x14ac:dyDescent="0.25">
      <c r="B1127" s="12">
        <v>37522</v>
      </c>
      <c r="C1127" s="18">
        <v>6.75</v>
      </c>
    </row>
    <row r="1128" spans="2:3" x14ac:dyDescent="0.25">
      <c r="B1128" s="12">
        <v>37515</v>
      </c>
      <c r="C1128" s="18">
        <v>6.36</v>
      </c>
    </row>
    <row r="1129" spans="2:3" x14ac:dyDescent="0.25">
      <c r="B1129" s="12">
        <v>37508</v>
      </c>
      <c r="C1129" s="18">
        <v>7.32</v>
      </c>
    </row>
    <row r="1130" spans="2:3" x14ac:dyDescent="0.25">
      <c r="B1130" s="12">
        <v>37501</v>
      </c>
      <c r="C1130" s="18">
        <v>6.98</v>
      </c>
    </row>
    <row r="1131" spans="2:3" x14ac:dyDescent="0.25">
      <c r="B1131" s="12">
        <v>37494</v>
      </c>
      <c r="C1131" s="18">
        <v>7.24</v>
      </c>
    </row>
    <row r="1132" spans="2:3" x14ac:dyDescent="0.25">
      <c r="B1132" s="12">
        <v>37487</v>
      </c>
      <c r="C1132" s="18">
        <v>7.02</v>
      </c>
    </row>
    <row r="1133" spans="2:3" x14ac:dyDescent="0.25">
      <c r="B1133" s="12">
        <v>37480</v>
      </c>
      <c r="C1133" s="18">
        <v>7.04</v>
      </c>
    </row>
    <row r="1134" spans="2:3" x14ac:dyDescent="0.25">
      <c r="B1134" s="12">
        <v>37473</v>
      </c>
      <c r="C1134" s="18">
        <v>6.25</v>
      </c>
    </row>
    <row r="1135" spans="2:3" x14ac:dyDescent="0.25">
      <c r="B1135" s="12">
        <v>37466</v>
      </c>
      <c r="C1135" s="18">
        <v>7.34</v>
      </c>
    </row>
    <row r="1136" spans="2:3" x14ac:dyDescent="0.25">
      <c r="B1136" s="12">
        <v>37459</v>
      </c>
      <c r="C1136" s="18">
        <v>6.44</v>
      </c>
    </row>
    <row r="1137" spans="2:3" x14ac:dyDescent="0.25">
      <c r="B1137" s="12">
        <v>37452</v>
      </c>
      <c r="C1137" s="18">
        <v>6.5</v>
      </c>
    </row>
    <row r="1138" spans="2:3" x14ac:dyDescent="0.25">
      <c r="B1138" s="12">
        <v>37445</v>
      </c>
      <c r="C1138" s="18">
        <v>6.74</v>
      </c>
    </row>
    <row r="1139" spans="2:3" x14ac:dyDescent="0.25">
      <c r="B1139" s="12">
        <v>37438</v>
      </c>
      <c r="C1139" s="18">
        <v>7.99</v>
      </c>
    </row>
    <row r="1140" spans="2:3" x14ac:dyDescent="0.25">
      <c r="B1140" s="12">
        <v>37431</v>
      </c>
      <c r="C1140" s="18">
        <v>7.94</v>
      </c>
    </row>
    <row r="1141" spans="2:3" x14ac:dyDescent="0.25">
      <c r="B1141" s="12">
        <v>37424</v>
      </c>
      <c r="C1141" s="18">
        <v>8.24</v>
      </c>
    </row>
    <row r="1142" spans="2:3" x14ac:dyDescent="0.25">
      <c r="B1142" s="12">
        <v>37417</v>
      </c>
      <c r="C1142" s="18">
        <v>8.77</v>
      </c>
    </row>
    <row r="1143" spans="2:3" x14ac:dyDescent="0.25">
      <c r="B1143" s="12">
        <v>37410</v>
      </c>
      <c r="C1143" s="18">
        <v>9.01</v>
      </c>
    </row>
    <row r="1144" spans="2:3" x14ac:dyDescent="0.25">
      <c r="B1144" s="12">
        <v>37403</v>
      </c>
      <c r="C1144" s="18">
        <v>8.5</v>
      </c>
    </row>
    <row r="1145" spans="2:3" x14ac:dyDescent="0.25">
      <c r="B1145" s="12">
        <v>37396</v>
      </c>
      <c r="C1145" s="18">
        <v>8.25</v>
      </c>
    </row>
    <row r="1146" spans="2:3" x14ac:dyDescent="0.25">
      <c r="B1146" s="12">
        <v>37389</v>
      </c>
      <c r="C1146" s="18">
        <v>9.0299999999999994</v>
      </c>
    </row>
    <row r="1147" spans="2:3" x14ac:dyDescent="0.25">
      <c r="B1147" s="12">
        <v>37382</v>
      </c>
      <c r="C1147" s="18">
        <v>9.52</v>
      </c>
    </row>
    <row r="1148" spans="2:3" x14ac:dyDescent="0.25">
      <c r="B1148" s="12">
        <v>37375</v>
      </c>
      <c r="C1148" s="18">
        <v>9.5</v>
      </c>
    </row>
    <row r="1149" spans="2:3" x14ac:dyDescent="0.25">
      <c r="B1149" s="12">
        <v>37368</v>
      </c>
      <c r="C1149" s="18">
        <v>9.91</v>
      </c>
    </row>
    <row r="1150" spans="2:3" x14ac:dyDescent="0.25">
      <c r="B1150" s="12">
        <v>37361</v>
      </c>
      <c r="C1150" s="18">
        <v>9.1300000000000008</v>
      </c>
    </row>
    <row r="1151" spans="2:3" x14ac:dyDescent="0.25">
      <c r="B1151" s="12">
        <v>37354</v>
      </c>
      <c r="C1151" s="18">
        <v>8.85</v>
      </c>
    </row>
    <row r="1152" spans="2:3" x14ac:dyDescent="0.25">
      <c r="B1152" s="12">
        <v>37347</v>
      </c>
      <c r="C1152" s="18">
        <v>8.08</v>
      </c>
    </row>
    <row r="1153" spans="2:3" x14ac:dyDescent="0.25">
      <c r="B1153" s="12">
        <v>37340</v>
      </c>
      <c r="C1153" s="18">
        <v>8.3699999999999992</v>
      </c>
    </row>
    <row r="1154" spans="2:3" x14ac:dyDescent="0.25">
      <c r="B1154" s="12">
        <v>37333</v>
      </c>
      <c r="C1154" s="18">
        <v>8.7899999999999991</v>
      </c>
    </row>
    <row r="1155" spans="2:3" x14ac:dyDescent="0.25">
      <c r="B1155" s="12">
        <v>37326</v>
      </c>
      <c r="C1155" s="18">
        <v>8.73</v>
      </c>
    </row>
    <row r="1156" spans="2:3" x14ac:dyDescent="0.25">
      <c r="B1156" s="12">
        <v>37319</v>
      </c>
      <c r="C1156" s="18">
        <v>9.98</v>
      </c>
    </row>
    <row r="1157" spans="2:3" x14ac:dyDescent="0.25">
      <c r="B1157" s="12">
        <v>37312</v>
      </c>
      <c r="C1157" s="18">
        <v>9.6</v>
      </c>
    </row>
    <row r="1158" spans="2:3" x14ac:dyDescent="0.25">
      <c r="B1158" s="12">
        <v>37305</v>
      </c>
      <c r="C1158" s="18">
        <v>9.35</v>
      </c>
    </row>
    <row r="1159" spans="2:3" x14ac:dyDescent="0.25">
      <c r="B1159" s="12">
        <v>37298</v>
      </c>
      <c r="C1159" s="18">
        <v>8.85</v>
      </c>
    </row>
    <row r="1160" spans="2:3" x14ac:dyDescent="0.25">
      <c r="B1160" s="12">
        <v>37291</v>
      </c>
      <c r="C1160" s="18">
        <v>8.98</v>
      </c>
    </row>
    <row r="1161" spans="2:3" x14ac:dyDescent="0.25">
      <c r="B1161" s="12">
        <v>37284</v>
      </c>
      <c r="C1161" s="18">
        <v>9.52</v>
      </c>
    </row>
    <row r="1162" spans="2:3" x14ac:dyDescent="0.25">
      <c r="B1162" s="12">
        <v>37277</v>
      </c>
      <c r="C1162" s="18">
        <v>8.74</v>
      </c>
    </row>
    <row r="1163" spans="2:3" x14ac:dyDescent="0.25">
      <c r="B1163" s="12">
        <v>37270</v>
      </c>
      <c r="C1163" s="18">
        <v>8.15</v>
      </c>
    </row>
    <row r="1164" spans="2:3" x14ac:dyDescent="0.25">
      <c r="B1164" s="12">
        <v>37263</v>
      </c>
      <c r="C1164" s="18">
        <v>8.18</v>
      </c>
    </row>
    <row r="1165" spans="2:3" x14ac:dyDescent="0.25">
      <c r="B1165" s="12">
        <v>37256</v>
      </c>
      <c r="C1165" s="18">
        <v>8.5</v>
      </c>
    </row>
    <row r="1166" spans="2:3" x14ac:dyDescent="0.25">
      <c r="B1166" s="12">
        <v>37249</v>
      </c>
      <c r="C1166" s="18">
        <v>8.6999999999999993</v>
      </c>
    </row>
    <row r="1167" spans="2:3" x14ac:dyDescent="0.25">
      <c r="B1167" s="12">
        <v>37242</v>
      </c>
      <c r="C1167" s="18">
        <v>7.84</v>
      </c>
    </row>
    <row r="1168" spans="2:3" x14ac:dyDescent="0.25">
      <c r="B1168" s="12">
        <v>37235</v>
      </c>
      <c r="C1168" s="18">
        <v>7.99</v>
      </c>
    </row>
    <row r="1169" spans="2:3" x14ac:dyDescent="0.25">
      <c r="B1169" s="12">
        <v>37228</v>
      </c>
      <c r="C1169" s="18">
        <v>7.51</v>
      </c>
    </row>
    <row r="1170" spans="2:3" x14ac:dyDescent="0.25">
      <c r="B1170" s="12">
        <v>37221</v>
      </c>
      <c r="C1170" s="18">
        <v>7.14</v>
      </c>
    </row>
    <row r="1171" spans="2:3" x14ac:dyDescent="0.25">
      <c r="B1171" s="12">
        <v>37214</v>
      </c>
      <c r="C1171" s="18">
        <v>5.66</v>
      </c>
    </row>
    <row r="1172" spans="2:3" x14ac:dyDescent="0.25">
      <c r="B1172" s="12">
        <v>37207</v>
      </c>
      <c r="C1172" s="18">
        <v>5.6</v>
      </c>
    </row>
    <row r="1173" spans="2:3" x14ac:dyDescent="0.25">
      <c r="B1173" s="12">
        <v>37200</v>
      </c>
      <c r="C1173" s="18">
        <v>5.34</v>
      </c>
    </row>
    <row r="1174" spans="2:3" x14ac:dyDescent="0.25">
      <c r="B1174" s="12">
        <v>37193</v>
      </c>
      <c r="C1174" s="18">
        <v>4.9000000000000004</v>
      </c>
    </row>
    <row r="1175" spans="2:3" x14ac:dyDescent="0.25">
      <c r="B1175" s="12">
        <v>37186</v>
      </c>
      <c r="C1175" s="18">
        <v>4.09</v>
      </c>
    </row>
    <row r="1176" spans="2:3" x14ac:dyDescent="0.25">
      <c r="B1176" s="12">
        <v>37179</v>
      </c>
      <c r="C1176" s="18">
        <v>4.3</v>
      </c>
    </row>
    <row r="1177" spans="2:3" x14ac:dyDescent="0.25">
      <c r="B1177" s="12">
        <v>37172</v>
      </c>
      <c r="C1177" s="18">
        <v>3.7</v>
      </c>
    </row>
    <row r="1178" spans="2:3" x14ac:dyDescent="0.25">
      <c r="B1178" s="12">
        <v>37165</v>
      </c>
      <c r="C1178" s="18">
        <v>3.8</v>
      </c>
    </row>
    <row r="1179" spans="2:3" x14ac:dyDescent="0.25">
      <c r="B1179" s="12">
        <v>37158</v>
      </c>
      <c r="C1179" s="18">
        <v>3.95</v>
      </c>
    </row>
    <row r="1180" spans="2:3" x14ac:dyDescent="0.25">
      <c r="B1180" s="12">
        <v>37151</v>
      </c>
      <c r="C1180" s="18">
        <v>3.25</v>
      </c>
    </row>
    <row r="1181" spans="2:3" x14ac:dyDescent="0.25">
      <c r="B1181" s="12">
        <v>37144</v>
      </c>
      <c r="C1181" s="18">
        <v>4.1900000000000004</v>
      </c>
    </row>
    <row r="1182" spans="2:3" x14ac:dyDescent="0.25">
      <c r="B1182" s="12">
        <v>37137</v>
      </c>
      <c r="C1182" s="18">
        <v>4.3499999999999996</v>
      </c>
    </row>
    <row r="1183" spans="2:3" x14ac:dyDescent="0.25">
      <c r="B1183" s="12">
        <v>37130</v>
      </c>
      <c r="C1183" s="18">
        <v>4.24</v>
      </c>
    </row>
    <row r="1184" spans="2:3" x14ac:dyDescent="0.25">
      <c r="B1184" s="12">
        <v>37123</v>
      </c>
      <c r="C1184" s="18">
        <v>4.74</v>
      </c>
    </row>
    <row r="1185" spans="2:3" x14ac:dyDescent="0.25">
      <c r="B1185" s="12">
        <v>37116</v>
      </c>
      <c r="C1185" s="18">
        <v>4.8</v>
      </c>
    </row>
    <row r="1186" spans="2:3" x14ac:dyDescent="0.25">
      <c r="B1186" s="12">
        <v>37109</v>
      </c>
      <c r="C1186" s="18">
        <v>4.8600000000000003</v>
      </c>
    </row>
    <row r="1187" spans="2:3" x14ac:dyDescent="0.25">
      <c r="B1187" s="12">
        <v>37102</v>
      </c>
      <c r="C1187" s="18">
        <v>5.2</v>
      </c>
    </row>
    <row r="1188" spans="2:3" x14ac:dyDescent="0.25">
      <c r="B1188" s="12">
        <v>37095</v>
      </c>
      <c r="C1188" s="18">
        <v>4.9000000000000004</v>
      </c>
    </row>
    <row r="1189" spans="2:3" x14ac:dyDescent="0.25">
      <c r="B1189" s="12">
        <v>37088</v>
      </c>
      <c r="C1189" s="18">
        <v>4.99</v>
      </c>
    </row>
    <row r="1190" spans="2:3" x14ac:dyDescent="0.25">
      <c r="B1190" s="12">
        <v>37081</v>
      </c>
      <c r="C1190" s="18">
        <v>4.9000000000000004</v>
      </c>
    </row>
    <row r="1191" spans="2:3" x14ac:dyDescent="0.25">
      <c r="B1191" s="12">
        <v>37074</v>
      </c>
      <c r="C1191" s="18">
        <v>5.65</v>
      </c>
    </row>
    <row r="1192" spans="2:3" x14ac:dyDescent="0.25">
      <c r="B1192" s="12">
        <v>37067</v>
      </c>
      <c r="C1192" s="18">
        <v>5.89</v>
      </c>
    </row>
    <row r="1193" spans="2:3" x14ac:dyDescent="0.25">
      <c r="B1193" s="12">
        <v>37060</v>
      </c>
      <c r="C1193" s="18">
        <v>4.57</v>
      </c>
    </row>
    <row r="1194" spans="2:3" x14ac:dyDescent="0.25">
      <c r="B1194" s="12">
        <v>37053</v>
      </c>
      <c r="C1194" s="18">
        <v>4.76</v>
      </c>
    </row>
    <row r="1195" spans="2:3" x14ac:dyDescent="0.25">
      <c r="B1195" s="12">
        <v>37046</v>
      </c>
      <c r="C1195" s="18">
        <v>4.99</v>
      </c>
    </row>
    <row r="1196" spans="2:3" x14ac:dyDescent="0.25">
      <c r="B1196" s="12">
        <v>37039</v>
      </c>
      <c r="C1196" s="18">
        <v>4.4400000000000004</v>
      </c>
    </row>
    <row r="1197" spans="2:3" x14ac:dyDescent="0.25">
      <c r="B1197" s="12">
        <v>37032</v>
      </c>
      <c r="C1197" s="18">
        <v>4.3</v>
      </c>
    </row>
    <row r="1198" spans="2:3" x14ac:dyDescent="0.25">
      <c r="B1198" s="12">
        <v>37025</v>
      </c>
      <c r="C1198" s="18">
        <v>3.86</v>
      </c>
    </row>
    <row r="1199" spans="2:3" x14ac:dyDescent="0.25">
      <c r="B1199" s="12">
        <v>37018</v>
      </c>
      <c r="C1199" s="18">
        <v>4</v>
      </c>
    </row>
    <row r="1200" spans="2:3" x14ac:dyDescent="0.25">
      <c r="B1200" s="12">
        <v>37011</v>
      </c>
      <c r="C1200" s="18">
        <v>3.5</v>
      </c>
    </row>
    <row r="1201" spans="2:3" x14ac:dyDescent="0.25">
      <c r="B1201" s="12">
        <v>37004</v>
      </c>
      <c r="C1201" s="18">
        <v>3.42</v>
      </c>
    </row>
    <row r="1202" spans="2:3" x14ac:dyDescent="0.25">
      <c r="B1202" s="12">
        <v>36997</v>
      </c>
      <c r="C1202" s="18">
        <v>2.33</v>
      </c>
    </row>
    <row r="1203" spans="2:3" x14ac:dyDescent="0.25">
      <c r="B1203" s="12">
        <v>36990</v>
      </c>
      <c r="C1203" s="18">
        <v>2</v>
      </c>
    </row>
    <row r="1204" spans="2:3" x14ac:dyDescent="0.25">
      <c r="B1204" s="12">
        <v>36983</v>
      </c>
      <c r="C1204" s="18">
        <v>2.0499999999999998</v>
      </c>
    </row>
    <row r="1205" spans="2:3" x14ac:dyDescent="0.25">
      <c r="B1205" s="12">
        <v>36976</v>
      </c>
      <c r="C1205" s="18">
        <v>2.2000000000000002</v>
      </c>
    </row>
    <row r="1206" spans="2:3" x14ac:dyDescent="0.25">
      <c r="B1206" s="12">
        <v>36969</v>
      </c>
      <c r="C1206" s="18">
        <v>2.0699999999999998</v>
      </c>
    </row>
    <row r="1207" spans="2:3" x14ac:dyDescent="0.25">
      <c r="B1207" s="12">
        <v>36962</v>
      </c>
      <c r="C1207" s="18">
        <v>2.19</v>
      </c>
    </row>
    <row r="1208" spans="2:3" x14ac:dyDescent="0.25">
      <c r="B1208" s="12">
        <v>36955</v>
      </c>
      <c r="C1208" s="18">
        <v>2.4900000000000002</v>
      </c>
    </row>
    <row r="1209" spans="2:3" x14ac:dyDescent="0.25">
      <c r="B1209" s="12">
        <v>36948</v>
      </c>
      <c r="C1209" s="18">
        <v>2.52</v>
      </c>
    </row>
    <row r="1210" spans="2:3" x14ac:dyDescent="0.25">
      <c r="B1210" s="12">
        <v>36941</v>
      </c>
      <c r="C1210" s="18">
        <v>2.35</v>
      </c>
    </row>
    <row r="1211" spans="2:3" x14ac:dyDescent="0.25">
      <c r="B1211" s="12">
        <v>36934</v>
      </c>
      <c r="C1211" s="18">
        <v>2.62</v>
      </c>
    </row>
    <row r="1212" spans="2:3" x14ac:dyDescent="0.25">
      <c r="B1212" s="12">
        <v>36927</v>
      </c>
      <c r="C1212" s="18">
        <v>2.73</v>
      </c>
    </row>
    <row r="1213" spans="2:3" x14ac:dyDescent="0.25">
      <c r="B1213" s="12">
        <v>36920</v>
      </c>
      <c r="C1213" s="18">
        <v>3.14</v>
      </c>
    </row>
    <row r="1214" spans="2:3" x14ac:dyDescent="0.25">
      <c r="B1214" s="12">
        <v>36913</v>
      </c>
      <c r="C1214" s="18">
        <v>3.25</v>
      </c>
    </row>
    <row r="1215" spans="2:3" x14ac:dyDescent="0.25">
      <c r="B1215" s="12">
        <v>36906</v>
      </c>
      <c r="C1215" s="18">
        <v>3.6</v>
      </c>
    </row>
    <row r="1216" spans="2:3" x14ac:dyDescent="0.25">
      <c r="B1216" s="12">
        <v>36899</v>
      </c>
      <c r="C1216" s="18">
        <v>3.1</v>
      </c>
    </row>
    <row r="1217" spans="2:3" x14ac:dyDescent="0.25">
      <c r="B1217" s="12">
        <v>36892</v>
      </c>
      <c r="C1217" s="18">
        <v>3.11</v>
      </c>
    </row>
    <row r="1218" spans="2:3" x14ac:dyDescent="0.25">
      <c r="B1218" s="12">
        <v>36885</v>
      </c>
      <c r="C1218" s="18">
        <v>2.95</v>
      </c>
    </row>
    <row r="1219" spans="2:3" x14ac:dyDescent="0.25">
      <c r="B1219" s="12">
        <v>36878</v>
      </c>
      <c r="C1219" s="18">
        <v>2.6</v>
      </c>
    </row>
    <row r="1220" spans="2:3" x14ac:dyDescent="0.25">
      <c r="B1220" s="12">
        <v>36871</v>
      </c>
      <c r="C1220" s="18">
        <v>3.08</v>
      </c>
    </row>
    <row r="1221" spans="2:3" x14ac:dyDescent="0.25">
      <c r="B1221" s="12">
        <v>36864</v>
      </c>
      <c r="C1221" s="18">
        <v>3.3</v>
      </c>
    </row>
    <row r="1222" spans="2:3" x14ac:dyDescent="0.25">
      <c r="B1222" s="12">
        <v>36857</v>
      </c>
      <c r="C1222" s="18">
        <v>3.37</v>
      </c>
    </row>
    <row r="1223" spans="2:3" x14ac:dyDescent="0.25">
      <c r="B1223" s="12">
        <v>36850</v>
      </c>
      <c r="C1223" s="18">
        <v>3.57</v>
      </c>
    </row>
    <row r="1224" spans="2:3" x14ac:dyDescent="0.25">
      <c r="B1224" s="12">
        <v>36843</v>
      </c>
      <c r="C1224" s="18">
        <v>3.62</v>
      </c>
    </row>
    <row r="1225" spans="2:3" x14ac:dyDescent="0.25">
      <c r="B1225" s="12">
        <v>36836</v>
      </c>
      <c r="C1225" s="18">
        <v>3.2</v>
      </c>
    </row>
    <row r="1226" spans="2:3" x14ac:dyDescent="0.25">
      <c r="B1226" s="12">
        <v>36829</v>
      </c>
      <c r="C1226" s="18">
        <v>3.06</v>
      </c>
    </row>
    <row r="1227" spans="2:3" x14ac:dyDescent="0.25">
      <c r="B1227" s="12">
        <v>36822</v>
      </c>
      <c r="C1227" s="18">
        <v>3.1</v>
      </c>
    </row>
    <row r="1228" spans="2:3" x14ac:dyDescent="0.25">
      <c r="B1228" s="12">
        <v>36815</v>
      </c>
      <c r="C1228" s="18">
        <v>3.28</v>
      </c>
    </row>
    <row r="1229" spans="2:3" x14ac:dyDescent="0.25">
      <c r="B1229" s="12">
        <v>36808</v>
      </c>
      <c r="C1229" s="18">
        <v>3.18</v>
      </c>
    </row>
    <row r="1230" spans="2:3" x14ac:dyDescent="0.25">
      <c r="B1230" s="12">
        <v>36801</v>
      </c>
      <c r="C1230" s="18">
        <v>3.48</v>
      </c>
    </row>
    <row r="1231" spans="2:3" x14ac:dyDescent="0.25">
      <c r="B1231" s="12">
        <v>36794</v>
      </c>
      <c r="C1231" s="18">
        <v>3.94</v>
      </c>
    </row>
    <row r="1232" spans="2:3" x14ac:dyDescent="0.25">
      <c r="B1232" s="12">
        <v>36787</v>
      </c>
      <c r="C1232" s="18">
        <v>4.25</v>
      </c>
    </row>
    <row r="1233" spans="2:3" x14ac:dyDescent="0.25">
      <c r="B1233" s="12">
        <v>36780</v>
      </c>
      <c r="C1233" s="18">
        <v>4</v>
      </c>
    </row>
    <row r="1234" spans="2:3" x14ac:dyDescent="0.25">
      <c r="B1234" s="12">
        <v>36773</v>
      </c>
      <c r="C1234" s="18">
        <v>3.75</v>
      </c>
    </row>
    <row r="1235" spans="2:3" x14ac:dyDescent="0.25">
      <c r="B1235" s="12">
        <v>36766</v>
      </c>
      <c r="C1235" s="18">
        <v>3.25</v>
      </c>
    </row>
    <row r="1236" spans="2:3" x14ac:dyDescent="0.25">
      <c r="B1236" s="12">
        <v>36759</v>
      </c>
      <c r="C1236" s="18">
        <v>3.1875</v>
      </c>
    </row>
    <row r="1237" spans="2:3" x14ac:dyDescent="0.25">
      <c r="B1237" s="12">
        <v>36752</v>
      </c>
      <c r="C1237" s="18">
        <v>3.75</v>
      </c>
    </row>
    <row r="1238" spans="2:3" x14ac:dyDescent="0.25">
      <c r="B1238" s="12">
        <v>36745</v>
      </c>
      <c r="C1238" s="18">
        <v>3.5625</v>
      </c>
    </row>
    <row r="1239" spans="2:3" x14ac:dyDescent="0.25">
      <c r="B1239" s="12">
        <v>36738</v>
      </c>
      <c r="C1239" s="18">
        <v>3.625</v>
      </c>
    </row>
    <row r="1240" spans="2:3" x14ac:dyDescent="0.25">
      <c r="B1240" s="12">
        <v>36731</v>
      </c>
      <c r="C1240" s="18">
        <v>4.0625</v>
      </c>
    </row>
    <row r="1241" spans="2:3" x14ac:dyDescent="0.25">
      <c r="B1241" s="12">
        <v>36724</v>
      </c>
      <c r="C1241" s="18">
        <v>4.1875</v>
      </c>
    </row>
    <row r="1242" spans="2:3" x14ac:dyDescent="0.25">
      <c r="B1242" s="12">
        <v>36717</v>
      </c>
      <c r="C1242" s="18">
        <v>4.4375</v>
      </c>
    </row>
    <row r="1243" spans="2:3" x14ac:dyDescent="0.25">
      <c r="B1243" s="12">
        <v>36710</v>
      </c>
      <c r="C1243" s="18">
        <v>4.5</v>
      </c>
    </row>
    <row r="1244" spans="2:3" x14ac:dyDescent="0.25">
      <c r="B1244" s="12">
        <v>36703</v>
      </c>
      <c r="C1244" s="18">
        <v>4.375</v>
      </c>
    </row>
    <row r="1245" spans="2:3" x14ac:dyDescent="0.25">
      <c r="B1245" s="12">
        <v>36696</v>
      </c>
      <c r="C1245" s="18">
        <v>4.5</v>
      </c>
    </row>
    <row r="1246" spans="2:3" x14ac:dyDescent="0.25">
      <c r="B1246" s="12">
        <v>36689</v>
      </c>
      <c r="C1246" s="18">
        <v>4.75</v>
      </c>
    </row>
    <row r="1247" spans="2:3" x14ac:dyDescent="0.25">
      <c r="B1247" s="12">
        <v>36682</v>
      </c>
      <c r="C1247" s="18">
        <v>3.375</v>
      </c>
    </row>
    <row r="1248" spans="2:3" x14ac:dyDescent="0.25">
      <c r="B1248" s="12">
        <v>36675</v>
      </c>
      <c r="C1248" s="18">
        <v>3.1875</v>
      </c>
    </row>
    <row r="1249" spans="2:3" x14ac:dyDescent="0.25">
      <c r="B1249" s="12">
        <v>36668</v>
      </c>
      <c r="C1249" s="18">
        <v>3.25</v>
      </c>
    </row>
    <row r="1250" spans="2:3" x14ac:dyDescent="0.25">
      <c r="B1250" s="12">
        <v>36661</v>
      </c>
      <c r="C1250" s="18">
        <v>3.875</v>
      </c>
    </row>
    <row r="1251" spans="2:3" x14ac:dyDescent="0.25">
      <c r="B1251" s="12">
        <v>36654</v>
      </c>
      <c r="C1251" s="18">
        <v>3</v>
      </c>
    </row>
    <row r="1252" spans="2:3" x14ac:dyDescent="0.25">
      <c r="B1252" s="12">
        <v>36647</v>
      </c>
      <c r="C1252" s="18">
        <v>3.375</v>
      </c>
    </row>
    <row r="1253" spans="2:3" x14ac:dyDescent="0.25">
      <c r="B1253" s="12">
        <v>36640</v>
      </c>
      <c r="C1253" s="18">
        <v>3.4375</v>
      </c>
    </row>
    <row r="1254" spans="2:3" x14ac:dyDescent="0.25">
      <c r="B1254" s="12">
        <v>36633</v>
      </c>
      <c r="C1254" s="18">
        <v>3.5625</v>
      </c>
    </row>
    <row r="1255" spans="2:3" x14ac:dyDescent="0.25">
      <c r="B1255" s="12">
        <v>36626</v>
      </c>
      <c r="C1255" s="18">
        <v>3.25</v>
      </c>
    </row>
    <row r="1256" spans="2:3" x14ac:dyDescent="0.25">
      <c r="B1256" s="12">
        <v>36619</v>
      </c>
      <c r="C1256" s="18">
        <v>4.1875</v>
      </c>
    </row>
    <row r="1257" spans="2:3" x14ac:dyDescent="0.25">
      <c r="B1257" s="12">
        <v>36612</v>
      </c>
      <c r="C1257" s="18">
        <v>4.4375</v>
      </c>
    </row>
    <row r="1258" spans="2:3" x14ac:dyDescent="0.25">
      <c r="B1258" s="12">
        <v>36605</v>
      </c>
      <c r="C1258" s="18">
        <v>4.625</v>
      </c>
    </row>
    <row r="1259" spans="2:3" x14ac:dyDescent="0.25">
      <c r="B1259" s="12">
        <v>36598</v>
      </c>
      <c r="C1259" s="18">
        <v>4.75</v>
      </c>
    </row>
    <row r="1260" spans="2:3" x14ac:dyDescent="0.25">
      <c r="B1260" s="12">
        <v>36591</v>
      </c>
      <c r="C1260" s="18">
        <v>4.8125</v>
      </c>
    </row>
    <row r="1261" spans="2:3" x14ac:dyDescent="0.25">
      <c r="B1261" s="12">
        <v>36584</v>
      </c>
      <c r="C1261" s="18">
        <v>5</v>
      </c>
    </row>
    <row r="1262" spans="2:3" x14ac:dyDescent="0.25">
      <c r="B1262" s="12">
        <v>36577</v>
      </c>
      <c r="C1262" s="18">
        <v>4.75</v>
      </c>
    </row>
    <row r="1263" spans="2:3" x14ac:dyDescent="0.25">
      <c r="B1263" s="12">
        <v>36570</v>
      </c>
      <c r="C1263" s="18">
        <v>5.125</v>
      </c>
    </row>
    <row r="1264" spans="2:3" x14ac:dyDescent="0.25">
      <c r="B1264" s="12">
        <v>36563</v>
      </c>
      <c r="C1264" s="18">
        <v>5.25</v>
      </c>
    </row>
    <row r="1265" spans="2:3" x14ac:dyDescent="0.25">
      <c r="B1265" s="12">
        <v>36556</v>
      </c>
      <c r="C1265" s="18">
        <v>4.125</v>
      </c>
    </row>
    <row r="1266" spans="2:3" x14ac:dyDescent="0.25">
      <c r="B1266" s="12">
        <v>36549</v>
      </c>
      <c r="C1266" s="18">
        <v>3.75</v>
      </c>
    </row>
    <row r="1267" spans="2:3" x14ac:dyDescent="0.25">
      <c r="B1267" s="12">
        <v>36542</v>
      </c>
      <c r="C1267" s="18">
        <v>4.1875</v>
      </c>
    </row>
    <row r="1268" spans="2:3" x14ac:dyDescent="0.25">
      <c r="B1268" s="12">
        <v>36535</v>
      </c>
      <c r="C1268" s="18">
        <v>4.125</v>
      </c>
    </row>
    <row r="1269" spans="2:3" x14ac:dyDescent="0.25">
      <c r="B1269" s="12">
        <v>36528</v>
      </c>
      <c r="C1269" s="18">
        <v>3.875</v>
      </c>
    </row>
    <row r="1270" spans="2:3" x14ac:dyDescent="0.25">
      <c r="B1270" s="12">
        <v>36521</v>
      </c>
      <c r="C1270" s="18">
        <v>3.25</v>
      </c>
    </row>
    <row r="1271" spans="2:3" x14ac:dyDescent="0.25">
      <c r="B1271" s="12">
        <v>36514</v>
      </c>
      <c r="C1271" s="18">
        <v>3.875</v>
      </c>
    </row>
    <row r="1272" spans="2:3" x14ac:dyDescent="0.25">
      <c r="B1272" s="12">
        <v>36507</v>
      </c>
      <c r="C1272" s="18">
        <v>4</v>
      </c>
    </row>
    <row r="1273" spans="2:3" x14ac:dyDescent="0.25">
      <c r="B1273" s="12">
        <v>36500</v>
      </c>
      <c r="C1273" s="18">
        <v>4</v>
      </c>
    </row>
    <row r="1274" spans="2:3" x14ac:dyDescent="0.25">
      <c r="B1274" s="12">
        <v>36493</v>
      </c>
      <c r="C1274" s="18">
        <v>3.6875</v>
      </c>
    </row>
    <row r="1275" spans="2:3" x14ac:dyDescent="0.25">
      <c r="B1275" s="12">
        <v>36486</v>
      </c>
      <c r="C1275" s="18">
        <v>2.4375</v>
      </c>
    </row>
    <row r="1276" spans="2:3" x14ac:dyDescent="0.25">
      <c r="B1276" s="12">
        <v>36479</v>
      </c>
      <c r="C1276" s="18">
        <v>2.6875</v>
      </c>
    </row>
    <row r="1277" spans="2:3" x14ac:dyDescent="0.25">
      <c r="B1277" s="12">
        <v>36472</v>
      </c>
      <c r="C1277" s="18">
        <v>2.4375</v>
      </c>
    </row>
    <row r="1278" spans="2:3" x14ac:dyDescent="0.25">
      <c r="B1278" s="12">
        <v>36465</v>
      </c>
      <c r="C1278" s="18">
        <v>2.25</v>
      </c>
    </row>
    <row r="1279" spans="2:3" x14ac:dyDescent="0.25">
      <c r="B1279" s="12">
        <v>36458</v>
      </c>
      <c r="C1279" s="18">
        <v>2.5625</v>
      </c>
    </row>
    <row r="1280" spans="2:3" x14ac:dyDescent="0.25">
      <c r="B1280" s="12">
        <v>36451</v>
      </c>
      <c r="C1280" s="18">
        <v>2.5625</v>
      </c>
    </row>
    <row r="1281" spans="2:3" x14ac:dyDescent="0.25">
      <c r="B1281" s="12">
        <v>36444</v>
      </c>
      <c r="C1281" s="18">
        <v>2.875</v>
      </c>
    </row>
    <row r="1282" spans="2:3" x14ac:dyDescent="0.25">
      <c r="B1282" s="12">
        <v>36437</v>
      </c>
      <c r="C1282" s="18">
        <v>2.6875</v>
      </c>
    </row>
    <row r="1283" spans="2:3" x14ac:dyDescent="0.25">
      <c r="B1283" s="12">
        <v>36430</v>
      </c>
      <c r="C1283" s="18">
        <v>2.5625</v>
      </c>
    </row>
    <row r="1284" spans="2:3" x14ac:dyDescent="0.25">
      <c r="B1284" s="12">
        <v>36423</v>
      </c>
      <c r="C1284" s="18">
        <v>2.9375</v>
      </c>
    </row>
    <row r="1285" spans="2:3" x14ac:dyDescent="0.25">
      <c r="B1285" s="12">
        <v>36416</v>
      </c>
      <c r="C1285" s="18">
        <v>3.25</v>
      </c>
    </row>
    <row r="1286" spans="2:3" x14ac:dyDescent="0.25">
      <c r="B1286" s="12">
        <v>36409</v>
      </c>
      <c r="C1286" s="18">
        <v>3.1875</v>
      </c>
    </row>
    <row r="1287" spans="2:3" x14ac:dyDescent="0.25">
      <c r="B1287" s="12">
        <v>36402</v>
      </c>
      <c r="C1287" s="18">
        <v>3.25</v>
      </c>
    </row>
    <row r="1288" spans="2:3" x14ac:dyDescent="0.25">
      <c r="B1288" s="12">
        <v>36395</v>
      </c>
      <c r="C1288" s="18">
        <v>3.4375</v>
      </c>
    </row>
    <row r="1289" spans="2:3" x14ac:dyDescent="0.25">
      <c r="B1289" s="12">
        <v>36388</v>
      </c>
      <c r="C1289" s="18">
        <v>3.125</v>
      </c>
    </row>
    <row r="1290" spans="2:3" x14ac:dyDescent="0.25">
      <c r="B1290" s="12">
        <v>36381</v>
      </c>
      <c r="C1290" s="18">
        <v>3.0625</v>
      </c>
    </row>
    <row r="1291" spans="2:3" x14ac:dyDescent="0.25">
      <c r="B1291" s="12">
        <v>36374</v>
      </c>
      <c r="C1291" s="18">
        <v>3.125</v>
      </c>
    </row>
    <row r="1292" spans="2:3" x14ac:dyDescent="0.25">
      <c r="B1292" s="12">
        <v>36367</v>
      </c>
      <c r="C1292" s="18">
        <v>3.0625</v>
      </c>
    </row>
    <row r="1293" spans="2:3" x14ac:dyDescent="0.25">
      <c r="B1293" s="12">
        <v>36360</v>
      </c>
      <c r="C1293" s="18">
        <v>3.3125</v>
      </c>
    </row>
    <row r="1294" spans="2:3" x14ac:dyDescent="0.25">
      <c r="B1294" s="12">
        <v>36353</v>
      </c>
      <c r="C1294" s="18">
        <v>3.125</v>
      </c>
    </row>
    <row r="1295" spans="2:3" x14ac:dyDescent="0.25">
      <c r="B1295" s="12">
        <v>36346</v>
      </c>
      <c r="C1295" s="18">
        <v>2.6875</v>
      </c>
    </row>
    <row r="1296" spans="2:3" x14ac:dyDescent="0.25">
      <c r="B1296" s="12">
        <v>36339</v>
      </c>
      <c r="C1296" s="18">
        <v>2.375</v>
      </c>
    </row>
    <row r="1297" spans="2:3" x14ac:dyDescent="0.25">
      <c r="B1297" s="12">
        <v>36332</v>
      </c>
      <c r="C1297" s="18">
        <v>2.4375</v>
      </c>
    </row>
    <row r="1298" spans="2:3" x14ac:dyDescent="0.25">
      <c r="B1298" s="12">
        <v>36325</v>
      </c>
      <c r="C1298" s="18">
        <v>2.3125</v>
      </c>
    </row>
    <row r="1299" spans="2:3" x14ac:dyDescent="0.25">
      <c r="B1299" s="12">
        <v>36318</v>
      </c>
      <c r="C1299" s="18">
        <v>2.5625</v>
      </c>
    </row>
    <row r="1300" spans="2:3" x14ac:dyDescent="0.25">
      <c r="B1300" s="12">
        <v>36311</v>
      </c>
      <c r="C1300" s="18">
        <v>2.4375</v>
      </c>
    </row>
    <row r="1301" spans="2:3" x14ac:dyDescent="0.25">
      <c r="B1301" s="12">
        <v>36304</v>
      </c>
      <c r="C1301" s="18">
        <v>2.5625</v>
      </c>
    </row>
    <row r="1302" spans="2:3" x14ac:dyDescent="0.25">
      <c r="B1302" s="12">
        <v>36297</v>
      </c>
      <c r="C1302" s="18">
        <v>2.8125</v>
      </c>
    </row>
    <row r="1303" spans="2:3" x14ac:dyDescent="0.25">
      <c r="B1303" s="12">
        <v>36290</v>
      </c>
      <c r="C1303" s="18">
        <v>2.1875</v>
      </c>
    </row>
    <row r="1304" spans="2:3" x14ac:dyDescent="0.25">
      <c r="B1304" s="12">
        <v>36283</v>
      </c>
      <c r="C1304" s="18">
        <v>1.75</v>
      </c>
    </row>
    <row r="1305" spans="2:3" x14ac:dyDescent="0.25">
      <c r="B1305" s="12">
        <v>36276</v>
      </c>
      <c r="C1305" s="18">
        <v>1.875</v>
      </c>
    </row>
    <row r="1306" spans="2:3" x14ac:dyDescent="0.25">
      <c r="B1306" s="12">
        <v>36269</v>
      </c>
      <c r="C1306" s="18">
        <v>1.875</v>
      </c>
    </row>
    <row r="1307" spans="2:3" x14ac:dyDescent="0.25">
      <c r="B1307" s="12">
        <v>36262</v>
      </c>
      <c r="C1307" s="18">
        <v>2</v>
      </c>
    </row>
    <row r="1308" spans="2:3" x14ac:dyDescent="0.25">
      <c r="B1308" s="12">
        <v>36255</v>
      </c>
      <c r="C1308" s="18">
        <v>1.5</v>
      </c>
    </row>
    <row r="1309" spans="2:3" x14ac:dyDescent="0.25">
      <c r="B1309" s="12">
        <v>36248</v>
      </c>
      <c r="C1309" s="18">
        <v>1.75</v>
      </c>
    </row>
    <row r="1310" spans="2:3" x14ac:dyDescent="0.25">
      <c r="B1310" s="12">
        <v>36241</v>
      </c>
      <c r="C1310" s="18">
        <v>1.75</v>
      </c>
    </row>
    <row r="1311" spans="2:3" x14ac:dyDescent="0.25">
      <c r="B1311" s="12">
        <v>36234</v>
      </c>
      <c r="C1311" s="18">
        <v>1.625</v>
      </c>
    </row>
    <row r="1312" spans="2:3" x14ac:dyDescent="0.25">
      <c r="B1312" s="12">
        <v>36227</v>
      </c>
      <c r="C1312" s="18">
        <v>1.6875</v>
      </c>
    </row>
    <row r="1313" spans="2:3" x14ac:dyDescent="0.25">
      <c r="B1313" s="12">
        <v>36220</v>
      </c>
      <c r="C1313" s="18">
        <v>1.75</v>
      </c>
    </row>
    <row r="1314" spans="2:3" x14ac:dyDescent="0.25">
      <c r="B1314" s="12">
        <v>36213</v>
      </c>
      <c r="C1314" s="18">
        <v>1.875</v>
      </c>
    </row>
    <row r="1315" spans="2:3" x14ac:dyDescent="0.25">
      <c r="B1315" s="12">
        <v>36206</v>
      </c>
      <c r="C1315" s="18">
        <v>1.75</v>
      </c>
    </row>
    <row r="1316" spans="2:3" x14ac:dyDescent="0.25">
      <c r="B1316" s="12">
        <v>36199</v>
      </c>
      <c r="C1316" s="18">
        <v>1.75</v>
      </c>
    </row>
    <row r="1317" spans="2:3" x14ac:dyDescent="0.25">
      <c r="B1317" s="12">
        <v>36192</v>
      </c>
      <c r="C1317" s="18">
        <v>1.875</v>
      </c>
    </row>
    <row r="1318" spans="2:3" x14ac:dyDescent="0.25">
      <c r="B1318" s="12">
        <v>36185</v>
      </c>
      <c r="C1318" s="18">
        <v>2.125</v>
      </c>
    </row>
    <row r="1319" spans="2:3" x14ac:dyDescent="0.25">
      <c r="B1319" s="12">
        <v>36178</v>
      </c>
      <c r="C1319" s="18">
        <v>2.125</v>
      </c>
    </row>
    <row r="1320" spans="2:3" x14ac:dyDescent="0.25">
      <c r="B1320" s="12">
        <v>36171</v>
      </c>
      <c r="C1320" s="18">
        <v>2</v>
      </c>
    </row>
    <row r="1321" spans="2:3" x14ac:dyDescent="0.25">
      <c r="B1321" s="12">
        <v>36164</v>
      </c>
      <c r="C1321" s="18">
        <v>1.9375</v>
      </c>
    </row>
    <row r="1322" spans="2:3" x14ac:dyDescent="0.25">
      <c r="B1322" s="12">
        <v>36157</v>
      </c>
      <c r="C1322" s="18">
        <v>1.875</v>
      </c>
    </row>
    <row r="1323" spans="2:3" x14ac:dyDescent="0.25">
      <c r="B1323" s="12">
        <v>36150</v>
      </c>
      <c r="C1323" s="18">
        <v>1.875</v>
      </c>
    </row>
    <row r="1324" spans="2:3" x14ac:dyDescent="0.25">
      <c r="B1324" s="12">
        <v>36143</v>
      </c>
      <c r="C1324" s="18">
        <v>1.8125</v>
      </c>
    </row>
    <row r="1325" spans="2:3" x14ac:dyDescent="0.25">
      <c r="B1325" s="12">
        <v>36136</v>
      </c>
      <c r="C1325" s="18">
        <v>1.875</v>
      </c>
    </row>
    <row r="1326" spans="2:3" x14ac:dyDescent="0.25">
      <c r="B1326" s="12">
        <v>36129</v>
      </c>
      <c r="C1326" s="18">
        <v>2.125</v>
      </c>
    </row>
    <row r="1327" spans="2:3" x14ac:dyDescent="0.25">
      <c r="B1327" s="12">
        <v>36122</v>
      </c>
      <c r="C1327" s="18">
        <v>2.0625</v>
      </c>
    </row>
    <row r="1328" spans="2:3" x14ac:dyDescent="0.25">
      <c r="B1328" s="12">
        <v>36115</v>
      </c>
      <c r="C1328" s="18">
        <v>2.125</v>
      </c>
    </row>
    <row r="1329" spans="2:3" x14ac:dyDescent="0.25">
      <c r="B1329" s="12">
        <v>36108</v>
      </c>
      <c r="C1329" s="18">
        <v>2</v>
      </c>
    </row>
    <row r="1330" spans="2:3" x14ac:dyDescent="0.25">
      <c r="B1330" s="12">
        <v>36101</v>
      </c>
      <c r="C1330" s="18">
        <v>1.9375</v>
      </c>
    </row>
    <row r="1331" spans="2:3" x14ac:dyDescent="0.25">
      <c r="B1331" s="12">
        <v>36094</v>
      </c>
      <c r="C1331" s="18">
        <v>1.625</v>
      </c>
    </row>
    <row r="1332" spans="2:3" x14ac:dyDescent="0.25">
      <c r="B1332" s="12">
        <v>36087</v>
      </c>
      <c r="C1332" s="18">
        <v>1.625</v>
      </c>
    </row>
    <row r="1333" spans="2:3" x14ac:dyDescent="0.25">
      <c r="B1333" s="12">
        <v>36080</v>
      </c>
      <c r="C1333" s="18">
        <v>1.5</v>
      </c>
    </row>
    <row r="1334" spans="2:3" x14ac:dyDescent="0.25">
      <c r="B1334" s="12">
        <v>36073</v>
      </c>
      <c r="C1334" s="18">
        <v>1.5625</v>
      </c>
    </row>
    <row r="1335" spans="2:3" x14ac:dyDescent="0.25">
      <c r="B1335" s="12">
        <v>36066</v>
      </c>
      <c r="C1335" s="18">
        <v>1.8125</v>
      </c>
    </row>
    <row r="1336" spans="2:3" x14ac:dyDescent="0.25">
      <c r="B1336" s="12">
        <v>36059</v>
      </c>
      <c r="C1336" s="18">
        <v>1.875</v>
      </c>
    </row>
    <row r="1337" spans="2:3" x14ac:dyDescent="0.25">
      <c r="B1337" s="12">
        <v>36052</v>
      </c>
      <c r="C1337" s="18">
        <v>1.8125</v>
      </c>
    </row>
    <row r="1338" spans="2:3" x14ac:dyDescent="0.25">
      <c r="B1338" s="12">
        <v>36045</v>
      </c>
      <c r="C1338" s="18">
        <v>1.9375</v>
      </c>
    </row>
    <row r="1339" spans="2:3" x14ac:dyDescent="0.25">
      <c r="B1339" s="12">
        <v>36038</v>
      </c>
      <c r="C1339" s="18">
        <v>1.9375</v>
      </c>
    </row>
    <row r="1340" spans="2:3" x14ac:dyDescent="0.25">
      <c r="B1340" s="12">
        <v>36031</v>
      </c>
      <c r="C1340" s="18">
        <v>2</v>
      </c>
    </row>
    <row r="1341" spans="2:3" x14ac:dyDescent="0.25">
      <c r="B1341" s="12">
        <v>36024</v>
      </c>
      <c r="C1341" s="18">
        <v>2.4375</v>
      </c>
    </row>
    <row r="1342" spans="2:3" x14ac:dyDescent="0.25">
      <c r="B1342" s="12">
        <v>36017</v>
      </c>
      <c r="C1342" s="18">
        <v>2.5</v>
      </c>
    </row>
    <row r="1343" spans="2:3" x14ac:dyDescent="0.25">
      <c r="B1343" s="12">
        <v>36010</v>
      </c>
      <c r="C1343" s="18">
        <v>2.375</v>
      </c>
    </row>
    <row r="1344" spans="2:3" x14ac:dyDescent="0.25">
      <c r="B1344" s="12">
        <v>36003</v>
      </c>
      <c r="C1344" s="18">
        <v>2.5625</v>
      </c>
    </row>
    <row r="1345" spans="2:3" x14ac:dyDescent="0.25">
      <c r="B1345" s="12">
        <v>35996</v>
      </c>
      <c r="C1345" s="18">
        <v>2.625</v>
      </c>
    </row>
    <row r="1346" spans="2:3" x14ac:dyDescent="0.25">
      <c r="B1346" s="12">
        <v>35989</v>
      </c>
      <c r="C1346" s="18">
        <v>2.75</v>
      </c>
    </row>
    <row r="1347" spans="2:3" x14ac:dyDescent="0.25">
      <c r="B1347" s="12">
        <v>35982</v>
      </c>
      <c r="C1347" s="18">
        <v>2.75</v>
      </c>
    </row>
    <row r="1348" spans="2:3" x14ac:dyDescent="0.25">
      <c r="B1348" s="12">
        <v>35975</v>
      </c>
      <c r="C1348" s="18">
        <v>2.75</v>
      </c>
    </row>
    <row r="1349" spans="2:3" x14ac:dyDescent="0.25">
      <c r="B1349" s="12">
        <v>35968</v>
      </c>
      <c r="C1349" s="18">
        <v>2.5625</v>
      </c>
    </row>
    <row r="1350" spans="2:3" x14ac:dyDescent="0.25">
      <c r="B1350" s="12">
        <v>35961</v>
      </c>
      <c r="C1350" s="18">
        <v>2.5</v>
      </c>
    </row>
    <row r="1351" spans="2:3" x14ac:dyDescent="0.25">
      <c r="B1351" s="12">
        <v>35954</v>
      </c>
      <c r="C1351" s="18">
        <v>2.625</v>
      </c>
    </row>
    <row r="1352" spans="2:3" x14ac:dyDescent="0.25">
      <c r="B1352" s="12">
        <v>35947</v>
      </c>
      <c r="C1352" s="18">
        <v>2.75</v>
      </c>
    </row>
    <row r="1353" spans="2:3" x14ac:dyDescent="0.25">
      <c r="B1353" s="12">
        <v>35940</v>
      </c>
      <c r="C1353" s="18">
        <v>2.8125</v>
      </c>
    </row>
    <row r="1354" spans="2:3" x14ac:dyDescent="0.25">
      <c r="B1354" s="12">
        <v>35933</v>
      </c>
      <c r="C1354" s="18">
        <v>2.8125</v>
      </c>
    </row>
    <row r="1355" spans="2:3" x14ac:dyDescent="0.25">
      <c r="B1355" s="12">
        <v>35926</v>
      </c>
      <c r="C1355" s="18">
        <v>2.6875</v>
      </c>
    </row>
    <row r="1356" spans="2:3" x14ac:dyDescent="0.25">
      <c r="B1356" s="12">
        <v>35919</v>
      </c>
      <c r="C1356" s="18">
        <v>2.8125</v>
      </c>
    </row>
    <row r="1357" spans="2:3" x14ac:dyDescent="0.25">
      <c r="B1357" s="12">
        <v>35912</v>
      </c>
      <c r="C1357" s="18">
        <v>2.625</v>
      </c>
    </row>
    <row r="1358" spans="2:3" x14ac:dyDescent="0.25">
      <c r="B1358" s="12">
        <v>35905</v>
      </c>
      <c r="C1358" s="18">
        <v>2.5625</v>
      </c>
    </row>
    <row r="1359" spans="2:3" x14ac:dyDescent="0.25">
      <c r="B1359" s="12">
        <v>35898</v>
      </c>
      <c r="C1359" s="18">
        <v>2.625</v>
      </c>
    </row>
    <row r="1360" spans="2:3" x14ac:dyDescent="0.25">
      <c r="B1360" s="12">
        <v>35891</v>
      </c>
      <c r="C1360" s="18">
        <v>2.5625</v>
      </c>
    </row>
    <row r="1361" spans="2:3" x14ac:dyDescent="0.25">
      <c r="B1361" s="12">
        <v>35884</v>
      </c>
      <c r="C1361" s="18">
        <v>2.625</v>
      </c>
    </row>
    <row r="1362" spans="2:3" x14ac:dyDescent="0.25">
      <c r="B1362" s="12">
        <v>35877</v>
      </c>
      <c r="C1362" s="18">
        <v>2.4375</v>
      </c>
    </row>
    <row r="1363" spans="2:3" x14ac:dyDescent="0.25">
      <c r="B1363" s="12">
        <v>35870</v>
      </c>
      <c r="C1363" s="18">
        <v>2.375</v>
      </c>
    </row>
    <row r="1364" spans="2:3" x14ac:dyDescent="0.25">
      <c r="B1364" s="12">
        <v>35863</v>
      </c>
      <c r="C1364" s="18">
        <v>2.4375</v>
      </c>
    </row>
    <row r="1365" spans="2:3" x14ac:dyDescent="0.25">
      <c r="B1365" s="12">
        <v>35856</v>
      </c>
      <c r="C1365" s="18">
        <v>2.5625</v>
      </c>
    </row>
    <row r="1366" spans="2:3" x14ac:dyDescent="0.25">
      <c r="B1366" s="12">
        <v>35849</v>
      </c>
      <c r="C1366" s="18">
        <v>2.6875</v>
      </c>
    </row>
    <row r="1367" spans="2:3" x14ac:dyDescent="0.25">
      <c r="B1367" s="12">
        <v>35842</v>
      </c>
      <c r="C1367" s="18">
        <v>2.6875</v>
      </c>
    </row>
    <row r="1368" spans="2:3" x14ac:dyDescent="0.25">
      <c r="B1368" s="12">
        <v>35835</v>
      </c>
      <c r="C1368" s="18">
        <v>2.625</v>
      </c>
    </row>
    <row r="1369" spans="2:3" x14ac:dyDescent="0.25">
      <c r="B1369" s="12">
        <v>35828</v>
      </c>
      <c r="C1369" s="18">
        <v>2.5</v>
      </c>
    </row>
    <row r="1370" spans="2:3" x14ac:dyDescent="0.25">
      <c r="B1370" s="12">
        <v>35821</v>
      </c>
      <c r="C1370" s="18">
        <v>2.25</v>
      </c>
    </row>
    <row r="1371" spans="2:3" x14ac:dyDescent="0.25">
      <c r="B1371" s="12">
        <v>35814</v>
      </c>
      <c r="C1371" s="18">
        <v>2.3125</v>
      </c>
    </row>
    <row r="1372" spans="2:3" x14ac:dyDescent="0.25">
      <c r="B1372" s="12">
        <v>35807</v>
      </c>
      <c r="C1372" s="18">
        <v>2.3125</v>
      </c>
    </row>
    <row r="1373" spans="2:3" x14ac:dyDescent="0.25">
      <c r="B1373" s="12">
        <v>35800</v>
      </c>
      <c r="C1373" s="18">
        <v>2.125</v>
      </c>
    </row>
    <row r="1374" spans="2:3" x14ac:dyDescent="0.25">
      <c r="B1374" s="12">
        <v>35793</v>
      </c>
      <c r="C1374" s="18">
        <v>2.375</v>
      </c>
    </row>
    <row r="1375" spans="2:3" x14ac:dyDescent="0.25">
      <c r="B1375" s="12">
        <v>35786</v>
      </c>
      <c r="C1375" s="18">
        <v>2</v>
      </c>
    </row>
    <row r="1376" spans="2:3" x14ac:dyDescent="0.25">
      <c r="B1376" s="12">
        <v>35779</v>
      </c>
      <c r="C1376" s="18">
        <v>2.0625</v>
      </c>
    </row>
    <row r="1377" spans="2:3" x14ac:dyDescent="0.25">
      <c r="B1377" s="12">
        <v>35772</v>
      </c>
      <c r="C1377" s="18">
        <v>2.0625</v>
      </c>
    </row>
    <row r="1378" spans="2:3" x14ac:dyDescent="0.25">
      <c r="B1378" s="12">
        <v>35765</v>
      </c>
      <c r="C1378" s="18">
        <v>2.4375</v>
      </c>
    </row>
    <row r="1379" spans="2:3" x14ac:dyDescent="0.25">
      <c r="B1379" s="12">
        <v>35758</v>
      </c>
      <c r="C1379" s="18">
        <v>2.6875</v>
      </c>
    </row>
    <row r="1380" spans="2:3" x14ac:dyDescent="0.25">
      <c r="B1380" s="12">
        <v>35751</v>
      </c>
      <c r="C1380" s="18">
        <v>2.625</v>
      </c>
    </row>
    <row r="1381" spans="2:3" x14ac:dyDescent="0.25">
      <c r="B1381" s="12">
        <v>35744</v>
      </c>
      <c r="C1381" s="18">
        <v>2.5625</v>
      </c>
    </row>
    <row r="1382" spans="2:3" x14ac:dyDescent="0.25">
      <c r="B1382" s="12">
        <v>35737</v>
      </c>
      <c r="C1382" s="18">
        <v>2.75</v>
      </c>
    </row>
    <row r="1383" spans="2:3" x14ac:dyDescent="0.25">
      <c r="B1383" s="12">
        <v>35730</v>
      </c>
      <c r="C1383" s="18">
        <v>2.4375</v>
      </c>
    </row>
    <row r="1384" spans="2:3" x14ac:dyDescent="0.25">
      <c r="B1384" s="12">
        <v>35723</v>
      </c>
      <c r="C1384" s="18">
        <v>2.5</v>
      </c>
    </row>
    <row r="1385" spans="2:3" x14ac:dyDescent="0.25">
      <c r="B1385" s="12">
        <v>35716</v>
      </c>
      <c r="C1385" s="18">
        <v>2.6875</v>
      </c>
    </row>
    <row r="1386" spans="2:3" x14ac:dyDescent="0.25">
      <c r="B1386" s="12">
        <v>35709</v>
      </c>
      <c r="C1386" s="18">
        <v>2.875</v>
      </c>
    </row>
    <row r="1387" spans="2:3" x14ac:dyDescent="0.25">
      <c r="B1387" s="12">
        <v>35702</v>
      </c>
      <c r="C1387" s="18">
        <v>2.5</v>
      </c>
    </row>
    <row r="1388" spans="2:3" x14ac:dyDescent="0.25">
      <c r="B1388" s="12">
        <v>35695</v>
      </c>
      <c r="C1388" s="18">
        <v>2.5</v>
      </c>
    </row>
    <row r="1389" spans="2:3" x14ac:dyDescent="0.25">
      <c r="B1389" s="12">
        <v>35688</v>
      </c>
      <c r="C1389" s="18">
        <v>2.0625</v>
      </c>
    </row>
    <row r="1390" spans="2:3" x14ac:dyDescent="0.25">
      <c r="B1390" s="12">
        <v>35681</v>
      </c>
      <c r="C1390" s="18">
        <v>1.9375</v>
      </c>
    </row>
    <row r="1391" spans="2:3" x14ac:dyDescent="0.25">
      <c r="B1391" s="12">
        <v>35674</v>
      </c>
      <c r="C1391" s="18">
        <v>2.0625</v>
      </c>
    </row>
    <row r="1392" spans="2:3" x14ac:dyDescent="0.25">
      <c r="B1392" s="12">
        <v>35667</v>
      </c>
      <c r="C1392" s="18">
        <v>1.75</v>
      </c>
    </row>
    <row r="1393" spans="2:3" x14ac:dyDescent="0.25">
      <c r="B1393" s="12">
        <v>35660</v>
      </c>
      <c r="C1393" s="18">
        <v>1.8125</v>
      </c>
    </row>
    <row r="1394" spans="2:3" x14ac:dyDescent="0.25">
      <c r="B1394" s="12">
        <v>35653</v>
      </c>
      <c r="C1394" s="18">
        <v>1.6875</v>
      </c>
    </row>
    <row r="1395" spans="2:3" x14ac:dyDescent="0.25">
      <c r="B1395" s="12">
        <v>35646</v>
      </c>
      <c r="C1395" s="18">
        <v>1.75</v>
      </c>
    </row>
    <row r="1396" spans="2:3" x14ac:dyDescent="0.25">
      <c r="B1396" s="12">
        <v>35639</v>
      </c>
      <c r="C1396" s="18">
        <v>1.875</v>
      </c>
    </row>
    <row r="1397" spans="2:3" x14ac:dyDescent="0.25">
      <c r="B1397" s="12">
        <v>35632</v>
      </c>
      <c r="C1397" s="18">
        <v>1.875</v>
      </c>
    </row>
    <row r="1398" spans="2:3" x14ac:dyDescent="0.25">
      <c r="B1398" s="12">
        <v>35625</v>
      </c>
      <c r="C1398" s="18">
        <v>2.0625</v>
      </c>
    </row>
    <row r="1399" spans="2:3" x14ac:dyDescent="0.25">
      <c r="B1399" s="12">
        <v>35618</v>
      </c>
      <c r="C1399" s="18">
        <v>1.8125</v>
      </c>
    </row>
    <row r="1400" spans="2:3" x14ac:dyDescent="0.25">
      <c r="B1400" s="12">
        <v>35611</v>
      </c>
      <c r="C1400" s="18">
        <v>2.0625</v>
      </c>
    </row>
    <row r="1401" spans="2:3" x14ac:dyDescent="0.25">
      <c r="B1401" s="12">
        <v>35604</v>
      </c>
      <c r="C1401" s="18">
        <v>1.1875</v>
      </c>
    </row>
    <row r="1402" spans="2:3" x14ac:dyDescent="0.25">
      <c r="B1402" s="12">
        <v>35597</v>
      </c>
      <c r="C1402" s="18">
        <v>1.125</v>
      </c>
    </row>
    <row r="1403" spans="2:3" x14ac:dyDescent="0.25">
      <c r="B1403" s="12">
        <v>35590</v>
      </c>
      <c r="C1403" s="18">
        <v>1.125</v>
      </c>
    </row>
    <row r="1404" spans="2:3" x14ac:dyDescent="0.25">
      <c r="B1404" s="12">
        <v>35583</v>
      </c>
      <c r="C1404" s="18">
        <v>1.125</v>
      </c>
    </row>
    <row r="1405" spans="2:3" x14ac:dyDescent="0.25">
      <c r="B1405" s="12">
        <v>35576</v>
      </c>
      <c r="C1405" s="18">
        <v>1.125</v>
      </c>
    </row>
    <row r="1406" spans="2:3" x14ac:dyDescent="0.25">
      <c r="B1406" s="12">
        <v>35569</v>
      </c>
      <c r="C1406" s="18">
        <v>1.1875</v>
      </c>
    </row>
    <row r="1407" spans="2:3" x14ac:dyDescent="0.25">
      <c r="B1407" s="12">
        <v>35562</v>
      </c>
      <c r="C1407" s="18">
        <v>1.1875</v>
      </c>
    </row>
    <row r="1408" spans="2:3" x14ac:dyDescent="0.25">
      <c r="B1408" s="12">
        <v>35555</v>
      </c>
      <c r="C1408" s="18">
        <v>1.25</v>
      </c>
    </row>
    <row r="1409" spans="2:3" x14ac:dyDescent="0.25">
      <c r="B1409" s="12">
        <v>35548</v>
      </c>
      <c r="C1409" s="18">
        <v>1.1875</v>
      </c>
    </row>
    <row r="1410" spans="2:3" x14ac:dyDescent="0.25">
      <c r="B1410" s="12">
        <v>35541</v>
      </c>
      <c r="C1410" s="18">
        <v>1.1875</v>
      </c>
    </row>
    <row r="1411" spans="2:3" x14ac:dyDescent="0.25">
      <c r="B1411" s="12">
        <v>35534</v>
      </c>
      <c r="C1411" s="18">
        <v>1.375</v>
      </c>
    </row>
    <row r="1412" spans="2:3" x14ac:dyDescent="0.25">
      <c r="B1412" s="12">
        <v>35527</v>
      </c>
      <c r="C1412" s="18">
        <v>1.125</v>
      </c>
    </row>
    <row r="1413" spans="2:3" x14ac:dyDescent="0.25">
      <c r="B1413" s="12">
        <v>35520</v>
      </c>
      <c r="C1413" s="18">
        <v>1.125</v>
      </c>
    </row>
    <row r="1414" spans="2:3" x14ac:dyDescent="0.25">
      <c r="B1414" s="12">
        <v>35513</v>
      </c>
      <c r="C1414" s="18">
        <v>1.125</v>
      </c>
    </row>
    <row r="1415" spans="2:3" x14ac:dyDescent="0.25">
      <c r="B1415" s="12">
        <v>35506</v>
      </c>
      <c r="C1415" s="18">
        <v>1.125</v>
      </c>
    </row>
    <row r="1416" spans="2:3" x14ac:dyDescent="0.25">
      <c r="B1416" s="12">
        <v>35499</v>
      </c>
      <c r="C1416" s="18">
        <v>1.375</v>
      </c>
    </row>
    <row r="1417" spans="2:3" x14ac:dyDescent="0.25">
      <c r="B1417" s="12">
        <v>35492</v>
      </c>
      <c r="C1417" s="18">
        <v>1.3125</v>
      </c>
    </row>
    <row r="1418" spans="2:3" x14ac:dyDescent="0.25">
      <c r="B1418" s="12">
        <v>35485</v>
      </c>
      <c r="C1418" s="18">
        <v>1.375</v>
      </c>
    </row>
    <row r="1419" spans="2:3" x14ac:dyDescent="0.25">
      <c r="B1419" s="12">
        <v>35478</v>
      </c>
      <c r="C1419" s="18">
        <v>1.375</v>
      </c>
    </row>
    <row r="1420" spans="2:3" x14ac:dyDescent="0.25">
      <c r="B1420" s="12">
        <v>35471</v>
      </c>
      <c r="C1420" s="18">
        <v>1.375</v>
      </c>
    </row>
    <row r="1421" spans="2:3" x14ac:dyDescent="0.25">
      <c r="B1421" s="12">
        <v>35464</v>
      </c>
      <c r="C1421" s="18">
        <v>1.5</v>
      </c>
    </row>
    <row r="1422" spans="2:3" x14ac:dyDescent="0.25">
      <c r="B1422" s="12">
        <v>35457</v>
      </c>
      <c r="C1422" s="18">
        <v>1.4375</v>
      </c>
    </row>
    <row r="1423" spans="2:3" x14ac:dyDescent="0.25">
      <c r="B1423" s="12">
        <v>35450</v>
      </c>
      <c r="C1423" s="18">
        <v>1.375</v>
      </c>
    </row>
    <row r="1424" spans="2:3" x14ac:dyDescent="0.25">
      <c r="B1424" s="12">
        <v>35443</v>
      </c>
      <c r="C1424" s="18">
        <v>1.6875</v>
      </c>
    </row>
    <row r="1425" spans="2:3" x14ac:dyDescent="0.25">
      <c r="B1425" s="12">
        <v>35436</v>
      </c>
      <c r="C1425" s="18">
        <v>1.5625</v>
      </c>
    </row>
    <row r="1426" spans="2:3" x14ac:dyDescent="0.25">
      <c r="B1426" s="12">
        <v>35429</v>
      </c>
      <c r="C1426" s="18">
        <v>1.5625</v>
      </c>
    </row>
    <row r="1427" spans="2:3" x14ac:dyDescent="0.25">
      <c r="B1427" s="12">
        <v>35422</v>
      </c>
      <c r="C1427" s="18">
        <v>1.375</v>
      </c>
    </row>
    <row r="1428" spans="2:3" x14ac:dyDescent="0.25">
      <c r="B1428" s="12">
        <v>35415</v>
      </c>
      <c r="C1428" s="18">
        <v>1.5</v>
      </c>
    </row>
    <row r="1429" spans="2:3" x14ac:dyDescent="0.25">
      <c r="B1429" s="12">
        <v>35408</v>
      </c>
      <c r="C1429" s="18">
        <v>1.125</v>
      </c>
    </row>
    <row r="1430" spans="2:3" x14ac:dyDescent="0.25">
      <c r="B1430" s="12">
        <v>35401</v>
      </c>
      <c r="C1430" s="18">
        <v>1.0625</v>
      </c>
    </row>
    <row r="1431" spans="2:3" x14ac:dyDescent="0.25">
      <c r="B1431" s="12">
        <v>35394</v>
      </c>
      <c r="C1431" s="18">
        <v>1.1875</v>
      </c>
    </row>
    <row r="1432" spans="2:3" x14ac:dyDescent="0.25">
      <c r="B1432" s="12">
        <v>35387</v>
      </c>
      <c r="C1432" s="18">
        <v>1.25</v>
      </c>
    </row>
    <row r="1433" spans="2:3" x14ac:dyDescent="0.25">
      <c r="B1433" s="12">
        <v>35380</v>
      </c>
      <c r="C1433" s="18">
        <v>1.25</v>
      </c>
    </row>
    <row r="1434" spans="2:3" x14ac:dyDescent="0.25">
      <c r="B1434" s="12">
        <v>35373</v>
      </c>
      <c r="C1434" s="18">
        <v>1.25</v>
      </c>
    </row>
    <row r="1435" spans="2:3" x14ac:dyDescent="0.25">
      <c r="B1435" s="12">
        <v>35366</v>
      </c>
      <c r="C1435" s="18">
        <v>1.25</v>
      </c>
    </row>
    <row r="1436" spans="2:3" x14ac:dyDescent="0.25">
      <c r="B1436" s="12">
        <v>35359</v>
      </c>
      <c r="C1436" s="18">
        <v>1.625</v>
      </c>
    </row>
    <row r="1437" spans="2:3" x14ac:dyDescent="0.25">
      <c r="B1437" s="12">
        <v>35352</v>
      </c>
      <c r="C1437" s="18">
        <v>1.1875</v>
      </c>
    </row>
    <row r="1438" spans="2:3" x14ac:dyDescent="0.25">
      <c r="B1438" s="12">
        <v>35345</v>
      </c>
      <c r="C1438" s="18">
        <v>1.125</v>
      </c>
    </row>
    <row r="1439" spans="2:3" x14ac:dyDescent="0.25">
      <c r="B1439" s="12">
        <v>35338</v>
      </c>
      <c r="C1439" s="18">
        <v>1</v>
      </c>
    </row>
    <row r="1440" spans="2:3" x14ac:dyDescent="0.25">
      <c r="B1440" s="12">
        <v>35331</v>
      </c>
      <c r="C1440" s="18">
        <v>1.125</v>
      </c>
    </row>
    <row r="1441" spans="2:3" x14ac:dyDescent="0.25">
      <c r="B1441" s="12">
        <v>35324</v>
      </c>
      <c r="C1441" s="18">
        <v>1.1875</v>
      </c>
    </row>
    <row r="1442" spans="2:3" x14ac:dyDescent="0.25">
      <c r="B1442" s="12">
        <v>35317</v>
      </c>
      <c r="C1442" s="18">
        <v>1.25</v>
      </c>
    </row>
    <row r="1443" spans="2:3" x14ac:dyDescent="0.25">
      <c r="B1443" s="12">
        <v>35310</v>
      </c>
      <c r="C1443" s="18">
        <v>1.5</v>
      </c>
    </row>
    <row r="1444" spans="2:3" x14ac:dyDescent="0.25">
      <c r="B1444" s="12">
        <v>35303</v>
      </c>
      <c r="C1444" s="18">
        <v>1.75</v>
      </c>
    </row>
    <row r="1445" spans="2:3" x14ac:dyDescent="0.25">
      <c r="B1445" s="12">
        <v>35296</v>
      </c>
      <c r="C1445" s="18">
        <v>1.5</v>
      </c>
    </row>
    <row r="1446" spans="2:3" x14ac:dyDescent="0.25">
      <c r="B1446" s="12">
        <v>35289</v>
      </c>
      <c r="C1446" s="18">
        <v>1.625</v>
      </c>
    </row>
    <row r="1447" spans="2:3" x14ac:dyDescent="0.25">
      <c r="B1447" s="12">
        <v>35282</v>
      </c>
      <c r="C1447" s="18">
        <v>1.875</v>
      </c>
    </row>
    <row r="1448" spans="2:3" x14ac:dyDescent="0.25">
      <c r="B1448" s="12">
        <v>35275</v>
      </c>
      <c r="C1448" s="18">
        <v>1.875</v>
      </c>
    </row>
    <row r="1449" spans="2:3" x14ac:dyDescent="0.25">
      <c r="B1449" s="12">
        <v>35268</v>
      </c>
      <c r="C1449" s="18">
        <v>1.875</v>
      </c>
    </row>
    <row r="1450" spans="2:3" x14ac:dyDescent="0.25">
      <c r="B1450" s="12">
        <v>35261</v>
      </c>
      <c r="C1450" s="18">
        <v>2</v>
      </c>
    </row>
    <row r="1451" spans="2:3" x14ac:dyDescent="0.25">
      <c r="B1451" s="12">
        <v>35254</v>
      </c>
      <c r="C1451" s="18">
        <v>2</v>
      </c>
    </row>
    <row r="1452" spans="2:3" x14ac:dyDescent="0.25">
      <c r="B1452" s="12">
        <v>35247</v>
      </c>
      <c r="C1452" s="18">
        <v>2.1875</v>
      </c>
    </row>
    <row r="1453" spans="2:3" x14ac:dyDescent="0.25">
      <c r="B1453" s="12">
        <v>35240</v>
      </c>
      <c r="C1453" s="18">
        <v>2.0625</v>
      </c>
    </row>
    <row r="1454" spans="2:3" x14ac:dyDescent="0.25">
      <c r="B1454" s="12">
        <v>35233</v>
      </c>
      <c r="C1454" s="18">
        <v>2.5625</v>
      </c>
    </row>
    <row r="1455" spans="2:3" x14ac:dyDescent="0.25">
      <c r="B1455" s="12">
        <v>35226</v>
      </c>
      <c r="C1455" s="18">
        <v>2.875</v>
      </c>
    </row>
    <row r="1456" spans="2:3" x14ac:dyDescent="0.25">
      <c r="B1456" s="12">
        <v>35219</v>
      </c>
      <c r="C1456" s="18">
        <v>3.0625</v>
      </c>
    </row>
    <row r="1457" spans="2:3" x14ac:dyDescent="0.25">
      <c r="B1457" s="12">
        <v>35212</v>
      </c>
      <c r="C1457" s="18">
        <v>3.1875</v>
      </c>
    </row>
    <row r="1458" spans="2:3" x14ac:dyDescent="0.25">
      <c r="B1458" s="12">
        <v>35205</v>
      </c>
      <c r="C1458" s="18">
        <v>3.125</v>
      </c>
    </row>
    <row r="1459" spans="2:3" x14ac:dyDescent="0.25">
      <c r="B1459" s="12">
        <v>35198</v>
      </c>
      <c r="C1459" s="18">
        <v>3.125</v>
      </c>
    </row>
    <row r="1460" spans="2:3" x14ac:dyDescent="0.25">
      <c r="B1460" s="12">
        <v>35191</v>
      </c>
      <c r="C1460" s="18">
        <v>3.1875</v>
      </c>
    </row>
    <row r="1461" spans="2:3" x14ac:dyDescent="0.25">
      <c r="B1461" s="12">
        <v>35184</v>
      </c>
      <c r="C1461" s="18">
        <v>3.3125</v>
      </c>
    </row>
    <row r="1462" spans="2:3" x14ac:dyDescent="0.25">
      <c r="B1462" s="12">
        <v>35177</v>
      </c>
      <c r="C1462" s="18">
        <v>3.0625</v>
      </c>
    </row>
    <row r="1463" spans="2:3" x14ac:dyDescent="0.25">
      <c r="B1463" s="12">
        <v>35170</v>
      </c>
      <c r="C1463" s="18">
        <v>3</v>
      </c>
    </row>
    <row r="1464" spans="2:3" x14ac:dyDescent="0.25">
      <c r="B1464" s="12">
        <v>35163</v>
      </c>
      <c r="C1464" s="18">
        <v>2.9375</v>
      </c>
    </row>
    <row r="1465" spans="2:3" x14ac:dyDescent="0.25">
      <c r="B1465" s="12">
        <v>35156</v>
      </c>
      <c r="C1465" s="18">
        <v>3.0625</v>
      </c>
    </row>
    <row r="1466" spans="2:3" x14ac:dyDescent="0.25">
      <c r="B1466" s="12">
        <v>35149</v>
      </c>
      <c r="C1466" s="18">
        <v>3.125</v>
      </c>
    </row>
    <row r="1467" spans="2:3" x14ac:dyDescent="0.25">
      <c r="B1467" s="12">
        <v>35142</v>
      </c>
      <c r="C1467" s="18">
        <v>3.375</v>
      </c>
    </row>
    <row r="1468" spans="2:3" x14ac:dyDescent="0.25">
      <c r="B1468" s="12">
        <v>35135</v>
      </c>
      <c r="C1468" s="18">
        <v>3.125</v>
      </c>
    </row>
    <row r="1469" spans="2:3" x14ac:dyDescent="0.25">
      <c r="B1469" s="12">
        <v>35128</v>
      </c>
      <c r="C1469" s="18">
        <v>3.0625</v>
      </c>
    </row>
    <row r="1470" spans="2:3" x14ac:dyDescent="0.25">
      <c r="B1470" s="12">
        <v>35121</v>
      </c>
      <c r="C1470" s="18">
        <v>3</v>
      </c>
    </row>
    <row r="1471" spans="2:3" x14ac:dyDescent="0.25">
      <c r="B1471" s="12">
        <v>35114</v>
      </c>
      <c r="C1471" s="18">
        <v>3.25</v>
      </c>
    </row>
    <row r="1472" spans="2:3" x14ac:dyDescent="0.25">
      <c r="B1472" s="12">
        <v>35107</v>
      </c>
      <c r="C1472" s="18">
        <v>3.25</v>
      </c>
    </row>
    <row r="1473" spans="2:3" x14ac:dyDescent="0.25">
      <c r="B1473" s="12">
        <v>35100</v>
      </c>
      <c r="C1473" s="18">
        <v>3.5625</v>
      </c>
    </row>
    <row r="1474" spans="2:3" x14ac:dyDescent="0.25">
      <c r="B1474" s="12">
        <v>35093</v>
      </c>
      <c r="C1474" s="18">
        <v>3.375</v>
      </c>
    </row>
    <row r="1475" spans="2:3" x14ac:dyDescent="0.25">
      <c r="B1475" s="12">
        <v>35086</v>
      </c>
      <c r="C1475" s="18">
        <v>2.875</v>
      </c>
    </row>
    <row r="1476" spans="2:3" x14ac:dyDescent="0.25">
      <c r="B1476" s="12">
        <v>35079</v>
      </c>
      <c r="C1476" s="18">
        <v>3</v>
      </c>
    </row>
    <row r="1477" spans="2:3" x14ac:dyDescent="0.25">
      <c r="B1477" s="12">
        <v>35072</v>
      </c>
      <c r="C1477" s="18">
        <v>3.125</v>
      </c>
    </row>
    <row r="1478" spans="2:3" x14ac:dyDescent="0.25">
      <c r="B1478" s="12">
        <v>35065</v>
      </c>
      <c r="C1478" s="18">
        <v>3</v>
      </c>
    </row>
    <row r="1479" spans="2:3" x14ac:dyDescent="0.25">
      <c r="B1479" s="12">
        <v>35058</v>
      </c>
      <c r="C1479" s="18">
        <v>2.9375</v>
      </c>
    </row>
    <row r="1480" spans="2:3" x14ac:dyDescent="0.25">
      <c r="B1480" s="12">
        <v>35051</v>
      </c>
      <c r="C1480" s="18">
        <v>3.0625</v>
      </c>
    </row>
    <row r="1481" spans="2:3" x14ac:dyDescent="0.25">
      <c r="B1481" s="12">
        <v>35044</v>
      </c>
      <c r="C1481" s="18">
        <v>3</v>
      </c>
    </row>
    <row r="1482" spans="2:3" x14ac:dyDescent="0.25">
      <c r="B1482" s="12">
        <v>35037</v>
      </c>
      <c r="C1482" s="18">
        <v>3.25</v>
      </c>
    </row>
    <row r="1483" spans="2:3" x14ac:dyDescent="0.25">
      <c r="B1483" s="12">
        <v>35030</v>
      </c>
      <c r="C1483" s="18">
        <v>3</v>
      </c>
    </row>
    <row r="1484" spans="2:3" x14ac:dyDescent="0.25">
      <c r="B1484" s="12">
        <v>35023</v>
      </c>
      <c r="C1484" s="18">
        <v>2.8125</v>
      </c>
    </row>
    <row r="1485" spans="2:3" x14ac:dyDescent="0.25">
      <c r="B1485" s="12">
        <v>35016</v>
      </c>
      <c r="C1485" s="18">
        <v>2.875</v>
      </c>
    </row>
    <row r="1486" spans="2:3" x14ac:dyDescent="0.25">
      <c r="B1486" s="12">
        <v>35009</v>
      </c>
      <c r="C1486" s="18">
        <v>3</v>
      </c>
    </row>
    <row r="1487" spans="2:3" x14ac:dyDescent="0.25">
      <c r="B1487" s="12">
        <v>35002</v>
      </c>
      <c r="C1487" s="18">
        <v>3</v>
      </c>
    </row>
    <row r="1488" spans="2:3" x14ac:dyDescent="0.25">
      <c r="B1488" s="12">
        <v>34995</v>
      </c>
      <c r="C1488" s="18">
        <v>3.0625</v>
      </c>
    </row>
    <row r="1489" spans="2:3" x14ac:dyDescent="0.25">
      <c r="B1489" s="12">
        <v>34988</v>
      </c>
      <c r="C1489" s="18">
        <v>3.375</v>
      </c>
    </row>
    <row r="1490" spans="2:3" x14ac:dyDescent="0.25">
      <c r="B1490" s="12">
        <v>34981</v>
      </c>
      <c r="C1490" s="18">
        <v>3.375</v>
      </c>
    </row>
    <row r="1491" spans="2:3" x14ac:dyDescent="0.25">
      <c r="B1491" s="12">
        <v>34974</v>
      </c>
      <c r="C1491" s="18">
        <v>3.75</v>
      </c>
    </row>
    <row r="1492" spans="2:3" x14ac:dyDescent="0.25">
      <c r="B1492" s="12">
        <v>34967</v>
      </c>
      <c r="C1492" s="18">
        <v>4.375</v>
      </c>
    </row>
    <row r="1493" spans="2:3" x14ac:dyDescent="0.25">
      <c r="B1493" s="12">
        <v>34960</v>
      </c>
      <c r="C1493" s="18">
        <v>4.625</v>
      </c>
    </row>
    <row r="1494" spans="2:3" x14ac:dyDescent="0.25">
      <c r="B1494" s="12">
        <v>34953</v>
      </c>
      <c r="C1494" s="18">
        <v>5</v>
      </c>
    </row>
    <row r="1495" spans="2:3" x14ac:dyDescent="0.25">
      <c r="B1495" s="12">
        <v>34946</v>
      </c>
      <c r="C1495" s="18">
        <v>3.625</v>
      </c>
    </row>
    <row r="1496" spans="2:3" x14ac:dyDescent="0.25">
      <c r="B1496" s="12">
        <v>34939</v>
      </c>
      <c r="C1496" s="18">
        <v>3.5</v>
      </c>
    </row>
    <row r="1497" spans="2:3" x14ac:dyDescent="0.25">
      <c r="B1497" s="12">
        <v>34932</v>
      </c>
      <c r="C1497" s="18">
        <v>3.8125</v>
      </c>
    </row>
    <row r="1498" spans="2:3" x14ac:dyDescent="0.25">
      <c r="B1498" s="12">
        <v>34925</v>
      </c>
      <c r="C1498" s="18">
        <v>3.1875</v>
      </c>
    </row>
    <row r="1499" spans="2:3" x14ac:dyDescent="0.25">
      <c r="B1499" s="12">
        <v>34918</v>
      </c>
      <c r="C1499" s="18">
        <v>3.0625</v>
      </c>
    </row>
    <row r="1500" spans="2:3" x14ac:dyDescent="0.25">
      <c r="B1500" s="12">
        <v>34911</v>
      </c>
      <c r="C1500" s="18">
        <v>2.875</v>
      </c>
    </row>
    <row r="1501" spans="2:3" x14ac:dyDescent="0.25">
      <c r="B1501" s="12">
        <v>34904</v>
      </c>
      <c r="C1501" s="18">
        <v>3</v>
      </c>
    </row>
    <row r="1502" spans="2:3" x14ac:dyDescent="0.25">
      <c r="B1502" s="12">
        <v>34897</v>
      </c>
      <c r="C1502" s="18">
        <v>3</v>
      </c>
    </row>
    <row r="1503" spans="2:3" x14ac:dyDescent="0.25">
      <c r="B1503" s="12">
        <v>34890</v>
      </c>
      <c r="C1503" s="18">
        <v>3.25</v>
      </c>
    </row>
    <row r="1504" spans="2:3" x14ac:dyDescent="0.25">
      <c r="B1504" s="12">
        <v>34883</v>
      </c>
      <c r="C1504" s="18">
        <v>3.75</v>
      </c>
    </row>
    <row r="1505" spans="2:3" x14ac:dyDescent="0.25">
      <c r="B1505" s="12">
        <v>34876</v>
      </c>
      <c r="C1505" s="18">
        <v>3.1875</v>
      </c>
    </row>
    <row r="1506" spans="2:3" x14ac:dyDescent="0.25">
      <c r="B1506" s="12">
        <v>34869</v>
      </c>
      <c r="C1506" s="18">
        <v>3.375</v>
      </c>
    </row>
    <row r="1507" spans="2:3" x14ac:dyDescent="0.25">
      <c r="B1507" s="12">
        <v>34862</v>
      </c>
      <c r="C1507" s="18">
        <v>4</v>
      </c>
    </row>
    <row r="1508" spans="2:3" x14ac:dyDescent="0.25">
      <c r="B1508" s="12">
        <v>34855</v>
      </c>
      <c r="C1508" s="18">
        <v>3</v>
      </c>
    </row>
    <row r="1509" spans="2:3" x14ac:dyDescent="0.25">
      <c r="B1509" s="12">
        <v>34848</v>
      </c>
      <c r="C1509" s="18">
        <v>3.375</v>
      </c>
    </row>
    <row r="1510" spans="2:3" x14ac:dyDescent="0.25">
      <c r="B1510" s="12">
        <v>34841</v>
      </c>
      <c r="C1510" s="18">
        <v>4.125</v>
      </c>
    </row>
    <row r="1511" spans="2:3" x14ac:dyDescent="0.25">
      <c r="B1511" s="12">
        <v>34834</v>
      </c>
      <c r="C1511" s="18">
        <v>4.25</v>
      </c>
    </row>
    <row r="1512" spans="2:3" x14ac:dyDescent="0.25">
      <c r="B1512" s="12">
        <v>34827</v>
      </c>
      <c r="C1512" s="18">
        <v>4.625</v>
      </c>
    </row>
    <row r="1513" spans="2:3" x14ac:dyDescent="0.25">
      <c r="B1513" s="12">
        <v>34820</v>
      </c>
      <c r="C1513" s="18">
        <v>4</v>
      </c>
    </row>
    <row r="1514" spans="2:3" x14ac:dyDescent="0.25">
      <c r="B1514" s="12">
        <v>34813</v>
      </c>
      <c r="C1514" s="18">
        <v>4.375</v>
      </c>
    </row>
    <row r="1515" spans="2:3" x14ac:dyDescent="0.25">
      <c r="B1515" s="12">
        <v>34806</v>
      </c>
      <c r="C1515" s="18">
        <v>4.5</v>
      </c>
    </row>
    <row r="1516" spans="2:3" x14ac:dyDescent="0.25">
      <c r="B1516" s="12">
        <v>34799</v>
      </c>
      <c r="C1516" s="18">
        <v>5.125</v>
      </c>
    </row>
    <row r="1517" spans="2:3" x14ac:dyDescent="0.25">
      <c r="B1517" s="12">
        <v>34792</v>
      </c>
      <c r="C1517" s="18">
        <v>5</v>
      </c>
    </row>
    <row r="1518" spans="2:3" x14ac:dyDescent="0.25">
      <c r="B1518" s="12">
        <v>34785</v>
      </c>
      <c r="C1518" s="18">
        <v>5.5</v>
      </c>
    </row>
    <row r="1519" spans="2:3" x14ac:dyDescent="0.25">
      <c r="B1519" s="12">
        <v>34778</v>
      </c>
      <c r="C1519" s="18">
        <v>6.125</v>
      </c>
    </row>
    <row r="1520" spans="2:3" x14ac:dyDescent="0.25">
      <c r="B1520" s="12">
        <v>34771</v>
      </c>
      <c r="C1520" s="18">
        <v>5.25</v>
      </c>
    </row>
    <row r="1521" spans="2:3" x14ac:dyDescent="0.25">
      <c r="B1521" s="12">
        <v>34764</v>
      </c>
      <c r="C1521" s="18">
        <v>5.5</v>
      </c>
    </row>
    <row r="1522" spans="2:3" x14ac:dyDescent="0.25">
      <c r="B1522" s="12">
        <v>34757</v>
      </c>
      <c r="C1522" s="18">
        <v>6</v>
      </c>
    </row>
    <row r="1523" spans="2:3" x14ac:dyDescent="0.25">
      <c r="B1523" s="12">
        <v>34750</v>
      </c>
      <c r="C1523" s="18">
        <v>6.125</v>
      </c>
    </row>
    <row r="1524" spans="2:3" x14ac:dyDescent="0.25">
      <c r="B1524" s="12">
        <v>34743</v>
      </c>
      <c r="C1524" s="18">
        <v>6.625</v>
      </c>
    </row>
    <row r="1525" spans="2:3" x14ac:dyDescent="0.25">
      <c r="B1525" s="12">
        <v>34736</v>
      </c>
      <c r="C1525" s="18">
        <v>6.875</v>
      </c>
    </row>
    <row r="1526" spans="2:3" x14ac:dyDescent="0.25">
      <c r="B1526" s="12">
        <v>34729</v>
      </c>
      <c r="C1526" s="18">
        <v>7.5</v>
      </c>
    </row>
    <row r="1527" spans="2:3" x14ac:dyDescent="0.25">
      <c r="B1527" s="12">
        <v>34722</v>
      </c>
      <c r="C1527" s="18">
        <v>9.75</v>
      </c>
    </row>
    <row r="1528" spans="2:3" x14ac:dyDescent="0.25">
      <c r="B1528" s="12">
        <v>34715</v>
      </c>
      <c r="C1528" s="18">
        <v>11.75</v>
      </c>
    </row>
    <row r="1529" spans="2:3" x14ac:dyDescent="0.25">
      <c r="B1529" s="12">
        <v>34708</v>
      </c>
      <c r="C1529" s="18">
        <v>14</v>
      </c>
    </row>
    <row r="1530" spans="2:3" x14ac:dyDescent="0.25">
      <c r="B1530" s="12">
        <v>34701</v>
      </c>
      <c r="C1530" s="18">
        <v>13.125</v>
      </c>
    </row>
    <row r="1531" spans="2:3" x14ac:dyDescent="0.25">
      <c r="B1531" s="12">
        <v>34694</v>
      </c>
      <c r="C1531" s="18">
        <v>11.375</v>
      </c>
    </row>
    <row r="1532" spans="2:3" x14ac:dyDescent="0.25">
      <c r="B1532" s="12">
        <v>34687</v>
      </c>
      <c r="C1532" s="18">
        <v>13.375</v>
      </c>
    </row>
    <row r="1533" spans="2:3" x14ac:dyDescent="0.25">
      <c r="B1533" s="12">
        <v>34680</v>
      </c>
      <c r="C1533" s="18">
        <v>11.1875</v>
      </c>
    </row>
    <row r="1534" spans="2:3" x14ac:dyDescent="0.25">
      <c r="B1534" s="12">
        <v>34673</v>
      </c>
      <c r="C1534" s="18">
        <v>11.25</v>
      </c>
    </row>
    <row r="1535" spans="2:3" x14ac:dyDescent="0.25">
      <c r="B1535" s="12">
        <v>34666</v>
      </c>
      <c r="C1535" s="18">
        <v>11.875</v>
      </c>
    </row>
    <row r="1536" spans="2:3" x14ac:dyDescent="0.25">
      <c r="B1536" s="12">
        <v>34659</v>
      </c>
      <c r="C1536" s="18">
        <v>13.5</v>
      </c>
    </row>
    <row r="1537" spans="2:3" x14ac:dyDescent="0.25">
      <c r="B1537" s="12">
        <v>34652</v>
      </c>
      <c r="C1537" s="18">
        <v>14</v>
      </c>
    </row>
    <row r="1538" spans="2:3" x14ac:dyDescent="0.25">
      <c r="B1538" s="12">
        <v>34645</v>
      </c>
      <c r="C1538" s="18">
        <v>15</v>
      </c>
    </row>
    <row r="1539" spans="2:3" x14ac:dyDescent="0.25">
      <c r="B1539" s="12">
        <v>34638</v>
      </c>
      <c r="C1539" s="18">
        <v>17.375</v>
      </c>
    </row>
    <row r="1540" spans="2:3" x14ac:dyDescent="0.25">
      <c r="B1540" s="12">
        <v>34631</v>
      </c>
      <c r="C1540" s="18">
        <v>18.5</v>
      </c>
    </row>
    <row r="1541" spans="2:3" x14ac:dyDescent="0.25">
      <c r="B1541" s="12">
        <v>34624</v>
      </c>
      <c r="C1541" s="18">
        <v>17.375</v>
      </c>
    </row>
    <row r="1542" spans="2:3" x14ac:dyDescent="0.25">
      <c r="B1542" s="12">
        <v>34617</v>
      </c>
      <c r="C1542" s="18">
        <v>17.25</v>
      </c>
    </row>
    <row r="1543" spans="2:3" x14ac:dyDescent="0.25">
      <c r="B1543" s="12">
        <v>34610</v>
      </c>
      <c r="C1543" s="18">
        <v>17.5</v>
      </c>
    </row>
    <row r="1544" spans="2:3" x14ac:dyDescent="0.25">
      <c r="B1544" s="12">
        <v>34603</v>
      </c>
      <c r="C1544" s="18">
        <v>18.75</v>
      </c>
    </row>
    <row r="1545" spans="2:3" x14ac:dyDescent="0.25">
      <c r="B1545" s="12">
        <v>34596</v>
      </c>
      <c r="C1545" s="18">
        <v>19.5</v>
      </c>
    </row>
    <row r="1546" spans="2:3" x14ac:dyDescent="0.25">
      <c r="B1546" s="12">
        <v>34589</v>
      </c>
      <c r="C1546" s="18">
        <v>19.625</v>
      </c>
    </row>
    <row r="1547" spans="2:3" x14ac:dyDescent="0.25">
      <c r="B1547" s="12">
        <v>34582</v>
      </c>
      <c r="C1547" s="18">
        <v>19.5</v>
      </c>
    </row>
    <row r="1548" spans="2:3" x14ac:dyDescent="0.25">
      <c r="B1548" s="12">
        <v>34575</v>
      </c>
      <c r="C1548" s="18">
        <v>17.75</v>
      </c>
    </row>
    <row r="1549" spans="2:3" x14ac:dyDescent="0.25">
      <c r="B1549" s="12">
        <v>34568</v>
      </c>
      <c r="C1549" s="18">
        <v>19.625</v>
      </c>
    </row>
    <row r="1550" spans="2:3" x14ac:dyDescent="0.25">
      <c r="B1550" s="12">
        <v>34561</v>
      </c>
      <c r="C1550" s="18">
        <v>17.75</v>
      </c>
    </row>
    <row r="1551" spans="2:3" x14ac:dyDescent="0.25">
      <c r="B1551" s="12">
        <v>34554</v>
      </c>
      <c r="C1551" s="18">
        <v>17.75</v>
      </c>
    </row>
    <row r="1552" spans="2:3" x14ac:dyDescent="0.25">
      <c r="B1552" s="12">
        <v>34547</v>
      </c>
      <c r="C1552" s="18">
        <v>15</v>
      </c>
    </row>
    <row r="1553" spans="2:3" x14ac:dyDescent="0.25">
      <c r="B1553" s="12">
        <v>34540</v>
      </c>
      <c r="C1553" s="18">
        <v>14.75</v>
      </c>
    </row>
    <row r="1554" spans="2:3" x14ac:dyDescent="0.25">
      <c r="B1554" s="12">
        <v>34533</v>
      </c>
      <c r="C1554" s="18">
        <v>15.75</v>
      </c>
    </row>
    <row r="1555" spans="2:3" x14ac:dyDescent="0.25">
      <c r="B1555" s="12">
        <v>34526</v>
      </c>
      <c r="C1555" s="18">
        <v>17.375</v>
      </c>
    </row>
    <row r="1556" spans="2:3" x14ac:dyDescent="0.25">
      <c r="B1556" s="12">
        <v>34519</v>
      </c>
      <c r="C1556" s="18">
        <v>16.75</v>
      </c>
    </row>
    <row r="1557" spans="2:3" x14ac:dyDescent="0.25">
      <c r="B1557" s="12">
        <v>34512</v>
      </c>
      <c r="C1557" s="18">
        <v>16.75</v>
      </c>
    </row>
    <row r="1558" spans="2:3" x14ac:dyDescent="0.25">
      <c r="B1558" s="12">
        <v>34505</v>
      </c>
      <c r="C1558" s="18">
        <v>16.125</v>
      </c>
    </row>
    <row r="1559" spans="2:3" x14ac:dyDescent="0.25">
      <c r="B1559" s="12">
        <v>34498</v>
      </c>
      <c r="C1559" s="18">
        <v>17.75</v>
      </c>
    </row>
    <row r="1560" spans="2:3" x14ac:dyDescent="0.25">
      <c r="B1560" s="12">
        <v>34491</v>
      </c>
      <c r="C1560" s="18">
        <v>19</v>
      </c>
    </row>
    <row r="1561" spans="2:3" x14ac:dyDescent="0.25">
      <c r="B1561" s="12">
        <v>34484</v>
      </c>
      <c r="C1561" s="18">
        <v>17.75</v>
      </c>
    </row>
    <row r="1562" spans="2:3" x14ac:dyDescent="0.25">
      <c r="B1562" s="12">
        <v>34477</v>
      </c>
      <c r="C1562" s="18">
        <v>18</v>
      </c>
    </row>
    <row r="1563" spans="2:3" x14ac:dyDescent="0.25">
      <c r="B1563" s="12">
        <v>34470</v>
      </c>
      <c r="C1563" s="18">
        <v>20.25</v>
      </c>
    </row>
    <row r="1564" spans="2:3" x14ac:dyDescent="0.25">
      <c r="B1564" s="12">
        <v>34463</v>
      </c>
      <c r="C1564" s="18">
        <v>17.5</v>
      </c>
    </row>
    <row r="1565" spans="2:3" x14ac:dyDescent="0.25">
      <c r="B1565" s="12">
        <v>34456</v>
      </c>
      <c r="C1565" s="18">
        <v>17.5</v>
      </c>
    </row>
    <row r="1566" spans="2:3" x14ac:dyDescent="0.25">
      <c r="B1566" s="12">
        <v>34449</v>
      </c>
      <c r="C1566" s="18">
        <v>18.375</v>
      </c>
    </row>
    <row r="1567" spans="2:3" x14ac:dyDescent="0.25">
      <c r="B1567" s="12">
        <v>34442</v>
      </c>
      <c r="C1567" s="18">
        <v>16.75</v>
      </c>
    </row>
    <row r="1568" spans="2:3" x14ac:dyDescent="0.25">
      <c r="B1568" s="12">
        <v>34435</v>
      </c>
      <c r="C1568" s="18">
        <v>19.875</v>
      </c>
    </row>
    <row r="1569" spans="2:3" x14ac:dyDescent="0.25">
      <c r="B1569" s="12">
        <v>34428</v>
      </c>
      <c r="C1569" s="18">
        <v>17.875</v>
      </c>
    </row>
    <row r="1570" spans="2:3" x14ac:dyDescent="0.25">
      <c r="B1570" s="12">
        <v>34421</v>
      </c>
      <c r="C1570" s="18">
        <v>19.5</v>
      </c>
    </row>
    <row r="1571" spans="2:3" x14ac:dyDescent="0.25">
      <c r="B1571" s="12">
        <v>34414</v>
      </c>
      <c r="C1571" s="18">
        <v>20.25</v>
      </c>
    </row>
    <row r="1572" spans="2:3" x14ac:dyDescent="0.25">
      <c r="B1572" s="12">
        <v>34407</v>
      </c>
      <c r="C1572" s="18">
        <v>28.625</v>
      </c>
    </row>
    <row r="1573" spans="2:3" x14ac:dyDescent="0.25">
      <c r="B1573" s="12">
        <v>34400</v>
      </c>
      <c r="C1573" s="18">
        <v>26.25</v>
      </c>
    </row>
    <row r="1574" spans="2:3" x14ac:dyDescent="0.25">
      <c r="B1574" s="12">
        <v>34393</v>
      </c>
      <c r="C1574" s="18">
        <v>24.5</v>
      </c>
    </row>
    <row r="1575" spans="2:3" x14ac:dyDescent="0.25">
      <c r="B1575" s="12">
        <v>34386</v>
      </c>
      <c r="C1575" s="18">
        <v>25.75</v>
      </c>
    </row>
    <row r="1576" spans="2:3" x14ac:dyDescent="0.25">
      <c r="B1576" s="12">
        <v>34379</v>
      </c>
      <c r="C1576" s="18">
        <v>24.25</v>
      </c>
    </row>
    <row r="1577" spans="2:3" x14ac:dyDescent="0.25">
      <c r="B1577" s="12">
        <v>34372</v>
      </c>
      <c r="C1577" s="18">
        <v>24.75</v>
      </c>
    </row>
    <row r="1578" spans="2:3" x14ac:dyDescent="0.25">
      <c r="B1578" s="12">
        <v>34365</v>
      </c>
      <c r="C1578" s="18">
        <v>23.5</v>
      </c>
    </row>
    <row r="1579" spans="2:3" x14ac:dyDescent="0.25">
      <c r="B1579" s="12">
        <v>34358</v>
      </c>
      <c r="C1579" s="18">
        <v>22</v>
      </c>
    </row>
    <row r="1580" spans="2:3" x14ac:dyDescent="0.25">
      <c r="B1580" s="12">
        <v>34351</v>
      </c>
      <c r="C1580" s="18">
        <v>21.625</v>
      </c>
    </row>
    <row r="1581" spans="2:3" x14ac:dyDescent="0.25">
      <c r="B1581" s="12">
        <v>34344</v>
      </c>
      <c r="C1581" s="18">
        <v>22.25</v>
      </c>
    </row>
    <row r="1582" spans="2:3" x14ac:dyDescent="0.25">
      <c r="B1582" s="12">
        <v>34337</v>
      </c>
      <c r="C1582" s="18">
        <v>24.75</v>
      </c>
    </row>
    <row r="1583" spans="2:3" x14ac:dyDescent="0.25">
      <c r="B1583" s="12">
        <v>34330</v>
      </c>
      <c r="C1583" s="18">
        <v>22</v>
      </c>
    </row>
    <row r="1584" spans="2:3" x14ac:dyDescent="0.25">
      <c r="B1584" s="12">
        <v>34323</v>
      </c>
      <c r="C1584" s="18">
        <v>20.25</v>
      </c>
    </row>
    <row r="1585" spans="2:3" x14ac:dyDescent="0.25">
      <c r="B1585" s="12">
        <v>34316</v>
      </c>
      <c r="C1585" s="18">
        <v>20</v>
      </c>
    </row>
    <row r="1586" spans="2:3" x14ac:dyDescent="0.25">
      <c r="B1586" s="12">
        <v>34309</v>
      </c>
      <c r="C1586" s="18">
        <v>21</v>
      </c>
    </row>
    <row r="1587" spans="2:3" x14ac:dyDescent="0.25">
      <c r="B1587" s="12">
        <v>34302</v>
      </c>
      <c r="C1587" s="18">
        <v>23.25</v>
      </c>
    </row>
    <row r="1588" spans="2:3" x14ac:dyDescent="0.25">
      <c r="B1588" s="12">
        <v>34295</v>
      </c>
      <c r="C1588" s="18">
        <v>21.25</v>
      </c>
    </row>
    <row r="1589" spans="2:3" x14ac:dyDescent="0.25">
      <c r="B1589" s="12">
        <v>34288</v>
      </c>
      <c r="C1589" s="18">
        <v>21</v>
      </c>
    </row>
    <row r="1590" spans="2:3" x14ac:dyDescent="0.25">
      <c r="B1590" s="12">
        <v>34281</v>
      </c>
      <c r="C1590" s="18">
        <v>26.75</v>
      </c>
    </row>
    <row r="1591" spans="2:3" x14ac:dyDescent="0.25">
      <c r="B1591" s="12">
        <v>34274</v>
      </c>
      <c r="C1591" s="18">
        <v>27</v>
      </c>
    </row>
    <row r="1592" spans="2:3" x14ac:dyDescent="0.25">
      <c r="B1592" s="12">
        <v>34267</v>
      </c>
      <c r="C1592" s="18">
        <v>26.5</v>
      </c>
    </row>
    <row r="1593" spans="2:3" x14ac:dyDescent="0.25">
      <c r="B1593" s="12">
        <v>34260</v>
      </c>
      <c r="C1593" s="18">
        <v>25</v>
      </c>
    </row>
    <row r="1594" spans="2:3" x14ac:dyDescent="0.25">
      <c r="B1594" s="12">
        <v>34253</v>
      </c>
      <c r="C1594" s="18">
        <v>24.875</v>
      </c>
    </row>
    <row r="1595" spans="2:3" x14ac:dyDescent="0.25">
      <c r="B1595" s="12">
        <v>34246</v>
      </c>
      <c r="C1595" s="18">
        <v>23</v>
      </c>
    </row>
    <row r="1596" spans="2:3" x14ac:dyDescent="0.25">
      <c r="B1596" s="12">
        <v>34239</v>
      </c>
      <c r="C1596" s="18">
        <v>24</v>
      </c>
    </row>
    <row r="1597" spans="2:3" x14ac:dyDescent="0.25">
      <c r="B1597" s="12">
        <v>34232</v>
      </c>
      <c r="C1597" s="18">
        <v>23.875</v>
      </c>
    </row>
    <row r="1598" spans="2:3" x14ac:dyDescent="0.25">
      <c r="B1598" s="12">
        <v>34225</v>
      </c>
      <c r="C1598" s="18">
        <v>22.625</v>
      </c>
    </row>
    <row r="1599" spans="2:3" x14ac:dyDescent="0.25">
      <c r="B1599" s="12">
        <v>34218</v>
      </c>
      <c r="C1599" s="18">
        <v>23</v>
      </c>
    </row>
    <row r="1600" spans="2:3" x14ac:dyDescent="0.25">
      <c r="B1600" s="12">
        <v>34211</v>
      </c>
      <c r="C1600" s="18">
        <v>23.25</v>
      </c>
    </row>
    <row r="1601" spans="2:3" x14ac:dyDescent="0.25">
      <c r="B1601" s="12">
        <v>34204</v>
      </c>
      <c r="C1601" s="18">
        <v>19.875</v>
      </c>
    </row>
    <row r="1602" spans="2:3" x14ac:dyDescent="0.25">
      <c r="B1602" s="12">
        <v>34197</v>
      </c>
      <c r="C1602" s="18">
        <v>18.125</v>
      </c>
    </row>
    <row r="1603" spans="2:3" x14ac:dyDescent="0.25">
      <c r="B1603" s="12">
        <v>34190</v>
      </c>
      <c r="C1603" s="18">
        <v>17.5</v>
      </c>
    </row>
    <row r="1604" spans="2:3" x14ac:dyDescent="0.25">
      <c r="B1604" s="12">
        <v>34183</v>
      </c>
      <c r="C1604" s="18">
        <v>16.625</v>
      </c>
    </row>
    <row r="1605" spans="2:3" x14ac:dyDescent="0.25">
      <c r="B1605" s="12">
        <v>34176</v>
      </c>
      <c r="C1605" s="18">
        <v>16.875</v>
      </c>
    </row>
    <row r="1606" spans="2:3" x14ac:dyDescent="0.25">
      <c r="B1606" s="12">
        <v>34169</v>
      </c>
      <c r="C1606" s="18">
        <v>16.125</v>
      </c>
    </row>
    <row r="1607" spans="2:3" x14ac:dyDescent="0.25">
      <c r="B1607" s="12">
        <v>34162</v>
      </c>
      <c r="C1607" s="18">
        <v>17</v>
      </c>
    </row>
    <row r="1608" spans="2:3" x14ac:dyDescent="0.25">
      <c r="B1608" s="12">
        <v>34155</v>
      </c>
      <c r="C1608" s="18">
        <v>15.625</v>
      </c>
    </row>
    <row r="1609" spans="2:3" x14ac:dyDescent="0.25">
      <c r="B1609" s="12">
        <v>34148</v>
      </c>
      <c r="C1609" s="18">
        <v>17</v>
      </c>
    </row>
    <row r="1610" spans="2:3" x14ac:dyDescent="0.25">
      <c r="B1610" s="12">
        <v>34141</v>
      </c>
      <c r="C1610" s="18">
        <v>15</v>
      </c>
    </row>
    <row r="1611" spans="2:3" x14ac:dyDescent="0.25">
      <c r="B1611" s="12">
        <v>34134</v>
      </c>
      <c r="C1611" s="18">
        <v>14.5</v>
      </c>
    </row>
    <row r="1612" spans="2:3" x14ac:dyDescent="0.25">
      <c r="B1612" s="12">
        <v>34127</v>
      </c>
      <c r="C1612" s="18">
        <v>14.083333</v>
      </c>
    </row>
    <row r="1613" spans="2:3" x14ac:dyDescent="0.25">
      <c r="B1613" s="12">
        <v>34120</v>
      </c>
      <c r="C1613" s="18">
        <v>14.75</v>
      </c>
    </row>
    <row r="1614" spans="2:3" x14ac:dyDescent="0.25">
      <c r="B1614" s="12">
        <v>34113</v>
      </c>
      <c r="C1614" s="18">
        <v>15.75</v>
      </c>
    </row>
    <row r="1615" spans="2:3" x14ac:dyDescent="0.25">
      <c r="B1615" s="12">
        <v>34106</v>
      </c>
      <c r="C1615" s="18">
        <v>15.916667</v>
      </c>
    </row>
    <row r="1616" spans="2:3" x14ac:dyDescent="0.25">
      <c r="B1616" s="12">
        <v>34099</v>
      </c>
      <c r="C1616" s="18">
        <v>12.958333</v>
      </c>
    </row>
    <row r="1617" spans="2:3" x14ac:dyDescent="0.25">
      <c r="B1617" s="12">
        <v>34092</v>
      </c>
      <c r="C1617" s="18">
        <v>12.083333</v>
      </c>
    </row>
    <row r="1618" spans="2:3" x14ac:dyDescent="0.25">
      <c r="B1618" s="12">
        <v>34085</v>
      </c>
      <c r="C1618" s="18">
        <v>11</v>
      </c>
    </row>
    <row r="1619" spans="2:3" x14ac:dyDescent="0.25">
      <c r="B1619" s="12">
        <v>34078</v>
      </c>
      <c r="C1619" s="18">
        <v>11.083333</v>
      </c>
    </row>
    <row r="1620" spans="2:3" x14ac:dyDescent="0.25">
      <c r="B1620" s="12">
        <v>34071</v>
      </c>
      <c r="C1620" s="18">
        <v>11.166667</v>
      </c>
    </row>
    <row r="1621" spans="2:3" x14ac:dyDescent="0.25">
      <c r="B1621" s="12">
        <v>34064</v>
      </c>
      <c r="C1621" s="18">
        <v>10.25</v>
      </c>
    </row>
    <row r="1622" spans="2:3" x14ac:dyDescent="0.25">
      <c r="B1622" s="12">
        <v>34057</v>
      </c>
      <c r="C1622" s="18">
        <v>9.6666670000000003</v>
      </c>
    </row>
    <row r="1623" spans="2:3" x14ac:dyDescent="0.25">
      <c r="B1623" s="12">
        <v>34050</v>
      </c>
      <c r="C1623" s="18">
        <v>9.25</v>
      </c>
    </row>
    <row r="1624" spans="2:3" x14ac:dyDescent="0.25">
      <c r="B1624" s="12">
        <v>34043</v>
      </c>
      <c r="C1624" s="18">
        <v>10.166667</v>
      </c>
    </row>
    <row r="1625" spans="2:3" x14ac:dyDescent="0.25">
      <c r="B1625" s="12">
        <v>34036</v>
      </c>
      <c r="C1625" s="18">
        <v>9.6666670000000003</v>
      </c>
    </row>
    <row r="1626" spans="2:3" x14ac:dyDescent="0.25">
      <c r="B1626" s="12">
        <v>34029</v>
      </c>
      <c r="C1626" s="18">
        <v>9.25</v>
      </c>
    </row>
    <row r="1627" spans="2:3" x14ac:dyDescent="0.25">
      <c r="B1627" s="12">
        <v>34022</v>
      </c>
      <c r="C1627" s="18">
        <v>7.75</v>
      </c>
    </row>
    <row r="1628" spans="2:3" x14ac:dyDescent="0.25">
      <c r="B1628" s="12">
        <v>34015</v>
      </c>
      <c r="C1628" s="18">
        <v>8.1666670000000003</v>
      </c>
    </row>
    <row r="1629" spans="2:3" x14ac:dyDescent="0.25">
      <c r="B1629" s="12">
        <v>34008</v>
      </c>
      <c r="C1629" s="18">
        <v>8.9166670000000003</v>
      </c>
    </row>
    <row r="1630" spans="2:3" x14ac:dyDescent="0.25">
      <c r="B1630" s="12">
        <v>34001</v>
      </c>
      <c r="C1630" s="18">
        <v>7.5</v>
      </c>
    </row>
    <row r="1631" spans="2:3" x14ac:dyDescent="0.25">
      <c r="B1631" s="12">
        <v>33994</v>
      </c>
      <c r="C1631" s="18">
        <v>7.875</v>
      </c>
    </row>
    <row r="1632" spans="2:3" x14ac:dyDescent="0.25">
      <c r="B1632" s="12">
        <v>33987</v>
      </c>
      <c r="C1632" s="18">
        <v>7.75</v>
      </c>
    </row>
    <row r="1633" spans="2:3" x14ac:dyDescent="0.25">
      <c r="B1633" s="12">
        <v>33980</v>
      </c>
      <c r="C1633" s="18">
        <v>6.5</v>
      </c>
    </row>
    <row r="1634" spans="2:3" x14ac:dyDescent="0.25">
      <c r="B1634" s="12">
        <v>33973</v>
      </c>
      <c r="C1634" s="18">
        <v>6.9583329999999997</v>
      </c>
    </row>
    <row r="1635" spans="2:3" x14ac:dyDescent="0.25">
      <c r="B1635" s="12">
        <v>33966</v>
      </c>
      <c r="C1635" s="18">
        <v>7.1666670000000003</v>
      </c>
    </row>
    <row r="1636" spans="2:3" x14ac:dyDescent="0.25">
      <c r="B1636" s="12">
        <v>33959</v>
      </c>
      <c r="C1636" s="18">
        <v>7.9166670000000003</v>
      </c>
    </row>
    <row r="1637" spans="2:3" x14ac:dyDescent="0.25">
      <c r="B1637" s="12">
        <v>33952</v>
      </c>
      <c r="C1637" s="18">
        <v>6.9166670000000003</v>
      </c>
    </row>
    <row r="1638" spans="2:3" x14ac:dyDescent="0.25">
      <c r="B1638" s="12">
        <v>33945</v>
      </c>
      <c r="C1638" s="18">
        <v>4.8333329999999997</v>
      </c>
    </row>
    <row r="1639" spans="2:3" x14ac:dyDescent="0.25">
      <c r="B1639" s="12">
        <v>33938</v>
      </c>
      <c r="C1639" s="18">
        <v>4.9166670000000003</v>
      </c>
    </row>
    <row r="1640" spans="2:3" x14ac:dyDescent="0.25">
      <c r="B1640" s="12">
        <v>33931</v>
      </c>
      <c r="C1640" s="18">
        <v>5</v>
      </c>
    </row>
    <row r="1641" spans="2:3" x14ac:dyDescent="0.25">
      <c r="B1641" s="12">
        <v>33924</v>
      </c>
      <c r="C1641" s="18">
        <v>4.875</v>
      </c>
    </row>
    <row r="1642" spans="2:3" x14ac:dyDescent="0.25">
      <c r="B1642" s="12">
        <v>33917</v>
      </c>
      <c r="C1642" s="18">
        <v>5</v>
      </c>
    </row>
    <row r="1643" spans="2:3" x14ac:dyDescent="0.25">
      <c r="B1643" s="12">
        <v>33910</v>
      </c>
      <c r="C1643" s="18">
        <v>4.4166670000000003</v>
      </c>
    </row>
    <row r="1644" spans="2:3" x14ac:dyDescent="0.25">
      <c r="B1644" s="12">
        <v>33903</v>
      </c>
      <c r="C1644" s="18">
        <v>4.0833329999999997</v>
      </c>
    </row>
    <row r="1645" spans="2:3" x14ac:dyDescent="0.25">
      <c r="B1645" s="12">
        <v>33896</v>
      </c>
      <c r="C1645" s="18">
        <v>3.9166669999999999</v>
      </c>
    </row>
    <row r="1646" spans="2:3" x14ac:dyDescent="0.25">
      <c r="B1646" s="12">
        <v>33889</v>
      </c>
      <c r="C1646" s="18">
        <v>4</v>
      </c>
    </row>
    <row r="1647" spans="2:3" x14ac:dyDescent="0.25">
      <c r="B1647" s="12">
        <v>33882</v>
      </c>
      <c r="C1647" s="18">
        <v>4.25</v>
      </c>
    </row>
    <row r="1648" spans="2:3" x14ac:dyDescent="0.25">
      <c r="B1648" s="12">
        <v>33875</v>
      </c>
      <c r="C1648" s="18">
        <v>3.6666669999999999</v>
      </c>
    </row>
    <row r="1649" spans="2:3" x14ac:dyDescent="0.25">
      <c r="B1649" s="12">
        <v>33868</v>
      </c>
      <c r="C1649" s="18">
        <v>3.5</v>
      </c>
    </row>
    <row r="1650" spans="2:3" x14ac:dyDescent="0.25">
      <c r="B1650" s="12">
        <v>33861</v>
      </c>
      <c r="C1650" s="18">
        <v>3.6666669999999999</v>
      </c>
    </row>
    <row r="1651" spans="2:3" x14ac:dyDescent="0.25">
      <c r="B1651" s="12">
        <v>33854</v>
      </c>
      <c r="C1651" s="18">
        <v>3.25</v>
      </c>
    </row>
    <row r="1652" spans="2:3" x14ac:dyDescent="0.25">
      <c r="B1652" s="12">
        <v>33847</v>
      </c>
      <c r="C1652" s="18">
        <v>2.9166669999999999</v>
      </c>
    </row>
    <row r="1653" spans="2:3" x14ac:dyDescent="0.25">
      <c r="B1653" s="12">
        <v>33840</v>
      </c>
      <c r="C1653" s="18">
        <v>3.3333330000000001</v>
      </c>
    </row>
    <row r="1654" spans="2:3" x14ac:dyDescent="0.25">
      <c r="B1654" s="12">
        <v>33833</v>
      </c>
      <c r="C1654" s="18">
        <v>3.3333330000000001</v>
      </c>
    </row>
    <row r="1655" spans="2:3" x14ac:dyDescent="0.25">
      <c r="B1655" s="12">
        <v>33826</v>
      </c>
      <c r="C1655" s="18">
        <v>3.3333330000000001</v>
      </c>
    </row>
    <row r="1656" spans="2:3" x14ac:dyDescent="0.25">
      <c r="B1656" s="12">
        <v>33819</v>
      </c>
      <c r="C1656" s="18">
        <v>3.4166669999999999</v>
      </c>
    </row>
    <row r="1657" spans="2:3" x14ac:dyDescent="0.25">
      <c r="B1657" s="12">
        <v>33812</v>
      </c>
      <c r="C1657" s="18">
        <v>3.8333330000000001</v>
      </c>
    </row>
    <row r="1658" spans="2:3" x14ac:dyDescent="0.25">
      <c r="B1658" s="12">
        <v>33805</v>
      </c>
      <c r="C1658" s="18">
        <v>3.5833330000000001</v>
      </c>
    </row>
    <row r="1659" spans="2:3" x14ac:dyDescent="0.25">
      <c r="B1659" s="12">
        <v>33798</v>
      </c>
      <c r="C1659" s="18">
        <v>3.5</v>
      </c>
    </row>
    <row r="1660" spans="2:3" x14ac:dyDescent="0.25">
      <c r="B1660" s="12">
        <v>33791</v>
      </c>
      <c r="C1660" s="18">
        <v>3.5833330000000001</v>
      </c>
    </row>
    <row r="1661" spans="2:3" x14ac:dyDescent="0.25">
      <c r="B1661" s="12">
        <v>33784</v>
      </c>
      <c r="C1661" s="18">
        <v>3.75</v>
      </c>
    </row>
    <row r="1662" spans="2:3" x14ac:dyDescent="0.25">
      <c r="B1662" s="12">
        <v>33777</v>
      </c>
      <c r="C1662" s="18">
        <v>3.5833330000000001</v>
      </c>
    </row>
    <row r="1663" spans="2:3" x14ac:dyDescent="0.25">
      <c r="B1663" s="12">
        <v>33770</v>
      </c>
      <c r="C1663" s="18">
        <v>3.5</v>
      </c>
    </row>
    <row r="1664" spans="2:3" x14ac:dyDescent="0.25">
      <c r="B1664" s="12">
        <v>33763</v>
      </c>
      <c r="C1664" s="18">
        <v>3.5833330000000001</v>
      </c>
    </row>
    <row r="1665" spans="2:3" x14ac:dyDescent="0.25">
      <c r="B1665" s="12">
        <v>33756</v>
      </c>
      <c r="C1665" s="18">
        <v>3.5833330000000001</v>
      </c>
    </row>
    <row r="1666" spans="2:3" x14ac:dyDescent="0.25">
      <c r="B1666" s="12">
        <v>33749</v>
      </c>
      <c r="C1666" s="18">
        <v>3.6666669999999999</v>
      </c>
    </row>
    <row r="1667" spans="2:3" x14ac:dyDescent="0.25">
      <c r="B1667" s="12">
        <v>33742</v>
      </c>
      <c r="C1667" s="18">
        <v>4</v>
      </c>
    </row>
    <row r="1668" spans="2:3" x14ac:dyDescent="0.25">
      <c r="B1668" s="12">
        <v>33735</v>
      </c>
      <c r="C1668" s="18">
        <v>3.8333330000000001</v>
      </c>
    </row>
    <row r="1669" spans="2:3" x14ac:dyDescent="0.25">
      <c r="B1669" s="12">
        <v>33728</v>
      </c>
      <c r="C1669" s="18">
        <v>3.75</v>
      </c>
    </row>
    <row r="1670" spans="2:3" x14ac:dyDescent="0.25">
      <c r="B1670" s="12">
        <v>33721</v>
      </c>
      <c r="C1670" s="18">
        <v>3.5</v>
      </c>
    </row>
    <row r="1671" spans="2:3" x14ac:dyDescent="0.25">
      <c r="B1671" s="12">
        <v>33714</v>
      </c>
      <c r="C1671" s="18">
        <v>3.6666669999999999</v>
      </c>
    </row>
    <row r="1672" spans="2:3" x14ac:dyDescent="0.25">
      <c r="B1672" s="12">
        <v>33707</v>
      </c>
      <c r="C1672" s="18">
        <v>3.25</v>
      </c>
    </row>
    <row r="1673" spans="2:3" x14ac:dyDescent="0.25">
      <c r="B1673" s="12">
        <v>33700</v>
      </c>
      <c r="C1673" s="18">
        <v>3.25</v>
      </c>
    </row>
    <row r="1674" spans="2:3" x14ac:dyDescent="0.25">
      <c r="B1674" s="12">
        <v>33693</v>
      </c>
      <c r="C1674" s="18">
        <v>2.8333330000000001</v>
      </c>
    </row>
    <row r="1675" spans="2:3" x14ac:dyDescent="0.25">
      <c r="B1675" s="12">
        <v>33686</v>
      </c>
      <c r="C1675" s="18">
        <v>2.9166669999999999</v>
      </c>
    </row>
    <row r="1676" spans="2:3" x14ac:dyDescent="0.25">
      <c r="B1676" s="12">
        <v>33679</v>
      </c>
      <c r="C1676" s="18">
        <v>3.5</v>
      </c>
    </row>
    <row r="1677" spans="2:3" x14ac:dyDescent="0.25">
      <c r="B1677" s="12">
        <v>33672</v>
      </c>
      <c r="C1677" s="18">
        <v>3.5</v>
      </c>
    </row>
    <row r="1678" spans="2:3" x14ac:dyDescent="0.25">
      <c r="B1678" s="12">
        <v>33665</v>
      </c>
      <c r="C1678" s="18">
        <v>3.1666669999999999</v>
      </c>
    </row>
    <row r="1679" spans="2:3" x14ac:dyDescent="0.25">
      <c r="B1679" s="12">
        <v>33658</v>
      </c>
      <c r="C1679" s="18">
        <v>2.6666669999999999</v>
      </c>
    </row>
    <row r="1680" spans="2:3" x14ac:dyDescent="0.25">
      <c r="B1680" s="12">
        <v>33651</v>
      </c>
      <c r="C1680" s="18">
        <v>2.375</v>
      </c>
    </row>
    <row r="1681" spans="2:3" x14ac:dyDescent="0.25">
      <c r="B1681" s="12">
        <v>33644</v>
      </c>
      <c r="C1681" s="18">
        <v>2.25</v>
      </c>
    </row>
    <row r="1682" spans="2:3" x14ac:dyDescent="0.25">
      <c r="B1682" s="12">
        <v>33637</v>
      </c>
      <c r="C1682" s="18">
        <v>1.875</v>
      </c>
    </row>
    <row r="1683" spans="2:3" x14ac:dyDescent="0.25">
      <c r="B1683" s="12">
        <v>33630</v>
      </c>
      <c r="C1683" s="18">
        <v>1.25</v>
      </c>
    </row>
    <row r="1684" spans="2:3" x14ac:dyDescent="0.25">
      <c r="B1684" s="12">
        <v>33623</v>
      </c>
      <c r="C1684" s="18">
        <v>1.25</v>
      </c>
    </row>
    <row r="1685" spans="2:3" x14ac:dyDescent="0.25">
      <c r="B1685" s="12">
        <v>33616</v>
      </c>
      <c r="C1685" s="18">
        <v>1.4166669999999999</v>
      </c>
    </row>
    <row r="1686" spans="2:3" x14ac:dyDescent="0.25">
      <c r="B1686" s="12">
        <v>33609</v>
      </c>
      <c r="C1686" s="18">
        <v>1.4166669999999999</v>
      </c>
    </row>
    <row r="1687" spans="2:3" x14ac:dyDescent="0.25">
      <c r="B1687" s="12">
        <v>33602</v>
      </c>
      <c r="C1687" s="18">
        <v>1.5</v>
      </c>
    </row>
    <row r="1688" spans="2:3" x14ac:dyDescent="0.25">
      <c r="B1688" s="12">
        <v>33595</v>
      </c>
      <c r="C1688" s="18">
        <v>1.5833330000000001</v>
      </c>
    </row>
    <row r="1689" spans="2:3" x14ac:dyDescent="0.25">
      <c r="B1689" s="12">
        <v>33588</v>
      </c>
      <c r="C1689" s="18">
        <v>1.5833330000000001</v>
      </c>
    </row>
    <row r="1690" spans="2:3" x14ac:dyDescent="0.25">
      <c r="B1690" s="12">
        <v>33581</v>
      </c>
      <c r="C1690" s="18">
        <v>1.5833330000000001</v>
      </c>
    </row>
    <row r="1691" spans="2:3" x14ac:dyDescent="0.25">
      <c r="B1691" s="12">
        <v>33574</v>
      </c>
      <c r="C1691" s="18">
        <v>1.625</v>
      </c>
    </row>
    <row r="1692" spans="2:3" x14ac:dyDescent="0.25">
      <c r="B1692" s="12">
        <v>33567</v>
      </c>
      <c r="C1692" s="18">
        <v>1.7083330000000001</v>
      </c>
    </row>
    <row r="1693" spans="2:3" x14ac:dyDescent="0.25">
      <c r="B1693" s="12">
        <v>33560</v>
      </c>
      <c r="C1693" s="18">
        <v>1.6666669999999999</v>
      </c>
    </row>
    <row r="1694" spans="2:3" x14ac:dyDescent="0.25">
      <c r="B1694" s="12">
        <v>33553</v>
      </c>
      <c r="C1694" s="18">
        <v>1.3541669999999999</v>
      </c>
    </row>
    <row r="1695" spans="2:3" x14ac:dyDescent="0.25">
      <c r="B1695" s="12">
        <v>33546</v>
      </c>
      <c r="C1695" s="18">
        <v>1.3333330000000001</v>
      </c>
    </row>
    <row r="1696" spans="2:3" x14ac:dyDescent="0.25">
      <c r="B1696" s="12">
        <v>33539</v>
      </c>
      <c r="C1696" s="18">
        <v>1.0833330000000001</v>
      </c>
    </row>
    <row r="1697" spans="2:3" x14ac:dyDescent="0.25">
      <c r="B1697" s="12">
        <v>33532</v>
      </c>
      <c r="C1697" s="18">
        <v>1.1666669999999999</v>
      </c>
    </row>
    <row r="1698" spans="2:3" x14ac:dyDescent="0.25">
      <c r="B1698" s="12">
        <v>33525</v>
      </c>
      <c r="C1698" s="18">
        <v>1.25</v>
      </c>
    </row>
    <row r="1699" spans="2:3" x14ac:dyDescent="0.25">
      <c r="B1699" s="12">
        <v>33518</v>
      </c>
      <c r="C1699" s="18">
        <v>1.1666669999999999</v>
      </c>
    </row>
    <row r="1700" spans="2:3" x14ac:dyDescent="0.25">
      <c r="B1700" s="12">
        <v>33511</v>
      </c>
      <c r="C1700" s="18">
        <v>1.3333330000000001</v>
      </c>
    </row>
    <row r="1701" spans="2:3" x14ac:dyDescent="0.25">
      <c r="B1701" s="12">
        <v>33504</v>
      </c>
      <c r="C1701" s="18">
        <v>1.3333330000000001</v>
      </c>
    </row>
    <row r="1702" spans="2:3" x14ac:dyDescent="0.25">
      <c r="B1702" s="12">
        <v>33497</v>
      </c>
      <c r="C1702" s="18">
        <v>1.25</v>
      </c>
    </row>
    <row r="1703" spans="2:3" x14ac:dyDescent="0.25">
      <c r="B1703" s="12">
        <v>33490</v>
      </c>
      <c r="C1703" s="18">
        <v>1.0833330000000001</v>
      </c>
    </row>
    <row r="1704" spans="2:3" x14ac:dyDescent="0.25">
      <c r="B1704" s="12">
        <v>33483</v>
      </c>
      <c r="C1704" s="18">
        <v>1.1666669999999999</v>
      </c>
    </row>
    <row r="1705" spans="2:3" x14ac:dyDescent="0.25">
      <c r="B1705" s="12">
        <v>33476</v>
      </c>
      <c r="C1705" s="18">
        <v>1.25</v>
      </c>
    </row>
    <row r="1706" spans="2:3" x14ac:dyDescent="0.25">
      <c r="B1706" s="12">
        <v>33469</v>
      </c>
      <c r="C1706" s="18">
        <v>1.0833330000000001</v>
      </c>
    </row>
    <row r="1707" spans="2:3" x14ac:dyDescent="0.25">
      <c r="B1707" s="12">
        <v>33462</v>
      </c>
      <c r="C1707" s="18">
        <v>1</v>
      </c>
    </row>
    <row r="1708" spans="2:3" x14ac:dyDescent="0.25">
      <c r="B1708" s="12">
        <v>33455</v>
      </c>
      <c r="C1708" s="18">
        <v>1.25</v>
      </c>
    </row>
    <row r="1709" spans="2:3" x14ac:dyDescent="0.25">
      <c r="B1709" s="12">
        <v>33448</v>
      </c>
      <c r="C1709" s="18">
        <v>1.1666669999999999</v>
      </c>
    </row>
    <row r="1710" spans="2:3" x14ac:dyDescent="0.25">
      <c r="B1710" s="12">
        <v>33441</v>
      </c>
      <c r="C1710" s="18">
        <v>1.0833330000000001</v>
      </c>
    </row>
    <row r="1711" spans="2:3" x14ac:dyDescent="0.25">
      <c r="B1711" s="12">
        <v>33434</v>
      </c>
      <c r="C1711" s="18">
        <v>1.25</v>
      </c>
    </row>
    <row r="1712" spans="2:3" x14ac:dyDescent="0.25">
      <c r="B1712" s="12">
        <v>33427</v>
      </c>
      <c r="C1712" s="18">
        <v>1.1666669999999999</v>
      </c>
    </row>
    <row r="1713" spans="2:3" x14ac:dyDescent="0.25">
      <c r="B1713" s="12">
        <v>33420</v>
      </c>
      <c r="C1713" s="18">
        <v>1.4583330000000001</v>
      </c>
    </row>
    <row r="1714" spans="2:3" x14ac:dyDescent="0.25">
      <c r="B1714" s="12">
        <v>33413</v>
      </c>
      <c r="C1714" s="18">
        <v>1.4583330000000001</v>
      </c>
    </row>
    <row r="1715" spans="2:3" x14ac:dyDescent="0.25">
      <c r="B1715" s="12">
        <v>33406</v>
      </c>
      <c r="C1715" s="18">
        <v>1.3333330000000001</v>
      </c>
    </row>
    <row r="1716" spans="2:3" x14ac:dyDescent="0.25">
      <c r="B1716" s="12">
        <v>33399</v>
      </c>
      <c r="C1716" s="18">
        <v>1.4166669999999999</v>
      </c>
    </row>
    <row r="1717" spans="2:3" x14ac:dyDescent="0.25">
      <c r="B1717" s="12">
        <v>33392</v>
      </c>
      <c r="C1717" s="18">
        <v>1.5</v>
      </c>
    </row>
    <row r="1718" spans="2:3" x14ac:dyDescent="0.25">
      <c r="B1718" s="12">
        <v>33385</v>
      </c>
      <c r="C1718" s="18">
        <v>1.3333330000000001</v>
      </c>
    </row>
    <row r="1719" spans="2:3" x14ac:dyDescent="0.25">
      <c r="B1719" s="12">
        <v>33378</v>
      </c>
      <c r="C1719" s="18">
        <v>1.5</v>
      </c>
    </row>
    <row r="1720" spans="2:3" x14ac:dyDescent="0.25">
      <c r="B1720" s="12">
        <v>33371</v>
      </c>
      <c r="C1720" s="18">
        <v>1.5833330000000001</v>
      </c>
    </row>
    <row r="1721" spans="2:3" x14ac:dyDescent="0.25">
      <c r="B1721" s="12">
        <v>33364</v>
      </c>
      <c r="C1721" s="18">
        <v>1.625</v>
      </c>
    </row>
    <row r="1722" spans="2:3" x14ac:dyDescent="0.25">
      <c r="B1722" s="12">
        <v>33357</v>
      </c>
      <c r="C1722" s="18">
        <v>1.9166669999999999</v>
      </c>
    </row>
    <row r="1723" spans="2:3" x14ac:dyDescent="0.25">
      <c r="B1723" s="12">
        <v>33350</v>
      </c>
      <c r="C1723" s="18">
        <v>2.1666669999999999</v>
      </c>
    </row>
    <row r="1724" spans="2:3" x14ac:dyDescent="0.25">
      <c r="B1724" s="12">
        <v>33343</v>
      </c>
      <c r="C1724" s="18">
        <v>2.0833330000000001</v>
      </c>
    </row>
    <row r="1725" spans="2:3" x14ac:dyDescent="0.25">
      <c r="B1725" s="12">
        <v>33336</v>
      </c>
      <c r="C1725" s="18">
        <v>2.25</v>
      </c>
    </row>
    <row r="1726" spans="2:3" x14ac:dyDescent="0.25">
      <c r="B1726" s="12">
        <v>33329</v>
      </c>
      <c r="C1726" s="18">
        <v>2.1666669999999999</v>
      </c>
    </row>
    <row r="1727" spans="2:3" x14ac:dyDescent="0.25">
      <c r="B1727" s="12">
        <v>33322</v>
      </c>
      <c r="C1727" s="18">
        <v>2.1666669999999999</v>
      </c>
    </row>
    <row r="1728" spans="2:3" x14ac:dyDescent="0.25">
      <c r="B1728" s="12">
        <v>33315</v>
      </c>
      <c r="C1728" s="18">
        <v>2</v>
      </c>
    </row>
    <row r="1729" spans="2:3" x14ac:dyDescent="0.25">
      <c r="B1729" s="12">
        <v>33308</v>
      </c>
      <c r="C1729" s="18">
        <v>2.4166669999999999</v>
      </c>
    </row>
    <row r="1730" spans="2:3" x14ac:dyDescent="0.25">
      <c r="B1730" s="12">
        <v>33301</v>
      </c>
      <c r="C1730" s="18">
        <v>2.25</v>
      </c>
    </row>
    <row r="1731" spans="2:3" x14ac:dyDescent="0.25">
      <c r="B1731" s="12">
        <v>33294</v>
      </c>
      <c r="C1731" s="18">
        <v>2.6666669999999999</v>
      </c>
    </row>
    <row r="1732" spans="2:3" x14ac:dyDescent="0.25">
      <c r="B1732" s="12">
        <v>33287</v>
      </c>
      <c r="C1732" s="18">
        <v>2.75</v>
      </c>
    </row>
    <row r="1733" spans="2:3" x14ac:dyDescent="0.25">
      <c r="B1733" s="12">
        <v>33280</v>
      </c>
      <c r="C1733" s="18">
        <v>2.6666669999999999</v>
      </c>
    </row>
    <row r="1734" spans="2:3" x14ac:dyDescent="0.25">
      <c r="B1734" s="12">
        <v>33273</v>
      </c>
      <c r="C1734" s="18">
        <v>2.1666669999999999</v>
      </c>
    </row>
    <row r="1735" spans="2:3" x14ac:dyDescent="0.25">
      <c r="B1735" s="12">
        <v>33266</v>
      </c>
      <c r="C1735" s="18">
        <v>2</v>
      </c>
    </row>
    <row r="1736" spans="2:3" x14ac:dyDescent="0.25">
      <c r="B1736" s="12">
        <v>33259</v>
      </c>
      <c r="C1736" s="18">
        <v>2.1666669999999999</v>
      </c>
    </row>
    <row r="1737" spans="2:3" x14ac:dyDescent="0.25">
      <c r="B1737" s="12">
        <v>33252</v>
      </c>
      <c r="C1737" s="18">
        <v>1.9583330000000001</v>
      </c>
    </row>
    <row r="1738" spans="2:3" x14ac:dyDescent="0.25">
      <c r="B1738" s="12">
        <v>33245</v>
      </c>
      <c r="C1738" s="18">
        <v>1.4166669999999999</v>
      </c>
    </row>
    <row r="1739" spans="2:3" x14ac:dyDescent="0.25">
      <c r="B1739" s="12">
        <v>33238</v>
      </c>
      <c r="C1739" s="18">
        <v>1.2083330000000001</v>
      </c>
    </row>
    <row r="1740" spans="2:3" x14ac:dyDescent="0.25">
      <c r="B1740" s="12">
        <v>33231</v>
      </c>
      <c r="C1740" s="18">
        <v>1.1041669999999999</v>
      </c>
    </row>
    <row r="1741" spans="2:3" x14ac:dyDescent="0.25">
      <c r="B1741" s="12">
        <v>33224</v>
      </c>
      <c r="C1741" s="18">
        <v>1.0833330000000001</v>
      </c>
    </row>
    <row r="1742" spans="2:3" x14ac:dyDescent="0.25">
      <c r="B1742" s="12">
        <v>33217</v>
      </c>
      <c r="C1742" s="18">
        <v>1.25</v>
      </c>
    </row>
    <row r="1743" spans="2:3" x14ac:dyDescent="0.25">
      <c r="B1743" s="12">
        <v>33210</v>
      </c>
      <c r="C1743" s="18">
        <v>1.25</v>
      </c>
    </row>
    <row r="1744" spans="2:3" x14ac:dyDescent="0.25">
      <c r="B1744" s="12">
        <v>33203</v>
      </c>
      <c r="C1744" s="18">
        <v>1.1666669999999999</v>
      </c>
    </row>
    <row r="1745" spans="2:3" x14ac:dyDescent="0.25">
      <c r="B1745" s="12">
        <v>33196</v>
      </c>
      <c r="C1745" s="18">
        <v>1.25</v>
      </c>
    </row>
    <row r="1746" spans="2:3" x14ac:dyDescent="0.25">
      <c r="B1746" s="12">
        <v>33189</v>
      </c>
      <c r="C1746" s="18">
        <v>1.1666669999999999</v>
      </c>
    </row>
    <row r="1747" spans="2:3" x14ac:dyDescent="0.25">
      <c r="B1747" s="12">
        <v>33182</v>
      </c>
      <c r="C1747" s="18">
        <v>1.3333330000000001</v>
      </c>
    </row>
    <row r="1748" spans="2:3" x14ac:dyDescent="0.25">
      <c r="B1748" s="12">
        <v>33175</v>
      </c>
      <c r="C1748" s="18">
        <v>1.4166669999999999</v>
      </c>
    </row>
    <row r="1749" spans="2:3" x14ac:dyDescent="0.25">
      <c r="B1749" s="12">
        <v>33168</v>
      </c>
      <c r="C1749" s="18">
        <v>1.25</v>
      </c>
    </row>
    <row r="1750" spans="2:3" x14ac:dyDescent="0.25">
      <c r="B1750" s="12">
        <v>33161</v>
      </c>
      <c r="C1750" s="18">
        <v>1.3333330000000001</v>
      </c>
    </row>
    <row r="1751" spans="2:3" x14ac:dyDescent="0.25">
      <c r="B1751" s="12">
        <v>33154</v>
      </c>
      <c r="C1751" s="18">
        <v>1.1666669999999999</v>
      </c>
    </row>
    <row r="1752" spans="2:3" x14ac:dyDescent="0.25">
      <c r="B1752" s="12">
        <v>33147</v>
      </c>
      <c r="C1752" s="18">
        <v>1.3333330000000001</v>
      </c>
    </row>
    <row r="1753" spans="2:3" x14ac:dyDescent="0.25">
      <c r="B1753" s="12">
        <v>33140</v>
      </c>
      <c r="C1753" s="18">
        <v>1.3333330000000001</v>
      </c>
    </row>
    <row r="1754" spans="2:3" x14ac:dyDescent="0.25">
      <c r="B1754" s="12">
        <v>33133</v>
      </c>
      <c r="C1754" s="18">
        <v>1.4166669999999999</v>
      </c>
    </row>
    <row r="1755" spans="2:3" x14ac:dyDescent="0.25">
      <c r="B1755" s="12">
        <v>33126</v>
      </c>
      <c r="C1755" s="18">
        <v>1.5</v>
      </c>
    </row>
    <row r="1756" spans="2:3" x14ac:dyDescent="0.25">
      <c r="B1756" s="12">
        <v>33119</v>
      </c>
      <c r="C1756" s="18">
        <v>1.5</v>
      </c>
    </row>
    <row r="1757" spans="2:3" x14ac:dyDescent="0.25">
      <c r="B1757" s="12">
        <v>33112</v>
      </c>
      <c r="C1757" s="18">
        <v>1.4166669999999999</v>
      </c>
    </row>
    <row r="1758" spans="2:3" x14ac:dyDescent="0.25">
      <c r="B1758" s="12">
        <v>33105</v>
      </c>
      <c r="C1758" s="18">
        <v>1.3333330000000001</v>
      </c>
    </row>
    <row r="1759" spans="2:3" x14ac:dyDescent="0.25">
      <c r="B1759" s="12">
        <v>33098</v>
      </c>
      <c r="C1759" s="18">
        <v>1.75</v>
      </c>
    </row>
    <row r="1760" spans="2:3" x14ac:dyDescent="0.25">
      <c r="B1760" s="12">
        <v>33091</v>
      </c>
      <c r="C1760" s="18">
        <v>1.6666669999999999</v>
      </c>
    </row>
    <row r="1761" spans="2:3" x14ac:dyDescent="0.25">
      <c r="B1761" s="12">
        <v>33084</v>
      </c>
      <c r="C1761" s="18">
        <v>1.75</v>
      </c>
    </row>
    <row r="1762" spans="2:3" x14ac:dyDescent="0.25">
      <c r="B1762" s="12">
        <v>33077</v>
      </c>
      <c r="C1762" s="18">
        <v>2.125</v>
      </c>
    </row>
    <row r="1763" spans="2:3" x14ac:dyDescent="0.25">
      <c r="B1763" s="12">
        <v>33070</v>
      </c>
      <c r="C1763" s="18">
        <v>2.4166669999999999</v>
      </c>
    </row>
    <row r="1764" spans="2:3" x14ac:dyDescent="0.25">
      <c r="B1764" s="12">
        <v>33063</v>
      </c>
      <c r="C1764" s="18">
        <v>2.25</v>
      </c>
    </row>
    <row r="1765" spans="2:3" x14ac:dyDescent="0.25">
      <c r="B1765" s="12">
        <v>33056</v>
      </c>
      <c r="C1765" s="18">
        <v>2.25</v>
      </c>
    </row>
    <row r="1766" spans="2:3" x14ac:dyDescent="0.25">
      <c r="B1766" s="12">
        <v>33049</v>
      </c>
      <c r="C1766" s="18">
        <v>2.25</v>
      </c>
    </row>
    <row r="1767" spans="2:3" x14ac:dyDescent="0.25">
      <c r="B1767" s="12">
        <v>33042</v>
      </c>
      <c r="C1767" s="18">
        <v>2.5</v>
      </c>
    </row>
    <row r="1768" spans="2:3" x14ac:dyDescent="0.25">
      <c r="B1768" s="12">
        <v>33035</v>
      </c>
      <c r="C1768" s="18">
        <v>2.5</v>
      </c>
    </row>
    <row r="1769" spans="2:3" x14ac:dyDescent="0.25">
      <c r="B1769" s="12">
        <v>33028</v>
      </c>
      <c r="C1769" s="18">
        <v>2.75</v>
      </c>
    </row>
    <row r="1770" spans="2:3" x14ac:dyDescent="0.25">
      <c r="B1770" s="12">
        <v>33021</v>
      </c>
      <c r="C1770" s="18">
        <v>2.6666669999999999</v>
      </c>
    </row>
    <row r="1771" spans="2:3" x14ac:dyDescent="0.25">
      <c r="B1771" s="12">
        <v>33014</v>
      </c>
      <c r="C1771" s="18">
        <v>2.6666669999999999</v>
      </c>
    </row>
    <row r="1772" spans="2:3" x14ac:dyDescent="0.25">
      <c r="B1772" s="12">
        <v>33007</v>
      </c>
      <c r="C1772" s="18">
        <v>3</v>
      </c>
    </row>
    <row r="1773" spans="2:3" x14ac:dyDescent="0.25">
      <c r="B1773" s="12">
        <v>33000</v>
      </c>
      <c r="C1773" s="18">
        <v>2.8333330000000001</v>
      </c>
    </row>
    <row r="1774" spans="2:3" x14ac:dyDescent="0.25">
      <c r="B1774" s="12">
        <v>32993</v>
      </c>
      <c r="C1774" s="18">
        <v>3</v>
      </c>
    </row>
    <row r="1775" spans="2:3" x14ac:dyDescent="0.25">
      <c r="B1775" s="12">
        <v>32986</v>
      </c>
      <c r="C1775" s="18">
        <v>3.1666669999999999</v>
      </c>
    </row>
    <row r="1776" spans="2:3" x14ac:dyDescent="0.25">
      <c r="B1776" s="12">
        <v>32979</v>
      </c>
      <c r="C1776" s="18">
        <v>2.9166669999999999</v>
      </c>
    </row>
    <row r="1777" spans="2:3" x14ac:dyDescent="0.25">
      <c r="B1777" s="12">
        <v>32972</v>
      </c>
      <c r="C1777" s="18">
        <v>3.1666669999999999</v>
      </c>
    </row>
    <row r="1778" spans="2:3" x14ac:dyDescent="0.25">
      <c r="B1778" s="12">
        <v>32965</v>
      </c>
      <c r="C1778" s="18">
        <v>2.9166669999999999</v>
      </c>
    </row>
    <row r="1779" spans="2:3" x14ac:dyDescent="0.25">
      <c r="B1779" s="12">
        <v>32958</v>
      </c>
      <c r="C1779" s="18">
        <v>2.9166669999999999</v>
      </c>
    </row>
    <row r="1780" spans="2:3" x14ac:dyDescent="0.25">
      <c r="B1780" s="12">
        <v>32951</v>
      </c>
      <c r="C1780" s="18">
        <v>2.75</v>
      </c>
    </row>
    <row r="1781" spans="2:3" x14ac:dyDescent="0.25">
      <c r="B1781" s="12">
        <v>32944</v>
      </c>
      <c r="C1781" s="18">
        <v>2.6666669999999999</v>
      </c>
    </row>
    <row r="1782" spans="2:3" x14ac:dyDescent="0.25">
      <c r="B1782" s="12">
        <v>32937</v>
      </c>
      <c r="C1782" s="18">
        <v>3.3333330000000001</v>
      </c>
    </row>
    <row r="1783" spans="2:3" x14ac:dyDescent="0.25">
      <c r="B1783" s="12">
        <v>32930</v>
      </c>
      <c r="C1783" s="18">
        <v>3.25</v>
      </c>
    </row>
    <row r="1784" spans="2:3" x14ac:dyDescent="0.25">
      <c r="B1784" s="12">
        <v>32923</v>
      </c>
      <c r="C1784" s="18">
        <v>3.2083330000000001</v>
      </c>
    </row>
    <row r="1785" spans="2:3" x14ac:dyDescent="0.25">
      <c r="B1785" s="12">
        <v>32916</v>
      </c>
      <c r="C1785" s="18">
        <v>3.25</v>
      </c>
    </row>
    <row r="1786" spans="2:3" x14ac:dyDescent="0.25">
      <c r="B1786" s="12">
        <v>32909</v>
      </c>
      <c r="C1786" s="18">
        <v>3.25</v>
      </c>
    </row>
    <row r="1787" spans="2:3" x14ac:dyDescent="0.25">
      <c r="B1787" s="12">
        <v>32902</v>
      </c>
      <c r="C1787" s="18">
        <v>3.25</v>
      </c>
    </row>
    <row r="1788" spans="2:3" x14ac:dyDescent="0.25">
      <c r="B1788" s="12">
        <v>32895</v>
      </c>
      <c r="C1788" s="18">
        <v>3.4166669999999999</v>
      </c>
    </row>
    <row r="1789" spans="2:3" x14ac:dyDescent="0.25">
      <c r="B1789" s="12">
        <v>32888</v>
      </c>
      <c r="C1789" s="18">
        <v>3.6666669999999999</v>
      </c>
    </row>
    <row r="1790" spans="2:3" x14ac:dyDescent="0.25">
      <c r="B1790" s="12">
        <v>32881</v>
      </c>
      <c r="C1790" s="18">
        <v>3.6666669999999999</v>
      </c>
    </row>
    <row r="1791" spans="2:3" x14ac:dyDescent="0.25">
      <c r="B1791" s="12">
        <v>32874</v>
      </c>
      <c r="C1791" s="18">
        <v>4.1666670000000003</v>
      </c>
    </row>
    <row r="1792" spans="2:3" x14ac:dyDescent="0.25">
      <c r="B1792" s="12">
        <v>32867</v>
      </c>
      <c r="C1792" s="18">
        <v>4.25</v>
      </c>
    </row>
    <row r="1793" spans="2:3" x14ac:dyDescent="0.25">
      <c r="B1793" s="12">
        <v>32860</v>
      </c>
      <c r="C1793" s="18">
        <v>4.0833329999999997</v>
      </c>
    </row>
    <row r="1794" spans="2:3" x14ac:dyDescent="0.25">
      <c r="B1794" s="12">
        <v>32853</v>
      </c>
      <c r="C1794" s="18">
        <v>4.25</v>
      </c>
    </row>
    <row r="1795" spans="2:3" x14ac:dyDescent="0.25">
      <c r="B1795" s="12">
        <v>32846</v>
      </c>
      <c r="C1795" s="18">
        <v>4.3333329999999997</v>
      </c>
    </row>
    <row r="1796" spans="2:3" x14ac:dyDescent="0.25">
      <c r="B1796" s="12">
        <v>32839</v>
      </c>
      <c r="C1796" s="18">
        <v>4.3333329999999997</v>
      </c>
    </row>
    <row r="1797" spans="2:3" x14ac:dyDescent="0.25">
      <c r="B1797" s="12">
        <v>32832</v>
      </c>
      <c r="C1797" s="18">
        <v>4.3333329999999997</v>
      </c>
    </row>
    <row r="1798" spans="2:3" x14ac:dyDescent="0.25">
      <c r="B1798" s="12">
        <v>32825</v>
      </c>
      <c r="C1798" s="18">
        <v>4.3333329999999997</v>
      </c>
    </row>
    <row r="1799" spans="2:3" x14ac:dyDescent="0.25">
      <c r="B1799" s="12">
        <v>32818</v>
      </c>
      <c r="C1799" s="18">
        <v>4.2916670000000003</v>
      </c>
    </row>
    <row r="1800" spans="2:3" x14ac:dyDescent="0.25">
      <c r="B1800" s="12">
        <v>32811</v>
      </c>
      <c r="C1800" s="18">
        <v>4.3333329999999997</v>
      </c>
    </row>
    <row r="1801" spans="2:3" x14ac:dyDescent="0.25">
      <c r="B1801" s="12">
        <v>32804</v>
      </c>
      <c r="C1801" s="18">
        <v>4.25</v>
      </c>
    </row>
    <row r="1802" spans="2:3" x14ac:dyDescent="0.25">
      <c r="B1802" s="12">
        <v>32797</v>
      </c>
      <c r="C1802" s="18">
        <v>4.0833329999999997</v>
      </c>
    </row>
    <row r="1803" spans="2:3" x14ac:dyDescent="0.25">
      <c r="B1803" s="12">
        <v>32790</v>
      </c>
      <c r="C1803" s="18">
        <v>4</v>
      </c>
    </row>
    <row r="1804" spans="2:3" x14ac:dyDescent="0.25">
      <c r="B1804" s="12">
        <v>32783</v>
      </c>
      <c r="C1804" s="18">
        <v>4.1666670000000003</v>
      </c>
    </row>
    <row r="1805" spans="2:3" x14ac:dyDescent="0.25">
      <c r="B1805" s="12">
        <v>32776</v>
      </c>
      <c r="C1805" s="18">
        <v>3.5833330000000001</v>
      </c>
    </row>
    <row r="1806" spans="2:3" x14ac:dyDescent="0.25">
      <c r="B1806" s="12">
        <v>32769</v>
      </c>
      <c r="C1806" s="18">
        <v>3.8333330000000001</v>
      </c>
    </row>
    <row r="1807" spans="2:3" x14ac:dyDescent="0.25">
      <c r="B1807" s="12">
        <v>32762</v>
      </c>
      <c r="C1807" s="18">
        <v>3.6666669999999999</v>
      </c>
    </row>
    <row r="1808" spans="2:3" x14ac:dyDescent="0.25">
      <c r="B1808" s="12">
        <v>32755</v>
      </c>
      <c r="C1808" s="18">
        <v>4.0833329999999997</v>
      </c>
    </row>
    <row r="1809" spans="2:3" x14ac:dyDescent="0.25">
      <c r="B1809" s="12">
        <v>32748</v>
      </c>
      <c r="C1809" s="18">
        <v>3.8333330000000001</v>
      </c>
    </row>
    <row r="1810" spans="2:3" x14ac:dyDescent="0.25">
      <c r="B1810" s="12">
        <v>32741</v>
      </c>
      <c r="C1810" s="18">
        <v>4.1666670000000003</v>
      </c>
    </row>
    <row r="1811" spans="2:3" x14ac:dyDescent="0.25">
      <c r="B1811" s="12">
        <v>32734</v>
      </c>
      <c r="C1811" s="18">
        <v>4.1666670000000003</v>
      </c>
    </row>
    <row r="1812" spans="2:3" x14ac:dyDescent="0.25">
      <c r="B1812" s="12">
        <v>32727</v>
      </c>
      <c r="C1812" s="18">
        <v>4</v>
      </c>
    </row>
    <row r="1813" spans="2:3" x14ac:dyDescent="0.25">
      <c r="B1813" s="12">
        <v>32720</v>
      </c>
      <c r="C1813" s="18">
        <v>4</v>
      </c>
    </row>
    <row r="1814" spans="2:3" x14ac:dyDescent="0.25">
      <c r="B1814" s="12">
        <v>32713</v>
      </c>
      <c r="C1814" s="18">
        <v>4</v>
      </c>
    </row>
    <row r="1815" spans="2:3" x14ac:dyDescent="0.25">
      <c r="B1815" s="12">
        <v>32706</v>
      </c>
      <c r="C1815" s="18">
        <v>4.125</v>
      </c>
    </row>
    <row r="1816" spans="2:3" x14ac:dyDescent="0.25">
      <c r="B1816" s="12">
        <v>32699</v>
      </c>
      <c r="C1816" s="18">
        <v>4.25</v>
      </c>
    </row>
    <row r="1817" spans="2:3" x14ac:dyDescent="0.25">
      <c r="B1817" s="12">
        <v>32692</v>
      </c>
      <c r="C1817" s="18">
        <v>4.0833329999999997</v>
      </c>
    </row>
    <row r="1818" spans="2:3" x14ac:dyDescent="0.25">
      <c r="B1818" s="12">
        <v>32685</v>
      </c>
      <c r="C1818" s="18">
        <v>4</v>
      </c>
    </row>
    <row r="1819" spans="2:3" x14ac:dyDescent="0.25">
      <c r="B1819" s="12">
        <v>32678</v>
      </c>
      <c r="C1819" s="18">
        <v>4.1666670000000003</v>
      </c>
    </row>
    <row r="1820" spans="2:3" x14ac:dyDescent="0.25">
      <c r="B1820" s="12">
        <v>32671</v>
      </c>
      <c r="C1820" s="18">
        <v>4.25</v>
      </c>
    </row>
    <row r="1821" spans="2:3" x14ac:dyDescent="0.25">
      <c r="B1821" s="12">
        <v>32664</v>
      </c>
      <c r="C1821" s="18">
        <v>4.25</v>
      </c>
    </row>
    <row r="1822" spans="2:3" x14ac:dyDescent="0.25">
      <c r="B1822" s="12">
        <v>32657</v>
      </c>
      <c r="C1822" s="18">
        <v>4</v>
      </c>
    </row>
    <row r="1823" spans="2:3" x14ac:dyDescent="0.25">
      <c r="B1823" s="12">
        <v>32650</v>
      </c>
      <c r="C1823" s="18">
        <v>4.25</v>
      </c>
    </row>
    <row r="1824" spans="2:3" x14ac:dyDescent="0.25">
      <c r="B1824" s="12">
        <v>32643</v>
      </c>
      <c r="C1824" s="18">
        <v>4.3611110000000002</v>
      </c>
    </row>
    <row r="1825" spans="2:3" x14ac:dyDescent="0.25">
      <c r="B1825" s="12">
        <v>32636</v>
      </c>
      <c r="C1825" s="18">
        <v>4.3333329999999997</v>
      </c>
    </row>
    <row r="1826" spans="2:3" x14ac:dyDescent="0.25">
      <c r="B1826" s="12">
        <v>32629</v>
      </c>
      <c r="C1826" s="18">
        <v>4.5</v>
      </c>
    </row>
    <row r="1827" spans="2:3" x14ac:dyDescent="0.25">
      <c r="B1827" s="12">
        <v>32622</v>
      </c>
      <c r="C1827" s="18">
        <v>4.5</v>
      </c>
    </row>
    <row r="1828" spans="2:3" x14ac:dyDescent="0.25">
      <c r="B1828" s="12">
        <v>32615</v>
      </c>
      <c r="C1828" s="18">
        <v>4.2222220000000004</v>
      </c>
    </row>
    <row r="1829" spans="2:3" x14ac:dyDescent="0.25">
      <c r="B1829" s="12">
        <v>32608</v>
      </c>
      <c r="C1829" s="18">
        <v>3.9444439999999998</v>
      </c>
    </row>
    <row r="1830" spans="2:3" x14ac:dyDescent="0.25">
      <c r="B1830" s="12">
        <v>32601</v>
      </c>
      <c r="C1830" s="18">
        <v>3.5</v>
      </c>
    </row>
    <row r="1831" spans="2:3" x14ac:dyDescent="0.25">
      <c r="B1831" s="12">
        <v>32594</v>
      </c>
      <c r="C1831" s="18">
        <v>3.5555560000000002</v>
      </c>
    </row>
    <row r="1832" spans="2:3" x14ac:dyDescent="0.25">
      <c r="B1832" s="12">
        <v>32587</v>
      </c>
      <c r="C1832" s="18">
        <v>3.4444439999999998</v>
      </c>
    </row>
    <row r="1833" spans="2:3" x14ac:dyDescent="0.25">
      <c r="B1833" s="12">
        <v>32580</v>
      </c>
      <c r="C1833" s="18">
        <v>3.3888889999999998</v>
      </c>
    </row>
    <row r="1834" spans="2:3" x14ac:dyDescent="0.25">
      <c r="B1834" s="12">
        <v>32573</v>
      </c>
      <c r="C1834" s="18">
        <v>3.4444439999999998</v>
      </c>
    </row>
    <row r="1835" spans="2:3" x14ac:dyDescent="0.25">
      <c r="B1835" s="12">
        <v>32566</v>
      </c>
      <c r="C1835" s="18">
        <v>3.1944439999999998</v>
      </c>
    </row>
    <row r="1836" spans="2:3" x14ac:dyDescent="0.25">
      <c r="B1836" s="12">
        <v>32559</v>
      </c>
      <c r="C1836" s="18">
        <v>3.2777780000000001</v>
      </c>
    </row>
    <row r="1837" spans="2:3" x14ac:dyDescent="0.25">
      <c r="B1837" s="12">
        <v>32552</v>
      </c>
      <c r="C1837" s="18">
        <v>3.1111110000000002</v>
      </c>
    </row>
    <row r="1838" spans="2:3" x14ac:dyDescent="0.25">
      <c r="B1838" s="12">
        <v>32545</v>
      </c>
      <c r="C1838" s="18">
        <v>3.2222219999999999</v>
      </c>
    </row>
    <row r="1839" spans="2:3" x14ac:dyDescent="0.25">
      <c r="B1839" s="12">
        <v>32538</v>
      </c>
      <c r="C1839" s="18">
        <v>3.1111110000000002</v>
      </c>
    </row>
    <row r="1840" spans="2:3" x14ac:dyDescent="0.25">
      <c r="B1840" s="12">
        <v>32531</v>
      </c>
      <c r="C1840" s="18">
        <v>3</v>
      </c>
    </row>
    <row r="1841" spans="2:3" x14ac:dyDescent="0.25">
      <c r="B1841" s="12">
        <v>32524</v>
      </c>
      <c r="C1841" s="18">
        <v>3</v>
      </c>
    </row>
    <row r="1842" spans="2:3" x14ac:dyDescent="0.25">
      <c r="B1842" s="12">
        <v>32517</v>
      </c>
      <c r="C1842" s="18">
        <v>3</v>
      </c>
    </row>
    <row r="1843" spans="2:3" x14ac:dyDescent="0.25">
      <c r="B1843" s="12">
        <v>32510</v>
      </c>
      <c r="C1843" s="18">
        <v>2.7777780000000001</v>
      </c>
    </row>
    <row r="1844" spans="2:3" x14ac:dyDescent="0.25">
      <c r="B1844" s="12">
        <v>32503</v>
      </c>
      <c r="C1844" s="18">
        <v>2.6666669999999999</v>
      </c>
    </row>
    <row r="1845" spans="2:3" x14ac:dyDescent="0.25">
      <c r="B1845" s="12">
        <v>32496</v>
      </c>
      <c r="C1845" s="18">
        <v>2.6111110000000002</v>
      </c>
    </row>
    <row r="1846" spans="2:3" x14ac:dyDescent="0.25">
      <c r="B1846" s="12">
        <v>32489</v>
      </c>
      <c r="C1846" s="18">
        <v>2.6666669999999999</v>
      </c>
    </row>
    <row r="1847" spans="2:3" x14ac:dyDescent="0.25">
      <c r="B1847" s="12">
        <v>32482</v>
      </c>
      <c r="C1847" s="18">
        <v>2.6666669999999999</v>
      </c>
    </row>
    <row r="1848" spans="2:3" x14ac:dyDescent="0.25">
      <c r="B1848" s="12">
        <v>32475</v>
      </c>
      <c r="C1848" s="18">
        <v>2.7222219999999999</v>
      </c>
    </row>
    <row r="1849" spans="2:3" x14ac:dyDescent="0.25">
      <c r="B1849" s="12">
        <v>32468</v>
      </c>
      <c r="C1849" s="18">
        <v>2.8333330000000001</v>
      </c>
    </row>
    <row r="1850" spans="2:3" x14ac:dyDescent="0.25">
      <c r="B1850" s="12">
        <v>32461</v>
      </c>
      <c r="C1850" s="18">
        <v>2.7222219999999999</v>
      </c>
    </row>
    <row r="1851" spans="2:3" x14ac:dyDescent="0.25">
      <c r="B1851" s="12">
        <v>32454</v>
      </c>
      <c r="C1851" s="18">
        <v>2.6111110000000002</v>
      </c>
    </row>
    <row r="1852" spans="2:3" x14ac:dyDescent="0.25">
      <c r="B1852" s="12">
        <v>32447</v>
      </c>
      <c r="C1852" s="18">
        <v>2.2777780000000001</v>
      </c>
    </row>
    <row r="1853" spans="2:3" x14ac:dyDescent="0.25">
      <c r="B1853" s="12">
        <v>32440</v>
      </c>
      <c r="C1853" s="18">
        <v>2.2777780000000001</v>
      </c>
    </row>
    <row r="1854" spans="2:3" x14ac:dyDescent="0.25">
      <c r="B1854" s="12">
        <v>32433</v>
      </c>
      <c r="C1854" s="18">
        <v>2.3333330000000001</v>
      </c>
    </row>
    <row r="1855" spans="2:3" x14ac:dyDescent="0.25">
      <c r="B1855" s="12">
        <v>32426</v>
      </c>
      <c r="C1855" s="18">
        <v>2.2222219999999999</v>
      </c>
    </row>
    <row r="1856" spans="2:3" x14ac:dyDescent="0.25">
      <c r="B1856" s="12">
        <v>32419</v>
      </c>
      <c r="C1856" s="18">
        <v>2.3611110000000002</v>
      </c>
    </row>
    <row r="1857" spans="2:3" x14ac:dyDescent="0.25">
      <c r="B1857" s="12">
        <v>32412</v>
      </c>
      <c r="C1857" s="18">
        <v>2.3611110000000002</v>
      </c>
    </row>
    <row r="1858" spans="2:3" x14ac:dyDescent="0.25">
      <c r="B1858" s="12">
        <v>32405</v>
      </c>
      <c r="C1858" s="18">
        <v>2.5</v>
      </c>
    </row>
    <row r="1859" spans="2:3" x14ac:dyDescent="0.25">
      <c r="B1859" s="12">
        <v>32398</v>
      </c>
      <c r="C1859" s="18">
        <v>2.3333330000000001</v>
      </c>
    </row>
    <row r="1860" spans="2:3" x14ac:dyDescent="0.25">
      <c r="B1860" s="12">
        <v>32391</v>
      </c>
      <c r="C1860" s="18">
        <v>2.2777780000000001</v>
      </c>
    </row>
    <row r="1861" spans="2:3" x14ac:dyDescent="0.25">
      <c r="B1861" s="12">
        <v>32384</v>
      </c>
      <c r="C1861" s="18">
        <v>2.2777780000000001</v>
      </c>
    </row>
    <row r="1862" spans="2:3" x14ac:dyDescent="0.25">
      <c r="B1862" s="12">
        <v>32377</v>
      </c>
      <c r="C1862" s="18">
        <v>2.3333330000000001</v>
      </c>
    </row>
    <row r="1863" spans="2:3" x14ac:dyDescent="0.25">
      <c r="B1863" s="12">
        <v>32370</v>
      </c>
      <c r="C1863" s="18">
        <v>2.3333330000000001</v>
      </c>
    </row>
    <row r="1864" spans="2:3" x14ac:dyDescent="0.25">
      <c r="B1864" s="12">
        <v>32363</v>
      </c>
      <c r="C1864" s="18">
        <v>2.2777780000000001</v>
      </c>
    </row>
    <row r="1865" spans="2:3" x14ac:dyDescent="0.25">
      <c r="B1865" s="12">
        <v>32356</v>
      </c>
      <c r="C1865" s="18">
        <v>2.2777780000000001</v>
      </c>
    </row>
    <row r="1866" spans="2:3" x14ac:dyDescent="0.25">
      <c r="B1866" s="12">
        <v>32349</v>
      </c>
      <c r="C1866" s="18">
        <v>2.2777780000000001</v>
      </c>
    </row>
    <row r="1867" spans="2:3" x14ac:dyDescent="0.25">
      <c r="B1867" s="12">
        <v>32342</v>
      </c>
      <c r="C1867" s="18">
        <v>2.2777780000000001</v>
      </c>
    </row>
    <row r="1868" spans="2:3" x14ac:dyDescent="0.25">
      <c r="B1868" s="12">
        <v>32335</v>
      </c>
      <c r="C1868" s="18">
        <v>2.3333330000000001</v>
      </c>
    </row>
    <row r="1869" spans="2:3" x14ac:dyDescent="0.25">
      <c r="B1869" s="12">
        <v>32328</v>
      </c>
      <c r="C1869" s="18">
        <v>2.4444439999999998</v>
      </c>
    </row>
    <row r="1870" spans="2:3" x14ac:dyDescent="0.25">
      <c r="B1870" s="12">
        <v>32321</v>
      </c>
      <c r="C1870" s="18">
        <v>2.4444439999999998</v>
      </c>
    </row>
    <row r="1871" spans="2:3" x14ac:dyDescent="0.25">
      <c r="B1871" s="12">
        <v>32314</v>
      </c>
      <c r="C1871" s="18">
        <v>2.3888889999999998</v>
      </c>
    </row>
    <row r="1872" spans="2:3" x14ac:dyDescent="0.25">
      <c r="B1872" s="12">
        <v>32307</v>
      </c>
      <c r="C1872" s="18">
        <v>2.4444439999999998</v>
      </c>
    </row>
    <row r="1873" spans="2:3" x14ac:dyDescent="0.25">
      <c r="B1873" s="12">
        <v>32300</v>
      </c>
      <c r="C1873" s="18">
        <v>2.4444439999999998</v>
      </c>
    </row>
    <row r="1874" spans="2:3" x14ac:dyDescent="0.25">
      <c r="B1874" s="12">
        <v>32293</v>
      </c>
      <c r="C1874" s="18">
        <v>2.2777780000000001</v>
      </c>
    </row>
    <row r="1875" spans="2:3" x14ac:dyDescent="0.25">
      <c r="B1875" s="12">
        <v>32286</v>
      </c>
      <c r="C1875" s="18">
        <v>2.3055560000000002</v>
      </c>
    </row>
    <row r="1876" spans="2:3" x14ac:dyDescent="0.25">
      <c r="B1876" s="12">
        <v>32279</v>
      </c>
      <c r="C1876" s="18">
        <v>2.2777780000000001</v>
      </c>
    </row>
    <row r="1877" spans="2:3" x14ac:dyDescent="0.25">
      <c r="B1877" s="12">
        <v>32272</v>
      </c>
      <c r="C1877" s="18">
        <v>2.2222219999999999</v>
      </c>
    </row>
    <row r="1878" spans="2:3" x14ac:dyDescent="0.25">
      <c r="B1878" s="12">
        <v>32265</v>
      </c>
      <c r="C1878" s="18">
        <v>2.0277780000000001</v>
      </c>
    </row>
    <row r="1879" spans="2:3" x14ac:dyDescent="0.25">
      <c r="B1879" s="12">
        <v>32258</v>
      </c>
      <c r="C1879" s="18">
        <v>2</v>
      </c>
    </row>
    <row r="1880" spans="2:3" x14ac:dyDescent="0.25">
      <c r="B1880" s="12">
        <v>32251</v>
      </c>
      <c r="C1880" s="18">
        <v>2.1111110000000002</v>
      </c>
    </row>
    <row r="1881" spans="2:3" x14ac:dyDescent="0.25">
      <c r="B1881" s="12">
        <v>32244</v>
      </c>
      <c r="C1881" s="18">
        <v>2.0555560000000002</v>
      </c>
    </row>
    <row r="1882" spans="2:3" x14ac:dyDescent="0.25">
      <c r="B1882" s="12">
        <v>32237</v>
      </c>
      <c r="C1882" s="18">
        <v>2.1111110000000002</v>
      </c>
    </row>
    <row r="1883" spans="2:3" x14ac:dyDescent="0.25">
      <c r="B1883" s="12">
        <v>32230</v>
      </c>
      <c r="C1883" s="18">
        <v>2.0277780000000001</v>
      </c>
    </row>
    <row r="1884" spans="2:3" x14ac:dyDescent="0.25">
      <c r="B1884" s="12">
        <v>32223</v>
      </c>
      <c r="C1884" s="18">
        <v>2.1111110000000002</v>
      </c>
    </row>
    <row r="1885" spans="2:3" x14ac:dyDescent="0.25">
      <c r="B1885" s="12">
        <v>32216</v>
      </c>
      <c r="C1885" s="18">
        <v>2.0277780000000001</v>
      </c>
    </row>
    <row r="1886" spans="2:3" x14ac:dyDescent="0.25">
      <c r="B1886" s="12">
        <v>32209</v>
      </c>
      <c r="C1886" s="18">
        <v>2</v>
      </c>
    </row>
    <row r="1887" spans="2:3" x14ac:dyDescent="0.25">
      <c r="B1887" s="12">
        <v>32202</v>
      </c>
      <c r="C1887" s="18">
        <v>2.0555560000000002</v>
      </c>
    </row>
    <row r="1888" spans="2:3" x14ac:dyDescent="0.25">
      <c r="B1888" s="12">
        <v>32195</v>
      </c>
      <c r="C1888" s="18">
        <v>2.0555560000000002</v>
      </c>
    </row>
    <row r="1889" spans="2:3" x14ac:dyDescent="0.25">
      <c r="B1889" s="12">
        <v>32188</v>
      </c>
      <c r="C1889" s="18">
        <v>2.2777780000000001</v>
      </c>
    </row>
    <row r="1890" spans="2:3" x14ac:dyDescent="0.25">
      <c r="B1890" s="12">
        <v>32181</v>
      </c>
      <c r="C1890" s="18">
        <v>2.2222219999999999</v>
      </c>
    </row>
    <row r="1891" spans="2:3" x14ac:dyDescent="0.25">
      <c r="B1891" s="12">
        <v>32174</v>
      </c>
      <c r="C1891" s="18">
        <v>2.2777780000000001</v>
      </c>
    </row>
    <row r="1892" spans="2:3" x14ac:dyDescent="0.25">
      <c r="B1892" s="12">
        <v>32167</v>
      </c>
      <c r="C1892" s="18">
        <v>2</v>
      </c>
    </row>
    <row r="1893" spans="2:3" x14ac:dyDescent="0.25">
      <c r="B1893" s="12">
        <v>32160</v>
      </c>
      <c r="C1893" s="18">
        <v>1.8333330000000001</v>
      </c>
    </row>
    <row r="1894" spans="2:3" x14ac:dyDescent="0.25">
      <c r="B1894" s="12">
        <v>32153</v>
      </c>
      <c r="C1894" s="18">
        <v>1.9444440000000001</v>
      </c>
    </row>
    <row r="1895" spans="2:3" x14ac:dyDescent="0.25">
      <c r="B1895" s="12">
        <v>32146</v>
      </c>
      <c r="C1895" s="18">
        <v>1.7222219999999999</v>
      </c>
    </row>
    <row r="1896" spans="2:3" x14ac:dyDescent="0.25">
      <c r="B1896" s="12">
        <v>32139</v>
      </c>
      <c r="C1896" s="18">
        <v>1.611111</v>
      </c>
    </row>
    <row r="1897" spans="2:3" x14ac:dyDescent="0.25">
      <c r="B1897" s="12">
        <v>32132</v>
      </c>
      <c r="C1897" s="18">
        <v>1.611111</v>
      </c>
    </row>
    <row r="1898" spans="2:3" x14ac:dyDescent="0.25">
      <c r="B1898" s="12">
        <v>32125</v>
      </c>
      <c r="C1898" s="18">
        <v>1.611111</v>
      </c>
    </row>
    <row r="1899" spans="2:3" x14ac:dyDescent="0.25">
      <c r="B1899" s="12">
        <v>32118</v>
      </c>
      <c r="C1899" s="18">
        <v>1.611111</v>
      </c>
    </row>
    <row r="1900" spans="2:3" x14ac:dyDescent="0.25">
      <c r="B1900" s="12">
        <v>32111</v>
      </c>
      <c r="C1900" s="18">
        <v>1.638889</v>
      </c>
    </row>
    <row r="1901" spans="2:3" x14ac:dyDescent="0.25">
      <c r="B1901" s="12">
        <v>32104</v>
      </c>
      <c r="C1901" s="18">
        <v>1.611111</v>
      </c>
    </row>
    <row r="1902" spans="2:3" x14ac:dyDescent="0.25">
      <c r="B1902" s="12">
        <v>32097</v>
      </c>
      <c r="C1902" s="18">
        <v>1.7222219999999999</v>
      </c>
    </row>
    <row r="1903" spans="2:3" x14ac:dyDescent="0.25">
      <c r="B1903" s="12">
        <v>32090</v>
      </c>
      <c r="C1903" s="18">
        <v>1.6666669999999999</v>
      </c>
    </row>
    <row r="1904" spans="2:3" x14ac:dyDescent="0.25">
      <c r="B1904" s="12">
        <v>32083</v>
      </c>
      <c r="C1904" s="18">
        <v>1.611111</v>
      </c>
    </row>
    <row r="1905" spans="2:3" x14ac:dyDescent="0.25">
      <c r="B1905" s="12">
        <v>32076</v>
      </c>
      <c r="C1905" s="18">
        <v>1.5555559999999999</v>
      </c>
    </row>
    <row r="1906" spans="2:3" x14ac:dyDescent="0.25">
      <c r="B1906" s="12">
        <v>32069</v>
      </c>
      <c r="C1906" s="18">
        <v>1.638889</v>
      </c>
    </row>
    <row r="1907" spans="2:3" x14ac:dyDescent="0.25">
      <c r="B1907" s="12">
        <v>32062</v>
      </c>
      <c r="C1907" s="18">
        <v>2.0555560000000002</v>
      </c>
    </row>
    <row r="1908" spans="2:3" x14ac:dyDescent="0.25">
      <c r="B1908" s="12">
        <v>32055</v>
      </c>
      <c r="C1908" s="18">
        <v>2.0555560000000002</v>
      </c>
    </row>
    <row r="1909" spans="2:3" x14ac:dyDescent="0.25">
      <c r="B1909" s="12">
        <v>32048</v>
      </c>
      <c r="C1909" s="18">
        <v>2.0555560000000002</v>
      </c>
    </row>
    <row r="1910" spans="2:3" x14ac:dyDescent="0.25">
      <c r="B1910" s="12">
        <v>32041</v>
      </c>
      <c r="C1910" s="18">
        <v>2</v>
      </c>
    </row>
    <row r="1911" spans="2:3" x14ac:dyDescent="0.25">
      <c r="B1911" s="12">
        <v>32034</v>
      </c>
      <c r="C1911" s="18">
        <v>2</v>
      </c>
    </row>
    <row r="1912" spans="2:3" x14ac:dyDescent="0.25">
      <c r="B1912" s="12">
        <v>32027</v>
      </c>
      <c r="C1912" s="18">
        <v>2.0555560000000002</v>
      </c>
    </row>
    <row r="1913" spans="2:3" x14ac:dyDescent="0.25">
      <c r="B1913" s="12">
        <v>32020</v>
      </c>
      <c r="C1913" s="18">
        <v>2</v>
      </c>
    </row>
    <row r="1914" spans="2:3" x14ac:dyDescent="0.25">
      <c r="B1914" s="12">
        <v>32013</v>
      </c>
      <c r="C1914" s="18">
        <v>2.1111110000000002</v>
      </c>
    </row>
    <row r="1915" spans="2:3" x14ac:dyDescent="0.25">
      <c r="B1915" s="12">
        <v>32006</v>
      </c>
      <c r="C1915" s="18">
        <v>2</v>
      </c>
    </row>
    <row r="1916" spans="2:3" x14ac:dyDescent="0.25">
      <c r="B1916" s="12">
        <v>31999</v>
      </c>
      <c r="C1916" s="18">
        <v>1.9444440000000001</v>
      </c>
    </row>
    <row r="1917" spans="2:3" x14ac:dyDescent="0.25">
      <c r="B1917" s="12">
        <v>31992</v>
      </c>
      <c r="C1917" s="18">
        <v>2.0555560000000002</v>
      </c>
    </row>
    <row r="1918" spans="2:3" x14ac:dyDescent="0.25">
      <c r="B1918" s="12">
        <v>31985</v>
      </c>
      <c r="C1918" s="18">
        <v>1.888889</v>
      </c>
    </row>
    <row r="1919" spans="2:3" x14ac:dyDescent="0.25">
      <c r="B1919" s="12">
        <v>31978</v>
      </c>
      <c r="C1919" s="18">
        <v>2</v>
      </c>
    </row>
    <row r="1920" spans="2:3" x14ac:dyDescent="0.25">
      <c r="B1920" s="12">
        <v>31971</v>
      </c>
      <c r="C1920" s="18">
        <v>2.0555560000000002</v>
      </c>
    </row>
    <row r="1921" spans="2:3" x14ac:dyDescent="0.25">
      <c r="B1921" s="12">
        <v>31964</v>
      </c>
      <c r="C1921" s="18">
        <v>1.9166669999999999</v>
      </c>
    </row>
    <row r="1922" spans="2:3" x14ac:dyDescent="0.25">
      <c r="B1922" s="12">
        <v>31957</v>
      </c>
      <c r="C1922" s="18">
        <v>1.9166669999999999</v>
      </c>
    </row>
    <row r="1923" spans="2:3" x14ac:dyDescent="0.25">
      <c r="B1923" s="12">
        <v>31950</v>
      </c>
      <c r="C1923" s="18">
        <v>1.861111</v>
      </c>
    </row>
    <row r="1924" spans="2:3" x14ac:dyDescent="0.25">
      <c r="B1924" s="12">
        <v>31943</v>
      </c>
      <c r="C1924" s="18">
        <v>1.9444440000000001</v>
      </c>
    </row>
    <row r="1925" spans="2:3" x14ac:dyDescent="0.25">
      <c r="B1925" s="12">
        <v>31936</v>
      </c>
      <c r="C1925" s="18">
        <v>1.9444440000000001</v>
      </c>
    </row>
    <row r="1926" spans="2:3" x14ac:dyDescent="0.25">
      <c r="B1926" s="12">
        <v>31929</v>
      </c>
      <c r="C1926" s="18">
        <v>1.8333330000000001</v>
      </c>
    </row>
    <row r="1927" spans="2:3" x14ac:dyDescent="0.25">
      <c r="B1927" s="12">
        <v>31922</v>
      </c>
      <c r="C1927" s="18">
        <v>1.9444440000000001</v>
      </c>
    </row>
    <row r="1928" spans="2:3" x14ac:dyDescent="0.25">
      <c r="B1928" s="12">
        <v>31915</v>
      </c>
      <c r="C1928" s="18">
        <v>1.8055559999999999</v>
      </c>
    </row>
    <row r="1929" spans="2:3" x14ac:dyDescent="0.25">
      <c r="B1929" s="12">
        <v>31908</v>
      </c>
      <c r="C1929" s="18">
        <v>1.888889</v>
      </c>
    </row>
    <row r="1930" spans="2:3" x14ac:dyDescent="0.25">
      <c r="B1930" s="12">
        <v>31901</v>
      </c>
      <c r="C1930" s="18">
        <v>1.9444440000000001</v>
      </c>
    </row>
    <row r="1931" spans="2:3" x14ac:dyDescent="0.25">
      <c r="B1931" s="12">
        <v>31894</v>
      </c>
      <c r="C1931" s="18">
        <v>2</v>
      </c>
    </row>
    <row r="1932" spans="2:3" x14ac:dyDescent="0.25">
      <c r="B1932" s="12">
        <v>31887</v>
      </c>
      <c r="C1932" s="18">
        <v>1.8333330000000001</v>
      </c>
    </row>
    <row r="1933" spans="2:3" x14ac:dyDescent="0.25">
      <c r="B1933" s="12">
        <v>31880</v>
      </c>
      <c r="C1933" s="18">
        <v>1.8333330000000001</v>
      </c>
    </row>
    <row r="1934" spans="2:3" x14ac:dyDescent="0.25">
      <c r="B1934" s="12">
        <v>31873</v>
      </c>
      <c r="C1934" s="18">
        <v>2.1111110000000002</v>
      </c>
    </row>
    <row r="1935" spans="2:3" x14ac:dyDescent="0.25">
      <c r="B1935" s="12">
        <v>31866</v>
      </c>
      <c r="C1935" s="18">
        <v>2.1111110000000002</v>
      </c>
    </row>
    <row r="1936" spans="2:3" x14ac:dyDescent="0.25">
      <c r="B1936" s="12">
        <v>31859</v>
      </c>
      <c r="C1936" s="18">
        <v>2</v>
      </c>
    </row>
    <row r="1937" spans="2:3" x14ac:dyDescent="0.25">
      <c r="B1937" s="12">
        <v>31852</v>
      </c>
      <c r="C1937" s="18">
        <v>2.0555560000000002</v>
      </c>
    </row>
    <row r="1938" spans="2:3" x14ac:dyDescent="0.25">
      <c r="B1938" s="12">
        <v>31845</v>
      </c>
      <c r="C1938" s="18">
        <v>1.9444440000000001</v>
      </c>
    </row>
    <row r="1939" spans="2:3" x14ac:dyDescent="0.25">
      <c r="B1939" s="12">
        <v>31838</v>
      </c>
      <c r="C1939" s="18">
        <v>1.8333330000000001</v>
      </c>
    </row>
    <row r="1940" spans="2:3" x14ac:dyDescent="0.25">
      <c r="B1940" s="12">
        <v>31831</v>
      </c>
      <c r="C1940" s="18">
        <v>1.4444440000000001</v>
      </c>
    </row>
    <row r="1941" spans="2:3" x14ac:dyDescent="0.25">
      <c r="B1941" s="12">
        <v>31824</v>
      </c>
      <c r="C1941" s="18">
        <v>1.5555559999999999</v>
      </c>
    </row>
    <row r="1942" spans="2:3" x14ac:dyDescent="0.25">
      <c r="B1942" s="12">
        <v>31817</v>
      </c>
      <c r="C1942" s="18">
        <v>1.5555559999999999</v>
      </c>
    </row>
    <row r="1943" spans="2:3" x14ac:dyDescent="0.25">
      <c r="B1943" s="12">
        <v>31810</v>
      </c>
      <c r="C1943" s="18">
        <v>1.388889</v>
      </c>
    </row>
    <row r="1944" spans="2:3" x14ac:dyDescent="0.25">
      <c r="B1944" s="12">
        <v>31803</v>
      </c>
      <c r="C1944" s="18">
        <v>1.5555559999999999</v>
      </c>
    </row>
    <row r="1945" spans="2:3" x14ac:dyDescent="0.25">
      <c r="B1945" s="12">
        <v>31796</v>
      </c>
      <c r="C1945" s="18">
        <v>1.4444440000000001</v>
      </c>
    </row>
    <row r="1946" spans="2:3" x14ac:dyDescent="0.25">
      <c r="B1946" s="12">
        <v>31789</v>
      </c>
      <c r="C1946" s="18">
        <v>1.4444440000000001</v>
      </c>
    </row>
    <row r="1947" spans="2:3" x14ac:dyDescent="0.25">
      <c r="B1947" s="12">
        <v>31782</v>
      </c>
      <c r="C1947" s="18">
        <v>1.3333330000000001</v>
      </c>
    </row>
    <row r="1948" spans="2:3" x14ac:dyDescent="0.25">
      <c r="B1948" s="12">
        <v>31775</v>
      </c>
      <c r="C1948" s="18">
        <v>1.3333330000000001</v>
      </c>
    </row>
    <row r="1949" spans="2:3" x14ac:dyDescent="0.25">
      <c r="B1949" s="12">
        <v>31768</v>
      </c>
      <c r="C1949" s="18">
        <v>1.3333330000000001</v>
      </c>
    </row>
    <row r="1950" spans="2:3" x14ac:dyDescent="0.25">
      <c r="B1950" s="12">
        <v>31761</v>
      </c>
      <c r="C1950" s="18">
        <v>1.3333330000000001</v>
      </c>
    </row>
    <row r="1951" spans="2:3" x14ac:dyDescent="0.25">
      <c r="B1951" s="12">
        <v>31754</v>
      </c>
      <c r="C1951" s="18">
        <v>1.3333330000000001</v>
      </c>
    </row>
    <row r="1952" spans="2:3" x14ac:dyDescent="0.25">
      <c r="B1952" s="12">
        <v>31747</v>
      </c>
      <c r="C1952" s="18">
        <v>1.2222219999999999</v>
      </c>
    </row>
    <row r="1953" spans="2:3" x14ac:dyDescent="0.25">
      <c r="B1953" s="12">
        <v>31740</v>
      </c>
      <c r="C1953" s="18">
        <v>1.2222219999999999</v>
      </c>
    </row>
    <row r="1954" spans="2:3" x14ac:dyDescent="0.25">
      <c r="B1954" s="12">
        <v>31733</v>
      </c>
      <c r="C1954" s="18">
        <v>1.3333330000000001</v>
      </c>
    </row>
    <row r="1955" spans="2:3" x14ac:dyDescent="0.25">
      <c r="B1955" s="12">
        <v>31726</v>
      </c>
      <c r="C1955" s="18">
        <v>1.3333330000000001</v>
      </c>
    </row>
    <row r="1956" spans="2:3" x14ac:dyDescent="0.25">
      <c r="B1956" s="12">
        <v>31719</v>
      </c>
      <c r="C1956" s="18">
        <v>1.4444440000000001</v>
      </c>
    </row>
    <row r="1957" spans="2:3" x14ac:dyDescent="0.25">
      <c r="B1957" s="12">
        <v>31712</v>
      </c>
      <c r="C1957" s="18">
        <v>1.388889</v>
      </c>
    </row>
    <row r="1958" spans="2:3" x14ac:dyDescent="0.25">
      <c r="B1958" s="12">
        <v>31705</v>
      </c>
      <c r="C1958" s="18">
        <v>1.5</v>
      </c>
    </row>
    <row r="1959" spans="2:3" x14ac:dyDescent="0.25">
      <c r="B1959" s="12">
        <v>31698</v>
      </c>
      <c r="C1959" s="18">
        <v>1.2777780000000001</v>
      </c>
    </row>
    <row r="1960" spans="2:3" x14ac:dyDescent="0.25">
      <c r="B1960" s="12">
        <v>31691</v>
      </c>
      <c r="C1960" s="18">
        <v>1.2777780000000001</v>
      </c>
    </row>
    <row r="1961" spans="2:3" x14ac:dyDescent="0.25">
      <c r="B1961" s="12">
        <v>31684</v>
      </c>
      <c r="C1961" s="18">
        <v>1.2222219999999999</v>
      </c>
    </row>
    <row r="1962" spans="2:3" x14ac:dyDescent="0.25">
      <c r="B1962" s="12">
        <v>31677</v>
      </c>
      <c r="C1962" s="18">
        <v>1.3333330000000001</v>
      </c>
    </row>
    <row r="1963" spans="2:3" x14ac:dyDescent="0.25">
      <c r="B1963" s="12">
        <v>31670</v>
      </c>
      <c r="C1963" s="18">
        <v>1.2222219999999999</v>
      </c>
    </row>
    <row r="1964" spans="2:3" x14ac:dyDescent="0.25">
      <c r="B1964" s="12">
        <v>31663</v>
      </c>
      <c r="C1964" s="18">
        <v>1.1666669999999999</v>
      </c>
    </row>
    <row r="1965" spans="2:3" x14ac:dyDescent="0.25">
      <c r="B1965" s="12">
        <v>31656</v>
      </c>
      <c r="C1965" s="18">
        <v>1.3333330000000001</v>
      </c>
    </row>
    <row r="1966" spans="2:3" x14ac:dyDescent="0.25">
      <c r="B1966" s="12">
        <v>31649</v>
      </c>
      <c r="C1966" s="18">
        <v>1.3055559999999999</v>
      </c>
    </row>
    <row r="1967" spans="2:3" x14ac:dyDescent="0.25">
      <c r="B1967" s="12">
        <v>31642</v>
      </c>
      <c r="C1967" s="18">
        <v>1.2777780000000001</v>
      </c>
    </row>
    <row r="1968" spans="2:3" x14ac:dyDescent="0.25">
      <c r="B1968" s="12">
        <v>31635</v>
      </c>
      <c r="C1968" s="18">
        <v>1.111111</v>
      </c>
    </row>
    <row r="1969" spans="2:3" x14ac:dyDescent="0.25">
      <c r="B1969" s="12">
        <v>31628</v>
      </c>
      <c r="C1969" s="18">
        <v>1.2222219999999999</v>
      </c>
    </row>
    <row r="1970" spans="2:3" x14ac:dyDescent="0.25">
      <c r="B1970" s="12">
        <v>31621</v>
      </c>
      <c r="C1970" s="18">
        <v>1.1666669999999999</v>
      </c>
    </row>
    <row r="1971" spans="2:3" x14ac:dyDescent="0.25">
      <c r="B1971" s="12">
        <v>31614</v>
      </c>
      <c r="C1971" s="18">
        <v>1.4444440000000001</v>
      </c>
    </row>
    <row r="1972" spans="2:3" x14ac:dyDescent="0.25">
      <c r="B1972" s="12">
        <v>31607</v>
      </c>
      <c r="C1972" s="18">
        <v>1.3333330000000001</v>
      </c>
    </row>
    <row r="1973" spans="2:3" x14ac:dyDescent="0.25">
      <c r="B1973" s="12">
        <v>31600</v>
      </c>
      <c r="C1973" s="18">
        <v>1.388889</v>
      </c>
    </row>
    <row r="1974" spans="2:3" x14ac:dyDescent="0.25">
      <c r="B1974" s="12">
        <v>31593</v>
      </c>
      <c r="C1974" s="18">
        <v>1.5555559999999999</v>
      </c>
    </row>
    <row r="1975" spans="2:3" x14ac:dyDescent="0.25">
      <c r="B1975" s="12">
        <v>31586</v>
      </c>
      <c r="C1975" s="18">
        <v>1.5</v>
      </c>
    </row>
    <row r="1976" spans="2:3" x14ac:dyDescent="0.25">
      <c r="B1976" s="12">
        <v>31579</v>
      </c>
      <c r="C1976" s="18">
        <v>1.4444440000000001</v>
      </c>
    </row>
    <row r="1977" spans="2:3" x14ac:dyDescent="0.25">
      <c r="B1977" s="12">
        <v>31572</v>
      </c>
      <c r="C1977" s="18">
        <v>1.2777780000000001</v>
      </c>
    </row>
    <row r="1978" spans="2:3" x14ac:dyDescent="0.25">
      <c r="B1978" s="12">
        <v>31565</v>
      </c>
      <c r="C1978" s="18">
        <v>1.3333330000000001</v>
      </c>
    </row>
    <row r="1979" spans="2:3" x14ac:dyDescent="0.25">
      <c r="B1979" s="12">
        <v>31558</v>
      </c>
      <c r="C1979" s="18">
        <v>1.3055559999999999</v>
      </c>
    </row>
    <row r="1980" spans="2:3" x14ac:dyDescent="0.25">
      <c r="B1980" s="12">
        <v>31551</v>
      </c>
      <c r="C1980" s="18">
        <v>1.388889</v>
      </c>
    </row>
    <row r="1981" spans="2:3" x14ac:dyDescent="0.25">
      <c r="B1981" s="12">
        <v>31544</v>
      </c>
      <c r="C1981" s="18">
        <v>1.2222219999999999</v>
      </c>
    </row>
    <row r="1982" spans="2:3" x14ac:dyDescent="0.25">
      <c r="B1982" s="12">
        <v>31537</v>
      </c>
      <c r="C1982" s="18">
        <v>1.388889</v>
      </c>
    </row>
    <row r="1983" spans="2:3" x14ac:dyDescent="0.25">
      <c r="B1983" s="12">
        <v>31530</v>
      </c>
      <c r="C1983" s="18">
        <v>1.3333330000000001</v>
      </c>
    </row>
    <row r="1984" spans="2:3" x14ac:dyDescent="0.25">
      <c r="B1984" s="12">
        <v>31523</v>
      </c>
      <c r="C1984" s="18">
        <v>1.4444440000000001</v>
      </c>
    </row>
    <row r="1985" spans="2:3" x14ac:dyDescent="0.25">
      <c r="B1985" s="12">
        <v>31516</v>
      </c>
      <c r="C1985" s="18">
        <v>1.5</v>
      </c>
    </row>
    <row r="1986" spans="2:3" x14ac:dyDescent="0.25">
      <c r="B1986" s="12">
        <v>31509</v>
      </c>
      <c r="C1986" s="18">
        <v>1.5</v>
      </c>
    </row>
    <row r="1987" spans="2:3" x14ac:dyDescent="0.25">
      <c r="B1987" s="12">
        <v>31502</v>
      </c>
      <c r="C1987" s="18">
        <v>1.6666669999999999</v>
      </c>
    </row>
    <row r="1988" spans="2:3" x14ac:dyDescent="0.25">
      <c r="B1988" s="12">
        <v>31495</v>
      </c>
      <c r="C1988" s="18">
        <v>1.5</v>
      </c>
    </row>
    <row r="1989" spans="2:3" x14ac:dyDescent="0.25">
      <c r="B1989" s="12">
        <v>31488</v>
      </c>
      <c r="C1989" s="18">
        <v>1.5</v>
      </c>
    </row>
    <row r="1990" spans="2:3" x14ac:dyDescent="0.25">
      <c r="B1990" s="12">
        <v>31481</v>
      </c>
      <c r="C1990" s="18">
        <v>1.6666669999999999</v>
      </c>
    </row>
    <row r="1991" spans="2:3" x14ac:dyDescent="0.25">
      <c r="B1991" s="12">
        <v>31474</v>
      </c>
      <c r="C1991" s="18">
        <v>1.888889</v>
      </c>
    </row>
    <row r="1992" spans="2:3" x14ac:dyDescent="0.25">
      <c r="B1992" s="12">
        <v>31467</v>
      </c>
      <c r="C1992" s="18">
        <v>1.7777780000000001</v>
      </c>
    </row>
    <row r="1993" spans="2:3" x14ac:dyDescent="0.25">
      <c r="B1993" s="12">
        <v>31460</v>
      </c>
      <c r="C1993" s="18">
        <v>1.6666669999999999</v>
      </c>
    </row>
    <row r="1994" spans="2:3" x14ac:dyDescent="0.25">
      <c r="B1994" s="12">
        <v>31453</v>
      </c>
      <c r="C1994" s="18">
        <v>1.4444440000000001</v>
      </c>
    </row>
    <row r="1995" spans="2:3" x14ac:dyDescent="0.25">
      <c r="B1995" s="12">
        <v>31446</v>
      </c>
      <c r="C1995" s="18">
        <v>1.4444440000000001</v>
      </c>
    </row>
    <row r="1996" spans="2:3" x14ac:dyDescent="0.25">
      <c r="B1996" s="12">
        <v>31439</v>
      </c>
      <c r="C1996" s="18">
        <v>1.3333330000000001</v>
      </c>
    </row>
    <row r="1997" spans="2:3" x14ac:dyDescent="0.25">
      <c r="B1997" s="12">
        <v>31432</v>
      </c>
      <c r="C1997" s="18">
        <v>1.2777780000000001</v>
      </c>
    </row>
    <row r="1998" spans="2:3" x14ac:dyDescent="0.25">
      <c r="B1998" s="12">
        <v>31425</v>
      </c>
      <c r="C1998" s="18">
        <v>1.2777780000000001</v>
      </c>
    </row>
    <row r="1999" spans="2:3" x14ac:dyDescent="0.25">
      <c r="B1999" s="12">
        <v>31418</v>
      </c>
      <c r="C1999" s="18">
        <v>1.1666669999999999</v>
      </c>
    </row>
    <row r="2000" spans="2:3" x14ac:dyDescent="0.25">
      <c r="B2000" s="12">
        <v>31411</v>
      </c>
      <c r="C2000" s="18">
        <v>1.111111</v>
      </c>
    </row>
    <row r="2001" spans="2:3" x14ac:dyDescent="0.25">
      <c r="B2001" s="12">
        <v>31404</v>
      </c>
      <c r="C2001" s="18">
        <v>1.111111</v>
      </c>
    </row>
    <row r="2002" spans="2:3" x14ac:dyDescent="0.25">
      <c r="B2002" s="12">
        <v>31397</v>
      </c>
      <c r="C2002" s="18">
        <v>1.0555559999999999</v>
      </c>
    </row>
    <row r="2003" spans="2:3" x14ac:dyDescent="0.25">
      <c r="B2003" s="12">
        <v>31390</v>
      </c>
      <c r="C2003" s="18">
        <v>1.0555559999999999</v>
      </c>
    </row>
    <row r="2004" spans="2:3" x14ac:dyDescent="0.25">
      <c r="B2004" s="12">
        <v>31383</v>
      </c>
      <c r="C2004" s="18">
        <v>1.111111</v>
      </c>
    </row>
    <row r="2005" spans="2:3" x14ac:dyDescent="0.25">
      <c r="B2005" s="12">
        <v>31376</v>
      </c>
      <c r="C2005" s="18">
        <v>1.0555559999999999</v>
      </c>
    </row>
    <row r="2006" spans="2:3" x14ac:dyDescent="0.25">
      <c r="B2006" s="12">
        <v>31369</v>
      </c>
      <c r="C2006" s="18">
        <v>1.388889</v>
      </c>
    </row>
    <row r="2007" spans="2:3" x14ac:dyDescent="0.25">
      <c r="B2007" s="12">
        <v>31362</v>
      </c>
      <c r="C2007" s="18">
        <v>1.388889</v>
      </c>
    </row>
    <row r="2008" spans="2:3" x14ac:dyDescent="0.25">
      <c r="B2008" s="12">
        <v>31355</v>
      </c>
      <c r="C2008" s="18">
        <v>1.4444440000000001</v>
      </c>
    </row>
    <row r="2009" spans="2:3" x14ac:dyDescent="0.25">
      <c r="B2009" s="12">
        <v>31348</v>
      </c>
      <c r="C2009" s="18">
        <v>1.4444440000000001</v>
      </c>
    </row>
    <row r="2010" spans="2:3" x14ac:dyDescent="0.25">
      <c r="B2010" s="12">
        <v>31341</v>
      </c>
      <c r="C2010" s="18">
        <v>1.5</v>
      </c>
    </row>
    <row r="2011" spans="2:3" x14ac:dyDescent="0.25">
      <c r="B2011" s="12">
        <v>31334</v>
      </c>
      <c r="C2011" s="18">
        <v>1.5</v>
      </c>
    </row>
    <row r="2012" spans="2:3" x14ac:dyDescent="0.25">
      <c r="B2012" s="12">
        <v>31327</v>
      </c>
      <c r="C2012" s="18">
        <v>1.5555559999999999</v>
      </c>
    </row>
    <row r="2013" spans="2:3" x14ac:dyDescent="0.25">
      <c r="B2013" s="12">
        <v>31320</v>
      </c>
      <c r="C2013" s="18">
        <v>1.611111</v>
      </c>
    </row>
    <row r="2014" spans="2:3" x14ac:dyDescent="0.25">
      <c r="B2014" s="12">
        <v>31313</v>
      </c>
      <c r="C2014" s="18">
        <v>1.611111</v>
      </c>
    </row>
    <row r="2015" spans="2:3" x14ac:dyDescent="0.25">
      <c r="B2015" s="12">
        <v>31306</v>
      </c>
      <c r="C2015" s="18">
        <v>1.611111</v>
      </c>
    </row>
    <row r="2016" spans="2:3" x14ac:dyDescent="0.25">
      <c r="B2016" s="12">
        <v>31299</v>
      </c>
      <c r="C2016" s="18">
        <v>1.611111</v>
      </c>
    </row>
    <row r="2017" spans="2:3" x14ac:dyDescent="0.25">
      <c r="B2017" s="12">
        <v>31292</v>
      </c>
      <c r="C2017" s="18">
        <v>1.5</v>
      </c>
    </row>
    <row r="2018" spans="2:3" x14ac:dyDescent="0.25">
      <c r="B2018" s="12">
        <v>31285</v>
      </c>
      <c r="C2018" s="18">
        <v>1.4444440000000001</v>
      </c>
    </row>
    <row r="2019" spans="2:3" x14ac:dyDescent="0.25">
      <c r="B2019" s="12">
        <v>31278</v>
      </c>
      <c r="C2019" s="18">
        <v>1.25</v>
      </c>
    </row>
    <row r="2020" spans="2:3" x14ac:dyDescent="0.25">
      <c r="B2020" s="12">
        <v>31271</v>
      </c>
      <c r="C2020" s="18">
        <v>1.2777780000000001</v>
      </c>
    </row>
    <row r="2021" spans="2:3" x14ac:dyDescent="0.25">
      <c r="B2021" s="12">
        <v>31264</v>
      </c>
      <c r="C2021" s="18">
        <v>1.2777780000000001</v>
      </c>
    </row>
    <row r="2022" spans="2:3" x14ac:dyDescent="0.25">
      <c r="B2022" s="12">
        <v>31257</v>
      </c>
      <c r="C2022" s="18">
        <v>1.2222219999999999</v>
      </c>
    </row>
    <row r="2023" spans="2:3" x14ac:dyDescent="0.25">
      <c r="B2023" s="12">
        <v>31250</v>
      </c>
      <c r="C2023" s="18">
        <v>1.5</v>
      </c>
    </row>
    <row r="2024" spans="2:3" x14ac:dyDescent="0.25">
      <c r="B2024" s="12">
        <v>31243</v>
      </c>
      <c r="C2024" s="18">
        <v>1.4444440000000001</v>
      </c>
    </row>
    <row r="2025" spans="2:3" x14ac:dyDescent="0.25">
      <c r="B2025" s="12">
        <v>31236</v>
      </c>
      <c r="C2025" s="18">
        <v>1.6666669999999999</v>
      </c>
    </row>
    <row r="2026" spans="2:3" x14ac:dyDescent="0.25">
      <c r="B2026" s="12">
        <v>31229</v>
      </c>
      <c r="C2026" s="18">
        <v>1.6944440000000001</v>
      </c>
    </row>
    <row r="2027" spans="2:3" x14ac:dyDescent="0.25">
      <c r="B2027" s="12">
        <v>31222</v>
      </c>
      <c r="C2027" s="18">
        <v>1.6944440000000001</v>
      </c>
    </row>
    <row r="2028" spans="2:3" x14ac:dyDescent="0.25">
      <c r="B2028" s="12">
        <v>31215</v>
      </c>
      <c r="C2028" s="18">
        <v>1.611111</v>
      </c>
    </row>
    <row r="2029" spans="2:3" x14ac:dyDescent="0.25">
      <c r="B2029" s="12">
        <v>31208</v>
      </c>
      <c r="C2029" s="18">
        <v>2</v>
      </c>
    </row>
    <row r="2030" spans="2:3" x14ac:dyDescent="0.25">
      <c r="B2030" s="12">
        <v>31201</v>
      </c>
      <c r="C2030" s="18">
        <v>1.888889</v>
      </c>
    </row>
    <row r="2031" spans="2:3" x14ac:dyDescent="0.25">
      <c r="B2031" s="12">
        <v>31194</v>
      </c>
      <c r="C2031" s="18">
        <v>2.5555560000000002</v>
      </c>
    </row>
    <row r="2032" spans="2:3" x14ac:dyDescent="0.25">
      <c r="B2032" s="12">
        <v>31187</v>
      </c>
      <c r="C2032" s="18">
        <v>2.5</v>
      </c>
    </row>
    <row r="2033" spans="2:3" x14ac:dyDescent="0.25">
      <c r="B2033" s="12">
        <v>31180</v>
      </c>
      <c r="C2033" s="18">
        <v>2.5277780000000001</v>
      </c>
    </row>
    <row r="2034" spans="2:3" x14ac:dyDescent="0.25">
      <c r="B2034" s="12">
        <v>31173</v>
      </c>
      <c r="C2034" s="18">
        <v>2.4722219999999999</v>
      </c>
    </row>
    <row r="2035" spans="2:3" x14ac:dyDescent="0.25">
      <c r="B2035" s="12">
        <v>31166</v>
      </c>
      <c r="C2035" s="18">
        <v>2.4166669999999999</v>
      </c>
    </row>
    <row r="2036" spans="2:3" x14ac:dyDescent="0.25">
      <c r="B2036" s="12">
        <v>31159</v>
      </c>
      <c r="C2036" s="18">
        <v>2.4166669999999999</v>
      </c>
    </row>
    <row r="2037" spans="2:3" x14ac:dyDescent="0.25">
      <c r="B2037" s="12">
        <v>31152</v>
      </c>
      <c r="C2037" s="18">
        <v>2.4166669999999999</v>
      </c>
    </row>
    <row r="2038" spans="2:3" x14ac:dyDescent="0.25">
      <c r="B2038" s="12">
        <v>31145</v>
      </c>
      <c r="C2038" s="18">
        <v>2.4444439999999998</v>
      </c>
    </row>
    <row r="2039" spans="2:3" x14ac:dyDescent="0.25">
      <c r="B2039" s="12">
        <v>31138</v>
      </c>
      <c r="C2039" s="18">
        <v>2.3888889999999998</v>
      </c>
    </row>
    <row r="2040" spans="2:3" x14ac:dyDescent="0.25">
      <c r="B2040" s="12">
        <v>31131</v>
      </c>
      <c r="C2040" s="18">
        <v>2.5555560000000002</v>
      </c>
    </row>
    <row r="2041" spans="2:3" x14ac:dyDescent="0.25">
      <c r="B2041" s="12">
        <v>31124</v>
      </c>
      <c r="C2041" s="18">
        <v>2.6111110000000002</v>
      </c>
    </row>
    <row r="2042" spans="2:3" x14ac:dyDescent="0.25">
      <c r="B2042" s="12">
        <v>31117</v>
      </c>
      <c r="C2042" s="18">
        <v>2.6111110000000002</v>
      </c>
    </row>
    <row r="2043" spans="2:3" x14ac:dyDescent="0.25">
      <c r="B2043" s="12">
        <v>31110</v>
      </c>
      <c r="C2043" s="18">
        <v>2.7777780000000001</v>
      </c>
    </row>
    <row r="2044" spans="2:3" x14ac:dyDescent="0.25">
      <c r="B2044" s="12">
        <v>31103</v>
      </c>
      <c r="C2044" s="18">
        <v>2.8333330000000001</v>
      </c>
    </row>
    <row r="2045" spans="2:3" x14ac:dyDescent="0.25">
      <c r="B2045" s="12">
        <v>31096</v>
      </c>
      <c r="C2045" s="18">
        <v>2.8333330000000001</v>
      </c>
    </row>
    <row r="2046" spans="2:3" x14ac:dyDescent="0.25">
      <c r="B2046" s="12">
        <v>31089</v>
      </c>
      <c r="C2046" s="18">
        <v>2.7777780000000001</v>
      </c>
    </row>
    <row r="2047" spans="2:3" x14ac:dyDescent="0.25">
      <c r="B2047" s="12">
        <v>31082</v>
      </c>
      <c r="C2047" s="18">
        <v>2.6666669999999999</v>
      </c>
    </row>
    <row r="2048" spans="2:3" x14ac:dyDescent="0.25">
      <c r="B2048" s="12">
        <v>31075</v>
      </c>
      <c r="C2048" s="18">
        <v>2.5555560000000002</v>
      </c>
    </row>
    <row r="2049" spans="2:3" x14ac:dyDescent="0.25">
      <c r="B2049" s="12">
        <v>31068</v>
      </c>
      <c r="C2049" s="18">
        <v>2.5555560000000002</v>
      </c>
    </row>
    <row r="2050" spans="2:3" x14ac:dyDescent="0.25">
      <c r="B2050" s="12">
        <v>31061</v>
      </c>
      <c r="C2050" s="18">
        <v>2.5555560000000002</v>
      </c>
    </row>
    <row r="2051" spans="2:3" x14ac:dyDescent="0.25">
      <c r="B2051" s="12">
        <v>31054</v>
      </c>
      <c r="C2051" s="18">
        <v>2.3333330000000001</v>
      </c>
    </row>
    <row r="2052" spans="2:3" x14ac:dyDescent="0.25">
      <c r="B2052" s="12">
        <v>31047</v>
      </c>
      <c r="C2052" s="18">
        <v>2.2777780000000001</v>
      </c>
    </row>
    <row r="2053" spans="2:3" x14ac:dyDescent="0.25">
      <c r="B2053" s="12">
        <v>31040</v>
      </c>
      <c r="C2053" s="18">
        <v>2.3333330000000001</v>
      </c>
    </row>
    <row r="2054" spans="2:3" x14ac:dyDescent="0.25">
      <c r="B2054" s="12">
        <v>31033</v>
      </c>
      <c r="C2054" s="18">
        <v>2.3333330000000001</v>
      </c>
    </row>
    <row r="2055" spans="2:3" x14ac:dyDescent="0.25">
      <c r="B2055" s="12">
        <v>31026</v>
      </c>
      <c r="C2055" s="18">
        <v>2.2777780000000001</v>
      </c>
    </row>
    <row r="2056" spans="2:3" x14ac:dyDescent="0.25">
      <c r="B2056" s="12">
        <v>31019</v>
      </c>
      <c r="C2056" s="18">
        <v>2.2777780000000001</v>
      </c>
    </row>
    <row r="2057" spans="2:3" x14ac:dyDescent="0.25">
      <c r="B2057" s="12">
        <v>31012</v>
      </c>
      <c r="C2057" s="18">
        <v>2.2777780000000001</v>
      </c>
    </row>
    <row r="2058" spans="2:3" x14ac:dyDescent="0.25">
      <c r="B2058" s="12">
        <v>31005</v>
      </c>
      <c r="C2058" s="18">
        <v>2.1666669999999999</v>
      </c>
    </row>
    <row r="2059" spans="2:3" x14ac:dyDescent="0.25">
      <c r="B2059" s="12">
        <v>30998</v>
      </c>
      <c r="C2059" s="18">
        <v>2.2222219999999999</v>
      </c>
    </row>
    <row r="2060" spans="2:3" x14ac:dyDescent="0.25">
      <c r="B2060" s="12">
        <v>30991</v>
      </c>
      <c r="C2060" s="18">
        <v>2.4444439999999998</v>
      </c>
    </row>
    <row r="2061" spans="2:3" x14ac:dyDescent="0.25">
      <c r="B2061" s="12">
        <v>30984</v>
      </c>
      <c r="C2061" s="18">
        <v>2.4444439999999998</v>
      </c>
    </row>
    <row r="2062" spans="2:3" x14ac:dyDescent="0.25">
      <c r="B2062" s="12">
        <v>30977</v>
      </c>
      <c r="C2062" s="18">
        <v>2.5555560000000002</v>
      </c>
    </row>
    <row r="2063" spans="2:3" x14ac:dyDescent="0.25">
      <c r="B2063" s="12">
        <v>30970</v>
      </c>
      <c r="C2063" s="18">
        <v>2.6111110000000002</v>
      </c>
    </row>
    <row r="2064" spans="2:3" x14ac:dyDescent="0.25">
      <c r="B2064" s="12">
        <v>30963</v>
      </c>
      <c r="C2064" s="18">
        <v>2.6388889999999998</v>
      </c>
    </row>
    <row r="2065" spans="2:3" x14ac:dyDescent="0.25">
      <c r="B2065" s="12">
        <v>30956</v>
      </c>
      <c r="C2065" s="18">
        <v>2.5833330000000001</v>
      </c>
    </row>
    <row r="2066" spans="2:3" x14ac:dyDescent="0.25">
      <c r="B2066" s="12">
        <v>30949</v>
      </c>
      <c r="C2066" s="18">
        <v>2.5833330000000001</v>
      </c>
    </row>
    <row r="2067" spans="2:3" x14ac:dyDescent="0.25">
      <c r="B2067" s="12">
        <v>30942</v>
      </c>
      <c r="C2067" s="18">
        <v>2.6388889999999998</v>
      </c>
    </row>
    <row r="2068" spans="2:3" x14ac:dyDescent="0.25">
      <c r="B2068" s="12">
        <v>30935</v>
      </c>
      <c r="C2068" s="18">
        <v>2.6111110000000002</v>
      </c>
    </row>
    <row r="2069" spans="2:3" x14ac:dyDescent="0.25">
      <c r="B2069" s="12">
        <v>30928</v>
      </c>
      <c r="C2069" s="18">
        <v>2.6111110000000002</v>
      </c>
    </row>
    <row r="2070" spans="2:3" x14ac:dyDescent="0.25">
      <c r="B2070" s="12">
        <v>30921</v>
      </c>
      <c r="C2070" s="18">
        <v>2.6111110000000002</v>
      </c>
    </row>
    <row r="2071" spans="2:3" x14ac:dyDescent="0.25">
      <c r="B2071" s="12">
        <v>30914</v>
      </c>
      <c r="C2071" s="18">
        <v>2.6666669999999999</v>
      </c>
    </row>
    <row r="2072" spans="2:3" x14ac:dyDescent="0.25">
      <c r="B2072" s="12"/>
    </row>
  </sheetData>
  <autoFilter ref="B1:C1" xr:uid="{11DEC602-D7CA-409B-9962-CCABA92C723B}">
    <sortState xmlns:xlrd2="http://schemas.microsoft.com/office/spreadsheetml/2017/richdata2" ref="B2:C2071">
      <sortCondition descending="1" ref="B1"/>
    </sortState>
  </autoFilter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071"/>
  <sheetViews>
    <sheetView workbookViewId="0">
      <selection activeCell="D2" sqref="D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2" t="s">
        <v>115</v>
      </c>
      <c r="I1" s="143"/>
      <c r="J1" s="143"/>
      <c r="K1" s="143"/>
      <c r="L1" s="143"/>
      <c r="M1" s="144"/>
    </row>
    <row r="2" spans="1:13" ht="15.75" thickBot="1" x14ac:dyDescent="0.3">
      <c r="B2" s="12">
        <v>45397</v>
      </c>
      <c r="C2" s="18">
        <v>87.19</v>
      </c>
      <c r="D2">
        <f>C2/C3-1</f>
        <v>-6.1665949203616011E-2</v>
      </c>
      <c r="H2" s="70"/>
      <c r="I2" s="71"/>
      <c r="J2" s="71"/>
      <c r="K2" s="71"/>
      <c r="L2" s="71"/>
      <c r="M2" s="72"/>
    </row>
    <row r="3" spans="1:13" ht="15.75" thickBot="1" x14ac:dyDescent="0.3">
      <c r="B3" s="12">
        <v>45390</v>
      </c>
      <c r="C3" s="18">
        <v>92.92</v>
      </c>
      <c r="D3">
        <f t="shared" ref="D3:D66" si="0">C3/C4-1</f>
        <v>-6.0939868620515369E-2</v>
      </c>
      <c r="H3" s="73" t="s">
        <v>116</v>
      </c>
      <c r="I3" s="74" t="s">
        <v>117</v>
      </c>
      <c r="J3" s="75" t="s">
        <v>118</v>
      </c>
      <c r="K3" s="76" t="s">
        <v>119</v>
      </c>
      <c r="L3" s="76" t="s">
        <v>120</v>
      </c>
      <c r="M3" s="77" t="s">
        <v>121</v>
      </c>
    </row>
    <row r="4" spans="1:13" x14ac:dyDescent="0.25">
      <c r="B4" s="12">
        <v>45383</v>
      </c>
      <c r="C4" s="18">
        <v>98.95</v>
      </c>
      <c r="D4">
        <f t="shared" si="0"/>
        <v>-3.0757175041629892E-2</v>
      </c>
      <c r="H4" s="78">
        <f>$I$19-3*$I$23</f>
        <v>-0.26275676345485904</v>
      </c>
      <c r="I4" s="79">
        <f>H4</f>
        <v>-0.26275676345485904</v>
      </c>
      <c r="J4" s="80">
        <f>COUNTIF(D:D,"&lt;="&amp;H4)</f>
        <v>5</v>
      </c>
      <c r="K4" s="80" t="str">
        <f>"Less than "&amp;TEXT(H4,"0,00%")</f>
        <v>Less than -26,28%</v>
      </c>
      <c r="L4" s="81">
        <f>J4/$I$31</f>
        <v>2.4166263895601739E-3</v>
      </c>
      <c r="M4" s="82">
        <f>L4</f>
        <v>2.4166263895601739E-3</v>
      </c>
    </row>
    <row r="5" spans="1:13" x14ac:dyDescent="0.25">
      <c r="B5" s="12">
        <v>45376</v>
      </c>
      <c r="C5" s="18">
        <v>102.09</v>
      </c>
      <c r="D5">
        <f t="shared" si="0"/>
        <v>2.2843422960493465E-2</v>
      </c>
      <c r="H5" s="83">
        <f>$I$19-2.4*$I$23</f>
        <v>-0.20910221925359843</v>
      </c>
      <c r="I5" s="84">
        <f>H5</f>
        <v>-0.20910221925359843</v>
      </c>
      <c r="J5" s="85">
        <f>COUNTIFS(D:D,"&lt;="&amp;H5,D:D,"&gt;"&amp;H4)</f>
        <v>16</v>
      </c>
      <c r="K5" s="86" t="str">
        <f t="shared" ref="K5:K14" si="1">TEXT(H4,"0,00%")&amp;" to "&amp;TEXT(H5,"0,00%")</f>
        <v>-26,28% to -20,91%</v>
      </c>
      <c r="L5" s="87">
        <f>J5/$I$31</f>
        <v>7.7332044465925568E-3</v>
      </c>
      <c r="M5" s="88">
        <f>M4+L5</f>
        <v>1.0149830836152731E-2</v>
      </c>
    </row>
    <row r="6" spans="1:13" x14ac:dyDescent="0.25">
      <c r="B6" s="12">
        <v>45369</v>
      </c>
      <c r="C6" s="18">
        <v>99.809997999999993</v>
      </c>
      <c r="D6">
        <f t="shared" si="0"/>
        <v>0</v>
      </c>
      <c r="H6" s="83">
        <f>$I$19-1.8*$I$23</f>
        <v>-0.15544767505233781</v>
      </c>
      <c r="I6" s="84">
        <f t="shared" ref="I6:I14" si="2">H6</f>
        <v>-0.15544767505233781</v>
      </c>
      <c r="J6" s="85">
        <f t="shared" ref="J6:J14" si="3">COUNTIFS(D:D,"&lt;="&amp;H6,D:D,"&gt;"&amp;H5)</f>
        <v>35</v>
      </c>
      <c r="K6" s="86" t="str">
        <f t="shared" si="1"/>
        <v>-20,91% to -15,54%</v>
      </c>
      <c r="L6" s="87">
        <f t="shared" ref="L6:L15" si="4">J6/$I$31</f>
        <v>1.6916384726921217E-2</v>
      </c>
      <c r="M6" s="88">
        <f t="shared" ref="M6:M15" si="5">M5+L6</f>
        <v>2.7066215563073946E-2</v>
      </c>
    </row>
    <row r="7" spans="1:13" x14ac:dyDescent="0.25">
      <c r="B7" s="12">
        <v>45362</v>
      </c>
      <c r="C7" s="18">
        <v>99.809997999999993</v>
      </c>
      <c r="D7">
        <f t="shared" si="0"/>
        <v>-1.5097671801763357E-2</v>
      </c>
      <c r="H7" s="83">
        <f>$I$19-1.2*$I$23</f>
        <v>-0.10179313085107716</v>
      </c>
      <c r="I7" s="84">
        <f t="shared" si="2"/>
        <v>-0.10179313085107716</v>
      </c>
      <c r="J7" s="85">
        <f t="shared" si="3"/>
        <v>106</v>
      </c>
      <c r="K7" s="86" t="str">
        <f t="shared" si="1"/>
        <v>-15,54% to -10,18%</v>
      </c>
      <c r="L7" s="87">
        <f t="shared" si="4"/>
        <v>5.1232479458675692E-2</v>
      </c>
      <c r="M7" s="88">
        <f t="shared" si="5"/>
        <v>7.8298695021749631E-2</v>
      </c>
    </row>
    <row r="8" spans="1:13" x14ac:dyDescent="0.25">
      <c r="B8" s="12">
        <v>45355</v>
      </c>
      <c r="C8" s="18">
        <v>101.339996</v>
      </c>
      <c r="D8">
        <f t="shared" si="0"/>
        <v>-1.0738051332720655E-2</v>
      </c>
      <c r="H8" s="83">
        <f>$I$19-0.6*$I$23</f>
        <v>-4.8138586649816531E-2</v>
      </c>
      <c r="I8" s="84">
        <f t="shared" si="2"/>
        <v>-4.8138586649816531E-2</v>
      </c>
      <c r="J8" s="85">
        <f t="shared" si="3"/>
        <v>291</v>
      </c>
      <c r="K8" s="86" t="str">
        <f t="shared" si="1"/>
        <v>-10,18% to -4,81%</v>
      </c>
      <c r="L8" s="87">
        <f t="shared" si="4"/>
        <v>0.14064765587240213</v>
      </c>
      <c r="M8" s="88">
        <f t="shared" si="5"/>
        <v>0.21894635089415176</v>
      </c>
    </row>
    <row r="9" spans="1:13" x14ac:dyDescent="0.25">
      <c r="B9" s="12">
        <v>45348</v>
      </c>
      <c r="C9" s="18">
        <v>102.44000200000001</v>
      </c>
      <c r="D9">
        <f t="shared" si="0"/>
        <v>9.3860115454135418E-2</v>
      </c>
      <c r="H9" s="83">
        <f>$I$19</f>
        <v>5.5159575514441032E-3</v>
      </c>
      <c r="I9" s="84">
        <f t="shared" si="2"/>
        <v>5.5159575514441032E-3</v>
      </c>
      <c r="J9" s="85">
        <f t="shared" si="3"/>
        <v>672</v>
      </c>
      <c r="K9" s="86" t="str">
        <f t="shared" si="1"/>
        <v>-4,81% to 0,55%</v>
      </c>
      <c r="L9" s="87">
        <f t="shared" si="4"/>
        <v>0.32479458675688738</v>
      </c>
      <c r="M9" s="88">
        <f t="shared" si="5"/>
        <v>0.54374093765103915</v>
      </c>
    </row>
    <row r="10" spans="1:13" x14ac:dyDescent="0.25">
      <c r="B10" s="12">
        <v>45341</v>
      </c>
      <c r="C10" s="18">
        <v>93.650002000000001</v>
      </c>
      <c r="D10">
        <f t="shared" si="0"/>
        <v>4.3919329438405263E-2</v>
      </c>
      <c r="H10" s="83">
        <f>$I$19+0.6*$I$23</f>
        <v>5.9170501752704732E-2</v>
      </c>
      <c r="I10" s="84">
        <f t="shared" si="2"/>
        <v>5.9170501752704732E-2</v>
      </c>
      <c r="J10" s="85">
        <f t="shared" si="3"/>
        <v>526</v>
      </c>
      <c r="K10" s="86" t="str">
        <f t="shared" si="1"/>
        <v>0,55% to 5,92%</v>
      </c>
      <c r="L10" s="87">
        <f t="shared" si="4"/>
        <v>0.25422909618173029</v>
      </c>
      <c r="M10" s="88">
        <f t="shared" si="5"/>
        <v>0.79797003383276943</v>
      </c>
    </row>
    <row r="11" spans="1:13" x14ac:dyDescent="0.25">
      <c r="B11" s="12">
        <v>45334</v>
      </c>
      <c r="C11" s="18">
        <v>89.709998999999996</v>
      </c>
      <c r="D11">
        <f t="shared" si="0"/>
        <v>1.6889571334282705E-2</v>
      </c>
      <c r="H11" s="83">
        <f>$I$19+1.2*$I$23</f>
        <v>0.11282504595396536</v>
      </c>
      <c r="I11" s="84">
        <f t="shared" si="2"/>
        <v>0.11282504595396536</v>
      </c>
      <c r="J11" s="85">
        <f t="shared" si="3"/>
        <v>256</v>
      </c>
      <c r="K11" s="86" t="str">
        <f t="shared" si="1"/>
        <v>5,92% to 11,28%</v>
      </c>
      <c r="L11" s="87">
        <f t="shared" si="4"/>
        <v>0.12373127114548091</v>
      </c>
      <c r="M11" s="88">
        <f t="shared" si="5"/>
        <v>0.92170130497825031</v>
      </c>
    </row>
    <row r="12" spans="1:13" x14ac:dyDescent="0.25">
      <c r="B12" s="12">
        <v>45327</v>
      </c>
      <c r="C12" s="18">
        <v>88.220000999999996</v>
      </c>
      <c r="D12">
        <f t="shared" si="0"/>
        <v>8.6988623115395569E-2</v>
      </c>
      <c r="H12" s="83">
        <f>$I$19+1.8*$I$23</f>
        <v>0.16647959015522601</v>
      </c>
      <c r="I12" s="84">
        <f t="shared" si="2"/>
        <v>0.16647959015522601</v>
      </c>
      <c r="J12" s="85">
        <f t="shared" si="3"/>
        <v>86</v>
      </c>
      <c r="K12" s="86" t="str">
        <f t="shared" si="1"/>
        <v>11,28% to 16,65%</v>
      </c>
      <c r="L12" s="87">
        <f t="shared" si="4"/>
        <v>4.156597390043499E-2</v>
      </c>
      <c r="M12" s="88">
        <f t="shared" si="5"/>
        <v>0.96326727887868535</v>
      </c>
    </row>
    <row r="13" spans="1:13" x14ac:dyDescent="0.25">
      <c r="B13" s="12">
        <v>45320</v>
      </c>
      <c r="C13" s="18">
        <v>81.160004000000001</v>
      </c>
      <c r="D13">
        <f t="shared" si="0"/>
        <v>-1.1690196845219214E-2</v>
      </c>
      <c r="H13" s="83">
        <f>$I$19+2.4*$I$23</f>
        <v>0.22013413435648663</v>
      </c>
      <c r="I13" s="84">
        <f t="shared" si="2"/>
        <v>0.22013413435648663</v>
      </c>
      <c r="J13" s="85">
        <f t="shared" si="3"/>
        <v>38</v>
      </c>
      <c r="K13" s="86" t="str">
        <f t="shared" si="1"/>
        <v>16,65% to 22,01%</v>
      </c>
      <c r="L13" s="87">
        <f t="shared" si="4"/>
        <v>1.8366360560657321E-2</v>
      </c>
      <c r="M13" s="88">
        <f t="shared" si="5"/>
        <v>0.98163363943934268</v>
      </c>
    </row>
    <row r="14" spans="1:13" x14ac:dyDescent="0.25">
      <c r="B14" s="12">
        <v>45313</v>
      </c>
      <c r="C14" s="18">
        <v>82.120002999999997</v>
      </c>
      <c r="D14">
        <f t="shared" si="0"/>
        <v>2.8086946246024258E-3</v>
      </c>
      <c r="H14" s="83">
        <f>$I$19+3*$I$23</f>
        <v>0.2737886785577473</v>
      </c>
      <c r="I14" s="84">
        <f t="shared" si="2"/>
        <v>0.2737886785577473</v>
      </c>
      <c r="J14" s="85">
        <f t="shared" si="3"/>
        <v>16</v>
      </c>
      <c r="K14" s="86" t="str">
        <f t="shared" si="1"/>
        <v>22,01% to 27,38%</v>
      </c>
      <c r="L14" s="87">
        <f t="shared" si="4"/>
        <v>7.7332044465925568E-3</v>
      </c>
      <c r="M14" s="88">
        <f t="shared" si="5"/>
        <v>0.98936684388593521</v>
      </c>
    </row>
    <row r="15" spans="1:13" ht="15.75" thickBot="1" x14ac:dyDescent="0.3">
      <c r="B15" s="12">
        <v>45306</v>
      </c>
      <c r="C15" s="18">
        <v>81.889999000000003</v>
      </c>
      <c r="D15">
        <f t="shared" si="0"/>
        <v>2.3880919334299255E-2</v>
      </c>
      <c r="H15" s="89"/>
      <c r="I15" s="90" t="s">
        <v>122</v>
      </c>
      <c r="J15" s="90">
        <f>COUNTIF(D:D,"&gt;"&amp;H14)</f>
        <v>22</v>
      </c>
      <c r="K15" s="90" t="str">
        <f>"Greater than "&amp;TEXT(H14,"0,00%")</f>
        <v>Greater than 27,38%</v>
      </c>
      <c r="L15" s="91">
        <f t="shared" si="4"/>
        <v>1.0633156114064766E-2</v>
      </c>
      <c r="M15" s="91">
        <f t="shared" si="5"/>
        <v>1</v>
      </c>
    </row>
    <row r="16" spans="1:13" ht="15.75" thickBot="1" x14ac:dyDescent="0.3">
      <c r="B16" s="12">
        <v>45299</v>
      </c>
      <c r="C16" s="18">
        <v>79.980002999999996</v>
      </c>
      <c r="D16">
        <f t="shared" si="0"/>
        <v>3.0670168316241364E-2</v>
      </c>
      <c r="H16" s="92"/>
      <c r="M16" s="93"/>
    </row>
    <row r="17" spans="2:13" x14ac:dyDescent="0.25">
      <c r="B17" s="12">
        <v>45292</v>
      </c>
      <c r="C17" s="18">
        <v>77.599997999999999</v>
      </c>
      <c r="D17">
        <f t="shared" si="0"/>
        <v>-5.4926354220845686E-2</v>
      </c>
      <c r="H17" s="145" t="s">
        <v>153</v>
      </c>
      <c r="I17" s="146"/>
      <c r="M17" s="93"/>
    </row>
    <row r="18" spans="2:13" x14ac:dyDescent="0.25">
      <c r="B18" s="12">
        <v>45285</v>
      </c>
      <c r="C18" s="18">
        <v>82.110000999999997</v>
      </c>
      <c r="D18">
        <f t="shared" si="0"/>
        <v>-2.7363149191261593E-2</v>
      </c>
      <c r="H18" s="147"/>
      <c r="I18" s="148"/>
      <c r="M18" s="93"/>
    </row>
    <row r="19" spans="2:13" x14ac:dyDescent="0.25">
      <c r="B19" s="12">
        <v>45278</v>
      </c>
      <c r="C19" s="18">
        <v>84.419998000000007</v>
      </c>
      <c r="D19">
        <f t="shared" si="0"/>
        <v>6.7978534716244265E-3</v>
      </c>
      <c r="H19" s="94" t="s">
        <v>123</v>
      </c>
      <c r="I19" s="131">
        <f>AVERAGE(D:D)</f>
        <v>5.5159575514441032E-3</v>
      </c>
      <c r="M19" s="93"/>
    </row>
    <row r="20" spans="2:13" x14ac:dyDescent="0.25">
      <c r="B20" s="12">
        <v>45271</v>
      </c>
      <c r="C20" s="18">
        <v>83.849997999999999</v>
      </c>
      <c r="D20">
        <f t="shared" si="0"/>
        <v>-2.1421040359645982E-3</v>
      </c>
      <c r="H20" s="94" t="s">
        <v>124</v>
      </c>
      <c r="I20" s="131">
        <f>_xlfn.STDEV.S(D:D)/SQRT(COUNT(D:D))</f>
        <v>1.9659615248134067E-3</v>
      </c>
      <c r="M20" s="93"/>
    </row>
    <row r="21" spans="2:13" x14ac:dyDescent="0.25">
      <c r="B21" s="12">
        <v>45264</v>
      </c>
      <c r="C21" s="18">
        <v>84.029999000000004</v>
      </c>
      <c r="D21">
        <f t="shared" si="0"/>
        <v>-4.9326847486444669E-2</v>
      </c>
      <c r="H21" s="94" t="s">
        <v>125</v>
      </c>
      <c r="I21" s="131">
        <f>MEDIAN(D:D)</f>
        <v>0</v>
      </c>
      <c r="M21" s="93"/>
    </row>
    <row r="22" spans="2:13" x14ac:dyDescent="0.25">
      <c r="B22" s="12">
        <v>45257</v>
      </c>
      <c r="C22" s="18">
        <v>88.389999000000003</v>
      </c>
      <c r="D22">
        <f t="shared" si="0"/>
        <v>1.2833757746089969E-2</v>
      </c>
      <c r="H22" s="94" t="s">
        <v>126</v>
      </c>
      <c r="I22" s="131">
        <f>MODE(D:D)</f>
        <v>0</v>
      </c>
      <c r="M22" s="93"/>
    </row>
    <row r="23" spans="2:13" x14ac:dyDescent="0.25">
      <c r="B23" s="12">
        <v>45250</v>
      </c>
      <c r="C23" s="18">
        <v>87.269997000000004</v>
      </c>
      <c r="D23">
        <f t="shared" si="0"/>
        <v>1.2412993471450084E-2</v>
      </c>
      <c r="H23" s="94" t="s">
        <v>127</v>
      </c>
      <c r="I23" s="131">
        <f>_xlfn.STDEV.S(D:D)</f>
        <v>8.9424240335434391E-2</v>
      </c>
      <c r="M23" s="93"/>
    </row>
    <row r="24" spans="2:13" x14ac:dyDescent="0.25">
      <c r="B24" s="12">
        <v>45243</v>
      </c>
      <c r="C24" s="18">
        <v>86.199996999999996</v>
      </c>
      <c r="D24">
        <f t="shared" si="0"/>
        <v>-7.1412462566228241E-3</v>
      </c>
      <c r="H24" s="94" t="s">
        <v>128</v>
      </c>
      <c r="I24" s="131">
        <f>_xlfn.VAR.S(D:D)</f>
        <v>7.9966947595695309E-3</v>
      </c>
      <c r="M24" s="93"/>
    </row>
    <row r="25" spans="2:13" x14ac:dyDescent="0.25">
      <c r="B25" s="12">
        <v>45236</v>
      </c>
      <c r="C25" s="18">
        <v>86.82</v>
      </c>
      <c r="D25">
        <f t="shared" si="0"/>
        <v>0.10711555998764477</v>
      </c>
      <c r="H25" s="94" t="s">
        <v>129</v>
      </c>
      <c r="I25" s="132">
        <f>KURT(D:D)</f>
        <v>8.0625840758828335</v>
      </c>
      <c r="M25" s="93"/>
    </row>
    <row r="26" spans="2:13" x14ac:dyDescent="0.25">
      <c r="B26" s="12">
        <v>45229</v>
      </c>
      <c r="C26" s="18">
        <v>78.419998000000007</v>
      </c>
      <c r="D26">
        <f t="shared" si="0"/>
        <v>7.6458478420273979E-2</v>
      </c>
      <c r="H26" s="94" t="s">
        <v>130</v>
      </c>
      <c r="I26" s="132">
        <f>SKEW(D:D)</f>
        <v>1.1726287585224535</v>
      </c>
      <c r="M26" s="93"/>
    </row>
    <row r="27" spans="2:13" x14ac:dyDescent="0.25">
      <c r="B27" s="12">
        <v>45222</v>
      </c>
      <c r="C27" s="18">
        <v>72.849997999999999</v>
      </c>
      <c r="D27">
        <f t="shared" si="0"/>
        <v>-2.3196620455976813E-2</v>
      </c>
      <c r="H27" s="94" t="s">
        <v>119</v>
      </c>
      <c r="I27" s="131">
        <f>I29-I28</f>
        <v>1.1442374948439271</v>
      </c>
      <c r="M27" s="93"/>
    </row>
    <row r="28" spans="2:13" x14ac:dyDescent="0.25">
      <c r="B28" s="12">
        <v>45215</v>
      </c>
      <c r="C28" s="18">
        <v>74.580001999999993</v>
      </c>
      <c r="D28">
        <f t="shared" si="0"/>
        <v>-2.1901613114754137E-2</v>
      </c>
      <c r="H28" s="94" t="s">
        <v>131</v>
      </c>
      <c r="I28" s="131">
        <f>MIN(D:D)</f>
        <v>-0.40675722402261594</v>
      </c>
      <c r="M28" s="93"/>
    </row>
    <row r="29" spans="2:13" x14ac:dyDescent="0.25">
      <c r="B29" s="12">
        <v>45208</v>
      </c>
      <c r="C29" s="18">
        <v>76.25</v>
      </c>
      <c r="D29">
        <f t="shared" si="0"/>
        <v>7.4700538747027867E-2</v>
      </c>
      <c r="H29" s="94" t="s">
        <v>132</v>
      </c>
      <c r="I29" s="131">
        <f>MAX(D:D)</f>
        <v>0.73748027082131107</v>
      </c>
      <c r="M29" s="93"/>
    </row>
    <row r="30" spans="2:13" x14ac:dyDescent="0.25">
      <c r="B30" s="12">
        <v>45201</v>
      </c>
      <c r="C30" s="18">
        <v>70.949996999999996</v>
      </c>
      <c r="D30">
        <f t="shared" si="0"/>
        <v>-5.3274216927681195E-3</v>
      </c>
      <c r="H30" s="94" t="s">
        <v>133</v>
      </c>
      <c r="I30" s="132">
        <f>SUM(D:D)</f>
        <v>11.412516173937849</v>
      </c>
      <c r="M30" s="93"/>
    </row>
    <row r="31" spans="2:13" ht="15.75" thickBot="1" x14ac:dyDescent="0.3">
      <c r="B31" s="12">
        <v>45194</v>
      </c>
      <c r="C31" s="18">
        <v>71.330001999999993</v>
      </c>
      <c r="D31">
        <f t="shared" si="0"/>
        <v>-2.7539141855191462E-2</v>
      </c>
      <c r="H31" s="95" t="s">
        <v>134</v>
      </c>
      <c r="I31" s="72">
        <f>COUNT(D:D)</f>
        <v>2069</v>
      </c>
      <c r="M31" s="93"/>
    </row>
    <row r="32" spans="2:13" ht="15.75" thickBot="1" x14ac:dyDescent="0.3">
      <c r="B32" s="12">
        <v>45187</v>
      </c>
      <c r="C32" s="18">
        <v>73.349997999999999</v>
      </c>
      <c r="D32">
        <f t="shared" si="0"/>
        <v>-6.1300243937807086E-2</v>
      </c>
      <c r="H32" s="97"/>
      <c r="M32" s="93"/>
    </row>
    <row r="33" spans="2:13" x14ac:dyDescent="0.25">
      <c r="B33" s="12">
        <v>45180</v>
      </c>
      <c r="C33" s="18">
        <v>78.139999000000003</v>
      </c>
      <c r="D33">
        <f t="shared" si="0"/>
        <v>2.2507210743449635E-2</v>
      </c>
      <c r="H33" s="98"/>
      <c r="I33" s="99" t="s">
        <v>135</v>
      </c>
      <c r="J33" s="99" t="s">
        <v>134</v>
      </c>
      <c r="K33" s="99" t="s">
        <v>136</v>
      </c>
      <c r="L33" s="100" t="s">
        <v>137</v>
      </c>
      <c r="M33" s="93"/>
    </row>
    <row r="34" spans="2:13" x14ac:dyDescent="0.25">
      <c r="B34" s="12">
        <v>45173</v>
      </c>
      <c r="C34" s="18">
        <v>76.419998000000007</v>
      </c>
      <c r="D34">
        <f t="shared" si="0"/>
        <v>-1.1000375734452228E-2</v>
      </c>
      <c r="H34" s="101" t="s">
        <v>138</v>
      </c>
      <c r="I34" s="87">
        <f>AVERAGEIF(D:D,"&gt;0")</f>
        <v>7.0551307719668166E-2</v>
      </c>
      <c r="J34" s="85">
        <f>COUNTIF(D:D,"&gt;0")</f>
        <v>978</v>
      </c>
      <c r="K34" s="87">
        <f>J34/$I$31</f>
        <v>0.47269212179797004</v>
      </c>
      <c r="L34" s="88">
        <f>K34*I34</f>
        <v>3.3349047341631452E-2</v>
      </c>
      <c r="M34" s="93"/>
    </row>
    <row r="35" spans="2:13" x14ac:dyDescent="0.25">
      <c r="B35" s="12">
        <v>45166</v>
      </c>
      <c r="C35" s="18">
        <v>77.269997000000004</v>
      </c>
      <c r="D35">
        <f t="shared" si="0"/>
        <v>1.8721147494295209E-2</v>
      </c>
      <c r="H35" s="101" t="s">
        <v>139</v>
      </c>
      <c r="I35" s="87">
        <f>AVERAGEIF(D:D,"&lt;0")</f>
        <v>-6.0363378171800409E-2</v>
      </c>
      <c r="J35" s="85">
        <f>COUNTIF(D:D,"&lt;0")</f>
        <v>954</v>
      </c>
      <c r="K35" s="87">
        <f>J35/$I$31</f>
        <v>0.46109231512808119</v>
      </c>
      <c r="L35" s="88">
        <f t="shared" ref="L35:L36" si="6">K35*I35</f>
        <v>-2.7833089790187331E-2</v>
      </c>
      <c r="M35" s="93"/>
    </row>
    <row r="36" spans="2:13" ht="15.75" thickBot="1" x14ac:dyDescent="0.3">
      <c r="B36" s="12">
        <v>45159</v>
      </c>
      <c r="C36" s="18">
        <v>75.849997999999999</v>
      </c>
      <c r="D36">
        <f t="shared" si="0"/>
        <v>3.1972761904761837E-2</v>
      </c>
      <c r="H36" s="102" t="s">
        <v>140</v>
      </c>
      <c r="I36" s="90">
        <v>0</v>
      </c>
      <c r="J36" s="90">
        <f>COUNTIF(D:D,"0")</f>
        <v>137</v>
      </c>
      <c r="K36" s="103">
        <f>J36/$I$31</f>
        <v>6.6215563073948769E-2</v>
      </c>
      <c r="L36" s="91">
        <f t="shared" si="6"/>
        <v>0</v>
      </c>
      <c r="M36" s="93"/>
    </row>
    <row r="37" spans="2:13" ht="15.75" thickBot="1" x14ac:dyDescent="0.3">
      <c r="B37" s="12">
        <v>45152</v>
      </c>
      <c r="C37" s="18">
        <v>73.5</v>
      </c>
      <c r="D37">
        <f t="shared" si="0"/>
        <v>-1.4877375487503341E-2</v>
      </c>
      <c r="H37" s="97"/>
      <c r="I37" s="104"/>
      <c r="J37" s="104"/>
      <c r="K37" s="104"/>
      <c r="L37" s="104"/>
      <c r="M37" s="93"/>
    </row>
    <row r="38" spans="2:13" x14ac:dyDescent="0.25">
      <c r="B38" s="12">
        <v>45145</v>
      </c>
      <c r="C38" s="18">
        <v>74.610000999999997</v>
      </c>
      <c r="D38">
        <f t="shared" si="0"/>
        <v>5.5752131194343413E-2</v>
      </c>
      <c r="H38" s="78" t="s">
        <v>141</v>
      </c>
      <c r="I38" s="99" t="s">
        <v>142</v>
      </c>
      <c r="J38" s="99" t="s">
        <v>143</v>
      </c>
      <c r="K38" s="99" t="s">
        <v>144</v>
      </c>
      <c r="L38" s="99" t="s">
        <v>145</v>
      </c>
      <c r="M38" s="100" t="s">
        <v>146</v>
      </c>
    </row>
    <row r="39" spans="2:13" x14ac:dyDescent="0.25">
      <c r="B39" s="12">
        <v>45138</v>
      </c>
      <c r="C39" s="18">
        <v>70.669998000000007</v>
      </c>
      <c r="D39">
        <f t="shared" si="0"/>
        <v>5.2630865463831888E-3</v>
      </c>
      <c r="H39" s="105">
        <v>1</v>
      </c>
      <c r="I39" s="87">
        <f>$I$19+($H39*$I$23)</f>
        <v>9.4940197886878491E-2</v>
      </c>
      <c r="J39" s="87">
        <f>$I$19-($H39*$I$23)</f>
        <v>-8.390828278399029E-2</v>
      </c>
      <c r="K39" s="85">
        <f>COUNTIFS(D:D,"&lt;"&amp;I39,D:D,"&gt;"&amp;J39)</f>
        <v>1635</v>
      </c>
      <c r="L39" s="87">
        <f>K39/$I$31</f>
        <v>0.7902368293861769</v>
      </c>
      <c r="M39" s="88">
        <v>0.68269999999999997</v>
      </c>
    </row>
    <row r="40" spans="2:13" x14ac:dyDescent="0.25">
      <c r="B40" s="12">
        <v>45131</v>
      </c>
      <c r="C40" s="18">
        <v>70.300003000000004</v>
      </c>
      <c r="D40">
        <f t="shared" si="0"/>
        <v>1.5309142556589883E-2</v>
      </c>
      <c r="H40" s="105">
        <v>2</v>
      </c>
      <c r="I40" s="87">
        <f>$I$19+($H40*$I$23)</f>
        <v>0.18436443822231288</v>
      </c>
      <c r="J40" s="87">
        <f>$I$19-($H40*$I$23)</f>
        <v>-0.17333252311942468</v>
      </c>
      <c r="K40" s="85">
        <f>COUNTIFS(D:D,"&lt;"&amp;I40,D:D,"&gt;"&amp;J40)</f>
        <v>1972</v>
      </c>
      <c r="L40" s="87">
        <f>K40/$I$31</f>
        <v>0.95311744804253262</v>
      </c>
      <c r="M40" s="88">
        <v>0.95450000000000002</v>
      </c>
    </row>
    <row r="41" spans="2:13" x14ac:dyDescent="0.25">
      <c r="B41" s="12">
        <v>45124</v>
      </c>
      <c r="C41" s="18">
        <v>69.239998</v>
      </c>
      <c r="D41">
        <f t="shared" si="0"/>
        <v>6.1028480092997217E-3</v>
      </c>
      <c r="H41" s="105">
        <v>3</v>
      </c>
      <c r="I41" s="87">
        <f>$I$19+($H41*$I$23)</f>
        <v>0.2737886785577473</v>
      </c>
      <c r="J41" s="87">
        <f>$I$19-($H41*$I$23)</f>
        <v>-0.26275676345485904</v>
      </c>
      <c r="K41" s="85">
        <f>COUNTIFS(D:D,"&lt;"&amp;I41,D:D,"&gt;"&amp;J41)</f>
        <v>2042</v>
      </c>
      <c r="L41" s="87">
        <f>K41/$I$31</f>
        <v>0.98695021749637502</v>
      </c>
      <c r="M41" s="106">
        <v>0.99729999999999996</v>
      </c>
    </row>
    <row r="42" spans="2:13" ht="15.75" thickBot="1" x14ac:dyDescent="0.3">
      <c r="B42" s="12">
        <v>45117</v>
      </c>
      <c r="C42" s="18">
        <v>68.819999999999993</v>
      </c>
      <c r="D42">
        <f t="shared" si="0"/>
        <v>8.0546413574288156E-2</v>
      </c>
      <c r="H42" s="83"/>
      <c r="M42" s="106"/>
    </row>
    <row r="43" spans="2:13" ht="15.75" thickBot="1" x14ac:dyDescent="0.3">
      <c r="B43" s="12">
        <v>45110</v>
      </c>
      <c r="C43" s="18">
        <v>63.689999</v>
      </c>
      <c r="D43">
        <f t="shared" si="0"/>
        <v>-7.3734770979209663E-2</v>
      </c>
      <c r="H43" s="149" t="s">
        <v>147</v>
      </c>
      <c r="I43" s="150"/>
      <c r="J43" s="150"/>
      <c r="K43" s="150"/>
      <c r="L43" s="150"/>
      <c r="M43" s="151"/>
    </row>
    <row r="44" spans="2:13" x14ac:dyDescent="0.25">
      <c r="B44" s="12">
        <v>45103</v>
      </c>
      <c r="C44" s="18">
        <v>68.760002</v>
      </c>
      <c r="D44">
        <f t="shared" si="0"/>
        <v>3.9927387783089019E-2</v>
      </c>
      <c r="H44" s="107">
        <v>0.01</v>
      </c>
      <c r="I44" s="108">
        <f t="shared" ref="I44:I58" si="7">_xlfn.PERCENTILE.INC(D:D,H44)</f>
        <v>-0.21067484077341547</v>
      </c>
      <c r="J44" s="109">
        <v>0.2</v>
      </c>
      <c r="K44" s="108">
        <f t="shared" ref="K44:K56" si="8">_xlfn.PERCENTILE.INC(D:D,J44)</f>
        <v>-5.2631439335153865E-2</v>
      </c>
      <c r="L44" s="109">
        <v>0.85</v>
      </c>
      <c r="M44" s="110">
        <f t="shared" ref="M44:M58" si="9">_xlfn.PERCENTILE.INC(D:D,L44)</f>
        <v>7.4618193572047797E-2</v>
      </c>
    </row>
    <row r="45" spans="2:13" x14ac:dyDescent="0.25">
      <c r="B45" s="12">
        <v>45096</v>
      </c>
      <c r="C45" s="18">
        <v>66.120002999999997</v>
      </c>
      <c r="D45">
        <f t="shared" si="0"/>
        <v>1.7387367822353283E-2</v>
      </c>
      <c r="H45" s="111">
        <v>0.02</v>
      </c>
      <c r="I45" s="112">
        <f t="shared" si="7"/>
        <v>-0.17196653807601808</v>
      </c>
      <c r="J45" s="113">
        <v>0.25</v>
      </c>
      <c r="K45" s="112">
        <f t="shared" si="8"/>
        <v>-4.1372351160444021E-2</v>
      </c>
      <c r="L45" s="113">
        <v>0.86</v>
      </c>
      <c r="M45" s="114">
        <f t="shared" si="9"/>
        <v>7.9558050407053577E-2</v>
      </c>
    </row>
    <row r="46" spans="2:13" x14ac:dyDescent="0.25">
      <c r="B46" s="12">
        <v>45089</v>
      </c>
      <c r="C46" s="18">
        <v>64.989998</v>
      </c>
      <c r="D46">
        <f t="shared" si="0"/>
        <v>-1.1859495751535554E-2</v>
      </c>
      <c r="H46" s="111">
        <v>0.03</v>
      </c>
      <c r="I46" s="112">
        <f t="shared" si="7"/>
        <v>-0.15080000000000005</v>
      </c>
      <c r="J46" s="113">
        <v>0.3</v>
      </c>
      <c r="K46" s="112">
        <f t="shared" si="8"/>
        <v>-3.2481466824957124E-2</v>
      </c>
      <c r="L46" s="113">
        <v>0.87</v>
      </c>
      <c r="M46" s="114">
        <f t="shared" si="9"/>
        <v>8.3333043333330914E-2</v>
      </c>
    </row>
    <row r="47" spans="2:13" x14ac:dyDescent="0.25">
      <c r="B47" s="12">
        <v>45082</v>
      </c>
      <c r="C47" s="18">
        <v>65.769997000000004</v>
      </c>
      <c r="D47">
        <f t="shared" si="0"/>
        <v>4.9297973835354281E-2</v>
      </c>
      <c r="H47" s="111">
        <v>0.04</v>
      </c>
      <c r="I47" s="112">
        <f t="shared" si="7"/>
        <v>-0.1348799318829971</v>
      </c>
      <c r="J47" s="113">
        <v>0.35</v>
      </c>
      <c r="K47" s="112">
        <f t="shared" si="8"/>
        <v>-2.3036708209053822E-2</v>
      </c>
      <c r="L47" s="113">
        <v>0.88</v>
      </c>
      <c r="M47" s="114">
        <f t="shared" si="9"/>
        <v>8.7582088162012031E-2</v>
      </c>
    </row>
    <row r="48" spans="2:13" x14ac:dyDescent="0.25">
      <c r="B48" s="12">
        <v>45075</v>
      </c>
      <c r="C48" s="18">
        <v>62.68</v>
      </c>
      <c r="D48">
        <f t="shared" si="0"/>
        <v>5.238413276722409E-2</v>
      </c>
      <c r="H48" s="111">
        <v>0.05</v>
      </c>
      <c r="I48" s="112">
        <f t="shared" si="7"/>
        <v>-0.12499969999994194</v>
      </c>
      <c r="J48" s="113">
        <v>0.4</v>
      </c>
      <c r="K48" s="112">
        <f t="shared" si="8"/>
        <v>-1.3906079585499052E-2</v>
      </c>
      <c r="L48" s="113">
        <v>0.89</v>
      </c>
      <c r="M48" s="114">
        <f t="shared" si="9"/>
        <v>9.1999338391374724E-2</v>
      </c>
    </row>
    <row r="49" spans="2:13" x14ac:dyDescent="0.25">
      <c r="B49" s="12">
        <v>45068</v>
      </c>
      <c r="C49" s="18">
        <v>59.560001</v>
      </c>
      <c r="D49">
        <f t="shared" si="0"/>
        <v>-4.901804168899826E-2</v>
      </c>
      <c r="H49" s="111">
        <v>0.06</v>
      </c>
      <c r="I49" s="112">
        <f t="shared" si="7"/>
        <v>-0.11761711718065962</v>
      </c>
      <c r="J49" s="113">
        <v>0.45</v>
      </c>
      <c r="K49" s="112">
        <f t="shared" si="8"/>
        <v>-3.3262619361401125E-3</v>
      </c>
      <c r="L49" s="113">
        <v>0.9</v>
      </c>
      <c r="M49" s="114">
        <f t="shared" si="9"/>
        <v>9.6083990167735597E-2</v>
      </c>
    </row>
    <row r="50" spans="2:13" x14ac:dyDescent="0.25">
      <c r="B50" s="12">
        <v>45061</v>
      </c>
      <c r="C50" s="18">
        <v>62.630001</v>
      </c>
      <c r="D50">
        <f t="shared" si="0"/>
        <v>1.4086836596076235E-2</v>
      </c>
      <c r="H50" s="111">
        <v>7.0000000000000007E-2</v>
      </c>
      <c r="I50" s="112">
        <f t="shared" si="7"/>
        <v>-0.10869565217391308</v>
      </c>
      <c r="J50" s="113">
        <v>0.5</v>
      </c>
      <c r="K50" s="112">
        <f t="shared" si="8"/>
        <v>0</v>
      </c>
      <c r="L50" s="113">
        <v>0.91</v>
      </c>
      <c r="M50" s="114">
        <f t="shared" si="9"/>
        <v>0.1055893114650244</v>
      </c>
    </row>
    <row r="51" spans="2:13" x14ac:dyDescent="0.25">
      <c r="B51" s="12">
        <v>45054</v>
      </c>
      <c r="C51" s="18">
        <v>61.759998000000003</v>
      </c>
      <c r="D51">
        <f t="shared" si="0"/>
        <v>3.7983159663865562E-2</v>
      </c>
      <c r="H51" s="111">
        <v>0.08</v>
      </c>
      <c r="I51" s="112">
        <f t="shared" si="7"/>
        <v>-0.10000017999996391</v>
      </c>
      <c r="J51" s="113">
        <v>0.55000000000000004</v>
      </c>
      <c r="K51" s="112">
        <f t="shared" si="8"/>
        <v>6.6545997146844503E-3</v>
      </c>
      <c r="L51" s="113">
        <v>0.92</v>
      </c>
      <c r="M51" s="114">
        <f t="shared" si="9"/>
        <v>0.11144682426802277</v>
      </c>
    </row>
    <row r="52" spans="2:13" x14ac:dyDescent="0.25">
      <c r="B52" s="12">
        <v>45047</v>
      </c>
      <c r="C52" s="18">
        <v>59.5</v>
      </c>
      <c r="D52">
        <f t="shared" si="0"/>
        <v>-1.3103350255376456E-2</v>
      </c>
      <c r="H52" s="111">
        <v>0.09</v>
      </c>
      <c r="I52" s="112">
        <f t="shared" si="7"/>
        <v>-9.4652701882142337E-2</v>
      </c>
      <c r="J52" s="113">
        <v>0.6</v>
      </c>
      <c r="K52" s="112">
        <f t="shared" si="8"/>
        <v>1.6262401392773192E-2</v>
      </c>
      <c r="L52" s="113">
        <v>0.93</v>
      </c>
      <c r="M52" s="114">
        <f t="shared" si="9"/>
        <v>0.12500006750001683</v>
      </c>
    </row>
    <row r="53" spans="2:13" x14ac:dyDescent="0.25">
      <c r="B53" s="12">
        <v>45040</v>
      </c>
      <c r="C53" s="18">
        <v>60.290000999999997</v>
      </c>
      <c r="D53">
        <f t="shared" si="0"/>
        <v>-7.0816863128840835E-3</v>
      </c>
      <c r="H53" s="111">
        <v>0.1</v>
      </c>
      <c r="I53" s="112">
        <f t="shared" si="7"/>
        <v>-8.8888888888888906E-2</v>
      </c>
      <c r="J53" s="113">
        <v>0.65</v>
      </c>
      <c r="K53" s="112">
        <f t="shared" si="8"/>
        <v>2.4668216956996416E-2</v>
      </c>
      <c r="L53" s="113">
        <v>0.94</v>
      </c>
      <c r="M53" s="114">
        <f t="shared" si="9"/>
        <v>0.13233073678302978</v>
      </c>
    </row>
    <row r="54" spans="2:13" x14ac:dyDescent="0.25">
      <c r="B54" s="12">
        <v>45033</v>
      </c>
      <c r="C54" s="18">
        <v>60.720001000000003</v>
      </c>
      <c r="D54">
        <f t="shared" si="0"/>
        <v>-5.7311118388734261E-3</v>
      </c>
      <c r="H54" s="111">
        <v>0.11</v>
      </c>
      <c r="I54" s="112">
        <f t="shared" si="7"/>
        <v>-8.333333333333337E-2</v>
      </c>
      <c r="J54" s="113">
        <v>0.7</v>
      </c>
      <c r="K54" s="112">
        <f t="shared" si="8"/>
        <v>3.6110229297261563E-2</v>
      </c>
      <c r="L54" s="113">
        <v>0.95</v>
      </c>
      <c r="M54" s="114">
        <f t="shared" si="9"/>
        <v>0.14285689795925371</v>
      </c>
    </row>
    <row r="55" spans="2:13" x14ac:dyDescent="0.25">
      <c r="B55" s="12">
        <v>45026</v>
      </c>
      <c r="C55" s="18">
        <v>61.07</v>
      </c>
      <c r="D55">
        <f t="shared" si="0"/>
        <v>3.0369495528935309E-2</v>
      </c>
      <c r="H55" s="111">
        <v>0.12</v>
      </c>
      <c r="I55" s="112">
        <f t="shared" si="7"/>
        <v>-7.6923196212999395E-2</v>
      </c>
      <c r="J55" s="113">
        <v>0.75</v>
      </c>
      <c r="K55" s="112">
        <f t="shared" si="8"/>
        <v>4.8677248677248874E-2</v>
      </c>
      <c r="L55" s="113">
        <v>0.96</v>
      </c>
      <c r="M55" s="114">
        <f t="shared" si="9"/>
        <v>0.15768828218418218</v>
      </c>
    </row>
    <row r="56" spans="2:13" x14ac:dyDescent="0.25">
      <c r="B56" s="12">
        <v>45019</v>
      </c>
      <c r="C56" s="18">
        <v>59.27</v>
      </c>
      <c r="D56">
        <f t="shared" si="0"/>
        <v>-1.298915925044386E-2</v>
      </c>
      <c r="H56" s="111">
        <v>0.13</v>
      </c>
      <c r="I56" s="112">
        <f t="shared" si="7"/>
        <v>-7.4074011851851834E-2</v>
      </c>
      <c r="J56" s="113">
        <v>0.8</v>
      </c>
      <c r="K56" s="112">
        <f t="shared" si="8"/>
        <v>6.009033877038903E-2</v>
      </c>
      <c r="L56" s="113">
        <v>0.97</v>
      </c>
      <c r="M56" s="114">
        <f t="shared" si="9"/>
        <v>0.1798162157062852</v>
      </c>
    </row>
    <row r="57" spans="2:13" x14ac:dyDescent="0.25">
      <c r="B57" s="12">
        <v>45012</v>
      </c>
      <c r="C57" s="18">
        <v>60.049999</v>
      </c>
      <c r="D57">
        <f t="shared" si="0"/>
        <v>5.6846163322773702E-2</v>
      </c>
      <c r="H57" s="111">
        <v>0.14000000000000001</v>
      </c>
      <c r="I57" s="112">
        <f t="shared" si="7"/>
        <v>-6.8181814958677991E-2</v>
      </c>
      <c r="J57" s="113"/>
      <c r="K57" s="112"/>
      <c r="L57" s="113">
        <v>0.98</v>
      </c>
      <c r="M57" s="114">
        <f t="shared" si="9"/>
        <v>0.2018928921495943</v>
      </c>
    </row>
    <row r="58" spans="2:13" ht="15.75" thickBot="1" x14ac:dyDescent="0.3">
      <c r="B58" s="12">
        <v>45005</v>
      </c>
      <c r="C58" s="18">
        <v>56.82</v>
      </c>
      <c r="D58">
        <f t="shared" si="0"/>
        <v>-2.0513670764132796E-2</v>
      </c>
      <c r="H58" s="115">
        <v>0.15</v>
      </c>
      <c r="I58" s="116">
        <f t="shared" si="7"/>
        <v>-6.5351194387083283E-2</v>
      </c>
      <c r="J58" s="117"/>
      <c r="K58" s="96"/>
      <c r="L58" s="118">
        <v>0.99</v>
      </c>
      <c r="M58" s="119">
        <f t="shared" si="9"/>
        <v>0.27925722726313312</v>
      </c>
    </row>
    <row r="59" spans="2:13" ht="15.75" thickBot="1" x14ac:dyDescent="0.3">
      <c r="B59" s="12">
        <v>44998</v>
      </c>
      <c r="C59" s="18">
        <v>58.009998000000003</v>
      </c>
      <c r="D59">
        <f t="shared" si="0"/>
        <v>1.0275165805474273E-2</v>
      </c>
    </row>
    <row r="60" spans="2:13" x14ac:dyDescent="0.25">
      <c r="B60" s="12">
        <v>44991</v>
      </c>
      <c r="C60" s="18">
        <v>57.419998</v>
      </c>
      <c r="D60">
        <f t="shared" si="0"/>
        <v>-0.11018132822224291</v>
      </c>
      <c r="H60" s="120" t="s">
        <v>148</v>
      </c>
      <c r="I60" s="121"/>
    </row>
    <row r="61" spans="2:13" ht="15.75" thickBot="1" x14ac:dyDescent="0.3">
      <c r="B61" s="12">
        <v>44984</v>
      </c>
      <c r="C61" s="18">
        <v>64.529999000000004</v>
      </c>
      <c r="D61">
        <f t="shared" si="0"/>
        <v>6.2922089654457114E-2</v>
      </c>
      <c r="H61" s="122" t="s">
        <v>149</v>
      </c>
      <c r="I61" s="123"/>
    </row>
    <row r="62" spans="2:13" ht="15.75" thickBot="1" x14ac:dyDescent="0.3">
      <c r="B62" s="12">
        <v>44977</v>
      </c>
      <c r="C62" s="18">
        <v>60.709999000000003</v>
      </c>
      <c r="D62">
        <f t="shared" si="0"/>
        <v>-5.6125637437810738E-2</v>
      </c>
      <c r="H62" s="124"/>
    </row>
    <row r="63" spans="2:13" x14ac:dyDescent="0.25">
      <c r="B63" s="12">
        <v>44970</v>
      </c>
      <c r="C63" s="18">
        <v>64.319999999999993</v>
      </c>
      <c r="D63">
        <f t="shared" si="0"/>
        <v>-2.945310713213245E-3</v>
      </c>
      <c r="H63" s="120" t="s">
        <v>150</v>
      </c>
      <c r="I63" s="125"/>
    </row>
    <row r="64" spans="2:13" x14ac:dyDescent="0.25">
      <c r="B64" s="12">
        <v>44963</v>
      </c>
      <c r="C64" s="18">
        <v>64.510002</v>
      </c>
      <c r="D64">
        <f t="shared" si="0"/>
        <v>-5.0345914912409917E-2</v>
      </c>
      <c r="H64" s="126" t="s">
        <v>151</v>
      </c>
      <c r="I64" s="127">
        <f>I63*(1-I60)</f>
        <v>0</v>
      </c>
    </row>
    <row r="65" spans="2:9" ht="15.75" thickBot="1" x14ac:dyDescent="0.3">
      <c r="B65" s="12">
        <v>44956</v>
      </c>
      <c r="C65" s="18">
        <v>67.930000000000007</v>
      </c>
      <c r="D65">
        <f t="shared" si="0"/>
        <v>4.9922768929958616E-2</v>
      </c>
      <c r="H65" s="122" t="s">
        <v>152</v>
      </c>
      <c r="I65" s="128">
        <f>I63*(1+I61)</f>
        <v>0</v>
      </c>
    </row>
    <row r="66" spans="2:9" x14ac:dyDescent="0.25">
      <c r="B66" s="12">
        <v>44949</v>
      </c>
      <c r="C66" s="18">
        <v>64.699996999999996</v>
      </c>
      <c r="D66">
        <f t="shared" si="0"/>
        <v>2.7799777159654093E-2</v>
      </c>
    </row>
    <row r="67" spans="2:9" x14ac:dyDescent="0.25">
      <c r="B67" s="12">
        <v>44942</v>
      </c>
      <c r="C67" s="18">
        <v>62.950001</v>
      </c>
      <c r="D67">
        <f t="shared" ref="D67:D130" si="10">C67/C68-1</f>
        <v>1.4504464375575621E-2</v>
      </c>
    </row>
    <row r="68" spans="2:9" x14ac:dyDescent="0.25">
      <c r="B68" s="12">
        <v>44935</v>
      </c>
      <c r="C68" s="18">
        <v>62.049999</v>
      </c>
      <c r="D68">
        <f t="shared" si="10"/>
        <v>4.4964600118480913E-2</v>
      </c>
    </row>
    <row r="69" spans="2:9" x14ac:dyDescent="0.25">
      <c r="B69" s="12">
        <v>44928</v>
      </c>
      <c r="C69" s="18">
        <v>59.380001</v>
      </c>
      <c r="D69">
        <f t="shared" si="10"/>
        <v>1.3310631853605148E-2</v>
      </c>
    </row>
    <row r="70" spans="2:9" x14ac:dyDescent="0.25">
      <c r="B70" s="12">
        <v>44921</v>
      </c>
      <c r="C70" s="18">
        <v>58.599997999999999</v>
      </c>
      <c r="D70">
        <f t="shared" si="10"/>
        <v>-1.1637763338880669E-2</v>
      </c>
    </row>
    <row r="71" spans="2:9" x14ac:dyDescent="0.25">
      <c r="B71" s="12">
        <v>44914</v>
      </c>
      <c r="C71" s="18">
        <v>59.290000999999997</v>
      </c>
      <c r="D71">
        <f t="shared" si="10"/>
        <v>-6.0678042786407538E-2</v>
      </c>
    </row>
    <row r="72" spans="2:9" x14ac:dyDescent="0.25">
      <c r="B72" s="12">
        <v>44907</v>
      </c>
      <c r="C72" s="18">
        <v>63.119999</v>
      </c>
      <c r="D72">
        <f t="shared" si="10"/>
        <v>-1.739696346670816E-3</v>
      </c>
    </row>
    <row r="73" spans="2:9" x14ac:dyDescent="0.25">
      <c r="B73" s="12">
        <v>44900</v>
      </c>
      <c r="C73" s="18">
        <v>63.23</v>
      </c>
      <c r="D73">
        <f t="shared" si="10"/>
        <v>-7.8455986191746652E-3</v>
      </c>
    </row>
    <row r="74" spans="2:9" x14ac:dyDescent="0.25">
      <c r="B74" s="12">
        <v>44893</v>
      </c>
      <c r="C74" s="18">
        <v>63.73</v>
      </c>
      <c r="D74">
        <f t="shared" si="10"/>
        <v>-2.62795581182379E-2</v>
      </c>
    </row>
    <row r="75" spans="2:9" x14ac:dyDescent="0.25">
      <c r="B75" s="12">
        <v>44886</v>
      </c>
      <c r="C75" s="18">
        <v>65.449996999999996</v>
      </c>
      <c r="D75">
        <f t="shared" si="10"/>
        <v>1.5200806340921247E-2</v>
      </c>
    </row>
    <row r="76" spans="2:9" x14ac:dyDescent="0.25">
      <c r="B76" s="12">
        <v>44879</v>
      </c>
      <c r="C76" s="18">
        <v>64.470000999999996</v>
      </c>
      <c r="D76">
        <f t="shared" si="10"/>
        <v>9.3638675256341397E-2</v>
      </c>
    </row>
    <row r="77" spans="2:9" x14ac:dyDescent="0.25">
      <c r="B77" s="12">
        <v>44872</v>
      </c>
      <c r="C77" s="18">
        <v>58.950001</v>
      </c>
      <c r="D77">
        <f t="shared" si="10"/>
        <v>6.5040706957207206E-2</v>
      </c>
    </row>
    <row r="78" spans="2:9" x14ac:dyDescent="0.25">
      <c r="B78" s="12">
        <v>44865</v>
      </c>
      <c r="C78" s="18">
        <v>55.349997999999999</v>
      </c>
      <c r="D78">
        <f t="shared" si="10"/>
        <v>-1.4432978531481178E-3</v>
      </c>
    </row>
    <row r="79" spans="2:9" x14ac:dyDescent="0.25">
      <c r="B79" s="12">
        <v>44858</v>
      </c>
      <c r="C79" s="18">
        <v>55.43</v>
      </c>
      <c r="D79">
        <f t="shared" si="10"/>
        <v>9.4157125937623487E-2</v>
      </c>
    </row>
    <row r="80" spans="2:9" x14ac:dyDescent="0.25">
      <c r="B80" s="12">
        <v>44851</v>
      </c>
      <c r="C80" s="18">
        <v>50.66</v>
      </c>
      <c r="D80">
        <f t="shared" si="10"/>
        <v>0.10130434782608688</v>
      </c>
    </row>
    <row r="81" spans="2:4" x14ac:dyDescent="0.25">
      <c r="B81" s="12">
        <v>44844</v>
      </c>
      <c r="C81" s="18">
        <v>46</v>
      </c>
      <c r="D81">
        <f t="shared" si="10"/>
        <v>-2.3561897186119674E-2</v>
      </c>
    </row>
    <row r="82" spans="2:4" x14ac:dyDescent="0.25">
      <c r="B82" s="12">
        <v>44837</v>
      </c>
      <c r="C82" s="18">
        <v>47.110000999999997</v>
      </c>
      <c r="D82">
        <f t="shared" si="10"/>
        <v>9.8647385759156103E-2</v>
      </c>
    </row>
    <row r="83" spans="2:4" x14ac:dyDescent="0.25">
      <c r="B83" s="12">
        <v>44830</v>
      </c>
      <c r="C83" s="18">
        <v>42.880001</v>
      </c>
      <c r="D83">
        <f t="shared" si="10"/>
        <v>4.0019427601261315E-2</v>
      </c>
    </row>
    <row r="84" spans="2:4" x14ac:dyDescent="0.25">
      <c r="B84" s="12">
        <v>44823</v>
      </c>
      <c r="C84" s="18">
        <v>41.23</v>
      </c>
      <c r="D84">
        <f t="shared" si="10"/>
        <v>-0.15373564955386609</v>
      </c>
    </row>
    <row r="85" spans="2:4" x14ac:dyDescent="0.25">
      <c r="B85" s="12">
        <v>44816</v>
      </c>
      <c r="C85" s="18">
        <v>48.720001000000003</v>
      </c>
      <c r="D85">
        <f t="shared" si="10"/>
        <v>-3.9810818296774908E-2</v>
      </c>
    </row>
    <row r="86" spans="2:4" x14ac:dyDescent="0.25">
      <c r="B86" s="12">
        <v>44809</v>
      </c>
      <c r="C86" s="18">
        <v>50.740001999999997</v>
      </c>
      <c r="D86">
        <f t="shared" si="10"/>
        <v>9.8506237248457085E-2</v>
      </c>
    </row>
    <row r="87" spans="2:4" x14ac:dyDescent="0.25">
      <c r="B87" s="12">
        <v>44802</v>
      </c>
      <c r="C87" s="18">
        <v>46.189999</v>
      </c>
      <c r="D87">
        <f t="shared" si="10"/>
        <v>-0.11309529135578755</v>
      </c>
    </row>
    <row r="88" spans="2:4" x14ac:dyDescent="0.25">
      <c r="B88" s="12">
        <v>44795</v>
      </c>
      <c r="C88" s="18">
        <v>52.080002</v>
      </c>
      <c r="D88">
        <f t="shared" si="10"/>
        <v>-5.6350734849623718E-2</v>
      </c>
    </row>
    <row r="89" spans="2:4" x14ac:dyDescent="0.25">
      <c r="B89" s="12">
        <v>44788</v>
      </c>
      <c r="C89" s="18">
        <v>55.189999</v>
      </c>
      <c r="D89">
        <f t="shared" si="10"/>
        <v>-4.7791581224837509E-2</v>
      </c>
    </row>
    <row r="90" spans="2:4" x14ac:dyDescent="0.25">
      <c r="B90" s="12">
        <v>44781</v>
      </c>
      <c r="C90" s="18">
        <v>57.959999000000003</v>
      </c>
      <c r="D90">
        <f t="shared" si="10"/>
        <v>9.6066526171207922E-2</v>
      </c>
    </row>
    <row r="91" spans="2:4" x14ac:dyDescent="0.25">
      <c r="B91" s="12">
        <v>44774</v>
      </c>
      <c r="C91" s="18">
        <v>52.880001</v>
      </c>
      <c r="D91">
        <f t="shared" si="10"/>
        <v>3.8084060425678468E-2</v>
      </c>
    </row>
    <row r="92" spans="2:4" x14ac:dyDescent="0.25">
      <c r="B92" s="12">
        <v>44767</v>
      </c>
      <c r="C92" s="18">
        <v>50.939999</v>
      </c>
      <c r="D92">
        <f t="shared" si="10"/>
        <v>2.9923170843573876E-2</v>
      </c>
    </row>
    <row r="93" spans="2:4" x14ac:dyDescent="0.25">
      <c r="B93" s="12">
        <v>44760</v>
      </c>
      <c r="C93" s="18">
        <v>49.459999000000003</v>
      </c>
      <c r="D93">
        <f t="shared" si="10"/>
        <v>0.11171042428813571</v>
      </c>
    </row>
    <row r="94" spans="2:4" x14ac:dyDescent="0.25">
      <c r="B94" s="12">
        <v>44753</v>
      </c>
      <c r="C94" s="18">
        <v>44.490001999999997</v>
      </c>
      <c r="D94">
        <f t="shared" si="10"/>
        <v>-4.1370351217410062E-2</v>
      </c>
    </row>
    <row r="95" spans="2:4" x14ac:dyDescent="0.25">
      <c r="B95" s="12">
        <v>44746</v>
      </c>
      <c r="C95" s="18">
        <v>46.41</v>
      </c>
      <c r="D95">
        <f t="shared" si="10"/>
        <v>-4.4471896232242236E-2</v>
      </c>
    </row>
    <row r="96" spans="2:4" x14ac:dyDescent="0.25">
      <c r="B96" s="12">
        <v>44739</v>
      </c>
      <c r="C96" s="18">
        <v>48.57</v>
      </c>
      <c r="D96">
        <f t="shared" si="10"/>
        <v>-4.0308258440856282E-2</v>
      </c>
    </row>
    <row r="97" spans="2:4" x14ac:dyDescent="0.25">
      <c r="B97" s="12">
        <v>44732</v>
      </c>
      <c r="C97" s="18">
        <v>50.610000999999997</v>
      </c>
      <c r="D97">
        <f t="shared" si="10"/>
        <v>7.657951825481879E-2</v>
      </c>
    </row>
    <row r="98" spans="2:4" x14ac:dyDescent="0.25">
      <c r="B98" s="12">
        <v>44725</v>
      </c>
      <c r="C98" s="18">
        <v>47.009998000000003</v>
      </c>
      <c r="D98">
        <f t="shared" si="10"/>
        <v>-6.6335653081853074E-2</v>
      </c>
    </row>
    <row r="99" spans="2:4" x14ac:dyDescent="0.25">
      <c r="B99" s="12">
        <v>44718</v>
      </c>
      <c r="C99" s="18">
        <v>50.349997999999999</v>
      </c>
      <c r="D99">
        <f t="shared" si="10"/>
        <v>-7.4108181792788108E-2</v>
      </c>
    </row>
    <row r="100" spans="2:4" x14ac:dyDescent="0.25">
      <c r="B100" s="12">
        <v>44711</v>
      </c>
      <c r="C100" s="18">
        <v>54.380001</v>
      </c>
      <c r="D100">
        <f t="shared" si="10"/>
        <v>3.3250996898138041E-2</v>
      </c>
    </row>
    <row r="101" spans="2:4" x14ac:dyDescent="0.25">
      <c r="B101" s="12">
        <v>44704</v>
      </c>
      <c r="C101" s="18">
        <v>52.630001</v>
      </c>
      <c r="D101">
        <f t="shared" si="10"/>
        <v>6.4092237446264244E-2</v>
      </c>
    </row>
    <row r="102" spans="2:4" x14ac:dyDescent="0.25">
      <c r="B102" s="12">
        <v>44697</v>
      </c>
      <c r="C102" s="18">
        <v>49.459999000000003</v>
      </c>
      <c r="D102">
        <f t="shared" si="10"/>
        <v>-4.0170775085790145E-2</v>
      </c>
    </row>
    <row r="103" spans="2:4" x14ac:dyDescent="0.25">
      <c r="B103" s="12">
        <v>44690</v>
      </c>
      <c r="C103" s="18">
        <v>51.529998999999997</v>
      </c>
      <c r="D103">
        <f t="shared" si="10"/>
        <v>-1.7727792941818477E-2</v>
      </c>
    </row>
    <row r="104" spans="2:4" x14ac:dyDescent="0.25">
      <c r="B104" s="12">
        <v>44683</v>
      </c>
      <c r="C104" s="18">
        <v>52.459999000000003</v>
      </c>
      <c r="D104">
        <f t="shared" si="10"/>
        <v>-6.4216944983643498E-2</v>
      </c>
    </row>
    <row r="105" spans="2:4" x14ac:dyDescent="0.25">
      <c r="B105" s="12">
        <v>44676</v>
      </c>
      <c r="C105" s="18">
        <v>56.060001</v>
      </c>
      <c r="D105">
        <f t="shared" si="10"/>
        <v>-4.5137081334305607E-2</v>
      </c>
    </row>
    <row r="106" spans="2:4" x14ac:dyDescent="0.25">
      <c r="B106" s="12">
        <v>44669</v>
      </c>
      <c r="C106" s="18">
        <v>58.709999000000003</v>
      </c>
      <c r="D106">
        <f t="shared" si="10"/>
        <v>-1.4767595234099651E-2</v>
      </c>
    </row>
    <row r="107" spans="2:4" x14ac:dyDescent="0.25">
      <c r="B107" s="12">
        <v>44662</v>
      </c>
      <c r="C107" s="18">
        <v>59.59</v>
      </c>
      <c r="D107">
        <f t="shared" si="10"/>
        <v>3.5447455003431161E-2</v>
      </c>
    </row>
    <row r="108" spans="2:4" x14ac:dyDescent="0.25">
      <c r="B108" s="12">
        <v>44655</v>
      </c>
      <c r="C108" s="18">
        <v>57.549999</v>
      </c>
      <c r="D108">
        <f t="shared" si="10"/>
        <v>-5.298668751028468E-2</v>
      </c>
    </row>
    <row r="109" spans="2:4" x14ac:dyDescent="0.25">
      <c r="B109" s="12">
        <v>44648</v>
      </c>
      <c r="C109" s="18">
        <v>60.77</v>
      </c>
      <c r="D109">
        <f t="shared" si="10"/>
        <v>2.151618687119905E-2</v>
      </c>
    </row>
    <row r="110" spans="2:4" x14ac:dyDescent="0.25">
      <c r="B110" s="12">
        <v>44641</v>
      </c>
      <c r="C110" s="18">
        <v>59.490001999999997</v>
      </c>
      <c r="D110">
        <f t="shared" si="10"/>
        <v>-4.2953635778635757E-2</v>
      </c>
    </row>
    <row r="111" spans="2:4" x14ac:dyDescent="0.25">
      <c r="B111" s="12">
        <v>44634</v>
      </c>
      <c r="C111" s="18">
        <v>62.16</v>
      </c>
      <c r="D111">
        <f t="shared" si="10"/>
        <v>5.4631846871934897E-2</v>
      </c>
    </row>
    <row r="112" spans="2:4" x14ac:dyDescent="0.25">
      <c r="B112" s="12">
        <v>44627</v>
      </c>
      <c r="C112" s="18">
        <v>58.939999</v>
      </c>
      <c r="D112">
        <f t="shared" si="10"/>
        <v>-7.7441579884122147E-3</v>
      </c>
    </row>
    <row r="113" spans="2:4" x14ac:dyDescent="0.25">
      <c r="B113" s="12">
        <v>44620</v>
      </c>
      <c r="C113" s="18">
        <v>59.400002000000001</v>
      </c>
      <c r="D113">
        <f t="shared" si="10"/>
        <v>-5.1572711934013804E-2</v>
      </c>
    </row>
    <row r="114" spans="2:4" x14ac:dyDescent="0.25">
      <c r="B114" s="12">
        <v>44613</v>
      </c>
      <c r="C114" s="18">
        <v>62.630001</v>
      </c>
      <c r="D114">
        <f t="shared" si="10"/>
        <v>1.2283853439208903E-2</v>
      </c>
    </row>
    <row r="115" spans="2:4" x14ac:dyDescent="0.25">
      <c r="B115" s="12">
        <v>44606</v>
      </c>
      <c r="C115" s="18">
        <v>61.869999</v>
      </c>
      <c r="D115">
        <f t="shared" si="10"/>
        <v>-8.3346691510606252E-3</v>
      </c>
    </row>
    <row r="116" spans="2:4" x14ac:dyDescent="0.25">
      <c r="B116" s="12">
        <v>44599</v>
      </c>
      <c r="C116" s="18">
        <v>62.389999000000003</v>
      </c>
      <c r="D116">
        <f t="shared" si="10"/>
        <v>5.7278446272782446E-2</v>
      </c>
    </row>
    <row r="117" spans="2:4" x14ac:dyDescent="0.25">
      <c r="B117" s="12">
        <v>44592</v>
      </c>
      <c r="C117" s="18">
        <v>59.009998000000003</v>
      </c>
      <c r="D117">
        <f t="shared" si="10"/>
        <v>7.6235561691206932E-2</v>
      </c>
    </row>
    <row r="118" spans="2:4" x14ac:dyDescent="0.25">
      <c r="B118" s="12">
        <v>44585</v>
      </c>
      <c r="C118" s="18">
        <v>54.830002</v>
      </c>
      <c r="D118">
        <f t="shared" si="10"/>
        <v>-2.2638075673371616E-2</v>
      </c>
    </row>
    <row r="119" spans="2:4" x14ac:dyDescent="0.25">
      <c r="B119" s="12">
        <v>44578</v>
      </c>
      <c r="C119" s="18">
        <v>56.099997999999999</v>
      </c>
      <c r="D119">
        <f t="shared" si="10"/>
        <v>-8.4828728953160293E-2</v>
      </c>
    </row>
    <row r="120" spans="2:4" x14ac:dyDescent="0.25">
      <c r="B120" s="12">
        <v>44571</v>
      </c>
      <c r="C120" s="18">
        <v>61.299999</v>
      </c>
      <c r="D120">
        <f t="shared" si="10"/>
        <v>-3.5708683341198699E-2</v>
      </c>
    </row>
    <row r="121" spans="2:4" x14ac:dyDescent="0.25">
      <c r="B121" s="12">
        <v>44564</v>
      </c>
      <c r="C121" s="18">
        <v>63.57</v>
      </c>
      <c r="D121">
        <f t="shared" si="10"/>
        <v>-4.8780516271718755E-2</v>
      </c>
    </row>
    <row r="122" spans="2:4" x14ac:dyDescent="0.25">
      <c r="B122" s="12">
        <v>44557</v>
      </c>
      <c r="C122" s="18">
        <v>66.830001999999993</v>
      </c>
      <c r="D122">
        <f t="shared" si="10"/>
        <v>-1.3579306273062808E-2</v>
      </c>
    </row>
    <row r="123" spans="2:4" x14ac:dyDescent="0.25">
      <c r="B123" s="12">
        <v>44550</v>
      </c>
      <c r="C123" s="18">
        <v>67.75</v>
      </c>
      <c r="D123">
        <f t="shared" si="10"/>
        <v>0.12150306240688624</v>
      </c>
    </row>
    <row r="124" spans="2:4" x14ac:dyDescent="0.25">
      <c r="B124" s="12">
        <v>44543</v>
      </c>
      <c r="C124" s="18">
        <v>60.41</v>
      </c>
      <c r="D124">
        <f t="shared" si="10"/>
        <v>-4.23272339147992E-2</v>
      </c>
    </row>
    <row r="125" spans="2:4" x14ac:dyDescent="0.25">
      <c r="B125" s="12">
        <v>44536</v>
      </c>
      <c r="C125" s="18">
        <v>63.080002</v>
      </c>
      <c r="D125">
        <f t="shared" si="10"/>
        <v>6.7343555578462055E-2</v>
      </c>
    </row>
    <row r="126" spans="2:4" x14ac:dyDescent="0.25">
      <c r="B126" s="12">
        <v>44529</v>
      </c>
      <c r="C126" s="18">
        <v>59.099997999999999</v>
      </c>
      <c r="D126">
        <f t="shared" si="10"/>
        <v>-9.4946473432780731E-2</v>
      </c>
    </row>
    <row r="127" spans="2:4" x14ac:dyDescent="0.25">
      <c r="B127" s="12">
        <v>44522</v>
      </c>
      <c r="C127" s="18">
        <v>65.300003000000004</v>
      </c>
      <c r="D127">
        <f t="shared" si="10"/>
        <v>-3.4166513323968029E-2</v>
      </c>
    </row>
    <row r="128" spans="2:4" x14ac:dyDescent="0.25">
      <c r="B128" s="12">
        <v>44515</v>
      </c>
      <c r="C128" s="18">
        <v>67.610000999999997</v>
      </c>
      <c r="D128">
        <f t="shared" si="10"/>
        <v>-5.8880780004497812E-2</v>
      </c>
    </row>
    <row r="129" spans="2:4" x14ac:dyDescent="0.25">
      <c r="B129" s="12">
        <v>44508</v>
      </c>
      <c r="C129" s="18">
        <v>71.839995999999999</v>
      </c>
      <c r="D129">
        <f t="shared" si="10"/>
        <v>-0.12122329051987768</v>
      </c>
    </row>
    <row r="130" spans="2:4" x14ac:dyDescent="0.25">
      <c r="B130" s="12">
        <v>44501</v>
      </c>
      <c r="C130" s="18">
        <v>81.75</v>
      </c>
      <c r="D130">
        <f t="shared" si="10"/>
        <v>2.1236688773140999E-2</v>
      </c>
    </row>
    <row r="131" spans="2:4" x14ac:dyDescent="0.25">
      <c r="B131" s="12">
        <v>44494</v>
      </c>
      <c r="C131" s="18">
        <v>80.050003000000004</v>
      </c>
      <c r="D131">
        <f t="shared" ref="D131:D194" si="11">C131/C132-1</f>
        <v>-6.385216784347636E-2</v>
      </c>
    </row>
    <row r="132" spans="2:4" x14ac:dyDescent="0.25">
      <c r="B132" s="12">
        <v>44487</v>
      </c>
      <c r="C132" s="18">
        <v>85.510002</v>
      </c>
      <c r="D132">
        <f t="shared" si="11"/>
        <v>7.1849232700842425E-3</v>
      </c>
    </row>
    <row r="133" spans="2:4" x14ac:dyDescent="0.25">
      <c r="B133" s="12">
        <v>44480</v>
      </c>
      <c r="C133" s="18">
        <v>84.900002000000001</v>
      </c>
      <c r="D133">
        <f t="shared" si="11"/>
        <v>7.6182064598581123E-2</v>
      </c>
    </row>
    <row r="134" spans="2:4" x14ac:dyDescent="0.25">
      <c r="B134" s="12">
        <v>44473</v>
      </c>
      <c r="C134" s="18">
        <v>78.889999000000003</v>
      </c>
      <c r="D134">
        <f t="shared" si="11"/>
        <v>-8.3846265429726285E-2</v>
      </c>
    </row>
    <row r="135" spans="2:4" x14ac:dyDescent="0.25">
      <c r="B135" s="12">
        <v>44466</v>
      </c>
      <c r="C135" s="18">
        <v>86.110000999999997</v>
      </c>
      <c r="D135">
        <f t="shared" si="11"/>
        <v>5.9424237935829627E-2</v>
      </c>
    </row>
    <row r="136" spans="2:4" x14ac:dyDescent="0.25">
      <c r="B136" s="12">
        <v>44459</v>
      </c>
      <c r="C136" s="18">
        <v>81.279999000000004</v>
      </c>
      <c r="D136">
        <f t="shared" si="11"/>
        <v>6.2205987802116613E-2</v>
      </c>
    </row>
    <row r="137" spans="2:4" x14ac:dyDescent="0.25">
      <c r="B137" s="12">
        <v>44452</v>
      </c>
      <c r="C137" s="18">
        <v>76.519997000000004</v>
      </c>
      <c r="D137">
        <f t="shared" si="11"/>
        <v>6.3959943380420992E-2</v>
      </c>
    </row>
    <row r="138" spans="2:4" x14ac:dyDescent="0.25">
      <c r="B138" s="12">
        <v>44445</v>
      </c>
      <c r="C138" s="18">
        <v>71.919998000000007</v>
      </c>
      <c r="D138">
        <f t="shared" si="11"/>
        <v>2.65486733242557E-2</v>
      </c>
    </row>
    <row r="139" spans="2:4" x14ac:dyDescent="0.25">
      <c r="B139" s="12">
        <v>44438</v>
      </c>
      <c r="C139" s="18">
        <v>70.059997999999993</v>
      </c>
      <c r="D139">
        <f t="shared" si="11"/>
        <v>-6.5118813314149815E-2</v>
      </c>
    </row>
    <row r="140" spans="2:4" x14ac:dyDescent="0.25">
      <c r="B140" s="12">
        <v>44431</v>
      </c>
      <c r="C140" s="18">
        <v>74.940002000000007</v>
      </c>
      <c r="D140">
        <f t="shared" si="11"/>
        <v>0.1105512547176386</v>
      </c>
    </row>
    <row r="141" spans="2:4" x14ac:dyDescent="0.25">
      <c r="B141" s="12">
        <v>44424</v>
      </c>
      <c r="C141" s="18">
        <v>67.480002999999996</v>
      </c>
      <c r="D141">
        <f t="shared" si="11"/>
        <v>-3.4482701881280664E-2</v>
      </c>
    </row>
    <row r="142" spans="2:4" x14ac:dyDescent="0.25">
      <c r="B142" s="12">
        <v>44417</v>
      </c>
      <c r="C142" s="18">
        <v>69.889999000000003</v>
      </c>
      <c r="D142">
        <f t="shared" si="11"/>
        <v>9.1349124120094771E-2</v>
      </c>
    </row>
    <row r="143" spans="2:4" x14ac:dyDescent="0.25">
      <c r="B143" s="12">
        <v>44410</v>
      </c>
      <c r="C143" s="18">
        <v>64.040001000000004</v>
      </c>
      <c r="D143">
        <f t="shared" si="11"/>
        <v>3.7757284682503389E-2</v>
      </c>
    </row>
    <row r="144" spans="2:4" x14ac:dyDescent="0.25">
      <c r="B144" s="12">
        <v>44403</v>
      </c>
      <c r="C144" s="18">
        <v>61.709999000000003</v>
      </c>
      <c r="D144">
        <f t="shared" si="11"/>
        <v>1.2801559166256471E-2</v>
      </c>
    </row>
    <row r="145" spans="2:4" x14ac:dyDescent="0.25">
      <c r="B145" s="12">
        <v>44396</v>
      </c>
      <c r="C145" s="18">
        <v>60.93</v>
      </c>
      <c r="D145">
        <f t="shared" si="11"/>
        <v>-4.9210958812517802E-4</v>
      </c>
    </row>
    <row r="146" spans="2:4" x14ac:dyDescent="0.25">
      <c r="B146" s="12">
        <v>44389</v>
      </c>
      <c r="C146" s="18">
        <v>60.959999000000003</v>
      </c>
      <c r="D146">
        <f t="shared" si="11"/>
        <v>-0.14418087277070579</v>
      </c>
    </row>
    <row r="147" spans="2:4" x14ac:dyDescent="0.25">
      <c r="B147" s="12">
        <v>44382</v>
      </c>
      <c r="C147" s="18">
        <v>71.230002999999996</v>
      </c>
      <c r="D147">
        <f t="shared" si="11"/>
        <v>-7.1679913788091465E-2</v>
      </c>
    </row>
    <row r="148" spans="2:4" x14ac:dyDescent="0.25">
      <c r="B148" s="12">
        <v>44375</v>
      </c>
      <c r="C148" s="18">
        <v>76.730002999999996</v>
      </c>
      <c r="D148">
        <f t="shared" si="11"/>
        <v>6.5590972100577627E-3</v>
      </c>
    </row>
    <row r="149" spans="2:4" x14ac:dyDescent="0.25">
      <c r="B149" s="12">
        <v>44368</v>
      </c>
      <c r="C149" s="18">
        <v>76.230002999999996</v>
      </c>
      <c r="D149">
        <f t="shared" si="11"/>
        <v>5.3773945467179729E-2</v>
      </c>
    </row>
    <row r="150" spans="2:4" x14ac:dyDescent="0.25">
      <c r="B150" s="12">
        <v>44361</v>
      </c>
      <c r="C150" s="18">
        <v>72.339995999999999</v>
      </c>
      <c r="D150">
        <f t="shared" si="11"/>
        <v>-4.5016554455445501E-2</v>
      </c>
    </row>
    <row r="151" spans="2:4" x14ac:dyDescent="0.25">
      <c r="B151" s="12">
        <v>44354</v>
      </c>
      <c r="C151" s="18">
        <v>75.75</v>
      </c>
      <c r="D151">
        <f t="shared" si="11"/>
        <v>2.9351870055815743E-2</v>
      </c>
    </row>
    <row r="152" spans="2:4" x14ac:dyDescent="0.25">
      <c r="B152" s="12">
        <v>44347</v>
      </c>
      <c r="C152" s="18">
        <v>73.589995999999999</v>
      </c>
      <c r="D152">
        <f t="shared" si="11"/>
        <v>1.4474703412259426E-2</v>
      </c>
    </row>
    <row r="153" spans="2:4" x14ac:dyDescent="0.25">
      <c r="B153" s="12">
        <v>44340</v>
      </c>
      <c r="C153" s="18">
        <v>72.540001000000004</v>
      </c>
      <c r="D153">
        <f t="shared" si="11"/>
        <v>0.11858139147513946</v>
      </c>
    </row>
    <row r="154" spans="2:4" x14ac:dyDescent="0.25">
      <c r="B154" s="12">
        <v>44333</v>
      </c>
      <c r="C154" s="18">
        <v>64.849997999999999</v>
      </c>
      <c r="D154">
        <f t="shared" si="11"/>
        <v>0.1096851319247969</v>
      </c>
    </row>
    <row r="155" spans="2:4" x14ac:dyDescent="0.25">
      <c r="B155" s="12">
        <v>44326</v>
      </c>
      <c r="C155" s="18">
        <v>58.439999</v>
      </c>
      <c r="D155">
        <f t="shared" si="11"/>
        <v>4.3198839700107072E-2</v>
      </c>
    </row>
    <row r="156" spans="2:4" x14ac:dyDescent="0.25">
      <c r="B156" s="12">
        <v>44319</v>
      </c>
      <c r="C156" s="18">
        <v>56.02</v>
      </c>
      <c r="D156">
        <f t="shared" si="11"/>
        <v>-4.2720437457279603E-2</v>
      </c>
    </row>
    <row r="157" spans="2:4" x14ac:dyDescent="0.25">
      <c r="B157" s="12">
        <v>44312</v>
      </c>
      <c r="C157" s="18">
        <v>58.52</v>
      </c>
      <c r="D157">
        <f t="shared" si="11"/>
        <v>0.16019034814017341</v>
      </c>
    </row>
    <row r="158" spans="2:4" x14ac:dyDescent="0.25">
      <c r="B158" s="12">
        <v>44305</v>
      </c>
      <c r="C158" s="18">
        <v>50.439999</v>
      </c>
      <c r="D158">
        <f t="shared" si="11"/>
        <v>6.4134955099790947E-2</v>
      </c>
    </row>
    <row r="159" spans="2:4" x14ac:dyDescent="0.25">
      <c r="B159" s="12">
        <v>44298</v>
      </c>
      <c r="C159" s="18">
        <v>47.400002000000001</v>
      </c>
      <c r="D159">
        <f t="shared" si="11"/>
        <v>6.8771231962626134E-2</v>
      </c>
    </row>
    <row r="160" spans="2:4" x14ac:dyDescent="0.25">
      <c r="B160" s="12">
        <v>44291</v>
      </c>
      <c r="C160" s="18">
        <v>44.349997999999999</v>
      </c>
      <c r="D160">
        <f t="shared" si="11"/>
        <v>0.10626086305811921</v>
      </c>
    </row>
    <row r="161" spans="2:4" x14ac:dyDescent="0.25">
      <c r="B161" s="12">
        <v>44284</v>
      </c>
      <c r="C161" s="18">
        <v>40.090000000000003</v>
      </c>
      <c r="D161">
        <f t="shared" si="11"/>
        <v>8.8071963358231642E-3</v>
      </c>
    </row>
    <row r="162" spans="2:4" x14ac:dyDescent="0.25">
      <c r="B162" s="12">
        <v>44277</v>
      </c>
      <c r="C162" s="18">
        <v>39.740001999999997</v>
      </c>
      <c r="D162">
        <f t="shared" si="11"/>
        <v>-0.10110828095698454</v>
      </c>
    </row>
    <row r="163" spans="2:4" x14ac:dyDescent="0.25">
      <c r="B163" s="12">
        <v>44270</v>
      </c>
      <c r="C163" s="18">
        <v>44.209999000000003</v>
      </c>
      <c r="D163">
        <f t="shared" si="11"/>
        <v>-0.11278351945480547</v>
      </c>
    </row>
    <row r="164" spans="2:4" x14ac:dyDescent="0.25">
      <c r="B164" s="12">
        <v>44263</v>
      </c>
      <c r="C164" s="18">
        <v>49.830002</v>
      </c>
      <c r="D164">
        <f t="shared" si="11"/>
        <v>7.647442046933639E-2</v>
      </c>
    </row>
    <row r="165" spans="2:4" x14ac:dyDescent="0.25">
      <c r="B165" s="12">
        <v>44256</v>
      </c>
      <c r="C165" s="18">
        <v>46.290000999999997</v>
      </c>
      <c r="D165">
        <f t="shared" si="11"/>
        <v>-1.153109068840108E-2</v>
      </c>
    </row>
    <row r="166" spans="2:4" x14ac:dyDescent="0.25">
      <c r="B166" s="12">
        <v>44249</v>
      </c>
      <c r="C166" s="18">
        <v>46.830002</v>
      </c>
      <c r="D166">
        <f t="shared" si="11"/>
        <v>-8.4691509633706419E-3</v>
      </c>
    </row>
    <row r="167" spans="2:4" x14ac:dyDescent="0.25">
      <c r="B167" s="12">
        <v>44242</v>
      </c>
      <c r="C167" s="18">
        <v>47.23</v>
      </c>
      <c r="D167">
        <f t="shared" si="11"/>
        <v>-1.3987515073590306E-2</v>
      </c>
    </row>
    <row r="168" spans="2:4" x14ac:dyDescent="0.25">
      <c r="B168" s="12">
        <v>44235</v>
      </c>
      <c r="C168" s="18">
        <v>47.900002000000001</v>
      </c>
      <c r="D168">
        <f t="shared" si="11"/>
        <v>1.5260746078846976E-2</v>
      </c>
    </row>
    <row r="169" spans="2:4" x14ac:dyDescent="0.25">
      <c r="B169" s="12">
        <v>44228</v>
      </c>
      <c r="C169" s="18">
        <v>47.18</v>
      </c>
      <c r="D169">
        <f t="shared" si="11"/>
        <v>0.20295764398374172</v>
      </c>
    </row>
    <row r="170" spans="2:4" x14ac:dyDescent="0.25">
      <c r="B170" s="12">
        <v>44221</v>
      </c>
      <c r="C170" s="18">
        <v>39.220001000000003</v>
      </c>
      <c r="D170">
        <f t="shared" si="11"/>
        <v>-0.12960496827330292</v>
      </c>
    </row>
    <row r="171" spans="2:4" x14ac:dyDescent="0.25">
      <c r="B171" s="12">
        <v>44214</v>
      </c>
      <c r="C171" s="18">
        <v>45.060001</v>
      </c>
      <c r="D171">
        <f t="shared" si="11"/>
        <v>8.9565830721003437E-3</v>
      </c>
    </row>
    <row r="172" spans="2:4" x14ac:dyDescent="0.25">
      <c r="B172" s="12">
        <v>44207</v>
      </c>
      <c r="C172" s="18">
        <v>44.66</v>
      </c>
      <c r="D172">
        <f t="shared" si="11"/>
        <v>-1.3910377259651607E-2</v>
      </c>
    </row>
    <row r="173" spans="2:4" x14ac:dyDescent="0.25">
      <c r="B173" s="12">
        <v>44200</v>
      </c>
      <c r="C173" s="18">
        <v>45.290000999999997</v>
      </c>
      <c r="D173">
        <f t="shared" si="11"/>
        <v>9.1588306021291643E-2</v>
      </c>
    </row>
    <row r="174" spans="2:4" x14ac:dyDescent="0.25">
      <c r="B174" s="12">
        <v>44193</v>
      </c>
      <c r="C174" s="18">
        <v>41.490001999999997</v>
      </c>
      <c r="D174">
        <f t="shared" si="11"/>
        <v>-2.3534948292071145E-2</v>
      </c>
    </row>
    <row r="175" spans="2:4" x14ac:dyDescent="0.25">
      <c r="B175" s="12">
        <v>44186</v>
      </c>
      <c r="C175" s="18">
        <v>42.490001999999997</v>
      </c>
      <c r="D175">
        <f t="shared" si="11"/>
        <v>4.3467606987533935E-2</v>
      </c>
    </row>
    <row r="176" spans="2:4" x14ac:dyDescent="0.25">
      <c r="B176" s="12">
        <v>44179</v>
      </c>
      <c r="C176" s="18">
        <v>40.720001000000003</v>
      </c>
      <c r="D176">
        <f t="shared" si="11"/>
        <v>1.2179990057171519E-2</v>
      </c>
    </row>
    <row r="177" spans="2:4" x14ac:dyDescent="0.25">
      <c r="B177" s="12">
        <v>44172</v>
      </c>
      <c r="C177" s="18">
        <v>40.229999999999997</v>
      </c>
      <c r="D177">
        <f t="shared" si="11"/>
        <v>6.2599021061832572E-2</v>
      </c>
    </row>
    <row r="178" spans="2:4" x14ac:dyDescent="0.25">
      <c r="B178" s="12">
        <v>44165</v>
      </c>
      <c r="C178" s="18">
        <v>37.860000999999997</v>
      </c>
      <c r="D178">
        <f t="shared" si="11"/>
        <v>-3.859827225499568E-2</v>
      </c>
    </row>
    <row r="179" spans="2:4" x14ac:dyDescent="0.25">
      <c r="B179" s="12">
        <v>44158</v>
      </c>
      <c r="C179" s="18">
        <v>39.380001</v>
      </c>
      <c r="D179">
        <f t="shared" si="11"/>
        <v>1.6520365693321493E-2</v>
      </c>
    </row>
    <row r="180" spans="2:4" x14ac:dyDescent="0.25">
      <c r="B180" s="12">
        <v>44151</v>
      </c>
      <c r="C180" s="18">
        <v>38.740001999999997</v>
      </c>
      <c r="D180">
        <f t="shared" si="11"/>
        <v>0.13307993954606423</v>
      </c>
    </row>
    <row r="181" spans="2:4" x14ac:dyDescent="0.25">
      <c r="B181" s="12">
        <v>44144</v>
      </c>
      <c r="C181" s="18">
        <v>34.189999</v>
      </c>
      <c r="D181">
        <f t="shared" si="11"/>
        <v>-5.0277805555555499E-2</v>
      </c>
    </row>
    <row r="182" spans="2:4" x14ac:dyDescent="0.25">
      <c r="B182" s="12">
        <v>44137</v>
      </c>
      <c r="C182" s="18">
        <v>36</v>
      </c>
      <c r="D182">
        <f t="shared" si="11"/>
        <v>0.129234665283396</v>
      </c>
    </row>
    <row r="183" spans="2:4" x14ac:dyDescent="0.25">
      <c r="B183" s="12">
        <v>44130</v>
      </c>
      <c r="C183" s="18">
        <v>31.879999000000002</v>
      </c>
      <c r="D183">
        <f t="shared" si="11"/>
        <v>-8.4959845005740608E-2</v>
      </c>
    </row>
    <row r="184" spans="2:4" x14ac:dyDescent="0.25">
      <c r="B184" s="12">
        <v>44123</v>
      </c>
      <c r="C184" s="18">
        <v>34.840000000000003</v>
      </c>
      <c r="D184">
        <f t="shared" si="11"/>
        <v>-1.8591549295774557E-2</v>
      </c>
    </row>
    <row r="185" spans="2:4" x14ac:dyDescent="0.25">
      <c r="B185" s="12">
        <v>44116</v>
      </c>
      <c r="C185" s="18">
        <v>35.5</v>
      </c>
      <c r="D185">
        <f t="shared" si="11"/>
        <v>5.7491808162049463E-2</v>
      </c>
    </row>
    <row r="186" spans="2:4" x14ac:dyDescent="0.25">
      <c r="B186" s="12">
        <v>44109</v>
      </c>
      <c r="C186" s="18">
        <v>33.57</v>
      </c>
      <c r="D186">
        <f t="shared" si="11"/>
        <v>-7.9769736842105199E-2</v>
      </c>
    </row>
    <row r="187" spans="2:4" x14ac:dyDescent="0.25">
      <c r="B187" s="12">
        <v>44102</v>
      </c>
      <c r="C187" s="18">
        <v>36.479999999999997</v>
      </c>
      <c r="D187">
        <f t="shared" si="11"/>
        <v>2.9926653299076955E-2</v>
      </c>
    </row>
    <row r="188" spans="2:4" x14ac:dyDescent="0.25">
      <c r="B188" s="12">
        <v>44095</v>
      </c>
      <c r="C188" s="18">
        <v>35.419998</v>
      </c>
      <c r="D188">
        <f t="shared" si="11"/>
        <v>7.4635894254729607E-2</v>
      </c>
    </row>
    <row r="189" spans="2:4" x14ac:dyDescent="0.25">
      <c r="B189" s="12">
        <v>44088</v>
      </c>
      <c r="C189" s="18">
        <v>32.959999000000003</v>
      </c>
      <c r="D189">
        <f t="shared" si="11"/>
        <v>0.73748027082131107</v>
      </c>
    </row>
    <row r="190" spans="2:4" x14ac:dyDescent="0.25">
      <c r="B190" s="12">
        <v>44081</v>
      </c>
      <c r="C190" s="18">
        <v>18.969999000000001</v>
      </c>
      <c r="D190">
        <f t="shared" si="11"/>
        <v>-1.8623952405587008E-2</v>
      </c>
    </row>
    <row r="191" spans="2:4" x14ac:dyDescent="0.25">
      <c r="B191" s="12">
        <v>44074</v>
      </c>
      <c r="C191" s="18">
        <v>19.329999999999998</v>
      </c>
      <c r="D191">
        <f t="shared" si="11"/>
        <v>-0.12056414922656966</v>
      </c>
    </row>
    <row r="192" spans="2:4" x14ac:dyDescent="0.25">
      <c r="B192" s="12">
        <v>44067</v>
      </c>
      <c r="C192" s="18">
        <v>21.98</v>
      </c>
      <c r="D192">
        <f t="shared" si="11"/>
        <v>0.10842158345940511</v>
      </c>
    </row>
    <row r="193" spans="2:4" x14ac:dyDescent="0.25">
      <c r="B193" s="12">
        <v>44060</v>
      </c>
      <c r="C193" s="18">
        <v>19.829999999999998</v>
      </c>
      <c r="D193">
        <f t="shared" si="11"/>
        <v>-3.3154558751828489E-2</v>
      </c>
    </row>
    <row r="194" spans="2:4" x14ac:dyDescent="0.25">
      <c r="B194" s="12">
        <v>44053</v>
      </c>
      <c r="C194" s="18">
        <v>20.51</v>
      </c>
      <c r="D194">
        <f t="shared" si="11"/>
        <v>5.1255766273705872E-2</v>
      </c>
    </row>
    <row r="195" spans="2:4" x14ac:dyDescent="0.25">
      <c r="B195" s="12">
        <v>44046</v>
      </c>
      <c r="C195" s="18">
        <v>19.510000000000002</v>
      </c>
      <c r="D195">
        <f t="shared" ref="D195:D258" si="12">C195/C196-1</f>
        <v>0.11041548093340925</v>
      </c>
    </row>
    <row r="196" spans="2:4" x14ac:dyDescent="0.25">
      <c r="B196" s="12">
        <v>44039</v>
      </c>
      <c r="C196" s="18">
        <v>17.57</v>
      </c>
      <c r="D196">
        <f t="shared" si="12"/>
        <v>2.6284986782419084E-2</v>
      </c>
    </row>
    <row r="197" spans="2:4" x14ac:dyDescent="0.25">
      <c r="B197" s="12">
        <v>44032</v>
      </c>
      <c r="C197" s="18">
        <v>17.120000999999998</v>
      </c>
      <c r="D197">
        <f t="shared" si="12"/>
        <v>8.2859013282732263E-2</v>
      </c>
    </row>
    <row r="198" spans="2:4" x14ac:dyDescent="0.25">
      <c r="B198" s="12">
        <v>44025</v>
      </c>
      <c r="C198" s="18">
        <v>15.81</v>
      </c>
      <c r="D198">
        <f t="shared" si="12"/>
        <v>-7.5438596491228083E-2</v>
      </c>
    </row>
    <row r="199" spans="2:4" x14ac:dyDescent="0.25">
      <c r="B199" s="12">
        <v>44018</v>
      </c>
      <c r="C199" s="18">
        <v>17.100000000000001</v>
      </c>
      <c r="D199">
        <f t="shared" si="12"/>
        <v>5.2307692307692388E-2</v>
      </c>
    </row>
    <row r="200" spans="2:4" x14ac:dyDescent="0.25">
      <c r="B200" s="12">
        <v>44011</v>
      </c>
      <c r="C200" s="18">
        <v>16.25</v>
      </c>
      <c r="D200">
        <f t="shared" si="12"/>
        <v>0.1459802538787025</v>
      </c>
    </row>
    <row r="201" spans="2:4" x14ac:dyDescent="0.25">
      <c r="B201" s="12">
        <v>44004</v>
      </c>
      <c r="C201" s="18">
        <v>14.18</v>
      </c>
      <c r="D201">
        <f t="shared" si="12"/>
        <v>-0.12523128471507006</v>
      </c>
    </row>
    <row r="202" spans="2:4" x14ac:dyDescent="0.25">
      <c r="B202" s="12">
        <v>43997</v>
      </c>
      <c r="C202" s="18">
        <v>16.209999</v>
      </c>
      <c r="D202">
        <f t="shared" si="12"/>
        <v>6.3648228346456559E-2</v>
      </c>
    </row>
    <row r="203" spans="2:4" x14ac:dyDescent="0.25">
      <c r="B203" s="12">
        <v>43990</v>
      </c>
      <c r="C203" s="18">
        <v>15.24</v>
      </c>
      <c r="D203">
        <f t="shared" si="12"/>
        <v>-0.2260030865412348</v>
      </c>
    </row>
    <row r="204" spans="2:4" x14ac:dyDescent="0.25">
      <c r="B204" s="12">
        <v>43983</v>
      </c>
      <c r="C204" s="18">
        <v>19.690000999999999</v>
      </c>
      <c r="D204">
        <f t="shared" si="12"/>
        <v>0.25174831532104247</v>
      </c>
    </row>
    <row r="205" spans="2:4" x14ac:dyDescent="0.25">
      <c r="B205" s="12">
        <v>43976</v>
      </c>
      <c r="C205" s="18">
        <v>15.73</v>
      </c>
      <c r="D205">
        <f t="shared" si="12"/>
        <v>9.9231306778476691E-2</v>
      </c>
    </row>
    <row r="206" spans="2:4" x14ac:dyDescent="0.25">
      <c r="B206" s="12">
        <v>43969</v>
      </c>
      <c r="C206" s="18">
        <v>14.31</v>
      </c>
      <c r="D206">
        <f t="shared" si="12"/>
        <v>0.21787234042553205</v>
      </c>
    </row>
    <row r="207" spans="2:4" x14ac:dyDescent="0.25">
      <c r="B207" s="12">
        <v>43962</v>
      </c>
      <c r="C207" s="18">
        <v>11.75</v>
      </c>
      <c r="D207">
        <f t="shared" si="12"/>
        <v>-0.10646387832699622</v>
      </c>
    </row>
    <row r="208" spans="2:4" x14ac:dyDescent="0.25">
      <c r="B208" s="12">
        <v>43955</v>
      </c>
      <c r="C208" s="18">
        <v>13.15</v>
      </c>
      <c r="D208">
        <f t="shared" si="12"/>
        <v>0.17726051924798569</v>
      </c>
    </row>
    <row r="209" spans="2:4" x14ac:dyDescent="0.25">
      <c r="B209" s="12">
        <v>43948</v>
      </c>
      <c r="C209" s="18">
        <v>11.17</v>
      </c>
      <c r="D209">
        <f t="shared" si="12"/>
        <v>7.3006724303554149E-2</v>
      </c>
    </row>
    <row r="210" spans="2:4" x14ac:dyDescent="0.25">
      <c r="B210" s="12">
        <v>43941</v>
      </c>
      <c r="C210" s="18">
        <v>10.41</v>
      </c>
      <c r="D210">
        <f t="shared" si="12"/>
        <v>3.6852589641434452E-2</v>
      </c>
    </row>
    <row r="211" spans="2:4" x14ac:dyDescent="0.25">
      <c r="B211" s="12">
        <v>43934</v>
      </c>
      <c r="C211" s="18">
        <v>10.039999999999999</v>
      </c>
      <c r="D211">
        <f t="shared" si="12"/>
        <v>9.7267759562841505E-2</v>
      </c>
    </row>
    <row r="212" spans="2:4" x14ac:dyDescent="0.25">
      <c r="B212" s="12">
        <v>43927</v>
      </c>
      <c r="C212" s="18">
        <v>9.15</v>
      </c>
      <c r="D212">
        <f t="shared" si="12"/>
        <v>0.55877342419080067</v>
      </c>
    </row>
    <row r="213" spans="2:4" x14ac:dyDescent="0.25">
      <c r="B213" s="12">
        <v>43920</v>
      </c>
      <c r="C213" s="18">
        <v>5.87</v>
      </c>
      <c r="D213">
        <f t="shared" si="12"/>
        <v>-0.29616306954436444</v>
      </c>
    </row>
    <row r="214" spans="2:4" x14ac:dyDescent="0.25">
      <c r="B214" s="12">
        <v>43913</v>
      </c>
      <c r="C214" s="18">
        <v>8.34</v>
      </c>
      <c r="D214">
        <f t="shared" si="12"/>
        <v>0.25791855203619907</v>
      </c>
    </row>
    <row r="215" spans="2:4" x14ac:dyDescent="0.25">
      <c r="B215" s="12">
        <v>43906</v>
      </c>
      <c r="C215" s="18">
        <v>6.63</v>
      </c>
      <c r="D215">
        <f t="shared" si="12"/>
        <v>-0.24054982817869419</v>
      </c>
    </row>
    <row r="216" spans="2:4" x14ac:dyDescent="0.25">
      <c r="B216" s="12">
        <v>43899</v>
      </c>
      <c r="C216" s="18">
        <v>8.73</v>
      </c>
      <c r="D216">
        <f t="shared" si="12"/>
        <v>-0.3895104895104895</v>
      </c>
    </row>
    <row r="217" spans="2:4" x14ac:dyDescent="0.25">
      <c r="B217" s="12">
        <v>43892</v>
      </c>
      <c r="C217" s="18">
        <v>14.3</v>
      </c>
      <c r="D217">
        <f t="shared" si="12"/>
        <v>-0.21600877192982448</v>
      </c>
    </row>
    <row r="218" spans="2:4" x14ac:dyDescent="0.25">
      <c r="B218" s="12">
        <v>43885</v>
      </c>
      <c r="C218" s="18">
        <v>18.239999999999998</v>
      </c>
      <c r="D218">
        <f t="shared" si="12"/>
        <v>-0.2320000000000001</v>
      </c>
    </row>
    <row r="219" spans="2:4" x14ac:dyDescent="0.25">
      <c r="B219" s="12">
        <v>43878</v>
      </c>
      <c r="C219" s="18">
        <v>23.75</v>
      </c>
      <c r="D219">
        <f t="shared" si="12"/>
        <v>-0.17591950034698123</v>
      </c>
    </row>
    <row r="220" spans="2:4" x14ac:dyDescent="0.25">
      <c r="B220" s="12">
        <v>43871</v>
      </c>
      <c r="C220" s="18">
        <v>28.82</v>
      </c>
      <c r="D220">
        <f t="shared" si="12"/>
        <v>2.6718916993231145E-2</v>
      </c>
    </row>
    <row r="221" spans="2:4" x14ac:dyDescent="0.25">
      <c r="B221" s="12">
        <v>43864</v>
      </c>
      <c r="C221" s="18">
        <v>28.07</v>
      </c>
      <c r="D221">
        <f t="shared" si="12"/>
        <v>0.13003220611916255</v>
      </c>
    </row>
    <row r="222" spans="2:4" x14ac:dyDescent="0.25">
      <c r="B222" s="12">
        <v>43857</v>
      </c>
      <c r="C222" s="18">
        <v>24.84</v>
      </c>
      <c r="D222">
        <f t="shared" si="12"/>
        <v>-3.4589972794403456E-2</v>
      </c>
    </row>
    <row r="223" spans="2:4" x14ac:dyDescent="0.25">
      <c r="B223" s="12">
        <v>43850</v>
      </c>
      <c r="C223" s="18">
        <v>25.73</v>
      </c>
      <c r="D223">
        <f t="shared" si="12"/>
        <v>-5.2302025782688721E-2</v>
      </c>
    </row>
    <row r="224" spans="2:4" x14ac:dyDescent="0.25">
      <c r="B224" s="12">
        <v>43843</v>
      </c>
      <c r="C224" s="18">
        <v>27.15</v>
      </c>
      <c r="D224">
        <f t="shared" si="12"/>
        <v>-1.3803159687498789E-2</v>
      </c>
    </row>
    <row r="225" spans="2:4" x14ac:dyDescent="0.25">
      <c r="B225" s="12">
        <v>43836</v>
      </c>
      <c r="C225" s="18">
        <v>27.530000999999999</v>
      </c>
      <c r="D225">
        <f t="shared" si="12"/>
        <v>6.2934401544401553E-2</v>
      </c>
    </row>
    <row r="226" spans="2:4" x14ac:dyDescent="0.25">
      <c r="B226" s="12">
        <v>43829</v>
      </c>
      <c r="C226" s="18">
        <v>25.9</v>
      </c>
      <c r="D226">
        <f t="shared" si="12"/>
        <v>-4.7093451066961056E-2</v>
      </c>
    </row>
    <row r="227" spans="2:4" x14ac:dyDescent="0.25">
      <c r="B227" s="12">
        <v>43822</v>
      </c>
      <c r="C227" s="18">
        <v>27.18</v>
      </c>
      <c r="D227">
        <f t="shared" si="12"/>
        <v>-3.6781903759397494E-4</v>
      </c>
    </row>
    <row r="228" spans="2:4" x14ac:dyDescent="0.25">
      <c r="B228" s="12">
        <v>43815</v>
      </c>
      <c r="C228" s="18">
        <v>27.190000999999999</v>
      </c>
      <c r="D228">
        <f t="shared" si="12"/>
        <v>-2.2996730147323063E-2</v>
      </c>
    </row>
    <row r="229" spans="2:4" x14ac:dyDescent="0.25">
      <c r="B229" s="12">
        <v>43808</v>
      </c>
      <c r="C229" s="18">
        <v>27.83</v>
      </c>
      <c r="D229">
        <f t="shared" si="12"/>
        <v>7.2385453216989859E-3</v>
      </c>
    </row>
    <row r="230" spans="2:4" x14ac:dyDescent="0.25">
      <c r="B230" s="12">
        <v>43801</v>
      </c>
      <c r="C230" s="18">
        <v>27.629999000000002</v>
      </c>
      <c r="D230">
        <f t="shared" si="12"/>
        <v>9.8683475925311903E-3</v>
      </c>
    </row>
    <row r="231" spans="2:4" x14ac:dyDescent="0.25">
      <c r="B231" s="12">
        <v>43794</v>
      </c>
      <c r="C231" s="18">
        <v>27.360001</v>
      </c>
      <c r="D231">
        <f t="shared" si="12"/>
        <v>-2.2857107142857158E-2</v>
      </c>
    </row>
    <row r="232" spans="2:4" x14ac:dyDescent="0.25">
      <c r="B232" s="12">
        <v>43787</v>
      </c>
      <c r="C232" s="18">
        <v>28</v>
      </c>
      <c r="D232">
        <f t="shared" si="12"/>
        <v>-6.5108545405390794E-2</v>
      </c>
    </row>
    <row r="233" spans="2:4" x14ac:dyDescent="0.25">
      <c r="B233" s="12">
        <v>43780</v>
      </c>
      <c r="C233" s="18">
        <v>29.950001</v>
      </c>
      <c r="D233">
        <f t="shared" si="12"/>
        <v>-5.1614914502849829E-2</v>
      </c>
    </row>
    <row r="234" spans="2:4" x14ac:dyDescent="0.25">
      <c r="B234" s="12">
        <v>43773</v>
      </c>
      <c r="C234" s="18">
        <v>31.58</v>
      </c>
      <c r="D234">
        <f t="shared" si="12"/>
        <v>0.2596729158356601</v>
      </c>
    </row>
    <row r="235" spans="2:4" x14ac:dyDescent="0.25">
      <c r="B235" s="12">
        <v>43766</v>
      </c>
      <c r="C235" s="18">
        <v>25.07</v>
      </c>
      <c r="D235">
        <f t="shared" si="12"/>
        <v>6.4543569619684549E-2</v>
      </c>
    </row>
    <row r="236" spans="2:4" x14ac:dyDescent="0.25">
      <c r="B236" s="12">
        <v>43759</v>
      </c>
      <c r="C236" s="18">
        <v>23.549999</v>
      </c>
      <c r="D236">
        <f t="shared" si="12"/>
        <v>3.9735055187638091E-2</v>
      </c>
    </row>
    <row r="237" spans="2:4" x14ac:dyDescent="0.25">
      <c r="B237" s="12">
        <v>43752</v>
      </c>
      <c r="C237" s="18">
        <v>22.65</v>
      </c>
      <c r="D237">
        <f t="shared" si="12"/>
        <v>1.3422818791946289E-2</v>
      </c>
    </row>
    <row r="238" spans="2:4" x14ac:dyDescent="0.25">
      <c r="B238" s="12">
        <v>43745</v>
      </c>
      <c r="C238" s="18">
        <v>22.35</v>
      </c>
      <c r="D238">
        <f t="shared" si="12"/>
        <v>0.10808130887456624</v>
      </c>
    </row>
    <row r="239" spans="2:4" x14ac:dyDescent="0.25">
      <c r="B239" s="12">
        <v>43738</v>
      </c>
      <c r="C239" s="18">
        <v>20.170000000000002</v>
      </c>
      <c r="D239">
        <f t="shared" si="12"/>
        <v>-3.0754398402421779E-2</v>
      </c>
    </row>
    <row r="240" spans="2:4" x14ac:dyDescent="0.25">
      <c r="B240" s="12">
        <v>43731</v>
      </c>
      <c r="C240" s="18">
        <v>20.809999000000001</v>
      </c>
      <c r="D240">
        <f t="shared" si="12"/>
        <v>-9.4035702831332335E-2</v>
      </c>
    </row>
    <row r="241" spans="2:4" x14ac:dyDescent="0.25">
      <c r="B241" s="12">
        <v>43724</v>
      </c>
      <c r="C241" s="18">
        <v>22.969999000000001</v>
      </c>
      <c r="D241">
        <f t="shared" si="12"/>
        <v>-4.0117049728374377E-2</v>
      </c>
    </row>
    <row r="242" spans="2:4" x14ac:dyDescent="0.25">
      <c r="B242" s="12">
        <v>43717</v>
      </c>
      <c r="C242" s="18">
        <v>23.93</v>
      </c>
      <c r="D242">
        <f t="shared" si="12"/>
        <v>0.23414137360192755</v>
      </c>
    </row>
    <row r="243" spans="2:4" x14ac:dyDescent="0.25">
      <c r="B243" s="12">
        <v>43710</v>
      </c>
      <c r="C243" s="18">
        <v>19.389999</v>
      </c>
      <c r="D243">
        <f t="shared" si="12"/>
        <v>4.9242370129870094E-2</v>
      </c>
    </row>
    <row r="244" spans="2:4" x14ac:dyDescent="0.25">
      <c r="B244" s="12">
        <v>43703</v>
      </c>
      <c r="C244" s="18">
        <v>18.48</v>
      </c>
      <c r="D244">
        <f t="shared" si="12"/>
        <v>8.8339222614840951E-2</v>
      </c>
    </row>
    <row r="245" spans="2:4" x14ac:dyDescent="0.25">
      <c r="B245" s="12">
        <v>43696</v>
      </c>
      <c r="C245" s="18">
        <v>16.98</v>
      </c>
      <c r="D245">
        <f t="shared" si="12"/>
        <v>1.6158050039380756E-2</v>
      </c>
    </row>
    <row r="246" spans="2:4" x14ac:dyDescent="0.25">
      <c r="B246" s="12">
        <v>43689</v>
      </c>
      <c r="C246" s="18">
        <v>16.709999</v>
      </c>
      <c r="D246">
        <f t="shared" si="12"/>
        <v>-0.11727422081352346</v>
      </c>
    </row>
    <row r="247" spans="2:4" x14ac:dyDescent="0.25">
      <c r="B247" s="12">
        <v>43682</v>
      </c>
      <c r="C247" s="18">
        <v>18.93</v>
      </c>
      <c r="D247">
        <f t="shared" si="12"/>
        <v>-7.8832071962631201E-2</v>
      </c>
    </row>
    <row r="248" spans="2:4" x14ac:dyDescent="0.25">
      <c r="B248" s="12">
        <v>43675</v>
      </c>
      <c r="C248" s="18">
        <v>20.549999</v>
      </c>
      <c r="D248">
        <f t="shared" si="12"/>
        <v>1.7830509270405637E-2</v>
      </c>
    </row>
    <row r="249" spans="2:4" x14ac:dyDescent="0.25">
      <c r="B249" s="12">
        <v>43668</v>
      </c>
      <c r="C249" s="18">
        <v>20.190000999999999</v>
      </c>
      <c r="D249">
        <f t="shared" si="12"/>
        <v>0.1266741629464283</v>
      </c>
    </row>
    <row r="250" spans="2:4" x14ac:dyDescent="0.25">
      <c r="B250" s="12">
        <v>43661</v>
      </c>
      <c r="C250" s="18">
        <v>17.920000000000002</v>
      </c>
      <c r="D250">
        <f t="shared" si="12"/>
        <v>-9.8137941714245391E-2</v>
      </c>
    </row>
    <row r="251" spans="2:4" x14ac:dyDescent="0.25">
      <c r="B251" s="12">
        <v>43654</v>
      </c>
      <c r="C251" s="18">
        <v>19.870000999999998</v>
      </c>
      <c r="D251">
        <f t="shared" si="12"/>
        <v>-6.0029514757378166E-3</v>
      </c>
    </row>
    <row r="252" spans="2:4" x14ac:dyDescent="0.25">
      <c r="B252" s="12">
        <v>43647</v>
      </c>
      <c r="C252" s="18">
        <v>19.989999999999998</v>
      </c>
      <c r="D252">
        <f t="shared" si="12"/>
        <v>8.5771947527748527E-3</v>
      </c>
    </row>
    <row r="253" spans="2:4" x14ac:dyDescent="0.25">
      <c r="B253" s="12">
        <v>43640</v>
      </c>
      <c r="C253" s="18">
        <v>19.82</v>
      </c>
      <c r="D253">
        <f t="shared" si="12"/>
        <v>4.3707214323328136E-2</v>
      </c>
    </row>
    <row r="254" spans="2:4" x14ac:dyDescent="0.25">
      <c r="B254" s="12">
        <v>43633</v>
      </c>
      <c r="C254" s="18">
        <v>18.989999999999998</v>
      </c>
      <c r="D254">
        <f t="shared" si="12"/>
        <v>-8.1721470019342379E-2</v>
      </c>
    </row>
    <row r="255" spans="2:4" x14ac:dyDescent="0.25">
      <c r="B255" s="12">
        <v>43626</v>
      </c>
      <c r="C255" s="18">
        <v>20.68</v>
      </c>
      <c r="D255">
        <f t="shared" si="12"/>
        <v>2.2244191794364765E-2</v>
      </c>
    </row>
    <row r="256" spans="2:4" x14ac:dyDescent="0.25">
      <c r="B256" s="12">
        <v>43619</v>
      </c>
      <c r="C256" s="18">
        <v>20.23</v>
      </c>
      <c r="D256">
        <f t="shared" si="12"/>
        <v>5.9162303664921367E-2</v>
      </c>
    </row>
    <row r="257" spans="2:4" x14ac:dyDescent="0.25">
      <c r="B257" s="12">
        <v>43612</v>
      </c>
      <c r="C257" s="18">
        <v>19.100000000000001</v>
      </c>
      <c r="D257">
        <f t="shared" si="12"/>
        <v>1.3262599469495928E-2</v>
      </c>
    </row>
    <row r="258" spans="2:4" x14ac:dyDescent="0.25">
      <c r="B258" s="12">
        <v>43605</v>
      </c>
      <c r="C258" s="18">
        <v>18.850000000000001</v>
      </c>
      <c r="D258">
        <f t="shared" si="12"/>
        <v>-9.5055208833413229E-2</v>
      </c>
    </row>
    <row r="259" spans="2:4" x14ac:dyDescent="0.25">
      <c r="B259" s="12">
        <v>43598</v>
      </c>
      <c r="C259" s="18">
        <v>20.83</v>
      </c>
      <c r="D259">
        <f t="shared" ref="D259:D322" si="13">C259/C260-1</f>
        <v>-5.6184866334390682E-2</v>
      </c>
    </row>
    <row r="260" spans="2:4" x14ac:dyDescent="0.25">
      <c r="B260" s="12">
        <v>43591</v>
      </c>
      <c r="C260" s="18">
        <v>22.07</v>
      </c>
      <c r="D260">
        <f t="shared" si="13"/>
        <v>1.1457378551787301E-2</v>
      </c>
    </row>
    <row r="261" spans="2:4" x14ac:dyDescent="0.25">
      <c r="B261" s="12">
        <v>43584</v>
      </c>
      <c r="C261" s="18">
        <v>21.82</v>
      </c>
      <c r="D261">
        <f t="shared" si="13"/>
        <v>1.0653080129689796E-2</v>
      </c>
    </row>
    <row r="262" spans="2:4" x14ac:dyDescent="0.25">
      <c r="B262" s="12">
        <v>43577</v>
      </c>
      <c r="C262" s="18">
        <v>21.59</v>
      </c>
      <c r="D262">
        <f t="shared" si="13"/>
        <v>-4.8059964726631432E-2</v>
      </c>
    </row>
    <row r="263" spans="2:4" x14ac:dyDescent="0.25">
      <c r="B263" s="12">
        <v>43570</v>
      </c>
      <c r="C263" s="18">
        <v>22.68</v>
      </c>
      <c r="D263">
        <f t="shared" si="13"/>
        <v>6.2295081967213006E-2</v>
      </c>
    </row>
    <row r="264" spans="2:4" x14ac:dyDescent="0.25">
      <c r="B264" s="12">
        <v>43563</v>
      </c>
      <c r="C264" s="18">
        <v>21.35</v>
      </c>
      <c r="D264">
        <f t="shared" si="13"/>
        <v>-2.2883295194508046E-2</v>
      </c>
    </row>
    <row r="265" spans="2:4" x14ac:dyDescent="0.25">
      <c r="B265" s="12">
        <v>43556</v>
      </c>
      <c r="C265" s="18">
        <v>21.85</v>
      </c>
      <c r="D265">
        <f t="shared" si="13"/>
        <v>7.0029382957884412E-2</v>
      </c>
    </row>
    <row r="266" spans="2:4" x14ac:dyDescent="0.25">
      <c r="B266" s="12">
        <v>43549</v>
      </c>
      <c r="C266" s="18">
        <v>20.420000000000002</v>
      </c>
      <c r="D266">
        <f t="shared" si="13"/>
        <v>-2.6692087702573808E-2</v>
      </c>
    </row>
    <row r="267" spans="2:4" x14ac:dyDescent="0.25">
      <c r="B267" s="12">
        <v>43542</v>
      </c>
      <c r="C267" s="18">
        <v>20.98</v>
      </c>
      <c r="D267">
        <f t="shared" si="13"/>
        <v>-8.3842794759825257E-2</v>
      </c>
    </row>
    <row r="268" spans="2:4" x14ac:dyDescent="0.25">
      <c r="B268" s="12">
        <v>43535</v>
      </c>
      <c r="C268" s="18">
        <v>22.9</v>
      </c>
      <c r="D268">
        <f t="shared" si="13"/>
        <v>-7.0993914807302216E-2</v>
      </c>
    </row>
    <row r="269" spans="2:4" x14ac:dyDescent="0.25">
      <c r="B269" s="12">
        <v>43528</v>
      </c>
      <c r="C269" s="18">
        <v>24.65</v>
      </c>
      <c r="D269">
        <f t="shared" si="13"/>
        <v>-0.15524331734064434</v>
      </c>
    </row>
    <row r="270" spans="2:4" x14ac:dyDescent="0.25">
      <c r="B270" s="12">
        <v>43521</v>
      </c>
      <c r="C270" s="18">
        <v>29.18</v>
      </c>
      <c r="D270">
        <f t="shared" si="13"/>
        <v>1.4250955856795366E-2</v>
      </c>
    </row>
    <row r="271" spans="2:4" x14ac:dyDescent="0.25">
      <c r="B271" s="12">
        <v>43514</v>
      </c>
      <c r="C271" s="18">
        <v>28.77</v>
      </c>
      <c r="D271">
        <f t="shared" si="13"/>
        <v>0.11252895929895756</v>
      </c>
    </row>
    <row r="272" spans="2:4" x14ac:dyDescent="0.25">
      <c r="B272" s="12">
        <v>43507</v>
      </c>
      <c r="C272" s="18">
        <v>25.860001</v>
      </c>
      <c r="D272">
        <f t="shared" si="13"/>
        <v>5.5941241322989166E-2</v>
      </c>
    </row>
    <row r="273" spans="2:4" x14ac:dyDescent="0.25">
      <c r="B273" s="12">
        <v>43500</v>
      </c>
      <c r="C273" s="18">
        <v>24.49</v>
      </c>
      <c r="D273">
        <f t="shared" si="13"/>
        <v>-4.2985541227041901E-2</v>
      </c>
    </row>
    <row r="274" spans="2:4" x14ac:dyDescent="0.25">
      <c r="B274" s="12">
        <v>43493</v>
      </c>
      <c r="C274" s="18">
        <v>25.59</v>
      </c>
      <c r="D274">
        <f t="shared" si="13"/>
        <v>4.4916292364230337E-2</v>
      </c>
    </row>
    <row r="275" spans="2:4" x14ac:dyDescent="0.25">
      <c r="B275" s="12">
        <v>43486</v>
      </c>
      <c r="C275" s="18">
        <v>24.49</v>
      </c>
      <c r="D275">
        <f t="shared" si="13"/>
        <v>2.468619246861925E-2</v>
      </c>
    </row>
    <row r="276" spans="2:4" x14ac:dyDescent="0.25">
      <c r="B276" s="12">
        <v>43479</v>
      </c>
      <c r="C276" s="18">
        <v>23.9</v>
      </c>
      <c r="D276">
        <f t="shared" si="13"/>
        <v>0.13701236917221693</v>
      </c>
    </row>
    <row r="277" spans="2:4" x14ac:dyDescent="0.25">
      <c r="B277" s="12">
        <v>43472</v>
      </c>
      <c r="C277" s="18">
        <v>21.02</v>
      </c>
      <c r="D277">
        <f t="shared" si="13"/>
        <v>9.4221816461312669E-2</v>
      </c>
    </row>
    <row r="278" spans="2:4" x14ac:dyDescent="0.25">
      <c r="B278" s="12">
        <v>43465</v>
      </c>
      <c r="C278" s="18">
        <v>19.209999</v>
      </c>
      <c r="D278">
        <f t="shared" si="13"/>
        <v>9.8341852487135561E-2</v>
      </c>
    </row>
    <row r="279" spans="2:4" x14ac:dyDescent="0.25">
      <c r="B279" s="12">
        <v>43458</v>
      </c>
      <c r="C279" s="18">
        <v>17.489999999999998</v>
      </c>
      <c r="D279">
        <f t="shared" si="13"/>
        <v>0.15598149372108372</v>
      </c>
    </row>
    <row r="280" spans="2:4" x14ac:dyDescent="0.25">
      <c r="B280" s="12">
        <v>43451</v>
      </c>
      <c r="C280" s="18">
        <v>15.13</v>
      </c>
      <c r="D280">
        <f t="shared" si="13"/>
        <v>-4.5425867507886353E-2</v>
      </c>
    </row>
    <row r="281" spans="2:4" x14ac:dyDescent="0.25">
      <c r="B281" s="12">
        <v>43444</v>
      </c>
      <c r="C281" s="18">
        <v>15.85</v>
      </c>
      <c r="D281">
        <f t="shared" si="13"/>
        <v>-5.9905156589255326E-2</v>
      </c>
    </row>
    <row r="282" spans="2:4" x14ac:dyDescent="0.25">
      <c r="B282" s="12">
        <v>43437</v>
      </c>
      <c r="C282" s="18">
        <v>16.860001</v>
      </c>
      <c r="D282">
        <f t="shared" si="13"/>
        <v>-0.13449686858316223</v>
      </c>
    </row>
    <row r="283" spans="2:4" x14ac:dyDescent="0.25">
      <c r="B283" s="12">
        <v>43430</v>
      </c>
      <c r="C283" s="18">
        <v>19.48</v>
      </c>
      <c r="D283">
        <f t="shared" si="13"/>
        <v>0.13453698311007556</v>
      </c>
    </row>
    <row r="284" spans="2:4" x14ac:dyDescent="0.25">
      <c r="B284" s="12">
        <v>43423</v>
      </c>
      <c r="C284" s="18">
        <v>17.170000000000002</v>
      </c>
      <c r="D284">
        <f t="shared" si="13"/>
        <v>-8.181823091881113E-2</v>
      </c>
    </row>
    <row r="285" spans="2:4" x14ac:dyDescent="0.25">
      <c r="B285" s="12">
        <v>43416</v>
      </c>
      <c r="C285" s="18">
        <v>18.700001</v>
      </c>
      <c r="D285">
        <f t="shared" si="13"/>
        <v>-0.1568980613165013</v>
      </c>
    </row>
    <row r="286" spans="2:4" x14ac:dyDescent="0.25">
      <c r="B286" s="12">
        <v>43409</v>
      </c>
      <c r="C286" s="18">
        <v>22.18</v>
      </c>
      <c r="D286">
        <f t="shared" si="13"/>
        <v>-2.4197096348438252E-2</v>
      </c>
    </row>
    <row r="287" spans="2:4" x14ac:dyDescent="0.25">
      <c r="B287" s="12">
        <v>43402</v>
      </c>
      <c r="C287" s="18">
        <v>22.73</v>
      </c>
      <c r="D287">
        <f t="shared" si="13"/>
        <v>8.289661743687482E-2</v>
      </c>
    </row>
    <row r="288" spans="2:4" x14ac:dyDescent="0.25">
      <c r="B288" s="12">
        <v>43395</v>
      </c>
      <c r="C288" s="18">
        <v>20.99</v>
      </c>
      <c r="D288">
        <f t="shared" si="13"/>
        <v>-7.655081390233176E-2</v>
      </c>
    </row>
    <row r="289" spans="2:4" x14ac:dyDescent="0.25">
      <c r="B289" s="12">
        <v>43388</v>
      </c>
      <c r="C289" s="18">
        <v>22.73</v>
      </c>
      <c r="D289">
        <f t="shared" si="13"/>
        <v>-3.1529571006798984E-2</v>
      </c>
    </row>
    <row r="290" spans="2:4" x14ac:dyDescent="0.25">
      <c r="B290" s="12">
        <v>43381</v>
      </c>
      <c r="C290" s="18">
        <v>23.469999000000001</v>
      </c>
      <c r="D290">
        <f t="shared" si="13"/>
        <v>8.1614257662618872E-3</v>
      </c>
    </row>
    <row r="291" spans="2:4" x14ac:dyDescent="0.25">
      <c r="B291" s="12">
        <v>43374</v>
      </c>
      <c r="C291" s="18">
        <v>23.280000999999999</v>
      </c>
      <c r="D291">
        <f t="shared" si="13"/>
        <v>-8.3464527559055091E-2</v>
      </c>
    </row>
    <row r="292" spans="2:4" x14ac:dyDescent="0.25">
      <c r="B292" s="12">
        <v>43367</v>
      </c>
      <c r="C292" s="18">
        <v>25.4</v>
      </c>
      <c r="D292">
        <f t="shared" si="13"/>
        <v>-3.2380952380952399E-2</v>
      </c>
    </row>
    <row r="293" spans="2:4" x14ac:dyDescent="0.25">
      <c r="B293" s="12">
        <v>43360</v>
      </c>
      <c r="C293" s="18">
        <v>26.25</v>
      </c>
      <c r="D293">
        <f t="shared" si="13"/>
        <v>-1.8691588785046731E-2</v>
      </c>
    </row>
    <row r="294" spans="2:4" x14ac:dyDescent="0.25">
      <c r="B294" s="12">
        <v>43353</v>
      </c>
      <c r="C294" s="18">
        <v>26.75</v>
      </c>
      <c r="D294">
        <f t="shared" si="13"/>
        <v>-1.4732965009208066E-2</v>
      </c>
    </row>
    <row r="295" spans="2:4" x14ac:dyDescent="0.25">
      <c r="B295" s="12">
        <v>43346</v>
      </c>
      <c r="C295" s="18">
        <v>27.15</v>
      </c>
      <c r="D295">
        <f t="shared" si="13"/>
        <v>-0.10396036646733886</v>
      </c>
    </row>
    <row r="296" spans="2:4" x14ac:dyDescent="0.25">
      <c r="B296" s="12">
        <v>43339</v>
      </c>
      <c r="C296" s="18">
        <v>30.299999</v>
      </c>
      <c r="D296">
        <f t="shared" si="13"/>
        <v>-2.8846217024159682E-2</v>
      </c>
    </row>
    <row r="297" spans="2:4" x14ac:dyDescent="0.25">
      <c r="B297" s="12">
        <v>43332</v>
      </c>
      <c r="C297" s="18">
        <v>31.200001</v>
      </c>
      <c r="D297">
        <f t="shared" si="13"/>
        <v>5.5837633023270161E-2</v>
      </c>
    </row>
    <row r="298" spans="2:4" x14ac:dyDescent="0.25">
      <c r="B298" s="12">
        <v>43325</v>
      </c>
      <c r="C298" s="18">
        <v>29.549999</v>
      </c>
      <c r="D298">
        <f t="shared" si="13"/>
        <v>-0.11261261599437289</v>
      </c>
    </row>
    <row r="299" spans="2:4" x14ac:dyDescent="0.25">
      <c r="B299" s="12">
        <v>43318</v>
      </c>
      <c r="C299" s="18">
        <v>33.299999</v>
      </c>
      <c r="D299">
        <f t="shared" si="13"/>
        <v>-5.6657225401054556E-2</v>
      </c>
    </row>
    <row r="300" spans="2:4" x14ac:dyDescent="0.25">
      <c r="B300" s="12">
        <v>43311</v>
      </c>
      <c r="C300" s="18">
        <v>35.299999</v>
      </c>
      <c r="D300">
        <f t="shared" si="13"/>
        <v>-0.25918158408471836</v>
      </c>
    </row>
    <row r="301" spans="2:4" x14ac:dyDescent="0.25">
      <c r="B301" s="12">
        <v>43304</v>
      </c>
      <c r="C301" s="18">
        <v>47.650002000000001</v>
      </c>
      <c r="D301">
        <f t="shared" si="13"/>
        <v>-4.1247463958803521E-2</v>
      </c>
    </row>
    <row r="302" spans="2:4" x14ac:dyDescent="0.25">
      <c r="B302" s="12">
        <v>43297</v>
      </c>
      <c r="C302" s="18">
        <v>49.700001</v>
      </c>
      <c r="D302">
        <f t="shared" si="13"/>
        <v>-2.2615477782319648E-2</v>
      </c>
    </row>
    <row r="303" spans="2:4" x14ac:dyDescent="0.25">
      <c r="B303" s="12">
        <v>43290</v>
      </c>
      <c r="C303" s="18">
        <v>50.849997999999999</v>
      </c>
      <c r="D303">
        <f t="shared" si="13"/>
        <v>4.4147781434337174E-2</v>
      </c>
    </row>
    <row r="304" spans="2:4" x14ac:dyDescent="0.25">
      <c r="B304" s="12">
        <v>43283</v>
      </c>
      <c r="C304" s="18">
        <v>48.700001</v>
      </c>
      <c r="D304">
        <f t="shared" si="13"/>
        <v>-9.1556659550084962E-3</v>
      </c>
    </row>
    <row r="305" spans="2:4" x14ac:dyDescent="0.25">
      <c r="B305" s="12">
        <v>43276</v>
      </c>
      <c r="C305" s="18">
        <v>49.150002000000001</v>
      </c>
      <c r="D305">
        <f t="shared" si="13"/>
        <v>-5.5715601454670471E-2</v>
      </c>
    </row>
    <row r="306" spans="2:4" x14ac:dyDescent="0.25">
      <c r="B306" s="12">
        <v>43269</v>
      </c>
      <c r="C306" s="18">
        <v>52.049999</v>
      </c>
      <c r="D306">
        <f t="shared" si="13"/>
        <v>-9.3205623930117665E-2</v>
      </c>
    </row>
    <row r="307" spans="2:4" x14ac:dyDescent="0.25">
      <c r="B307" s="12">
        <v>43262</v>
      </c>
      <c r="C307" s="18">
        <v>57.400002000000001</v>
      </c>
      <c r="D307">
        <f t="shared" si="13"/>
        <v>8.7190935909009504E-4</v>
      </c>
    </row>
    <row r="308" spans="2:4" x14ac:dyDescent="0.25">
      <c r="B308" s="12">
        <v>43255</v>
      </c>
      <c r="C308" s="18">
        <v>57.349997999999999</v>
      </c>
      <c r="D308">
        <f t="shared" si="13"/>
        <v>-3.8558322261246558E-2</v>
      </c>
    </row>
    <row r="309" spans="2:4" x14ac:dyDescent="0.25">
      <c r="B309" s="12">
        <v>43248</v>
      </c>
      <c r="C309" s="18">
        <v>59.650002000000001</v>
      </c>
      <c r="D309">
        <f t="shared" si="13"/>
        <v>-9.1361958615250316E-3</v>
      </c>
    </row>
    <row r="310" spans="2:4" x14ac:dyDescent="0.25">
      <c r="B310" s="12">
        <v>43241</v>
      </c>
      <c r="C310" s="18">
        <v>60.200001</v>
      </c>
      <c r="D310">
        <f t="shared" si="13"/>
        <v>-8.2985892116183013E-4</v>
      </c>
    </row>
    <row r="311" spans="2:4" x14ac:dyDescent="0.25">
      <c r="B311" s="12">
        <v>43234</v>
      </c>
      <c r="C311" s="18">
        <v>60.25</v>
      </c>
      <c r="D311">
        <f t="shared" si="13"/>
        <v>0.12933462527964856</v>
      </c>
    </row>
    <row r="312" spans="2:4" x14ac:dyDescent="0.25">
      <c r="B312" s="12">
        <v>43227</v>
      </c>
      <c r="C312" s="18">
        <v>53.349997999999999</v>
      </c>
      <c r="D312">
        <f t="shared" si="13"/>
        <v>5.3306927806241688E-2</v>
      </c>
    </row>
    <row r="313" spans="2:4" x14ac:dyDescent="0.25">
      <c r="B313" s="12">
        <v>43220</v>
      </c>
      <c r="C313" s="18">
        <v>50.650002000000001</v>
      </c>
      <c r="D313">
        <f t="shared" si="13"/>
        <v>-2.5961499999999971E-2</v>
      </c>
    </row>
    <row r="314" spans="2:4" x14ac:dyDescent="0.25">
      <c r="B314" s="12">
        <v>43213</v>
      </c>
      <c r="C314" s="18">
        <v>52</v>
      </c>
      <c r="D314">
        <f t="shared" si="13"/>
        <v>4.0000000000000036E-2</v>
      </c>
    </row>
    <row r="315" spans="2:4" x14ac:dyDescent="0.25">
      <c r="B315" s="12">
        <v>43206</v>
      </c>
      <c r="C315" s="18">
        <v>50</v>
      </c>
      <c r="D315">
        <f t="shared" si="13"/>
        <v>0.13895211212063274</v>
      </c>
    </row>
    <row r="316" spans="2:4" x14ac:dyDescent="0.25">
      <c r="B316" s="12">
        <v>43199</v>
      </c>
      <c r="C316" s="18">
        <v>43.900002000000001</v>
      </c>
      <c r="D316">
        <f t="shared" si="13"/>
        <v>5.5288560350411631E-2</v>
      </c>
    </row>
    <row r="317" spans="2:4" x14ac:dyDescent="0.25">
      <c r="B317" s="12">
        <v>43192</v>
      </c>
      <c r="C317" s="18">
        <v>41.599997999999999</v>
      </c>
      <c r="D317">
        <f t="shared" si="13"/>
        <v>0</v>
      </c>
    </row>
    <row r="318" spans="2:4" x14ac:dyDescent="0.25">
      <c r="B318" s="12">
        <v>43185</v>
      </c>
      <c r="C318" s="18">
        <v>41.599997999999999</v>
      </c>
      <c r="D318">
        <f t="shared" si="13"/>
        <v>-5.8823595954217267E-2</v>
      </c>
    </row>
    <row r="319" spans="2:4" x14ac:dyDescent="0.25">
      <c r="B319" s="12">
        <v>43178</v>
      </c>
      <c r="C319" s="18">
        <v>44.200001</v>
      </c>
      <c r="D319">
        <f t="shared" si="13"/>
        <v>-6.157106418560776E-2</v>
      </c>
    </row>
    <row r="320" spans="2:4" x14ac:dyDescent="0.25">
      <c r="B320" s="12">
        <v>43171</v>
      </c>
      <c r="C320" s="18">
        <v>47.099997999999999</v>
      </c>
      <c r="D320">
        <f t="shared" si="13"/>
        <v>8.7759794174591121E-2</v>
      </c>
    </row>
    <row r="321" spans="2:4" x14ac:dyDescent="0.25">
      <c r="B321" s="12">
        <v>43164</v>
      </c>
      <c r="C321" s="18">
        <v>43.299999</v>
      </c>
      <c r="D321">
        <f t="shared" si="13"/>
        <v>5.2247798189657413E-2</v>
      </c>
    </row>
    <row r="322" spans="2:4" x14ac:dyDescent="0.25">
      <c r="B322" s="12">
        <v>43157</v>
      </c>
      <c r="C322" s="18">
        <v>41.150002000000001</v>
      </c>
      <c r="D322">
        <f t="shared" si="13"/>
        <v>-0.11123103911946086</v>
      </c>
    </row>
    <row r="323" spans="2:4" x14ac:dyDescent="0.25">
      <c r="B323" s="12">
        <v>43150</v>
      </c>
      <c r="C323" s="18">
        <v>46.299999</v>
      </c>
      <c r="D323">
        <f t="shared" ref="D323:D386" si="14">C323/C324-1</f>
        <v>6.4367793103448312E-2</v>
      </c>
    </row>
    <row r="324" spans="2:4" x14ac:dyDescent="0.25">
      <c r="B324" s="12">
        <v>43143</v>
      </c>
      <c r="C324" s="18">
        <v>43.5</v>
      </c>
      <c r="D324">
        <f t="shared" si="14"/>
        <v>3.6948723791448757E-2</v>
      </c>
    </row>
    <row r="325" spans="2:4" x14ac:dyDescent="0.25">
      <c r="B325" s="12">
        <v>43136</v>
      </c>
      <c r="C325" s="18">
        <v>41.950001</v>
      </c>
      <c r="D325">
        <f t="shared" si="14"/>
        <v>-6.047034443581889E-2</v>
      </c>
    </row>
    <row r="326" spans="2:4" x14ac:dyDescent="0.25">
      <c r="B326" s="12">
        <v>43129</v>
      </c>
      <c r="C326" s="18">
        <v>44.650002000000001</v>
      </c>
      <c r="D326">
        <f t="shared" si="14"/>
        <v>-0.13468985018177715</v>
      </c>
    </row>
    <row r="327" spans="2:4" x14ac:dyDescent="0.25">
      <c r="B327" s="12">
        <v>43122</v>
      </c>
      <c r="C327" s="18">
        <v>51.599997999999999</v>
      </c>
      <c r="D327">
        <f t="shared" si="14"/>
        <v>-7.6592750955748912E-2</v>
      </c>
    </row>
    <row r="328" spans="2:4" x14ac:dyDescent="0.25">
      <c r="B328" s="12">
        <v>43115</v>
      </c>
      <c r="C328" s="18">
        <v>55.880001</v>
      </c>
      <c r="D328">
        <f t="shared" si="14"/>
        <v>3.7697364445584469E-2</v>
      </c>
    </row>
    <row r="329" spans="2:4" x14ac:dyDescent="0.25">
      <c r="B329" s="12">
        <v>43108</v>
      </c>
      <c r="C329" s="18">
        <v>53.849997999999999</v>
      </c>
      <c r="D329">
        <f t="shared" si="14"/>
        <v>4.2594306191895193E-2</v>
      </c>
    </row>
    <row r="330" spans="2:4" x14ac:dyDescent="0.25">
      <c r="B330" s="12">
        <v>43101</v>
      </c>
      <c r="C330" s="18">
        <v>51.650002000000001</v>
      </c>
      <c r="D330">
        <f t="shared" si="14"/>
        <v>6.8226706982976726E-3</v>
      </c>
    </row>
    <row r="331" spans="2:4" x14ac:dyDescent="0.25">
      <c r="B331" s="12">
        <v>43094</v>
      </c>
      <c r="C331" s="18">
        <v>51.299999</v>
      </c>
      <c r="D331">
        <f t="shared" si="14"/>
        <v>2.7026986445906065E-2</v>
      </c>
    </row>
    <row r="332" spans="2:4" x14ac:dyDescent="0.25">
      <c r="B332" s="12">
        <v>43087</v>
      </c>
      <c r="C332" s="18">
        <v>49.950001</v>
      </c>
      <c r="D332">
        <f t="shared" si="14"/>
        <v>-1.7699056743325725E-2</v>
      </c>
    </row>
    <row r="333" spans="2:4" x14ac:dyDescent="0.25">
      <c r="B333" s="12">
        <v>43080</v>
      </c>
      <c r="C333" s="18">
        <v>50.849997999999999</v>
      </c>
      <c r="D333">
        <f t="shared" si="14"/>
        <v>-1.5488944221144441E-2</v>
      </c>
    </row>
    <row r="334" spans="2:4" x14ac:dyDescent="0.25">
      <c r="B334" s="12">
        <v>43073</v>
      </c>
      <c r="C334" s="18">
        <v>51.650002000000001</v>
      </c>
      <c r="D334">
        <f t="shared" si="14"/>
        <v>-2.8222012108296779E-2</v>
      </c>
    </row>
    <row r="335" spans="2:4" x14ac:dyDescent="0.25">
      <c r="B335" s="12">
        <v>43066</v>
      </c>
      <c r="C335" s="18">
        <v>53.150002000000001</v>
      </c>
      <c r="D335">
        <f t="shared" si="14"/>
        <v>2.8046440463318278E-2</v>
      </c>
    </row>
    <row r="336" spans="2:4" x14ac:dyDescent="0.25">
      <c r="B336" s="12">
        <v>43059</v>
      </c>
      <c r="C336" s="18">
        <v>51.700001</v>
      </c>
      <c r="D336">
        <f t="shared" si="14"/>
        <v>2.4777006446441874E-2</v>
      </c>
    </row>
    <row r="337" spans="2:4" x14ac:dyDescent="0.25">
      <c r="B337" s="12">
        <v>43052</v>
      </c>
      <c r="C337" s="18">
        <v>50.450001</v>
      </c>
      <c r="D337">
        <f t="shared" si="14"/>
        <v>7.2263593459374942E-2</v>
      </c>
    </row>
    <row r="338" spans="2:4" x14ac:dyDescent="0.25">
      <c r="B338" s="12">
        <v>43045</v>
      </c>
      <c r="C338" s="18">
        <v>47.049999</v>
      </c>
      <c r="D338">
        <f t="shared" si="14"/>
        <v>-2.5879917720081136E-2</v>
      </c>
    </row>
    <row r="339" spans="2:4" x14ac:dyDescent="0.25">
      <c r="B339" s="12">
        <v>43038</v>
      </c>
      <c r="C339" s="18">
        <v>48.299999</v>
      </c>
      <c r="D339">
        <f t="shared" si="14"/>
        <v>4.9999978260869549E-2</v>
      </c>
    </row>
    <row r="340" spans="2:4" x14ac:dyDescent="0.25">
      <c r="B340" s="12">
        <v>43031</v>
      </c>
      <c r="C340" s="18">
        <v>46</v>
      </c>
      <c r="D340">
        <f t="shared" si="14"/>
        <v>5.7471264367816133E-2</v>
      </c>
    </row>
    <row r="341" spans="2:4" x14ac:dyDescent="0.25">
      <c r="B341" s="12">
        <v>43024</v>
      </c>
      <c r="C341" s="18">
        <v>43.5</v>
      </c>
      <c r="D341">
        <f t="shared" si="14"/>
        <v>-2.6845659354683193E-2</v>
      </c>
    </row>
    <row r="342" spans="2:4" x14ac:dyDescent="0.25">
      <c r="B342" s="12">
        <v>43017</v>
      </c>
      <c r="C342" s="18">
        <v>44.700001</v>
      </c>
      <c r="D342">
        <f t="shared" si="14"/>
        <v>-6.9719002491550497E-2</v>
      </c>
    </row>
    <row r="343" spans="2:4" x14ac:dyDescent="0.25">
      <c r="B343" s="12">
        <v>43010</v>
      </c>
      <c r="C343" s="18">
        <v>48.049999</v>
      </c>
      <c r="D343">
        <f t="shared" si="14"/>
        <v>4.7982575702620434E-2</v>
      </c>
    </row>
    <row r="344" spans="2:4" x14ac:dyDescent="0.25">
      <c r="B344" s="12">
        <v>43003</v>
      </c>
      <c r="C344" s="18">
        <v>45.849997999999999</v>
      </c>
      <c r="D344">
        <f t="shared" si="14"/>
        <v>6.7520301105464364E-2</v>
      </c>
    </row>
    <row r="345" spans="2:4" x14ac:dyDescent="0.25">
      <c r="B345" s="12">
        <v>42996</v>
      </c>
      <c r="C345" s="18">
        <v>42.950001</v>
      </c>
      <c r="D345">
        <f t="shared" si="14"/>
        <v>0.11848955112033588</v>
      </c>
    </row>
    <row r="346" spans="2:4" x14ac:dyDescent="0.25">
      <c r="B346" s="12">
        <v>42989</v>
      </c>
      <c r="C346" s="18">
        <v>38.400002000000001</v>
      </c>
      <c r="D346">
        <f t="shared" si="14"/>
        <v>6.8150234543804311E-2</v>
      </c>
    </row>
    <row r="347" spans="2:4" x14ac:dyDescent="0.25">
      <c r="B347" s="12">
        <v>42982</v>
      </c>
      <c r="C347" s="18">
        <v>35.950001</v>
      </c>
      <c r="D347">
        <f t="shared" si="14"/>
        <v>4.1900001170391832E-3</v>
      </c>
    </row>
    <row r="348" spans="2:4" x14ac:dyDescent="0.25">
      <c r="B348" s="12">
        <v>42975</v>
      </c>
      <c r="C348" s="18">
        <v>35.799999</v>
      </c>
      <c r="D348">
        <f t="shared" si="14"/>
        <v>2.4320399876383458E-2</v>
      </c>
    </row>
    <row r="349" spans="2:4" x14ac:dyDescent="0.25">
      <c r="B349" s="12">
        <v>42968</v>
      </c>
      <c r="C349" s="18">
        <v>34.950001</v>
      </c>
      <c r="D349">
        <f t="shared" si="14"/>
        <v>2.3426030838885392E-2</v>
      </c>
    </row>
    <row r="350" spans="2:4" x14ac:dyDescent="0.25">
      <c r="B350" s="12">
        <v>42961</v>
      </c>
      <c r="C350" s="18">
        <v>34.150002000000001</v>
      </c>
      <c r="D350">
        <f t="shared" si="14"/>
        <v>-2.8449500514964421E-2</v>
      </c>
    </row>
    <row r="351" spans="2:4" x14ac:dyDescent="0.25">
      <c r="B351" s="12">
        <v>42954</v>
      </c>
      <c r="C351" s="18">
        <v>35.150002000000001</v>
      </c>
      <c r="D351">
        <f t="shared" si="14"/>
        <v>-2.9005496436312228E-2</v>
      </c>
    </row>
    <row r="352" spans="2:4" x14ac:dyDescent="0.25">
      <c r="B352" s="12">
        <v>42947</v>
      </c>
      <c r="C352" s="18">
        <v>36.200001</v>
      </c>
      <c r="D352">
        <f t="shared" si="14"/>
        <v>-6.4599481534897141E-2</v>
      </c>
    </row>
    <row r="353" spans="2:4" x14ac:dyDescent="0.25">
      <c r="B353" s="12">
        <v>42940</v>
      </c>
      <c r="C353" s="18">
        <v>38.700001</v>
      </c>
      <c r="D353">
        <f t="shared" si="14"/>
        <v>0.44134081936685288</v>
      </c>
    </row>
    <row r="354" spans="2:4" x14ac:dyDescent="0.25">
      <c r="B354" s="12">
        <v>42933</v>
      </c>
      <c r="C354" s="18">
        <v>26.85</v>
      </c>
      <c r="D354">
        <f t="shared" si="14"/>
        <v>3.4682041052715329E-2</v>
      </c>
    </row>
    <row r="355" spans="2:4" x14ac:dyDescent="0.25">
      <c r="B355" s="12">
        <v>42926</v>
      </c>
      <c r="C355" s="18">
        <v>25.950001</v>
      </c>
      <c r="D355">
        <f t="shared" si="14"/>
        <v>5.2738377281947413E-2</v>
      </c>
    </row>
    <row r="356" spans="2:4" x14ac:dyDescent="0.25">
      <c r="B356" s="12">
        <v>42919</v>
      </c>
      <c r="C356" s="18">
        <v>24.65</v>
      </c>
      <c r="D356">
        <f t="shared" si="14"/>
        <v>-5.5555555555555691E-2</v>
      </c>
    </row>
    <row r="357" spans="2:4" x14ac:dyDescent="0.25">
      <c r="B357" s="12">
        <v>42912</v>
      </c>
      <c r="C357" s="18">
        <v>26.1</v>
      </c>
      <c r="D357">
        <f t="shared" si="14"/>
        <v>-2.063789868667909E-2</v>
      </c>
    </row>
    <row r="358" spans="2:4" x14ac:dyDescent="0.25">
      <c r="B358" s="12">
        <v>42905</v>
      </c>
      <c r="C358" s="18">
        <v>26.65</v>
      </c>
      <c r="D358">
        <f t="shared" si="14"/>
        <v>2.8957528957529011E-2</v>
      </c>
    </row>
    <row r="359" spans="2:4" x14ac:dyDescent="0.25">
      <c r="B359" s="12">
        <v>42898</v>
      </c>
      <c r="C359" s="18">
        <v>25.9</v>
      </c>
      <c r="D359">
        <f t="shared" si="14"/>
        <v>3.8076110698352261E-2</v>
      </c>
    </row>
    <row r="360" spans="2:4" x14ac:dyDescent="0.25">
      <c r="B360" s="12">
        <v>42891</v>
      </c>
      <c r="C360" s="18">
        <v>24.950001</v>
      </c>
      <c r="D360">
        <f t="shared" si="14"/>
        <v>5.8100127226463183E-2</v>
      </c>
    </row>
    <row r="361" spans="2:4" x14ac:dyDescent="0.25">
      <c r="B361" s="12">
        <v>42884</v>
      </c>
      <c r="C361" s="18">
        <v>23.58</v>
      </c>
      <c r="D361">
        <f t="shared" si="14"/>
        <v>-1.1320754716981241E-2</v>
      </c>
    </row>
    <row r="362" spans="2:4" x14ac:dyDescent="0.25">
      <c r="B362" s="12">
        <v>42877</v>
      </c>
      <c r="C362" s="18">
        <v>23.85</v>
      </c>
      <c r="D362">
        <f t="shared" si="14"/>
        <v>8.4566596194504129E-3</v>
      </c>
    </row>
    <row r="363" spans="2:4" x14ac:dyDescent="0.25">
      <c r="B363" s="12">
        <v>42870</v>
      </c>
      <c r="C363" s="18">
        <v>23.65</v>
      </c>
      <c r="D363">
        <f t="shared" si="14"/>
        <v>1.2847965738757905E-2</v>
      </c>
    </row>
    <row r="364" spans="2:4" x14ac:dyDescent="0.25">
      <c r="B364" s="12">
        <v>42863</v>
      </c>
      <c r="C364" s="18">
        <v>23.35</v>
      </c>
      <c r="D364">
        <f t="shared" si="14"/>
        <v>1.7429149567357305E-2</v>
      </c>
    </row>
    <row r="365" spans="2:4" x14ac:dyDescent="0.25">
      <c r="B365" s="12">
        <v>42856</v>
      </c>
      <c r="C365" s="18">
        <v>22.950001</v>
      </c>
      <c r="D365">
        <f t="shared" si="14"/>
        <v>-3.3684168421052596E-2</v>
      </c>
    </row>
    <row r="366" spans="2:4" x14ac:dyDescent="0.25">
      <c r="B366" s="12">
        <v>42849</v>
      </c>
      <c r="C366" s="18">
        <v>23.75</v>
      </c>
      <c r="D366">
        <f t="shared" si="14"/>
        <v>8.9449591259155525E-2</v>
      </c>
    </row>
    <row r="367" spans="2:4" x14ac:dyDescent="0.25">
      <c r="B367" s="12">
        <v>42842</v>
      </c>
      <c r="C367" s="18">
        <v>21.799999</v>
      </c>
      <c r="D367">
        <f t="shared" si="14"/>
        <v>4.0572694960730571E-2</v>
      </c>
    </row>
    <row r="368" spans="2:4" x14ac:dyDescent="0.25">
      <c r="B368" s="12">
        <v>42835</v>
      </c>
      <c r="C368" s="18">
        <v>20.950001</v>
      </c>
      <c r="D368">
        <f t="shared" si="14"/>
        <v>-6.0538029620539446E-2</v>
      </c>
    </row>
    <row r="369" spans="2:4" x14ac:dyDescent="0.25">
      <c r="B369" s="12">
        <v>42828</v>
      </c>
      <c r="C369" s="18">
        <v>22.299999</v>
      </c>
      <c r="D369">
        <f t="shared" si="14"/>
        <v>-5.7082494714587706E-2</v>
      </c>
    </row>
    <row r="370" spans="2:4" x14ac:dyDescent="0.25">
      <c r="B370" s="12">
        <v>42821</v>
      </c>
      <c r="C370" s="18">
        <v>23.65</v>
      </c>
      <c r="D370">
        <f t="shared" si="14"/>
        <v>9.2378752886836057E-2</v>
      </c>
    </row>
    <row r="371" spans="2:4" x14ac:dyDescent="0.25">
      <c r="B371" s="12">
        <v>42814</v>
      </c>
      <c r="C371" s="18">
        <v>21.65</v>
      </c>
      <c r="D371">
        <f t="shared" si="14"/>
        <v>6.9767441860464352E-3</v>
      </c>
    </row>
    <row r="372" spans="2:4" x14ac:dyDescent="0.25">
      <c r="B372" s="12">
        <v>42807</v>
      </c>
      <c r="C372" s="18">
        <v>21.5</v>
      </c>
      <c r="D372">
        <f t="shared" si="14"/>
        <v>4.8780487804878092E-2</v>
      </c>
    </row>
    <row r="373" spans="2:4" x14ac:dyDescent="0.25">
      <c r="B373" s="12">
        <v>42800</v>
      </c>
      <c r="C373" s="18">
        <v>20.5</v>
      </c>
      <c r="D373">
        <f t="shared" si="14"/>
        <v>-8.8888888888888906E-2</v>
      </c>
    </row>
    <row r="374" spans="2:4" x14ac:dyDescent="0.25">
      <c r="B374" s="12">
        <v>42793</v>
      </c>
      <c r="C374" s="18">
        <v>22.5</v>
      </c>
      <c r="D374">
        <f t="shared" si="14"/>
        <v>0.10024444497582174</v>
      </c>
    </row>
    <row r="375" spans="2:4" x14ac:dyDescent="0.25">
      <c r="B375" s="12">
        <v>42786</v>
      </c>
      <c r="C375" s="18">
        <v>20.450001</v>
      </c>
      <c r="D375">
        <f t="shared" si="14"/>
        <v>-4.866082961853202E-3</v>
      </c>
    </row>
    <row r="376" spans="2:4" x14ac:dyDescent="0.25">
      <c r="B376" s="12">
        <v>42779</v>
      </c>
      <c r="C376" s="18">
        <v>20.549999</v>
      </c>
      <c r="D376">
        <f t="shared" si="14"/>
        <v>1.9851066997518707E-2</v>
      </c>
    </row>
    <row r="377" spans="2:4" x14ac:dyDescent="0.25">
      <c r="B377" s="12">
        <v>42772</v>
      </c>
      <c r="C377" s="18">
        <v>20.149999999999999</v>
      </c>
      <c r="D377">
        <f t="shared" si="14"/>
        <v>4.6753246753246769E-2</v>
      </c>
    </row>
    <row r="378" spans="2:4" x14ac:dyDescent="0.25">
      <c r="B378" s="12">
        <v>42765</v>
      </c>
      <c r="C378" s="18">
        <v>19.25</v>
      </c>
      <c r="D378">
        <f t="shared" si="14"/>
        <v>0.13235294117647056</v>
      </c>
    </row>
    <row r="379" spans="2:4" x14ac:dyDescent="0.25">
      <c r="B379" s="12">
        <v>42758</v>
      </c>
      <c r="C379" s="18">
        <v>17</v>
      </c>
      <c r="D379">
        <f t="shared" si="14"/>
        <v>6.5830721003134807E-2</v>
      </c>
    </row>
    <row r="380" spans="2:4" x14ac:dyDescent="0.25">
      <c r="B380" s="12">
        <v>42751</v>
      </c>
      <c r="C380" s="18">
        <v>15.95</v>
      </c>
      <c r="D380">
        <f t="shared" si="14"/>
        <v>1.9169329073482455E-2</v>
      </c>
    </row>
    <row r="381" spans="2:4" x14ac:dyDescent="0.25">
      <c r="B381" s="12">
        <v>42744</v>
      </c>
      <c r="C381" s="18">
        <v>15.65</v>
      </c>
      <c r="D381">
        <f t="shared" si="14"/>
        <v>6.4308681672025081E-3</v>
      </c>
    </row>
    <row r="382" spans="2:4" x14ac:dyDescent="0.25">
      <c r="B382" s="12">
        <v>42737</v>
      </c>
      <c r="C382" s="18">
        <v>15.55</v>
      </c>
      <c r="D382">
        <f t="shared" si="14"/>
        <v>0.11071428571428577</v>
      </c>
    </row>
    <row r="383" spans="2:4" x14ac:dyDescent="0.25">
      <c r="B383" s="12">
        <v>42730</v>
      </c>
      <c r="C383" s="18">
        <v>14</v>
      </c>
      <c r="D383">
        <f t="shared" si="14"/>
        <v>-3.7800687285223455E-2</v>
      </c>
    </row>
    <row r="384" spans="2:4" x14ac:dyDescent="0.25">
      <c r="B384" s="12">
        <v>42723</v>
      </c>
      <c r="C384" s="18">
        <v>14.55</v>
      </c>
      <c r="D384">
        <f t="shared" si="14"/>
        <v>-3.9603960396039528E-2</v>
      </c>
    </row>
    <row r="385" spans="2:4" x14ac:dyDescent="0.25">
      <c r="B385" s="12">
        <v>42716</v>
      </c>
      <c r="C385" s="18">
        <v>15.15</v>
      </c>
      <c r="D385">
        <f t="shared" si="14"/>
        <v>-3.8095238095238071E-2</v>
      </c>
    </row>
    <row r="386" spans="2:4" x14ac:dyDescent="0.25">
      <c r="B386" s="12">
        <v>42709</v>
      </c>
      <c r="C386" s="18">
        <v>15.75</v>
      </c>
      <c r="D386">
        <f t="shared" si="14"/>
        <v>5.7046979865771785E-2</v>
      </c>
    </row>
    <row r="387" spans="2:4" x14ac:dyDescent="0.25">
      <c r="B387" s="12">
        <v>42702</v>
      </c>
      <c r="C387" s="18">
        <v>14.9</v>
      </c>
      <c r="D387">
        <f t="shared" ref="D387:D450" si="15">C387/C388-1</f>
        <v>-9.966777408637939E-3</v>
      </c>
    </row>
    <row r="388" spans="2:4" x14ac:dyDescent="0.25">
      <c r="B388" s="12">
        <v>42695</v>
      </c>
      <c r="C388" s="18">
        <v>15.05</v>
      </c>
      <c r="D388">
        <f t="shared" si="15"/>
        <v>5.2447552447552503E-2</v>
      </c>
    </row>
    <row r="389" spans="2:4" x14ac:dyDescent="0.25">
      <c r="B389" s="12">
        <v>42688</v>
      </c>
      <c r="C389" s="18">
        <v>14.3</v>
      </c>
      <c r="D389">
        <f t="shared" si="15"/>
        <v>5.5350553505534972E-2</v>
      </c>
    </row>
    <row r="390" spans="2:4" x14ac:dyDescent="0.25">
      <c r="B390" s="12">
        <v>42681</v>
      </c>
      <c r="C390" s="18">
        <v>13.55</v>
      </c>
      <c r="D390">
        <f t="shared" si="15"/>
        <v>0.18340611353711811</v>
      </c>
    </row>
    <row r="391" spans="2:4" x14ac:dyDescent="0.25">
      <c r="B391" s="12">
        <v>42674</v>
      </c>
      <c r="C391" s="18">
        <v>11.45</v>
      </c>
      <c r="D391">
        <f t="shared" si="15"/>
        <v>-9.8425196850393748E-2</v>
      </c>
    </row>
    <row r="392" spans="2:4" x14ac:dyDescent="0.25">
      <c r="B392" s="12">
        <v>42667</v>
      </c>
      <c r="C392" s="18">
        <v>12.7</v>
      </c>
      <c r="D392">
        <f t="shared" si="15"/>
        <v>-2.6819923371647625E-2</v>
      </c>
    </row>
    <row r="393" spans="2:4" x14ac:dyDescent="0.25">
      <c r="B393" s="12">
        <v>42660</v>
      </c>
      <c r="C393" s="18">
        <v>13.05</v>
      </c>
      <c r="D393">
        <f t="shared" si="15"/>
        <v>2.3529411764706021E-2</v>
      </c>
    </row>
    <row r="394" spans="2:4" x14ac:dyDescent="0.25">
      <c r="B394" s="12">
        <v>42653</v>
      </c>
      <c r="C394" s="18">
        <v>12.75</v>
      </c>
      <c r="D394">
        <f t="shared" si="15"/>
        <v>4.6798029556650356E-2</v>
      </c>
    </row>
    <row r="395" spans="2:4" x14ac:dyDescent="0.25">
      <c r="B395" s="12">
        <v>42646</v>
      </c>
      <c r="C395" s="18">
        <v>12.18</v>
      </c>
      <c r="D395">
        <f t="shared" si="15"/>
        <v>8.0745341614906874E-2</v>
      </c>
    </row>
    <row r="396" spans="2:4" x14ac:dyDescent="0.25">
      <c r="B396" s="12">
        <v>42639</v>
      </c>
      <c r="C396" s="18">
        <v>11.27</v>
      </c>
      <c r="D396">
        <f t="shared" si="15"/>
        <v>8.0500894454382799E-3</v>
      </c>
    </row>
    <row r="397" spans="2:4" x14ac:dyDescent="0.25">
      <c r="B397" s="12">
        <v>42632</v>
      </c>
      <c r="C397" s="18">
        <v>11.18</v>
      </c>
      <c r="D397">
        <f t="shared" si="15"/>
        <v>5.0751879699248104E-2</v>
      </c>
    </row>
    <row r="398" spans="2:4" x14ac:dyDescent="0.25">
      <c r="B398" s="12">
        <v>42625</v>
      </c>
      <c r="C398" s="18">
        <v>10.64</v>
      </c>
      <c r="D398">
        <f t="shared" si="15"/>
        <v>5.3465346534653513E-2</v>
      </c>
    </row>
    <row r="399" spans="2:4" x14ac:dyDescent="0.25">
      <c r="B399" s="12">
        <v>42618</v>
      </c>
      <c r="C399" s="18">
        <v>10.1</v>
      </c>
      <c r="D399">
        <f t="shared" si="15"/>
        <v>0.13866967305524236</v>
      </c>
    </row>
    <row r="400" spans="2:4" x14ac:dyDescent="0.25">
      <c r="B400" s="12">
        <v>42611</v>
      </c>
      <c r="C400" s="18">
        <v>8.8699999999999992</v>
      </c>
      <c r="D400">
        <f t="shared" si="15"/>
        <v>5.721096543504145E-2</v>
      </c>
    </row>
    <row r="401" spans="2:4" x14ac:dyDescent="0.25">
      <c r="B401" s="12">
        <v>42604</v>
      </c>
      <c r="C401" s="18">
        <v>8.39</v>
      </c>
      <c r="D401">
        <f t="shared" si="15"/>
        <v>-4.1142857142857037E-2</v>
      </c>
    </row>
    <row r="402" spans="2:4" x14ac:dyDescent="0.25">
      <c r="B402" s="12">
        <v>42597</v>
      </c>
      <c r="C402" s="18">
        <v>8.75</v>
      </c>
      <c r="D402">
        <f t="shared" si="15"/>
        <v>-1.4639639639639768E-2</v>
      </c>
    </row>
    <row r="403" spans="2:4" x14ac:dyDescent="0.25">
      <c r="B403" s="12">
        <v>42590</v>
      </c>
      <c r="C403" s="18">
        <v>8.8800000000000008</v>
      </c>
      <c r="D403">
        <f t="shared" si="15"/>
        <v>1.8348623853211121E-2</v>
      </c>
    </row>
    <row r="404" spans="2:4" x14ac:dyDescent="0.25">
      <c r="B404" s="12">
        <v>42583</v>
      </c>
      <c r="C404" s="18">
        <v>8.7200000000000006</v>
      </c>
      <c r="D404">
        <f t="shared" si="15"/>
        <v>-0.18198874296435263</v>
      </c>
    </row>
    <row r="405" spans="2:4" x14ac:dyDescent="0.25">
      <c r="B405" s="12">
        <v>42576</v>
      </c>
      <c r="C405" s="18">
        <v>10.66</v>
      </c>
      <c r="D405">
        <f t="shared" si="15"/>
        <v>3.6964980544747172E-2</v>
      </c>
    </row>
    <row r="406" spans="2:4" x14ac:dyDescent="0.25">
      <c r="B406" s="12">
        <v>42569</v>
      </c>
      <c r="C406" s="18">
        <v>10.28</v>
      </c>
      <c r="D406">
        <f t="shared" si="15"/>
        <v>-2.9097963142581396E-3</v>
      </c>
    </row>
    <row r="407" spans="2:4" x14ac:dyDescent="0.25">
      <c r="B407" s="12">
        <v>42562</v>
      </c>
      <c r="C407" s="18">
        <v>10.31</v>
      </c>
      <c r="D407">
        <f t="shared" si="15"/>
        <v>0.13048245614035103</v>
      </c>
    </row>
    <row r="408" spans="2:4" x14ac:dyDescent="0.25">
      <c r="B408" s="12">
        <v>42555</v>
      </c>
      <c r="C408" s="18">
        <v>9.1199999999999992</v>
      </c>
      <c r="D408">
        <f t="shared" si="15"/>
        <v>-3.4920634920634908E-2</v>
      </c>
    </row>
    <row r="409" spans="2:4" x14ac:dyDescent="0.25">
      <c r="B409" s="12">
        <v>42548</v>
      </c>
      <c r="C409" s="18">
        <v>9.4499999999999993</v>
      </c>
      <c r="D409">
        <f t="shared" si="15"/>
        <v>8.5378868729988344E-3</v>
      </c>
    </row>
    <row r="410" spans="2:4" x14ac:dyDescent="0.25">
      <c r="B410" s="12">
        <v>42541</v>
      </c>
      <c r="C410" s="18">
        <v>9.3699999999999992</v>
      </c>
      <c r="D410">
        <f t="shared" si="15"/>
        <v>4.287245444801524E-3</v>
      </c>
    </row>
    <row r="411" spans="2:4" x14ac:dyDescent="0.25">
      <c r="B411" s="12">
        <v>42534</v>
      </c>
      <c r="C411" s="18">
        <v>9.33</v>
      </c>
      <c r="D411">
        <f t="shared" si="15"/>
        <v>-2.2012578616352085E-2</v>
      </c>
    </row>
    <row r="412" spans="2:4" x14ac:dyDescent="0.25">
      <c r="B412" s="12">
        <v>42527</v>
      </c>
      <c r="C412" s="18">
        <v>9.5399999999999991</v>
      </c>
      <c r="D412">
        <f t="shared" si="15"/>
        <v>-3.7336024217961783E-2</v>
      </c>
    </row>
    <row r="413" spans="2:4" x14ac:dyDescent="0.25">
      <c r="B413" s="12">
        <v>42520</v>
      </c>
      <c r="C413" s="18">
        <v>9.91</v>
      </c>
      <c r="D413">
        <f t="shared" si="15"/>
        <v>4.8677248677248874E-2</v>
      </c>
    </row>
    <row r="414" spans="2:4" x14ac:dyDescent="0.25">
      <c r="B414" s="12">
        <v>42513</v>
      </c>
      <c r="C414" s="18">
        <v>9.4499999999999993</v>
      </c>
      <c r="D414">
        <f t="shared" si="15"/>
        <v>0.15243902439024382</v>
      </c>
    </row>
    <row r="415" spans="2:4" x14ac:dyDescent="0.25">
      <c r="B415" s="12">
        <v>42506</v>
      </c>
      <c r="C415" s="18">
        <v>8.1999999999999993</v>
      </c>
      <c r="D415">
        <f t="shared" si="15"/>
        <v>-2.2646007151370884E-2</v>
      </c>
    </row>
    <row r="416" spans="2:4" x14ac:dyDescent="0.25">
      <c r="B416" s="12">
        <v>42499</v>
      </c>
      <c r="C416" s="18">
        <v>8.39</v>
      </c>
      <c r="D416">
        <f t="shared" si="15"/>
        <v>-4.1142857142857037E-2</v>
      </c>
    </row>
    <row r="417" spans="2:4" x14ac:dyDescent="0.25">
      <c r="B417" s="12">
        <v>42492</v>
      </c>
      <c r="C417" s="18">
        <v>8.75</v>
      </c>
      <c r="D417">
        <f t="shared" si="15"/>
        <v>-0.11794354838709675</v>
      </c>
    </row>
    <row r="418" spans="2:4" x14ac:dyDescent="0.25">
      <c r="B418" s="12">
        <v>42485</v>
      </c>
      <c r="C418" s="18">
        <v>9.92</v>
      </c>
      <c r="D418">
        <f t="shared" si="15"/>
        <v>-3.125E-2</v>
      </c>
    </row>
    <row r="419" spans="2:4" x14ac:dyDescent="0.25">
      <c r="B419" s="12">
        <v>42478</v>
      </c>
      <c r="C419" s="18">
        <v>10.24</v>
      </c>
      <c r="D419">
        <f t="shared" si="15"/>
        <v>1.4866204162537144E-2</v>
      </c>
    </row>
    <row r="420" spans="2:4" x14ac:dyDescent="0.25">
      <c r="B420" s="12">
        <v>42471</v>
      </c>
      <c r="C420" s="18">
        <v>10.09</v>
      </c>
      <c r="D420">
        <f t="shared" si="15"/>
        <v>7.454739084132056E-2</v>
      </c>
    </row>
    <row r="421" spans="2:4" x14ac:dyDescent="0.25">
      <c r="B421" s="12">
        <v>42464</v>
      </c>
      <c r="C421" s="18">
        <v>9.39</v>
      </c>
      <c r="D421">
        <f t="shared" si="15"/>
        <v>1.18534482758621E-2</v>
      </c>
    </row>
    <row r="422" spans="2:4" x14ac:dyDescent="0.25">
      <c r="B422" s="12">
        <v>42457</v>
      </c>
      <c r="C422" s="18">
        <v>9.2799999999999994</v>
      </c>
      <c r="D422">
        <f t="shared" si="15"/>
        <v>-8.5470085470085166E-3</v>
      </c>
    </row>
    <row r="423" spans="2:4" x14ac:dyDescent="0.25">
      <c r="B423" s="12">
        <v>42450</v>
      </c>
      <c r="C423" s="18">
        <v>9.36</v>
      </c>
      <c r="D423">
        <f t="shared" si="15"/>
        <v>-6.118355065195602E-2</v>
      </c>
    </row>
    <row r="424" spans="2:4" x14ac:dyDescent="0.25">
      <c r="B424" s="12">
        <v>42443</v>
      </c>
      <c r="C424" s="18">
        <v>9.9700000000000006</v>
      </c>
      <c r="D424">
        <f t="shared" si="15"/>
        <v>8.0889787664306656E-3</v>
      </c>
    </row>
    <row r="425" spans="2:4" x14ac:dyDescent="0.25">
      <c r="B425" s="12">
        <v>42436</v>
      </c>
      <c r="C425" s="18">
        <v>9.89</v>
      </c>
      <c r="D425">
        <f t="shared" si="15"/>
        <v>-4.0281973816715944E-3</v>
      </c>
    </row>
    <row r="426" spans="2:4" x14ac:dyDescent="0.25">
      <c r="B426" s="12">
        <v>42429</v>
      </c>
      <c r="C426" s="18">
        <v>9.93</v>
      </c>
      <c r="D426">
        <f t="shared" si="15"/>
        <v>0.16823529411764704</v>
      </c>
    </row>
    <row r="427" spans="2:4" x14ac:dyDescent="0.25">
      <c r="B427" s="12">
        <v>42422</v>
      </c>
      <c r="C427" s="18">
        <v>8.5</v>
      </c>
      <c r="D427">
        <f t="shared" si="15"/>
        <v>0.38211382113821135</v>
      </c>
    </row>
    <row r="428" spans="2:4" x14ac:dyDescent="0.25">
      <c r="B428" s="12">
        <v>42415</v>
      </c>
      <c r="C428" s="18">
        <v>6.15</v>
      </c>
      <c r="D428">
        <f t="shared" si="15"/>
        <v>0.19883040935672525</v>
      </c>
    </row>
    <row r="429" spans="2:4" x14ac:dyDescent="0.25">
      <c r="B429" s="12">
        <v>42408</v>
      </c>
      <c r="C429" s="18">
        <v>5.13</v>
      </c>
      <c r="D429">
        <f t="shared" si="15"/>
        <v>-1.5355086372360827E-2</v>
      </c>
    </row>
    <row r="430" spans="2:4" x14ac:dyDescent="0.25">
      <c r="B430" s="12">
        <v>42401</v>
      </c>
      <c r="C430" s="18">
        <v>5.21</v>
      </c>
      <c r="D430">
        <f t="shared" si="15"/>
        <v>-0.11993243243243246</v>
      </c>
    </row>
    <row r="431" spans="2:4" x14ac:dyDescent="0.25">
      <c r="B431" s="12">
        <v>42394</v>
      </c>
      <c r="C431" s="18">
        <v>5.92</v>
      </c>
      <c r="D431">
        <f t="shared" si="15"/>
        <v>1.0238907849829282E-2</v>
      </c>
    </row>
    <row r="432" spans="2:4" x14ac:dyDescent="0.25">
      <c r="B432" s="12">
        <v>42387</v>
      </c>
      <c r="C432" s="18">
        <v>5.86</v>
      </c>
      <c r="D432">
        <f t="shared" si="15"/>
        <v>-5.4838709677419328E-2</v>
      </c>
    </row>
    <row r="433" spans="2:4" x14ac:dyDescent="0.25">
      <c r="B433" s="12">
        <v>42380</v>
      </c>
      <c r="C433" s="18">
        <v>6.2</v>
      </c>
      <c r="D433">
        <f t="shared" si="15"/>
        <v>-0.15646258503401356</v>
      </c>
    </row>
    <row r="434" spans="2:4" x14ac:dyDescent="0.25">
      <c r="B434" s="12">
        <v>42373</v>
      </c>
      <c r="C434" s="18">
        <v>7.35</v>
      </c>
      <c r="D434">
        <f t="shared" si="15"/>
        <v>-0.18060200668896331</v>
      </c>
    </row>
    <row r="435" spans="2:4" x14ac:dyDescent="0.25">
      <c r="B435" s="12">
        <v>42366</v>
      </c>
      <c r="C435" s="18">
        <v>8.9700000000000006</v>
      </c>
      <c r="D435">
        <f t="shared" si="15"/>
        <v>-1.2114537444933848E-2</v>
      </c>
    </row>
    <row r="436" spans="2:4" x14ac:dyDescent="0.25">
      <c r="B436" s="12">
        <v>42359</v>
      </c>
      <c r="C436" s="18">
        <v>9.08</v>
      </c>
      <c r="D436">
        <f t="shared" si="15"/>
        <v>0.12098765432098779</v>
      </c>
    </row>
    <row r="437" spans="2:4" x14ac:dyDescent="0.25">
      <c r="B437" s="12">
        <v>42352</v>
      </c>
      <c r="C437" s="18">
        <v>8.1</v>
      </c>
      <c r="D437">
        <f t="shared" si="15"/>
        <v>7.0013210039630014E-2</v>
      </c>
    </row>
    <row r="438" spans="2:4" x14ac:dyDescent="0.25">
      <c r="B438" s="12">
        <v>42345</v>
      </c>
      <c r="C438" s="18">
        <v>7.57</v>
      </c>
      <c r="D438">
        <f t="shared" si="15"/>
        <v>-0.14943820224719107</v>
      </c>
    </row>
    <row r="439" spans="2:4" x14ac:dyDescent="0.25">
      <c r="B439" s="12">
        <v>42338</v>
      </c>
      <c r="C439" s="18">
        <v>8.9</v>
      </c>
      <c r="D439">
        <f t="shared" si="15"/>
        <v>2.1814006888633664E-2</v>
      </c>
    </row>
    <row r="440" spans="2:4" x14ac:dyDescent="0.25">
      <c r="B440" s="12">
        <v>42331</v>
      </c>
      <c r="C440" s="18">
        <v>8.7100000000000009</v>
      </c>
      <c r="D440">
        <f t="shared" si="15"/>
        <v>4.9397590361445864E-2</v>
      </c>
    </row>
    <row r="441" spans="2:4" x14ac:dyDescent="0.25">
      <c r="B441" s="12">
        <v>42324</v>
      </c>
      <c r="C441" s="18">
        <v>8.3000000000000007</v>
      </c>
      <c r="D441">
        <f t="shared" si="15"/>
        <v>4.6658259773014077E-2</v>
      </c>
    </row>
    <row r="442" spans="2:4" x14ac:dyDescent="0.25">
      <c r="B442" s="12">
        <v>42317</v>
      </c>
      <c r="C442" s="18">
        <v>7.93</v>
      </c>
      <c r="D442">
        <f t="shared" si="15"/>
        <v>-0.33861551292743952</v>
      </c>
    </row>
    <row r="443" spans="2:4" x14ac:dyDescent="0.25">
      <c r="B443" s="12">
        <v>42310</v>
      </c>
      <c r="C443" s="18">
        <v>11.99</v>
      </c>
      <c r="D443">
        <f t="shared" si="15"/>
        <v>8.1154192966636618E-2</v>
      </c>
    </row>
    <row r="444" spans="2:4" x14ac:dyDescent="0.25">
      <c r="B444" s="12">
        <v>42303</v>
      </c>
      <c r="C444" s="18">
        <v>11.09</v>
      </c>
      <c r="D444">
        <f t="shared" si="15"/>
        <v>-1.6843971631205656E-2</v>
      </c>
    </row>
    <row r="445" spans="2:4" x14ac:dyDescent="0.25">
      <c r="B445" s="12">
        <v>42296</v>
      </c>
      <c r="C445" s="18">
        <v>11.28</v>
      </c>
      <c r="D445">
        <f t="shared" si="15"/>
        <v>1.1659192825111964E-2</v>
      </c>
    </row>
    <row r="446" spans="2:4" x14ac:dyDescent="0.25">
      <c r="B446" s="12">
        <v>42289</v>
      </c>
      <c r="C446" s="18">
        <v>11.15</v>
      </c>
      <c r="D446">
        <f t="shared" si="15"/>
        <v>-4.8634812286689422E-2</v>
      </c>
    </row>
    <row r="447" spans="2:4" x14ac:dyDescent="0.25">
      <c r="B447" s="12">
        <v>42282</v>
      </c>
      <c r="C447" s="18">
        <v>11.72</v>
      </c>
      <c r="D447">
        <f t="shared" si="15"/>
        <v>0.1501472031403337</v>
      </c>
    </row>
    <row r="448" spans="2:4" x14ac:dyDescent="0.25">
      <c r="B448" s="12">
        <v>42275</v>
      </c>
      <c r="C448" s="18">
        <v>10.19</v>
      </c>
      <c r="D448">
        <f t="shared" si="15"/>
        <v>-0.15083333333333337</v>
      </c>
    </row>
    <row r="449" spans="2:4" x14ac:dyDescent="0.25">
      <c r="B449" s="12">
        <v>42268</v>
      </c>
      <c r="C449" s="18">
        <v>12</v>
      </c>
      <c r="D449">
        <f t="shared" si="15"/>
        <v>-1.7199017199017286E-2</v>
      </c>
    </row>
    <row r="450" spans="2:4" x14ac:dyDescent="0.25">
      <c r="B450" s="12">
        <v>42261</v>
      </c>
      <c r="C450" s="18">
        <v>12.21</v>
      </c>
      <c r="D450">
        <f t="shared" si="15"/>
        <v>4.6272493573264795E-2</v>
      </c>
    </row>
    <row r="451" spans="2:4" x14ac:dyDescent="0.25">
      <c r="B451" s="12">
        <v>42254</v>
      </c>
      <c r="C451" s="18">
        <v>11.67</v>
      </c>
      <c r="D451">
        <f t="shared" ref="D451:D514" si="16">C451/C452-1</f>
        <v>2.2787028921998242E-2</v>
      </c>
    </row>
    <row r="452" spans="2:4" x14ac:dyDescent="0.25">
      <c r="B452" s="12">
        <v>42247</v>
      </c>
      <c r="C452" s="18">
        <v>11.41</v>
      </c>
      <c r="D452">
        <f t="shared" si="16"/>
        <v>-1.8072289156626398E-2</v>
      </c>
    </row>
    <row r="453" spans="2:4" x14ac:dyDescent="0.25">
      <c r="B453" s="12">
        <v>42240</v>
      </c>
      <c r="C453" s="18">
        <v>11.62</v>
      </c>
      <c r="D453">
        <f t="shared" si="16"/>
        <v>8.9034676663542589E-2</v>
      </c>
    </row>
    <row r="454" spans="2:4" x14ac:dyDescent="0.25">
      <c r="B454" s="12">
        <v>42233</v>
      </c>
      <c r="C454" s="18">
        <v>10.67</v>
      </c>
      <c r="D454">
        <f t="shared" si="16"/>
        <v>-0.11452282157676352</v>
      </c>
    </row>
    <row r="455" spans="2:4" x14ac:dyDescent="0.25">
      <c r="B455" s="12">
        <v>42226</v>
      </c>
      <c r="C455" s="18">
        <v>12.05</v>
      </c>
      <c r="D455">
        <f t="shared" si="16"/>
        <v>-5.6382145653876226E-2</v>
      </c>
    </row>
    <row r="456" spans="2:4" x14ac:dyDescent="0.25">
      <c r="B456" s="12">
        <v>42219</v>
      </c>
      <c r="C456" s="18">
        <v>12.77</v>
      </c>
      <c r="D456">
        <f t="shared" si="16"/>
        <v>-0.15430463576158937</v>
      </c>
    </row>
    <row r="457" spans="2:4" x14ac:dyDescent="0.25">
      <c r="B457" s="12">
        <v>42212</v>
      </c>
      <c r="C457" s="18">
        <v>15.1</v>
      </c>
      <c r="D457">
        <f t="shared" si="16"/>
        <v>-2.7061855670103108E-2</v>
      </c>
    </row>
    <row r="458" spans="2:4" x14ac:dyDescent="0.25">
      <c r="B458" s="12">
        <v>42205</v>
      </c>
      <c r="C458" s="18">
        <v>15.52</v>
      </c>
      <c r="D458">
        <f t="shared" si="16"/>
        <v>-3.0605871330418588E-2</v>
      </c>
    </row>
    <row r="459" spans="2:4" x14ac:dyDescent="0.25">
      <c r="B459" s="12">
        <v>42198</v>
      </c>
      <c r="C459" s="18">
        <v>16.010000000000002</v>
      </c>
      <c r="D459">
        <f t="shared" si="16"/>
        <v>-1.294691818415028E-2</v>
      </c>
    </row>
    <row r="460" spans="2:4" x14ac:dyDescent="0.25">
      <c r="B460" s="12">
        <v>42191</v>
      </c>
      <c r="C460" s="18">
        <v>16.219999000000001</v>
      </c>
      <c r="D460">
        <f t="shared" si="16"/>
        <v>2.0767715544367515E-2</v>
      </c>
    </row>
    <row r="461" spans="2:4" x14ac:dyDescent="0.25">
      <c r="B461" s="12">
        <v>42184</v>
      </c>
      <c r="C461" s="18">
        <v>15.89</v>
      </c>
      <c r="D461">
        <f t="shared" si="16"/>
        <v>-9.968785667837099E-3</v>
      </c>
    </row>
    <row r="462" spans="2:4" x14ac:dyDescent="0.25">
      <c r="B462" s="12">
        <v>42177</v>
      </c>
      <c r="C462" s="18">
        <v>16.049999</v>
      </c>
      <c r="D462">
        <f t="shared" si="16"/>
        <v>-5.253848568249786E-2</v>
      </c>
    </row>
    <row r="463" spans="2:4" x14ac:dyDescent="0.25">
      <c r="B463" s="12">
        <v>42170</v>
      </c>
      <c r="C463" s="18">
        <v>16.940000999999999</v>
      </c>
      <c r="D463">
        <f t="shared" si="16"/>
        <v>1.3764333558607511E-2</v>
      </c>
    </row>
    <row r="464" spans="2:4" x14ac:dyDescent="0.25">
      <c r="B464" s="12">
        <v>42163</v>
      </c>
      <c r="C464" s="18">
        <v>16.709999</v>
      </c>
      <c r="D464">
        <f t="shared" si="16"/>
        <v>2.5782564408682429E-2</v>
      </c>
    </row>
    <row r="465" spans="2:4" x14ac:dyDescent="0.25">
      <c r="B465" s="12">
        <v>42156</v>
      </c>
      <c r="C465" s="18">
        <v>16.290001</v>
      </c>
      <c r="D465">
        <f t="shared" si="16"/>
        <v>7.0302299605781826E-2</v>
      </c>
    </row>
    <row r="466" spans="2:4" x14ac:dyDescent="0.25">
      <c r="B466" s="12">
        <v>42149</v>
      </c>
      <c r="C466" s="18">
        <v>15.22</v>
      </c>
      <c r="D466">
        <f t="shared" si="16"/>
        <v>1.6700066800267255E-2</v>
      </c>
    </row>
    <row r="467" spans="2:4" x14ac:dyDescent="0.25">
      <c r="B467" s="12">
        <v>42142</v>
      </c>
      <c r="C467" s="18">
        <v>14.97</v>
      </c>
      <c r="D467">
        <f t="shared" si="16"/>
        <v>0.14976958525345641</v>
      </c>
    </row>
    <row r="468" spans="2:4" x14ac:dyDescent="0.25">
      <c r="B468" s="12">
        <v>42135</v>
      </c>
      <c r="C468" s="18">
        <v>13.02</v>
      </c>
      <c r="D468">
        <f t="shared" si="16"/>
        <v>5.42510121457489E-2</v>
      </c>
    </row>
    <row r="469" spans="2:4" x14ac:dyDescent="0.25">
      <c r="B469" s="12">
        <v>42128</v>
      </c>
      <c r="C469" s="18">
        <v>12.35</v>
      </c>
      <c r="D469">
        <f t="shared" si="16"/>
        <v>-4.1149068322981486E-2</v>
      </c>
    </row>
    <row r="470" spans="2:4" x14ac:dyDescent="0.25">
      <c r="B470" s="12">
        <v>42121</v>
      </c>
      <c r="C470" s="18">
        <v>12.88</v>
      </c>
      <c r="D470">
        <f t="shared" si="16"/>
        <v>6.2500000000000888E-3</v>
      </c>
    </row>
    <row r="471" spans="2:4" x14ac:dyDescent="0.25">
      <c r="B471" s="12">
        <v>42114</v>
      </c>
      <c r="C471" s="18">
        <v>12.8</v>
      </c>
      <c r="D471">
        <f t="shared" si="16"/>
        <v>3.3925686591276261E-2</v>
      </c>
    </row>
    <row r="472" spans="2:4" x14ac:dyDescent="0.25">
      <c r="B472" s="12">
        <v>42107</v>
      </c>
      <c r="C472" s="18">
        <v>12.38</v>
      </c>
      <c r="D472">
        <f t="shared" si="16"/>
        <v>1.1437908496731986E-2</v>
      </c>
    </row>
    <row r="473" spans="2:4" x14ac:dyDescent="0.25">
      <c r="B473" s="12">
        <v>42100</v>
      </c>
      <c r="C473" s="18">
        <v>12.24</v>
      </c>
      <c r="D473">
        <f t="shared" si="16"/>
        <v>0.10769230769230753</v>
      </c>
    </row>
    <row r="474" spans="2:4" x14ac:dyDescent="0.25">
      <c r="B474" s="12">
        <v>42093</v>
      </c>
      <c r="C474" s="18">
        <v>11.05</v>
      </c>
      <c r="D474">
        <f t="shared" si="16"/>
        <v>0.10610610610610616</v>
      </c>
    </row>
    <row r="475" spans="2:4" x14ac:dyDescent="0.25">
      <c r="B475" s="12">
        <v>42086</v>
      </c>
      <c r="C475" s="18">
        <v>9.99</v>
      </c>
      <c r="D475">
        <f t="shared" si="16"/>
        <v>-9.7560975609756073E-2</v>
      </c>
    </row>
    <row r="476" spans="2:4" x14ac:dyDescent="0.25">
      <c r="B476" s="12">
        <v>42079</v>
      </c>
      <c r="C476" s="18">
        <v>11.07</v>
      </c>
      <c r="D476">
        <f t="shared" si="16"/>
        <v>-5.3036783575705626E-2</v>
      </c>
    </row>
    <row r="477" spans="2:4" x14ac:dyDescent="0.25">
      <c r="B477" s="12">
        <v>42072</v>
      </c>
      <c r="C477" s="18">
        <v>11.69</v>
      </c>
      <c r="D477">
        <f t="shared" si="16"/>
        <v>-0.14857975236707943</v>
      </c>
    </row>
    <row r="478" spans="2:4" x14ac:dyDescent="0.25">
      <c r="B478" s="12">
        <v>42065</v>
      </c>
      <c r="C478" s="18">
        <v>13.73</v>
      </c>
      <c r="D478">
        <f t="shared" si="16"/>
        <v>1.6284233900814238E-2</v>
      </c>
    </row>
    <row r="479" spans="2:4" x14ac:dyDescent="0.25">
      <c r="B479" s="12">
        <v>42058</v>
      </c>
      <c r="C479" s="18">
        <v>13.51</v>
      </c>
      <c r="D479">
        <f t="shared" si="16"/>
        <v>-1.74545454545455E-2</v>
      </c>
    </row>
    <row r="480" spans="2:4" x14ac:dyDescent="0.25">
      <c r="B480" s="12">
        <v>42051</v>
      </c>
      <c r="C480" s="18">
        <v>13.75</v>
      </c>
      <c r="D480">
        <f t="shared" si="16"/>
        <v>-2.8268551236749095E-2</v>
      </c>
    </row>
    <row r="481" spans="2:4" x14ac:dyDescent="0.25">
      <c r="B481" s="12">
        <v>42044</v>
      </c>
      <c r="C481" s="18">
        <v>14.15</v>
      </c>
      <c r="D481">
        <f t="shared" si="16"/>
        <v>8.2631981637337315E-2</v>
      </c>
    </row>
    <row r="482" spans="2:4" x14ac:dyDescent="0.25">
      <c r="B482" s="12">
        <v>42037</v>
      </c>
      <c r="C482" s="18">
        <v>13.07</v>
      </c>
      <c r="D482">
        <f t="shared" si="16"/>
        <v>0.10668924640135469</v>
      </c>
    </row>
    <row r="483" spans="2:4" x14ac:dyDescent="0.25">
      <c r="B483" s="12">
        <v>42030</v>
      </c>
      <c r="C483" s="18">
        <v>11.81</v>
      </c>
      <c r="D483">
        <f t="shared" si="16"/>
        <v>-7.2998430141287263E-2</v>
      </c>
    </row>
    <row r="484" spans="2:4" x14ac:dyDescent="0.25">
      <c r="B484" s="12">
        <v>42023</v>
      </c>
      <c r="C484" s="18">
        <v>12.74</v>
      </c>
      <c r="D484">
        <f t="shared" si="16"/>
        <v>5.4635761589403975E-2</v>
      </c>
    </row>
    <row r="485" spans="2:4" x14ac:dyDescent="0.25">
      <c r="B485" s="12">
        <v>42016</v>
      </c>
      <c r="C485" s="18">
        <v>12.08</v>
      </c>
      <c r="D485">
        <f t="shared" si="16"/>
        <v>-4.0508339952343153E-2</v>
      </c>
    </row>
    <row r="486" spans="2:4" x14ac:dyDescent="0.25">
      <c r="B486" s="12">
        <v>42009</v>
      </c>
      <c r="C486" s="18">
        <v>12.59</v>
      </c>
      <c r="D486">
        <f t="shared" si="16"/>
        <v>8.8141025641024218E-3</v>
      </c>
    </row>
    <row r="487" spans="2:4" x14ac:dyDescent="0.25">
      <c r="B487" s="12">
        <v>42002</v>
      </c>
      <c r="C487" s="18">
        <v>12.48</v>
      </c>
      <c r="D487">
        <f t="shared" si="16"/>
        <v>-5.4545454545454453E-2</v>
      </c>
    </row>
    <row r="488" spans="2:4" x14ac:dyDescent="0.25">
      <c r="B488" s="12">
        <v>41995</v>
      </c>
      <c r="C488" s="18">
        <v>13.2</v>
      </c>
      <c r="D488">
        <f t="shared" si="16"/>
        <v>-7.5700227100694573E-4</v>
      </c>
    </row>
    <row r="489" spans="2:4" x14ac:dyDescent="0.25">
      <c r="B489" s="12">
        <v>41988</v>
      </c>
      <c r="C489" s="18">
        <v>13.21</v>
      </c>
      <c r="D489">
        <f t="shared" si="16"/>
        <v>3.7706205813040183E-2</v>
      </c>
    </row>
    <row r="490" spans="2:4" x14ac:dyDescent="0.25">
      <c r="B490" s="12">
        <v>41981</v>
      </c>
      <c r="C490" s="18">
        <v>12.73</v>
      </c>
      <c r="D490">
        <f t="shared" si="16"/>
        <v>-0.13105802047781567</v>
      </c>
    </row>
    <row r="491" spans="2:4" x14ac:dyDescent="0.25">
      <c r="B491" s="12">
        <v>41974</v>
      </c>
      <c r="C491" s="18">
        <v>14.65</v>
      </c>
      <c r="D491">
        <f t="shared" si="16"/>
        <v>-3.2364597093791247E-2</v>
      </c>
    </row>
    <row r="492" spans="2:4" x14ac:dyDescent="0.25">
      <c r="B492" s="12">
        <v>41967</v>
      </c>
      <c r="C492" s="18">
        <v>15.14</v>
      </c>
      <c r="D492">
        <f t="shared" si="16"/>
        <v>0.10109090909090912</v>
      </c>
    </row>
    <row r="493" spans="2:4" x14ac:dyDescent="0.25">
      <c r="B493" s="12">
        <v>41960</v>
      </c>
      <c r="C493" s="18">
        <v>13.75</v>
      </c>
      <c r="D493">
        <f t="shared" si="16"/>
        <v>7.3380171740827338E-2</v>
      </c>
    </row>
    <row r="494" spans="2:4" x14ac:dyDescent="0.25">
      <c r="B494" s="12">
        <v>41953</v>
      </c>
      <c r="C494" s="18">
        <v>12.81</v>
      </c>
      <c r="D494">
        <f t="shared" si="16"/>
        <v>3.3898305084745672E-2</v>
      </c>
    </row>
    <row r="495" spans="2:4" x14ac:dyDescent="0.25">
      <c r="B495" s="12">
        <v>41946</v>
      </c>
      <c r="C495" s="18">
        <v>12.39</v>
      </c>
      <c r="D495">
        <f t="shared" si="16"/>
        <v>5.2676295666949979E-2</v>
      </c>
    </row>
    <row r="496" spans="2:4" x14ac:dyDescent="0.25">
      <c r="B496" s="12">
        <v>41939</v>
      </c>
      <c r="C496" s="18">
        <v>11.77</v>
      </c>
      <c r="D496">
        <f t="shared" si="16"/>
        <v>0.18768920282542889</v>
      </c>
    </row>
    <row r="497" spans="2:4" x14ac:dyDescent="0.25">
      <c r="B497" s="12">
        <v>41932</v>
      </c>
      <c r="C497" s="18">
        <v>9.91</v>
      </c>
      <c r="D497">
        <f t="shared" si="16"/>
        <v>9.3818984547461293E-2</v>
      </c>
    </row>
    <row r="498" spans="2:4" x14ac:dyDescent="0.25">
      <c r="B498" s="12">
        <v>41925</v>
      </c>
      <c r="C498" s="18">
        <v>9.06</v>
      </c>
      <c r="D498">
        <f t="shared" si="16"/>
        <v>-8.7527352297592786E-3</v>
      </c>
    </row>
    <row r="499" spans="2:4" x14ac:dyDescent="0.25">
      <c r="B499" s="12">
        <v>41918</v>
      </c>
      <c r="C499" s="18">
        <v>9.14</v>
      </c>
      <c r="D499">
        <f t="shared" si="16"/>
        <v>-0.14976744186046509</v>
      </c>
    </row>
    <row r="500" spans="2:4" x14ac:dyDescent="0.25">
      <c r="B500" s="12">
        <v>41911</v>
      </c>
      <c r="C500" s="18">
        <v>10.75</v>
      </c>
      <c r="D500">
        <f t="shared" si="16"/>
        <v>-5.5360281195079186E-2</v>
      </c>
    </row>
    <row r="501" spans="2:4" x14ac:dyDescent="0.25">
      <c r="B501" s="12">
        <v>41904</v>
      </c>
      <c r="C501" s="18">
        <v>11.38</v>
      </c>
      <c r="D501">
        <f t="shared" si="16"/>
        <v>-9.0327737809752118E-2</v>
      </c>
    </row>
    <row r="502" spans="2:4" x14ac:dyDescent="0.25">
      <c r="B502" s="12">
        <v>41897</v>
      </c>
      <c r="C502" s="18">
        <v>12.51</v>
      </c>
      <c r="D502">
        <f t="shared" si="16"/>
        <v>-3.9170506912442393E-2</v>
      </c>
    </row>
    <row r="503" spans="2:4" x14ac:dyDescent="0.25">
      <c r="B503" s="12">
        <v>41890</v>
      </c>
      <c r="C503" s="18">
        <v>13.02</v>
      </c>
      <c r="D503">
        <f t="shared" si="16"/>
        <v>8.3194675540765317E-2</v>
      </c>
    </row>
    <row r="504" spans="2:4" x14ac:dyDescent="0.25">
      <c r="B504" s="12">
        <v>41883</v>
      </c>
      <c r="C504" s="18">
        <v>12.02</v>
      </c>
      <c r="D504">
        <f t="shared" si="16"/>
        <v>0.18423645320197046</v>
      </c>
    </row>
    <row r="505" spans="2:4" x14ac:dyDescent="0.25">
      <c r="B505" s="12">
        <v>41876</v>
      </c>
      <c r="C505" s="18">
        <v>10.15</v>
      </c>
      <c r="D505">
        <f t="shared" si="16"/>
        <v>2.5252525252525304E-2</v>
      </c>
    </row>
    <row r="506" spans="2:4" x14ac:dyDescent="0.25">
      <c r="B506" s="12">
        <v>41869</v>
      </c>
      <c r="C506" s="18">
        <v>9.9</v>
      </c>
      <c r="D506">
        <f t="shared" si="16"/>
        <v>8.1967213114754189E-2</v>
      </c>
    </row>
    <row r="507" spans="2:4" x14ac:dyDescent="0.25">
      <c r="B507" s="12">
        <v>41862</v>
      </c>
      <c r="C507" s="18">
        <v>9.15</v>
      </c>
      <c r="D507">
        <f t="shared" si="16"/>
        <v>0.26033057851239683</v>
      </c>
    </row>
    <row r="508" spans="2:4" x14ac:dyDescent="0.25">
      <c r="B508" s="12">
        <v>41855</v>
      </c>
      <c r="C508" s="18">
        <v>7.26</v>
      </c>
      <c r="D508">
        <f t="shared" si="16"/>
        <v>-0.1731207289293849</v>
      </c>
    </row>
    <row r="509" spans="2:4" x14ac:dyDescent="0.25">
      <c r="B509" s="12">
        <v>41848</v>
      </c>
      <c r="C509" s="18">
        <v>8.7799999999999994</v>
      </c>
      <c r="D509">
        <f t="shared" si="16"/>
        <v>-2.7685492801771905E-2</v>
      </c>
    </row>
    <row r="510" spans="2:4" x14ac:dyDescent="0.25">
      <c r="B510" s="12">
        <v>41841</v>
      </c>
      <c r="C510" s="18">
        <v>9.0299999999999994</v>
      </c>
      <c r="D510">
        <f t="shared" si="16"/>
        <v>-2.4838012958963374E-2</v>
      </c>
    </row>
    <row r="511" spans="2:4" x14ac:dyDescent="0.25">
      <c r="B511" s="12">
        <v>41834</v>
      </c>
      <c r="C511" s="18">
        <v>9.26</v>
      </c>
      <c r="D511">
        <f t="shared" si="16"/>
        <v>-8.3168316831683131E-2</v>
      </c>
    </row>
    <row r="512" spans="2:4" x14ac:dyDescent="0.25">
      <c r="B512" s="12">
        <v>41827</v>
      </c>
      <c r="C512" s="18">
        <v>10.1</v>
      </c>
      <c r="D512">
        <f t="shared" si="16"/>
        <v>-9.5792300805729647E-2</v>
      </c>
    </row>
    <row r="513" spans="2:4" x14ac:dyDescent="0.25">
      <c r="B513" s="12">
        <v>41820</v>
      </c>
      <c r="C513" s="18">
        <v>11.17</v>
      </c>
      <c r="D513">
        <f t="shared" si="16"/>
        <v>1.0859728506787292E-2</v>
      </c>
    </row>
    <row r="514" spans="2:4" x14ac:dyDescent="0.25">
      <c r="B514" s="12">
        <v>41813</v>
      </c>
      <c r="C514" s="18">
        <v>11.05</v>
      </c>
      <c r="D514">
        <f t="shared" si="16"/>
        <v>-1.8066847335139746E-3</v>
      </c>
    </row>
    <row r="515" spans="2:4" x14ac:dyDescent="0.25">
      <c r="B515" s="12">
        <v>41806</v>
      </c>
      <c r="C515" s="18">
        <v>11.07</v>
      </c>
      <c r="D515">
        <f t="shared" ref="D515:D578" si="17">C515/C516-1</f>
        <v>1.4665444546287931E-2</v>
      </c>
    </row>
    <row r="516" spans="2:4" x14ac:dyDescent="0.25">
      <c r="B516" s="12">
        <v>41799</v>
      </c>
      <c r="C516" s="18">
        <v>10.91</v>
      </c>
      <c r="D516">
        <f t="shared" si="17"/>
        <v>0.25691244239631339</v>
      </c>
    </row>
    <row r="517" spans="2:4" x14ac:dyDescent="0.25">
      <c r="B517" s="12">
        <v>41792</v>
      </c>
      <c r="C517" s="18">
        <v>8.68</v>
      </c>
      <c r="D517">
        <f t="shared" si="17"/>
        <v>-3.0167597765363041E-2</v>
      </c>
    </row>
    <row r="518" spans="2:4" x14ac:dyDescent="0.25">
      <c r="B518" s="12">
        <v>41785</v>
      </c>
      <c r="C518" s="18">
        <v>8.9499999999999993</v>
      </c>
      <c r="D518">
        <f t="shared" si="17"/>
        <v>-4.5842217484008629E-2</v>
      </c>
    </row>
    <row r="519" spans="2:4" x14ac:dyDescent="0.25">
      <c r="B519" s="12">
        <v>41778</v>
      </c>
      <c r="C519" s="18">
        <v>9.3800000000000008</v>
      </c>
      <c r="D519">
        <f t="shared" si="17"/>
        <v>-1.2631578947368327E-2</v>
      </c>
    </row>
    <row r="520" spans="2:4" x14ac:dyDescent="0.25">
      <c r="B520" s="12">
        <v>41771</v>
      </c>
      <c r="C520" s="18">
        <v>9.5</v>
      </c>
      <c r="D520">
        <f t="shared" si="17"/>
        <v>5.9085841694537233E-2</v>
      </c>
    </row>
    <row r="521" spans="2:4" x14ac:dyDescent="0.25">
      <c r="B521" s="12">
        <v>41764</v>
      </c>
      <c r="C521" s="18">
        <v>8.9700000000000006</v>
      </c>
      <c r="D521">
        <f t="shared" si="17"/>
        <v>-0.2617283950617284</v>
      </c>
    </row>
    <row r="522" spans="2:4" x14ac:dyDescent="0.25">
      <c r="B522" s="12">
        <v>41757</v>
      </c>
      <c r="C522" s="18">
        <v>12.15</v>
      </c>
      <c r="D522">
        <f t="shared" si="17"/>
        <v>4.0239726027397227E-2</v>
      </c>
    </row>
    <row r="523" spans="2:4" x14ac:dyDescent="0.25">
      <c r="B523" s="12">
        <v>41750</v>
      </c>
      <c r="C523" s="18">
        <v>11.68</v>
      </c>
      <c r="D523">
        <f t="shared" si="17"/>
        <v>1.9197207678882888E-2</v>
      </c>
    </row>
    <row r="524" spans="2:4" x14ac:dyDescent="0.25">
      <c r="B524" s="12">
        <v>41743</v>
      </c>
      <c r="C524" s="18">
        <v>11.46</v>
      </c>
      <c r="D524">
        <f t="shared" si="17"/>
        <v>7.9155672823221224E-3</v>
      </c>
    </row>
    <row r="525" spans="2:4" x14ac:dyDescent="0.25">
      <c r="B525" s="12">
        <v>41736</v>
      </c>
      <c r="C525" s="18">
        <v>11.37</v>
      </c>
      <c r="D525">
        <f t="shared" si="17"/>
        <v>-9.4745222929936368E-2</v>
      </c>
    </row>
    <row r="526" spans="2:4" x14ac:dyDescent="0.25">
      <c r="B526" s="12">
        <v>41729</v>
      </c>
      <c r="C526" s="18">
        <v>12.56</v>
      </c>
      <c r="D526">
        <f t="shared" si="17"/>
        <v>-9.7052480230050309E-2</v>
      </c>
    </row>
    <row r="527" spans="2:4" x14ac:dyDescent="0.25">
      <c r="B527" s="12">
        <v>41722</v>
      </c>
      <c r="C527" s="18">
        <v>13.91</v>
      </c>
      <c r="D527">
        <f t="shared" si="17"/>
        <v>-7.4517631403858919E-2</v>
      </c>
    </row>
    <row r="528" spans="2:4" x14ac:dyDescent="0.25">
      <c r="B528" s="12">
        <v>41715</v>
      </c>
      <c r="C528" s="18">
        <v>15.03</v>
      </c>
      <c r="D528">
        <f t="shared" si="17"/>
        <v>-7.0500927643784905E-2</v>
      </c>
    </row>
    <row r="529" spans="2:4" x14ac:dyDescent="0.25">
      <c r="B529" s="12">
        <v>41708</v>
      </c>
      <c r="C529" s="18">
        <v>16.170000000000002</v>
      </c>
      <c r="D529">
        <f t="shared" si="17"/>
        <v>0.1205821205821207</v>
      </c>
    </row>
    <row r="530" spans="2:4" x14ac:dyDescent="0.25">
      <c r="B530" s="12">
        <v>41701</v>
      </c>
      <c r="C530" s="18">
        <v>14.43</v>
      </c>
      <c r="D530">
        <f t="shared" si="17"/>
        <v>7.6865671641791034E-2</v>
      </c>
    </row>
    <row r="531" spans="2:4" x14ac:dyDescent="0.25">
      <c r="B531" s="12">
        <v>41694</v>
      </c>
      <c r="C531" s="18">
        <v>13.4</v>
      </c>
      <c r="D531">
        <f t="shared" si="17"/>
        <v>6.0060060060060927E-3</v>
      </c>
    </row>
    <row r="532" spans="2:4" x14ac:dyDescent="0.25">
      <c r="B532" s="12">
        <v>41687</v>
      </c>
      <c r="C532" s="18">
        <v>13.32</v>
      </c>
      <c r="D532">
        <f t="shared" si="17"/>
        <v>2.2573363431153126E-3</v>
      </c>
    </row>
    <row r="533" spans="2:4" x14ac:dyDescent="0.25">
      <c r="B533" s="12">
        <v>41680</v>
      </c>
      <c r="C533" s="18">
        <v>13.29</v>
      </c>
      <c r="D533">
        <f t="shared" si="17"/>
        <v>2.0737327188940169E-2</v>
      </c>
    </row>
    <row r="534" spans="2:4" x14ac:dyDescent="0.25">
      <c r="B534" s="12">
        <v>41673</v>
      </c>
      <c r="C534" s="18">
        <v>13.02</v>
      </c>
      <c r="D534">
        <f t="shared" si="17"/>
        <v>-7.5284090909090939E-2</v>
      </c>
    </row>
    <row r="535" spans="2:4" x14ac:dyDescent="0.25">
      <c r="B535" s="12">
        <v>41666</v>
      </c>
      <c r="C535" s="18">
        <v>14.08</v>
      </c>
      <c r="D535">
        <f t="shared" si="17"/>
        <v>-2.0862308762169768E-2</v>
      </c>
    </row>
    <row r="536" spans="2:4" x14ac:dyDescent="0.25">
      <c r="B536" s="12">
        <v>41659</v>
      </c>
      <c r="C536" s="18">
        <v>14.38</v>
      </c>
      <c r="D536">
        <f t="shared" si="17"/>
        <v>-0.10068792995622255</v>
      </c>
    </row>
    <row r="537" spans="2:4" x14ac:dyDescent="0.25">
      <c r="B537" s="12">
        <v>41652</v>
      </c>
      <c r="C537" s="18">
        <v>15.99</v>
      </c>
      <c r="D537">
        <f t="shared" si="17"/>
        <v>-6.2150403977625501E-3</v>
      </c>
    </row>
    <row r="538" spans="2:4" x14ac:dyDescent="0.25">
      <c r="B538" s="12">
        <v>41645</v>
      </c>
      <c r="C538" s="18">
        <v>16.09</v>
      </c>
      <c r="D538">
        <f t="shared" si="17"/>
        <v>-4.680089139815713E-2</v>
      </c>
    </row>
    <row r="539" spans="2:4" x14ac:dyDescent="0.25">
      <c r="B539" s="12">
        <v>41638</v>
      </c>
      <c r="C539" s="18">
        <v>16.879999000000002</v>
      </c>
      <c r="D539">
        <f t="shared" si="17"/>
        <v>7.7611343283583434E-3</v>
      </c>
    </row>
    <row r="540" spans="2:4" x14ac:dyDescent="0.25">
      <c r="B540" s="12">
        <v>41631</v>
      </c>
      <c r="C540" s="18">
        <v>16.75</v>
      </c>
      <c r="D540">
        <f t="shared" si="17"/>
        <v>1.576713159490617E-2</v>
      </c>
    </row>
    <row r="541" spans="2:4" x14ac:dyDescent="0.25">
      <c r="B541" s="12">
        <v>41624</v>
      </c>
      <c r="C541" s="18">
        <v>16.489999999999998</v>
      </c>
      <c r="D541">
        <f t="shared" si="17"/>
        <v>-2.9429075927015935E-2</v>
      </c>
    </row>
    <row r="542" spans="2:4" x14ac:dyDescent="0.25">
      <c r="B542" s="12">
        <v>41617</v>
      </c>
      <c r="C542" s="18">
        <v>16.989999999999998</v>
      </c>
      <c r="D542">
        <f t="shared" si="17"/>
        <v>-2.6361087314551002E-2</v>
      </c>
    </row>
    <row r="543" spans="2:4" x14ac:dyDescent="0.25">
      <c r="B543" s="12">
        <v>41610</v>
      </c>
      <c r="C543" s="18">
        <v>17.450001</v>
      </c>
      <c r="D543">
        <f t="shared" si="17"/>
        <v>-2.7855151651523635E-2</v>
      </c>
    </row>
    <row r="544" spans="2:4" x14ac:dyDescent="0.25">
      <c r="B544" s="12">
        <v>41603</v>
      </c>
      <c r="C544" s="18">
        <v>17.950001</v>
      </c>
      <c r="D544">
        <f t="shared" si="17"/>
        <v>3.6374191685912161E-2</v>
      </c>
    </row>
    <row r="545" spans="2:4" x14ac:dyDescent="0.25">
      <c r="B545" s="12">
        <v>41596</v>
      </c>
      <c r="C545" s="18">
        <v>17.32</v>
      </c>
      <c r="D545">
        <f t="shared" si="17"/>
        <v>-6.3783783783783798E-2</v>
      </c>
    </row>
    <row r="546" spans="2:4" x14ac:dyDescent="0.25">
      <c r="B546" s="12">
        <v>41589</v>
      </c>
      <c r="C546" s="18">
        <v>18.5</v>
      </c>
      <c r="D546">
        <f t="shared" si="17"/>
        <v>2.4930804705307841E-2</v>
      </c>
    </row>
    <row r="547" spans="2:4" x14ac:dyDescent="0.25">
      <c r="B547" s="12">
        <v>41582</v>
      </c>
      <c r="C547" s="18">
        <v>18.049999</v>
      </c>
      <c r="D547">
        <f t="shared" si="17"/>
        <v>-1.2582165613666985E-2</v>
      </c>
    </row>
    <row r="548" spans="2:4" x14ac:dyDescent="0.25">
      <c r="B548" s="12">
        <v>41575</v>
      </c>
      <c r="C548" s="18">
        <v>18.280000999999999</v>
      </c>
      <c r="D548">
        <f t="shared" si="17"/>
        <v>-3.2292113938174438E-2</v>
      </c>
    </row>
    <row r="549" spans="2:4" x14ac:dyDescent="0.25">
      <c r="B549" s="12">
        <v>41568</v>
      </c>
      <c r="C549" s="18">
        <v>18.889999</v>
      </c>
      <c r="D549">
        <f t="shared" si="17"/>
        <v>2.551568946796956E-2</v>
      </c>
    </row>
    <row r="550" spans="2:4" x14ac:dyDescent="0.25">
      <c r="B550" s="12">
        <v>41561</v>
      </c>
      <c r="C550" s="18">
        <v>18.420000000000002</v>
      </c>
      <c r="D550">
        <f t="shared" si="17"/>
        <v>5.3775743707093815E-2</v>
      </c>
    </row>
    <row r="551" spans="2:4" x14ac:dyDescent="0.25">
      <c r="B551" s="12">
        <v>41554</v>
      </c>
      <c r="C551" s="18">
        <v>17.48</v>
      </c>
      <c r="D551">
        <f t="shared" si="17"/>
        <v>3.4319526627219155E-2</v>
      </c>
    </row>
    <row r="552" spans="2:4" x14ac:dyDescent="0.25">
      <c r="B552" s="12">
        <v>41547</v>
      </c>
      <c r="C552" s="18">
        <v>16.899999999999999</v>
      </c>
      <c r="D552">
        <f t="shared" si="17"/>
        <v>6.0225846925972437E-2</v>
      </c>
    </row>
    <row r="553" spans="2:4" x14ac:dyDescent="0.25">
      <c r="B553" s="12">
        <v>41540</v>
      </c>
      <c r="C553" s="18">
        <v>15.94</v>
      </c>
      <c r="D553">
        <f t="shared" si="17"/>
        <v>-4.4937145300350756E-2</v>
      </c>
    </row>
    <row r="554" spans="2:4" x14ac:dyDescent="0.25">
      <c r="B554" s="12">
        <v>41533</v>
      </c>
      <c r="C554" s="18">
        <v>16.690000999999999</v>
      </c>
      <c r="D554">
        <f t="shared" si="17"/>
        <v>0.17205063202247173</v>
      </c>
    </row>
    <row r="555" spans="2:4" x14ac:dyDescent="0.25">
      <c r="B555" s="12">
        <v>41526</v>
      </c>
      <c r="C555" s="18">
        <v>14.24</v>
      </c>
      <c r="D555">
        <f t="shared" si="17"/>
        <v>-2.7986348122866933E-2</v>
      </c>
    </row>
    <row r="556" spans="2:4" x14ac:dyDescent="0.25">
      <c r="B556" s="12">
        <v>41519</v>
      </c>
      <c r="C556" s="18">
        <v>14.65</v>
      </c>
      <c r="D556">
        <f t="shared" si="17"/>
        <v>2.5192442267319981E-2</v>
      </c>
    </row>
    <row r="557" spans="2:4" x14ac:dyDescent="0.25">
      <c r="B557" s="12">
        <v>41512</v>
      </c>
      <c r="C557" s="18">
        <v>14.29</v>
      </c>
      <c r="D557">
        <f t="shared" si="17"/>
        <v>-4.5424181696726906E-2</v>
      </c>
    </row>
    <row r="558" spans="2:4" x14ac:dyDescent="0.25">
      <c r="B558" s="12">
        <v>41505</v>
      </c>
      <c r="C558" s="18">
        <v>14.97</v>
      </c>
      <c r="D558">
        <f t="shared" si="17"/>
        <v>8.7601078167116597E-3</v>
      </c>
    </row>
    <row r="559" spans="2:4" x14ac:dyDescent="0.25">
      <c r="B559" s="12">
        <v>41498</v>
      </c>
      <c r="C559" s="18">
        <v>14.84</v>
      </c>
      <c r="D559">
        <f t="shared" si="17"/>
        <v>2.3448275862068879E-2</v>
      </c>
    </row>
    <row r="560" spans="2:4" x14ac:dyDescent="0.25">
      <c r="B560" s="12">
        <v>41491</v>
      </c>
      <c r="C560" s="18">
        <v>14.5</v>
      </c>
      <c r="D560">
        <f t="shared" si="17"/>
        <v>4.4668587896253609E-2</v>
      </c>
    </row>
    <row r="561" spans="2:4" x14ac:dyDescent="0.25">
      <c r="B561" s="12">
        <v>41484</v>
      </c>
      <c r="C561" s="18">
        <v>13.88</v>
      </c>
      <c r="D561">
        <f t="shared" si="17"/>
        <v>5.7926829268292845E-2</v>
      </c>
    </row>
    <row r="562" spans="2:4" x14ac:dyDescent="0.25">
      <c r="B562" s="12">
        <v>41477</v>
      </c>
      <c r="C562" s="18">
        <v>13.12</v>
      </c>
      <c r="D562">
        <f t="shared" si="17"/>
        <v>-9.0634441087613649E-3</v>
      </c>
    </row>
    <row r="563" spans="2:4" x14ac:dyDescent="0.25">
      <c r="B563" s="12">
        <v>41470</v>
      </c>
      <c r="C563" s="18">
        <v>13.24</v>
      </c>
      <c r="D563">
        <f t="shared" si="17"/>
        <v>5.1628276409849017E-2</v>
      </c>
    </row>
    <row r="564" spans="2:4" x14ac:dyDescent="0.25">
      <c r="B564" s="12">
        <v>41463</v>
      </c>
      <c r="C564" s="18">
        <v>12.59</v>
      </c>
      <c r="D564">
        <f t="shared" si="17"/>
        <v>2.4410089503661636E-2</v>
      </c>
    </row>
    <row r="565" spans="2:4" x14ac:dyDescent="0.25">
      <c r="B565" s="12">
        <v>41456</v>
      </c>
      <c r="C565" s="18">
        <v>12.29</v>
      </c>
      <c r="D565">
        <f t="shared" si="17"/>
        <v>9.2444444444444329E-2</v>
      </c>
    </row>
    <row r="566" spans="2:4" x14ac:dyDescent="0.25">
      <c r="B566" s="12">
        <v>41449</v>
      </c>
      <c r="C566" s="18">
        <v>11.25</v>
      </c>
      <c r="D566">
        <f t="shared" si="17"/>
        <v>2.9277218664226945E-2</v>
      </c>
    </row>
    <row r="567" spans="2:4" x14ac:dyDescent="0.25">
      <c r="B567" s="12">
        <v>41442</v>
      </c>
      <c r="C567" s="18">
        <v>10.93</v>
      </c>
      <c r="D567">
        <f t="shared" si="17"/>
        <v>-5.3679653679653772E-2</v>
      </c>
    </row>
    <row r="568" spans="2:4" x14ac:dyDescent="0.25">
      <c r="B568" s="12">
        <v>41435</v>
      </c>
      <c r="C568" s="18">
        <v>11.55</v>
      </c>
      <c r="D568">
        <f t="shared" si="17"/>
        <v>-7.7319587628865705E-3</v>
      </c>
    </row>
    <row r="569" spans="2:4" x14ac:dyDescent="0.25">
      <c r="B569" s="12">
        <v>41428</v>
      </c>
      <c r="C569" s="18">
        <v>11.64</v>
      </c>
      <c r="D569">
        <f t="shared" si="17"/>
        <v>6.887052341597788E-2</v>
      </c>
    </row>
    <row r="570" spans="2:4" x14ac:dyDescent="0.25">
      <c r="B570" s="12">
        <v>41421</v>
      </c>
      <c r="C570" s="18">
        <v>10.89</v>
      </c>
      <c r="D570">
        <f t="shared" si="17"/>
        <v>0.17984832069339118</v>
      </c>
    </row>
    <row r="571" spans="2:4" x14ac:dyDescent="0.25">
      <c r="B571" s="12">
        <v>41414</v>
      </c>
      <c r="C571" s="18">
        <v>9.23</v>
      </c>
      <c r="D571">
        <f t="shared" si="17"/>
        <v>2.441731409544956E-2</v>
      </c>
    </row>
    <row r="572" spans="2:4" x14ac:dyDescent="0.25">
      <c r="B572" s="12">
        <v>41407</v>
      </c>
      <c r="C572" s="18">
        <v>9.01</v>
      </c>
      <c r="D572">
        <f t="shared" si="17"/>
        <v>3.2073310423825774E-2</v>
      </c>
    </row>
    <row r="573" spans="2:4" x14ac:dyDescent="0.25">
      <c r="B573" s="12">
        <v>41400</v>
      </c>
      <c r="C573" s="18">
        <v>8.73</v>
      </c>
      <c r="D573">
        <f t="shared" si="17"/>
        <v>-3.9603960396039528E-2</v>
      </c>
    </row>
    <row r="574" spans="2:4" x14ac:dyDescent="0.25">
      <c r="B574" s="12">
        <v>41393</v>
      </c>
      <c r="C574" s="18">
        <v>9.09</v>
      </c>
      <c r="D574">
        <f t="shared" si="17"/>
        <v>5.4524361948955935E-2</v>
      </c>
    </row>
    <row r="575" spans="2:4" x14ac:dyDescent="0.25">
      <c r="B575" s="12">
        <v>41386</v>
      </c>
      <c r="C575" s="18">
        <v>8.6199999999999992</v>
      </c>
      <c r="D575">
        <f t="shared" si="17"/>
        <v>9.2522179974651397E-2</v>
      </c>
    </row>
    <row r="576" spans="2:4" x14ac:dyDescent="0.25">
      <c r="B576" s="12">
        <v>41379</v>
      </c>
      <c r="C576" s="18">
        <v>7.89</v>
      </c>
      <c r="D576">
        <f t="shared" si="17"/>
        <v>-6.4056939501779375E-2</v>
      </c>
    </row>
    <row r="577" spans="2:4" x14ac:dyDescent="0.25">
      <c r="B577" s="12">
        <v>41372</v>
      </c>
      <c r="C577" s="18">
        <v>8.43</v>
      </c>
      <c r="D577">
        <f t="shared" si="17"/>
        <v>3.308823529411753E-2</v>
      </c>
    </row>
    <row r="578" spans="2:4" x14ac:dyDescent="0.25">
      <c r="B578" s="12">
        <v>41365</v>
      </c>
      <c r="C578" s="18">
        <v>8.16</v>
      </c>
      <c r="D578">
        <f t="shared" si="17"/>
        <v>-6.7428571428571393E-2</v>
      </c>
    </row>
    <row r="579" spans="2:4" x14ac:dyDescent="0.25">
      <c r="B579" s="12">
        <v>41358</v>
      </c>
      <c r="C579" s="18">
        <v>8.75</v>
      </c>
      <c r="D579">
        <f t="shared" ref="D579:D642" si="18">C579/C580-1</f>
        <v>-1.4639639639639768E-2</v>
      </c>
    </row>
    <row r="580" spans="2:4" x14ac:dyDescent="0.25">
      <c r="B580" s="12">
        <v>41351</v>
      </c>
      <c r="C580" s="18">
        <v>8.8800000000000008</v>
      </c>
      <c r="D580">
        <f t="shared" si="18"/>
        <v>1.0238907849829504E-2</v>
      </c>
    </row>
    <row r="581" spans="2:4" x14ac:dyDescent="0.25">
      <c r="B581" s="12">
        <v>41344</v>
      </c>
      <c r="C581" s="18">
        <v>8.7899999999999991</v>
      </c>
      <c r="D581">
        <f t="shared" si="18"/>
        <v>-1.0135135135135309E-2</v>
      </c>
    </row>
    <row r="582" spans="2:4" x14ac:dyDescent="0.25">
      <c r="B582" s="12">
        <v>41337</v>
      </c>
      <c r="C582" s="18">
        <v>8.8800000000000008</v>
      </c>
      <c r="D582">
        <f t="shared" si="18"/>
        <v>-1.3333333333333197E-2</v>
      </c>
    </row>
    <row r="583" spans="2:4" x14ac:dyDescent="0.25">
      <c r="B583" s="12">
        <v>41330</v>
      </c>
      <c r="C583" s="18">
        <v>9</v>
      </c>
      <c r="D583">
        <f t="shared" si="18"/>
        <v>-1.8538713195201728E-2</v>
      </c>
    </row>
    <row r="584" spans="2:4" x14ac:dyDescent="0.25">
      <c r="B584" s="12">
        <v>41323</v>
      </c>
      <c r="C584" s="18">
        <v>9.17</v>
      </c>
      <c r="D584">
        <f t="shared" si="18"/>
        <v>-4.3431053203041303E-3</v>
      </c>
    </row>
    <row r="585" spans="2:4" x14ac:dyDescent="0.25">
      <c r="B585" s="12">
        <v>41316</v>
      </c>
      <c r="C585" s="18">
        <v>9.2100000000000009</v>
      </c>
      <c r="D585">
        <f t="shared" si="18"/>
        <v>-1.2861736334405016E-2</v>
      </c>
    </row>
    <row r="586" spans="2:4" x14ac:dyDescent="0.25">
      <c r="B586" s="12">
        <v>41309</v>
      </c>
      <c r="C586" s="18">
        <v>9.33</v>
      </c>
      <c r="D586">
        <f t="shared" si="18"/>
        <v>-9.5541401273885329E-3</v>
      </c>
    </row>
    <row r="587" spans="2:4" x14ac:dyDescent="0.25">
      <c r="B587" s="12">
        <v>41302</v>
      </c>
      <c r="C587" s="18">
        <v>9.42</v>
      </c>
      <c r="D587">
        <f t="shared" si="18"/>
        <v>2.6143790849673332E-2</v>
      </c>
    </row>
    <row r="588" spans="2:4" x14ac:dyDescent="0.25">
      <c r="B588" s="12">
        <v>41295</v>
      </c>
      <c r="C588" s="18">
        <v>9.18</v>
      </c>
      <c r="D588">
        <f t="shared" si="18"/>
        <v>4.3763676148795838E-3</v>
      </c>
    </row>
    <row r="589" spans="2:4" x14ac:dyDescent="0.25">
      <c r="B589" s="12">
        <v>41288</v>
      </c>
      <c r="C589" s="18">
        <v>9.14</v>
      </c>
      <c r="D589">
        <f t="shared" si="18"/>
        <v>-4.5929018789144016E-2</v>
      </c>
    </row>
    <row r="590" spans="2:4" x14ac:dyDescent="0.25">
      <c r="B590" s="12">
        <v>41281</v>
      </c>
      <c r="C590" s="18">
        <v>9.58</v>
      </c>
      <c r="D590">
        <f t="shared" si="18"/>
        <v>-1.0427528675703845E-3</v>
      </c>
    </row>
    <row r="591" spans="2:4" x14ac:dyDescent="0.25">
      <c r="B591" s="12">
        <v>41274</v>
      </c>
      <c r="C591" s="18">
        <v>9.59</v>
      </c>
      <c r="D591">
        <f t="shared" si="18"/>
        <v>0.14030915576694403</v>
      </c>
    </row>
    <row r="592" spans="2:4" x14ac:dyDescent="0.25">
      <c r="B592" s="12">
        <v>41267</v>
      </c>
      <c r="C592" s="18">
        <v>8.41</v>
      </c>
      <c r="D592">
        <f t="shared" si="18"/>
        <v>-4.1049030786773022E-2</v>
      </c>
    </row>
    <row r="593" spans="2:4" x14ac:dyDescent="0.25">
      <c r="B593" s="12">
        <v>41260</v>
      </c>
      <c r="C593" s="18">
        <v>8.77</v>
      </c>
      <c r="D593">
        <f t="shared" si="18"/>
        <v>5.0299401197604787E-2</v>
      </c>
    </row>
    <row r="594" spans="2:4" x14ac:dyDescent="0.25">
      <c r="B594" s="12">
        <v>41253</v>
      </c>
      <c r="C594" s="18">
        <v>8.35</v>
      </c>
      <c r="D594">
        <f t="shared" si="18"/>
        <v>9.6735187424425995E-3</v>
      </c>
    </row>
    <row r="595" spans="2:4" x14ac:dyDescent="0.25">
      <c r="B595" s="12">
        <v>41246</v>
      </c>
      <c r="C595" s="18">
        <v>8.27</v>
      </c>
      <c r="D595">
        <f t="shared" si="18"/>
        <v>-7.2028811524610381E-3</v>
      </c>
    </row>
    <row r="596" spans="2:4" x14ac:dyDescent="0.25">
      <c r="B596" s="12">
        <v>41239</v>
      </c>
      <c r="C596" s="18">
        <v>8.33</v>
      </c>
      <c r="D596">
        <f t="shared" si="18"/>
        <v>7.4838709677419457E-2</v>
      </c>
    </row>
    <row r="597" spans="2:4" x14ac:dyDescent="0.25">
      <c r="B597" s="12">
        <v>41232</v>
      </c>
      <c r="C597" s="18">
        <v>7.75</v>
      </c>
      <c r="D597">
        <f t="shared" si="18"/>
        <v>0.11832611832611839</v>
      </c>
    </row>
    <row r="598" spans="2:4" x14ac:dyDescent="0.25">
      <c r="B598" s="12">
        <v>41225</v>
      </c>
      <c r="C598" s="18">
        <v>6.93</v>
      </c>
      <c r="D598">
        <f t="shared" si="18"/>
        <v>-4.4137931034482825E-2</v>
      </c>
    </row>
    <row r="599" spans="2:4" x14ac:dyDescent="0.25">
      <c r="B599" s="12">
        <v>41218</v>
      </c>
      <c r="C599" s="18">
        <v>7.25</v>
      </c>
      <c r="D599">
        <f t="shared" si="18"/>
        <v>-0.12650602409638567</v>
      </c>
    </row>
    <row r="600" spans="2:4" x14ac:dyDescent="0.25">
      <c r="B600" s="12">
        <v>41211</v>
      </c>
      <c r="C600" s="18">
        <v>8.3000000000000007</v>
      </c>
      <c r="D600">
        <f t="shared" si="18"/>
        <v>2.7227722772277252E-2</v>
      </c>
    </row>
    <row r="601" spans="2:4" x14ac:dyDescent="0.25">
      <c r="B601" s="12">
        <v>41204</v>
      </c>
      <c r="C601" s="18">
        <v>8.08</v>
      </c>
      <c r="D601">
        <f t="shared" si="18"/>
        <v>1.6352201257861632E-2</v>
      </c>
    </row>
    <row r="602" spans="2:4" x14ac:dyDescent="0.25">
      <c r="B602" s="12">
        <v>41197</v>
      </c>
      <c r="C602" s="18">
        <v>7.95</v>
      </c>
      <c r="D602">
        <f t="shared" si="18"/>
        <v>1.6624040920716121E-2</v>
      </c>
    </row>
    <row r="603" spans="2:4" x14ac:dyDescent="0.25">
      <c r="B603" s="12">
        <v>41190</v>
      </c>
      <c r="C603" s="18">
        <v>7.82</v>
      </c>
      <c r="D603">
        <f t="shared" si="18"/>
        <v>2.564102564102555E-3</v>
      </c>
    </row>
    <row r="604" spans="2:4" x14ac:dyDescent="0.25">
      <c r="B604" s="12">
        <v>41183</v>
      </c>
      <c r="C604" s="18">
        <v>7.8</v>
      </c>
      <c r="D604">
        <f t="shared" si="18"/>
        <v>-5.7971014492753548E-2</v>
      </c>
    </row>
    <row r="605" spans="2:4" x14ac:dyDescent="0.25">
      <c r="B605" s="12">
        <v>41176</v>
      </c>
      <c r="C605" s="18">
        <v>8.2799999999999994</v>
      </c>
      <c r="D605">
        <f t="shared" si="18"/>
        <v>5.209656925031747E-2</v>
      </c>
    </row>
    <row r="606" spans="2:4" x14ac:dyDescent="0.25">
      <c r="B606" s="12">
        <v>41169</v>
      </c>
      <c r="C606" s="18">
        <v>7.87</v>
      </c>
      <c r="D606">
        <f t="shared" si="18"/>
        <v>-5.973715651134992E-2</v>
      </c>
    </row>
    <row r="607" spans="2:4" x14ac:dyDescent="0.25">
      <c r="B607" s="12">
        <v>41162</v>
      </c>
      <c r="C607" s="18">
        <v>8.3699999999999992</v>
      </c>
      <c r="D607">
        <f t="shared" si="18"/>
        <v>3.8461538461538325E-2</v>
      </c>
    </row>
    <row r="608" spans="2:4" x14ac:dyDescent="0.25">
      <c r="B608" s="12">
        <v>41155</v>
      </c>
      <c r="C608" s="18">
        <v>8.06</v>
      </c>
      <c r="D608">
        <f t="shared" si="18"/>
        <v>9.9590723055934527E-2</v>
      </c>
    </row>
    <row r="609" spans="2:4" x14ac:dyDescent="0.25">
      <c r="B609" s="12">
        <v>41148</v>
      </c>
      <c r="C609" s="18">
        <v>7.33</v>
      </c>
      <c r="D609">
        <f t="shared" si="18"/>
        <v>9.0773809523809534E-2</v>
      </c>
    </row>
    <row r="610" spans="2:4" x14ac:dyDescent="0.25">
      <c r="B610" s="12">
        <v>41141</v>
      </c>
      <c r="C610" s="18">
        <v>6.72</v>
      </c>
      <c r="D610">
        <f t="shared" si="18"/>
        <v>-2.4673439767779359E-2</v>
      </c>
    </row>
    <row r="611" spans="2:4" x14ac:dyDescent="0.25">
      <c r="B611" s="12">
        <v>41134</v>
      </c>
      <c r="C611" s="18">
        <v>6.89</v>
      </c>
      <c r="D611">
        <f t="shared" si="18"/>
        <v>-2.4079320113314484E-2</v>
      </c>
    </row>
    <row r="612" spans="2:4" x14ac:dyDescent="0.25">
      <c r="B612" s="12">
        <v>41127</v>
      </c>
      <c r="C612" s="18">
        <v>7.06</v>
      </c>
      <c r="D612">
        <f t="shared" si="18"/>
        <v>-0.17811408614668223</v>
      </c>
    </row>
    <row r="613" spans="2:4" x14ac:dyDescent="0.25">
      <c r="B613" s="12">
        <v>41120</v>
      </c>
      <c r="C613" s="18">
        <v>8.59</v>
      </c>
      <c r="D613">
        <f t="shared" si="18"/>
        <v>-1.2643678160919491E-2</v>
      </c>
    </row>
    <row r="614" spans="2:4" x14ac:dyDescent="0.25">
      <c r="B614" s="12">
        <v>41113</v>
      </c>
      <c r="C614" s="18">
        <v>8.6999999999999993</v>
      </c>
      <c r="D614">
        <f t="shared" si="18"/>
        <v>-6.8493150684931781E-3</v>
      </c>
    </row>
    <row r="615" spans="2:4" x14ac:dyDescent="0.25">
      <c r="B615" s="12">
        <v>41106</v>
      </c>
      <c r="C615" s="18">
        <v>8.76</v>
      </c>
      <c r="D615">
        <f t="shared" si="18"/>
        <v>6.6991473812423763E-2</v>
      </c>
    </row>
    <row r="616" spans="2:4" x14ac:dyDescent="0.25">
      <c r="B616" s="12">
        <v>41099</v>
      </c>
      <c r="C616" s="18">
        <v>8.2100000000000009</v>
      </c>
      <c r="D616">
        <f t="shared" si="18"/>
        <v>-2.0286396181384281E-2</v>
      </c>
    </row>
    <row r="617" spans="2:4" x14ac:dyDescent="0.25">
      <c r="B617" s="12">
        <v>41092</v>
      </c>
      <c r="C617" s="18">
        <v>8.3800000000000008</v>
      </c>
      <c r="D617">
        <f t="shared" si="18"/>
        <v>-1.9883040935672502E-2</v>
      </c>
    </row>
    <row r="618" spans="2:4" x14ac:dyDescent="0.25">
      <c r="B618" s="12">
        <v>41085</v>
      </c>
      <c r="C618" s="18">
        <v>8.5500000000000007</v>
      </c>
      <c r="D618">
        <f t="shared" si="18"/>
        <v>0</v>
      </c>
    </row>
    <row r="619" spans="2:4" x14ac:dyDescent="0.25">
      <c r="B619" s="12">
        <v>41078</v>
      </c>
      <c r="C619" s="18">
        <v>8.5500000000000007</v>
      </c>
      <c r="D619">
        <f t="shared" si="18"/>
        <v>-3.7162162162162171E-2</v>
      </c>
    </row>
    <row r="620" spans="2:4" x14ac:dyDescent="0.25">
      <c r="B620" s="12">
        <v>41071</v>
      </c>
      <c r="C620" s="18">
        <v>8.8800000000000008</v>
      </c>
      <c r="D620">
        <f t="shared" si="18"/>
        <v>0</v>
      </c>
    </row>
    <row r="621" spans="2:4" x14ac:dyDescent="0.25">
      <c r="B621" s="12">
        <v>41064</v>
      </c>
      <c r="C621" s="18">
        <v>8.8800000000000008</v>
      </c>
      <c r="D621">
        <f t="shared" si="18"/>
        <v>8.5574572127139481E-2</v>
      </c>
    </row>
    <row r="622" spans="2:4" x14ac:dyDescent="0.25">
      <c r="B622" s="12">
        <v>41057</v>
      </c>
      <c r="C622" s="18">
        <v>8.18</v>
      </c>
      <c r="D622">
        <f t="shared" si="18"/>
        <v>-3.6513545347467646E-2</v>
      </c>
    </row>
    <row r="623" spans="2:4" x14ac:dyDescent="0.25">
      <c r="B623" s="12">
        <v>41050</v>
      </c>
      <c r="C623" s="18">
        <v>8.49</v>
      </c>
      <c r="D623">
        <f t="shared" si="18"/>
        <v>-2.4137931034482696E-2</v>
      </c>
    </row>
    <row r="624" spans="2:4" x14ac:dyDescent="0.25">
      <c r="B624" s="12">
        <v>41043</v>
      </c>
      <c r="C624" s="18">
        <v>8.6999999999999993</v>
      </c>
      <c r="D624">
        <f t="shared" si="18"/>
        <v>-8.3245521601686079E-2</v>
      </c>
    </row>
    <row r="625" spans="2:4" x14ac:dyDescent="0.25">
      <c r="B625" s="12">
        <v>41036</v>
      </c>
      <c r="C625" s="18">
        <v>9.49</v>
      </c>
      <c r="D625">
        <f t="shared" si="18"/>
        <v>-7.3221757322176062E-3</v>
      </c>
    </row>
    <row r="626" spans="2:4" x14ac:dyDescent="0.25">
      <c r="B626" s="12">
        <v>41029</v>
      </c>
      <c r="C626" s="18">
        <v>9.56</v>
      </c>
      <c r="D626">
        <f t="shared" si="18"/>
        <v>-0.13248638838475491</v>
      </c>
    </row>
    <row r="627" spans="2:4" x14ac:dyDescent="0.25">
      <c r="B627" s="12">
        <v>41022</v>
      </c>
      <c r="C627" s="18">
        <v>11.02</v>
      </c>
      <c r="D627">
        <f t="shared" si="18"/>
        <v>-3.0782761653474044E-2</v>
      </c>
    </row>
    <row r="628" spans="2:4" x14ac:dyDescent="0.25">
      <c r="B628" s="12">
        <v>41015</v>
      </c>
      <c r="C628" s="18">
        <v>11.37</v>
      </c>
      <c r="D628">
        <f t="shared" si="18"/>
        <v>7.0859167404782042E-3</v>
      </c>
    </row>
    <row r="629" spans="2:4" x14ac:dyDescent="0.25">
      <c r="B629" s="12">
        <v>41008</v>
      </c>
      <c r="C629" s="18">
        <v>11.29</v>
      </c>
      <c r="D629">
        <f t="shared" si="18"/>
        <v>-4.9663299663299743E-2</v>
      </c>
    </row>
    <row r="630" spans="2:4" x14ac:dyDescent="0.25">
      <c r="B630" s="12">
        <v>41001</v>
      </c>
      <c r="C630" s="18">
        <v>11.88</v>
      </c>
      <c r="D630">
        <f t="shared" si="18"/>
        <v>1.8867924528301883E-2</v>
      </c>
    </row>
    <row r="631" spans="2:4" x14ac:dyDescent="0.25">
      <c r="B631" s="12">
        <v>40994</v>
      </c>
      <c r="C631" s="18">
        <v>11.66</v>
      </c>
      <c r="D631">
        <f t="shared" si="18"/>
        <v>1.6564952048822912E-2</v>
      </c>
    </row>
    <row r="632" spans="2:4" x14ac:dyDescent="0.25">
      <c r="B632" s="12">
        <v>40987</v>
      </c>
      <c r="C632" s="18">
        <v>11.47</v>
      </c>
      <c r="D632">
        <f t="shared" si="18"/>
        <v>4.9405306495883039E-2</v>
      </c>
    </row>
    <row r="633" spans="2:4" x14ac:dyDescent="0.25">
      <c r="B633" s="12">
        <v>40980</v>
      </c>
      <c r="C633" s="18">
        <v>10.93</v>
      </c>
      <c r="D633">
        <f t="shared" si="18"/>
        <v>1.8639328984156434E-2</v>
      </c>
    </row>
    <row r="634" spans="2:4" x14ac:dyDescent="0.25">
      <c r="B634" s="12">
        <v>40973</v>
      </c>
      <c r="C634" s="18">
        <v>10.73</v>
      </c>
      <c r="D634">
        <f t="shared" si="18"/>
        <v>4.1747572815533873E-2</v>
      </c>
    </row>
    <row r="635" spans="2:4" x14ac:dyDescent="0.25">
      <c r="B635" s="12">
        <v>40966</v>
      </c>
      <c r="C635" s="18">
        <v>10.3</v>
      </c>
      <c r="D635">
        <f t="shared" si="18"/>
        <v>-0.14805624483043833</v>
      </c>
    </row>
    <row r="636" spans="2:4" x14ac:dyDescent="0.25">
      <c r="B636" s="12">
        <v>40959</v>
      </c>
      <c r="C636" s="18">
        <v>12.09</v>
      </c>
      <c r="D636">
        <f t="shared" si="18"/>
        <v>-3.9714058776807004E-2</v>
      </c>
    </row>
    <row r="637" spans="2:4" x14ac:dyDescent="0.25">
      <c r="B637" s="12">
        <v>40952</v>
      </c>
      <c r="C637" s="18">
        <v>12.59</v>
      </c>
      <c r="D637">
        <f t="shared" si="18"/>
        <v>7.2000000000000952E-3</v>
      </c>
    </row>
    <row r="638" spans="2:4" x14ac:dyDescent="0.25">
      <c r="B638" s="12">
        <v>40945</v>
      </c>
      <c r="C638" s="18">
        <v>12.5</v>
      </c>
      <c r="D638">
        <f t="shared" si="18"/>
        <v>-4.0675364543361403E-2</v>
      </c>
    </row>
    <row r="639" spans="2:4" x14ac:dyDescent="0.25">
      <c r="B639" s="12">
        <v>40938</v>
      </c>
      <c r="C639" s="18">
        <v>13.03</v>
      </c>
      <c r="D639">
        <f t="shared" si="18"/>
        <v>0.1089361702127658</v>
      </c>
    </row>
    <row r="640" spans="2:4" x14ac:dyDescent="0.25">
      <c r="B640" s="12">
        <v>40931</v>
      </c>
      <c r="C640" s="18">
        <v>11.75</v>
      </c>
      <c r="D640">
        <f t="shared" si="18"/>
        <v>3.4158838599487318E-3</v>
      </c>
    </row>
    <row r="641" spans="2:4" x14ac:dyDescent="0.25">
      <c r="B641" s="12">
        <v>40924</v>
      </c>
      <c r="C641" s="18">
        <v>11.71</v>
      </c>
      <c r="D641">
        <f t="shared" si="18"/>
        <v>4.647006255585362E-2</v>
      </c>
    </row>
    <row r="642" spans="2:4" x14ac:dyDescent="0.25">
      <c r="B642" s="12">
        <v>40917</v>
      </c>
      <c r="C642" s="18">
        <v>11.19</v>
      </c>
      <c r="D642">
        <f t="shared" si="18"/>
        <v>6.7748091603053284E-2</v>
      </c>
    </row>
    <row r="643" spans="2:4" x14ac:dyDescent="0.25">
      <c r="B643" s="12">
        <v>40910</v>
      </c>
      <c r="C643" s="18">
        <v>10.48</v>
      </c>
      <c r="D643">
        <f t="shared" ref="D643:D706" si="19">C643/C644-1</f>
        <v>8.0412371134020777E-2</v>
      </c>
    </row>
    <row r="644" spans="2:4" x14ac:dyDescent="0.25">
      <c r="B644" s="12">
        <v>40903</v>
      </c>
      <c r="C644" s="18">
        <v>9.6999999999999993</v>
      </c>
      <c r="D644">
        <f t="shared" si="19"/>
        <v>0.18292682926829262</v>
      </c>
    </row>
    <row r="645" spans="2:4" x14ac:dyDescent="0.25">
      <c r="B645" s="12">
        <v>40896</v>
      </c>
      <c r="C645" s="18">
        <v>8.1999999999999993</v>
      </c>
      <c r="D645">
        <f t="shared" si="19"/>
        <v>3.5353535353535248E-2</v>
      </c>
    </row>
    <row r="646" spans="2:4" x14ac:dyDescent="0.25">
      <c r="B646" s="12">
        <v>40889</v>
      </c>
      <c r="C646" s="18">
        <v>7.92</v>
      </c>
      <c r="D646">
        <f t="shared" si="19"/>
        <v>-0.12967032967032965</v>
      </c>
    </row>
    <row r="647" spans="2:4" x14ac:dyDescent="0.25">
      <c r="B647" s="12">
        <v>40882</v>
      </c>
      <c r="C647" s="18">
        <v>9.1</v>
      </c>
      <c r="D647">
        <f t="shared" si="19"/>
        <v>9.375E-2</v>
      </c>
    </row>
    <row r="648" spans="2:4" x14ac:dyDescent="0.25">
      <c r="B648" s="12">
        <v>40875</v>
      </c>
      <c r="C648" s="18">
        <v>8.32</v>
      </c>
      <c r="D648">
        <f t="shared" si="19"/>
        <v>7.7720207253886064E-2</v>
      </c>
    </row>
    <row r="649" spans="2:4" x14ac:dyDescent="0.25">
      <c r="B649" s="12">
        <v>40868</v>
      </c>
      <c r="C649" s="18">
        <v>7.72</v>
      </c>
      <c r="D649">
        <f t="shared" si="19"/>
        <v>-6.0827250608272654E-2</v>
      </c>
    </row>
    <row r="650" spans="2:4" x14ac:dyDescent="0.25">
      <c r="B650" s="12">
        <v>40861</v>
      </c>
      <c r="C650" s="18">
        <v>8.2200000000000006</v>
      </c>
      <c r="D650">
        <f t="shared" si="19"/>
        <v>-6.0571428571428498E-2</v>
      </c>
    </row>
    <row r="651" spans="2:4" x14ac:dyDescent="0.25">
      <c r="B651" s="12">
        <v>40854</v>
      </c>
      <c r="C651" s="18">
        <v>8.75</v>
      </c>
      <c r="D651">
        <f t="shared" si="19"/>
        <v>-2.1252796420581643E-2</v>
      </c>
    </row>
    <row r="652" spans="2:4" x14ac:dyDescent="0.25">
      <c r="B652" s="12">
        <v>40847</v>
      </c>
      <c r="C652" s="18">
        <v>8.94</v>
      </c>
      <c r="D652">
        <f t="shared" si="19"/>
        <v>-8.8691796008869561E-3</v>
      </c>
    </row>
    <row r="653" spans="2:4" x14ac:dyDescent="0.25">
      <c r="B653" s="12">
        <v>40840</v>
      </c>
      <c r="C653" s="18">
        <v>9.02</v>
      </c>
      <c r="D653">
        <f t="shared" si="19"/>
        <v>8.0239520958083732E-2</v>
      </c>
    </row>
    <row r="654" spans="2:4" x14ac:dyDescent="0.25">
      <c r="B654" s="12">
        <v>40833</v>
      </c>
      <c r="C654" s="18">
        <v>8.35</v>
      </c>
      <c r="D654">
        <f t="shared" si="19"/>
        <v>6.0240963855420215E-3</v>
      </c>
    </row>
    <row r="655" spans="2:4" x14ac:dyDescent="0.25">
      <c r="B655" s="12">
        <v>40826</v>
      </c>
      <c r="C655" s="18">
        <v>8.3000000000000007</v>
      </c>
      <c r="D655">
        <f t="shared" si="19"/>
        <v>0.141678129298487</v>
      </c>
    </row>
    <row r="656" spans="2:4" x14ac:dyDescent="0.25">
      <c r="B656" s="12">
        <v>40819</v>
      </c>
      <c r="C656" s="18">
        <v>7.27</v>
      </c>
      <c r="D656">
        <f t="shared" si="19"/>
        <v>2.1067415730336991E-2</v>
      </c>
    </row>
    <row r="657" spans="2:4" x14ac:dyDescent="0.25">
      <c r="B657" s="12">
        <v>40812</v>
      </c>
      <c r="C657" s="18">
        <v>7.12</v>
      </c>
      <c r="D657">
        <f t="shared" si="19"/>
        <v>9.9290780141845225E-3</v>
      </c>
    </row>
    <row r="658" spans="2:4" x14ac:dyDescent="0.25">
      <c r="B658" s="12">
        <v>40805</v>
      </c>
      <c r="C658" s="18">
        <v>7.05</v>
      </c>
      <c r="D658">
        <f t="shared" si="19"/>
        <v>-0.10646387832699622</v>
      </c>
    </row>
    <row r="659" spans="2:4" x14ac:dyDescent="0.25">
      <c r="B659" s="12">
        <v>40798</v>
      </c>
      <c r="C659" s="18">
        <v>7.89</v>
      </c>
      <c r="D659">
        <f t="shared" si="19"/>
        <v>8.9514066496163558E-3</v>
      </c>
    </row>
    <row r="660" spans="2:4" x14ac:dyDescent="0.25">
      <c r="B660" s="12">
        <v>40791</v>
      </c>
      <c r="C660" s="18">
        <v>7.82</v>
      </c>
      <c r="D660">
        <f t="shared" si="19"/>
        <v>-6.6825775656324637E-2</v>
      </c>
    </row>
    <row r="661" spans="2:4" x14ac:dyDescent="0.25">
      <c r="B661" s="12">
        <v>40784</v>
      </c>
      <c r="C661" s="18">
        <v>8.3800000000000008</v>
      </c>
      <c r="D661">
        <f t="shared" si="19"/>
        <v>2.4449877750611471E-2</v>
      </c>
    </row>
    <row r="662" spans="2:4" x14ac:dyDescent="0.25">
      <c r="B662" s="12">
        <v>40777</v>
      </c>
      <c r="C662" s="18">
        <v>8.18</v>
      </c>
      <c r="D662">
        <f t="shared" si="19"/>
        <v>2.5062656641603898E-2</v>
      </c>
    </row>
    <row r="663" spans="2:4" x14ac:dyDescent="0.25">
      <c r="B663" s="12">
        <v>40770</v>
      </c>
      <c r="C663" s="18">
        <v>7.98</v>
      </c>
      <c r="D663">
        <f t="shared" si="19"/>
        <v>-3.6231884057970842E-2</v>
      </c>
    </row>
    <row r="664" spans="2:4" x14ac:dyDescent="0.25">
      <c r="B664" s="12">
        <v>40763</v>
      </c>
      <c r="C664" s="18">
        <v>8.2799999999999994</v>
      </c>
      <c r="D664">
        <f t="shared" si="19"/>
        <v>6.4267352185089832E-2</v>
      </c>
    </row>
    <row r="665" spans="2:4" x14ac:dyDescent="0.25">
      <c r="B665" s="12">
        <v>40756</v>
      </c>
      <c r="C665" s="18">
        <v>7.78</v>
      </c>
      <c r="D665">
        <f t="shared" si="19"/>
        <v>-0.14879649890590807</v>
      </c>
    </row>
    <row r="666" spans="2:4" x14ac:dyDescent="0.25">
      <c r="B666" s="12">
        <v>40749</v>
      </c>
      <c r="C666" s="18">
        <v>9.14</v>
      </c>
      <c r="D666">
        <f t="shared" si="19"/>
        <v>-5.0882658359293842E-2</v>
      </c>
    </row>
    <row r="667" spans="2:4" x14ac:dyDescent="0.25">
      <c r="B667" s="12">
        <v>40742</v>
      </c>
      <c r="C667" s="18">
        <v>9.6300000000000008</v>
      </c>
      <c r="D667">
        <f t="shared" si="19"/>
        <v>-2.33265720081135E-2</v>
      </c>
    </row>
    <row r="668" spans="2:4" x14ac:dyDescent="0.25">
      <c r="B668" s="12">
        <v>40735</v>
      </c>
      <c r="C668" s="18">
        <v>9.86</v>
      </c>
      <c r="D668">
        <f t="shared" si="19"/>
        <v>-3.9922103213242521E-2</v>
      </c>
    </row>
    <row r="669" spans="2:4" x14ac:dyDescent="0.25">
      <c r="B669" s="12">
        <v>40728</v>
      </c>
      <c r="C669" s="18">
        <v>10.27</v>
      </c>
      <c r="D669">
        <f t="shared" si="19"/>
        <v>-1.1549566891241647E-2</v>
      </c>
    </row>
    <row r="670" spans="2:4" x14ac:dyDescent="0.25">
      <c r="B670" s="12">
        <v>40721</v>
      </c>
      <c r="C670" s="18">
        <v>10.39</v>
      </c>
      <c r="D670">
        <f t="shared" si="19"/>
        <v>7.1134020618556892E-2</v>
      </c>
    </row>
    <row r="671" spans="2:4" x14ac:dyDescent="0.25">
      <c r="B671" s="12">
        <v>40714</v>
      </c>
      <c r="C671" s="18">
        <v>9.6999999999999993</v>
      </c>
      <c r="D671">
        <f t="shared" si="19"/>
        <v>4.5258620689655249E-2</v>
      </c>
    </row>
    <row r="672" spans="2:4" x14ac:dyDescent="0.25">
      <c r="B672" s="12">
        <v>40707</v>
      </c>
      <c r="C672" s="18">
        <v>9.2799999999999994</v>
      </c>
      <c r="D672">
        <f t="shared" si="19"/>
        <v>7.0357554786620424E-2</v>
      </c>
    </row>
    <row r="673" spans="2:4" x14ac:dyDescent="0.25">
      <c r="B673" s="12">
        <v>40700</v>
      </c>
      <c r="C673" s="18">
        <v>8.67</v>
      </c>
      <c r="D673">
        <f t="shared" si="19"/>
        <v>-7.4706510138740634E-2</v>
      </c>
    </row>
    <row r="674" spans="2:4" x14ac:dyDescent="0.25">
      <c r="B674" s="12">
        <v>40693</v>
      </c>
      <c r="C674" s="18">
        <v>9.3699999999999992</v>
      </c>
      <c r="D674">
        <f t="shared" si="19"/>
        <v>-5.449041372351171E-2</v>
      </c>
    </row>
    <row r="675" spans="2:4" x14ac:dyDescent="0.25">
      <c r="B675" s="12">
        <v>40686</v>
      </c>
      <c r="C675" s="18">
        <v>9.91</v>
      </c>
      <c r="D675">
        <f t="shared" si="19"/>
        <v>2.4819027921406445E-2</v>
      </c>
    </row>
    <row r="676" spans="2:4" x14ac:dyDescent="0.25">
      <c r="B676" s="12">
        <v>40679</v>
      </c>
      <c r="C676" s="18">
        <v>9.67</v>
      </c>
      <c r="D676">
        <f t="shared" si="19"/>
        <v>-5.8422590068159641E-2</v>
      </c>
    </row>
    <row r="677" spans="2:4" x14ac:dyDescent="0.25">
      <c r="B677" s="12">
        <v>40672</v>
      </c>
      <c r="C677" s="18">
        <v>10.27</v>
      </c>
      <c r="D677">
        <f t="shared" si="19"/>
        <v>-2.1904761904761982E-2</v>
      </c>
    </row>
    <row r="678" spans="2:4" x14ac:dyDescent="0.25">
      <c r="B678" s="12">
        <v>40665</v>
      </c>
      <c r="C678" s="18">
        <v>10.5</v>
      </c>
      <c r="D678">
        <f t="shared" si="19"/>
        <v>-2.8490028490028019E-3</v>
      </c>
    </row>
    <row r="679" spans="2:4" x14ac:dyDescent="0.25">
      <c r="B679" s="12">
        <v>40658</v>
      </c>
      <c r="C679" s="18">
        <v>10.53</v>
      </c>
      <c r="D679">
        <f t="shared" si="19"/>
        <v>0.1095890410958904</v>
      </c>
    </row>
    <row r="680" spans="2:4" x14ac:dyDescent="0.25">
      <c r="B680" s="12">
        <v>40651</v>
      </c>
      <c r="C680" s="18">
        <v>9.49</v>
      </c>
      <c r="D680">
        <f t="shared" si="19"/>
        <v>7.5963718820861725E-2</v>
      </c>
    </row>
    <row r="681" spans="2:4" x14ac:dyDescent="0.25">
      <c r="B681" s="12">
        <v>40644</v>
      </c>
      <c r="C681" s="18">
        <v>8.82</v>
      </c>
      <c r="D681">
        <f t="shared" si="19"/>
        <v>-3.3953997809419545E-2</v>
      </c>
    </row>
    <row r="682" spans="2:4" x14ac:dyDescent="0.25">
      <c r="B682" s="12">
        <v>40637</v>
      </c>
      <c r="C682" s="18">
        <v>9.1300000000000008</v>
      </c>
      <c r="D682">
        <f t="shared" si="19"/>
        <v>1.0964912280704286E-3</v>
      </c>
    </row>
    <row r="683" spans="2:4" x14ac:dyDescent="0.25">
      <c r="B683" s="12">
        <v>40630</v>
      </c>
      <c r="C683" s="18">
        <v>9.1199999999999992</v>
      </c>
      <c r="D683">
        <f t="shared" si="19"/>
        <v>8.4423305588584796E-2</v>
      </c>
    </row>
    <row r="684" spans="2:4" x14ac:dyDescent="0.25">
      <c r="B684" s="12">
        <v>40623</v>
      </c>
      <c r="C684" s="18">
        <v>8.41</v>
      </c>
      <c r="D684">
        <f t="shared" si="19"/>
        <v>-4.7565118912797244E-2</v>
      </c>
    </row>
    <row r="685" spans="2:4" x14ac:dyDescent="0.25">
      <c r="B685" s="12">
        <v>40616</v>
      </c>
      <c r="C685" s="18">
        <v>8.83</v>
      </c>
      <c r="D685">
        <f t="shared" si="19"/>
        <v>-4.3336944745395511E-2</v>
      </c>
    </row>
    <row r="686" spans="2:4" x14ac:dyDescent="0.25">
      <c r="B686" s="12">
        <v>40609</v>
      </c>
      <c r="C686" s="18">
        <v>9.23</v>
      </c>
      <c r="D686">
        <f t="shared" si="19"/>
        <v>1.0952902519167473E-2</v>
      </c>
    </row>
    <row r="687" spans="2:4" x14ac:dyDescent="0.25">
      <c r="B687" s="12">
        <v>40602</v>
      </c>
      <c r="C687" s="18">
        <v>9.1300000000000008</v>
      </c>
      <c r="D687">
        <f t="shared" si="19"/>
        <v>1.8973214285714191E-2</v>
      </c>
    </row>
    <row r="688" spans="2:4" x14ac:dyDescent="0.25">
      <c r="B688" s="12">
        <v>40595</v>
      </c>
      <c r="C688" s="18">
        <v>8.9600000000000009</v>
      </c>
      <c r="D688">
        <f t="shared" si="19"/>
        <v>-6.6666666666666541E-2</v>
      </c>
    </row>
    <row r="689" spans="2:4" x14ac:dyDescent="0.25">
      <c r="B689" s="12">
        <v>40588</v>
      </c>
      <c r="C689" s="18">
        <v>9.6</v>
      </c>
      <c r="D689">
        <f t="shared" si="19"/>
        <v>-1.9407558733401387E-2</v>
      </c>
    </row>
    <row r="690" spans="2:4" x14ac:dyDescent="0.25">
      <c r="B690" s="12">
        <v>40581</v>
      </c>
      <c r="C690" s="18">
        <v>9.7899999999999991</v>
      </c>
      <c r="D690">
        <f t="shared" si="19"/>
        <v>-1.9038076152304684E-2</v>
      </c>
    </row>
    <row r="691" spans="2:4" x14ac:dyDescent="0.25">
      <c r="B691" s="12">
        <v>40574</v>
      </c>
      <c r="C691" s="18">
        <v>9.98</v>
      </c>
      <c r="D691">
        <f t="shared" si="19"/>
        <v>-1.383399209486158E-2</v>
      </c>
    </row>
    <row r="692" spans="2:4" x14ac:dyDescent="0.25">
      <c r="B692" s="12">
        <v>40567</v>
      </c>
      <c r="C692" s="18">
        <v>10.119999999999999</v>
      </c>
      <c r="D692">
        <f t="shared" si="19"/>
        <v>-9.8716683119459692E-4</v>
      </c>
    </row>
    <row r="693" spans="2:4" x14ac:dyDescent="0.25">
      <c r="B693" s="12">
        <v>40560</v>
      </c>
      <c r="C693" s="18">
        <v>10.130000000000001</v>
      </c>
      <c r="D693">
        <f t="shared" si="19"/>
        <v>-2.5024061597690106E-2</v>
      </c>
    </row>
    <row r="694" spans="2:4" x14ac:dyDescent="0.25">
      <c r="B694" s="12">
        <v>40553</v>
      </c>
      <c r="C694" s="18">
        <v>10.39</v>
      </c>
      <c r="D694">
        <f t="shared" si="19"/>
        <v>1.8627450980392313E-2</v>
      </c>
    </row>
    <row r="695" spans="2:4" x14ac:dyDescent="0.25">
      <c r="B695" s="12">
        <v>40546</v>
      </c>
      <c r="C695" s="18">
        <v>10.199999999999999</v>
      </c>
      <c r="D695">
        <f t="shared" si="19"/>
        <v>2.409638554216853E-2</v>
      </c>
    </row>
    <row r="696" spans="2:4" x14ac:dyDescent="0.25">
      <c r="B696" s="12">
        <v>40539</v>
      </c>
      <c r="C696" s="18">
        <v>9.9600000000000009</v>
      </c>
      <c r="D696">
        <f t="shared" si="19"/>
        <v>9.1185410334349015E-3</v>
      </c>
    </row>
    <row r="697" spans="2:4" x14ac:dyDescent="0.25">
      <c r="B697" s="12">
        <v>40532</v>
      </c>
      <c r="C697" s="18">
        <v>9.8699999999999992</v>
      </c>
      <c r="D697">
        <f t="shared" si="19"/>
        <v>2.4922118380062086E-2</v>
      </c>
    </row>
    <row r="698" spans="2:4" x14ac:dyDescent="0.25">
      <c r="B698" s="12">
        <v>40525</v>
      </c>
      <c r="C698" s="18">
        <v>9.6300000000000008</v>
      </c>
      <c r="D698">
        <f t="shared" si="19"/>
        <v>2.5559105431310014E-2</v>
      </c>
    </row>
    <row r="699" spans="2:4" x14ac:dyDescent="0.25">
      <c r="B699" s="12">
        <v>40518</v>
      </c>
      <c r="C699" s="18">
        <v>9.39</v>
      </c>
      <c r="D699">
        <f t="shared" si="19"/>
        <v>8.680555555555558E-2</v>
      </c>
    </row>
    <row r="700" spans="2:4" x14ac:dyDescent="0.25">
      <c r="B700" s="12">
        <v>40511</v>
      </c>
      <c r="C700" s="18">
        <v>8.64</v>
      </c>
      <c r="D700">
        <f t="shared" si="19"/>
        <v>0.27621861152141824</v>
      </c>
    </row>
    <row r="701" spans="2:4" x14ac:dyDescent="0.25">
      <c r="B701" s="12">
        <v>40504</v>
      </c>
      <c r="C701" s="18">
        <v>6.77</v>
      </c>
      <c r="D701">
        <f t="shared" si="19"/>
        <v>-8.0163043478260976E-2</v>
      </c>
    </row>
    <row r="702" spans="2:4" x14ac:dyDescent="0.25">
      <c r="B702" s="12">
        <v>40497</v>
      </c>
      <c r="C702" s="18">
        <v>7.36</v>
      </c>
      <c r="D702">
        <f t="shared" si="19"/>
        <v>-9.421265141318913E-3</v>
      </c>
    </row>
    <row r="703" spans="2:4" x14ac:dyDescent="0.25">
      <c r="B703" s="12">
        <v>40490</v>
      </c>
      <c r="C703" s="18">
        <v>7.43</v>
      </c>
      <c r="D703">
        <f t="shared" si="19"/>
        <v>-5.5908513341804356E-2</v>
      </c>
    </row>
    <row r="704" spans="2:4" x14ac:dyDescent="0.25">
      <c r="B704" s="12">
        <v>40483</v>
      </c>
      <c r="C704" s="18">
        <v>7.87</v>
      </c>
      <c r="D704">
        <f t="shared" si="19"/>
        <v>-6.3131313131312705E-3</v>
      </c>
    </row>
    <row r="705" spans="2:4" x14ac:dyDescent="0.25">
      <c r="B705" s="12">
        <v>40476</v>
      </c>
      <c r="C705" s="18">
        <v>7.92</v>
      </c>
      <c r="D705">
        <f t="shared" si="19"/>
        <v>-0.12679162072767369</v>
      </c>
    </row>
    <row r="706" spans="2:4" x14ac:dyDescent="0.25">
      <c r="B706" s="12">
        <v>40469</v>
      </c>
      <c r="C706" s="18">
        <v>9.07</v>
      </c>
      <c r="D706">
        <f t="shared" si="19"/>
        <v>-3.8176033934252285E-2</v>
      </c>
    </row>
    <row r="707" spans="2:4" x14ac:dyDescent="0.25">
      <c r="B707" s="12">
        <v>40462</v>
      </c>
      <c r="C707" s="18">
        <v>9.43</v>
      </c>
      <c r="D707">
        <f t="shared" ref="D707:D770" si="20">C707/C708-1</f>
        <v>-1.3598326359832713E-2</v>
      </c>
    </row>
    <row r="708" spans="2:4" x14ac:dyDescent="0.25">
      <c r="B708" s="12">
        <v>40455</v>
      </c>
      <c r="C708" s="18">
        <v>9.56</v>
      </c>
      <c r="D708">
        <f t="shared" si="20"/>
        <v>-7.2689511941849139E-3</v>
      </c>
    </row>
    <row r="709" spans="2:4" x14ac:dyDescent="0.25">
      <c r="B709" s="12">
        <v>40448</v>
      </c>
      <c r="C709" s="18">
        <v>9.6300000000000008</v>
      </c>
      <c r="D709">
        <f t="shared" si="20"/>
        <v>-3.9880358923230164E-2</v>
      </c>
    </row>
    <row r="710" spans="2:4" x14ac:dyDescent="0.25">
      <c r="B710" s="12">
        <v>40441</v>
      </c>
      <c r="C710" s="18">
        <v>10.029999999999999</v>
      </c>
      <c r="D710">
        <f t="shared" si="20"/>
        <v>-2.81007751937985E-2</v>
      </c>
    </row>
    <row r="711" spans="2:4" x14ac:dyDescent="0.25">
      <c r="B711" s="12">
        <v>40434</v>
      </c>
      <c r="C711" s="18">
        <v>10.32</v>
      </c>
      <c r="D711">
        <f t="shared" si="20"/>
        <v>2.5844930417495027E-2</v>
      </c>
    </row>
    <row r="712" spans="2:4" x14ac:dyDescent="0.25">
      <c r="B712" s="12">
        <v>40427</v>
      </c>
      <c r="C712" s="18">
        <v>10.06</v>
      </c>
      <c r="D712">
        <f t="shared" si="20"/>
        <v>-5.8052434456928759E-2</v>
      </c>
    </row>
    <row r="713" spans="2:4" x14ac:dyDescent="0.25">
      <c r="B713" s="12">
        <v>40420</v>
      </c>
      <c r="C713" s="18">
        <v>10.68</v>
      </c>
      <c r="D713">
        <f t="shared" si="20"/>
        <v>1.6175071360609028E-2</v>
      </c>
    </row>
    <row r="714" spans="2:4" x14ac:dyDescent="0.25">
      <c r="B714" s="12">
        <v>40413</v>
      </c>
      <c r="C714" s="18">
        <v>10.51</v>
      </c>
      <c r="D714">
        <f t="shared" si="20"/>
        <v>2.9382957884426908E-2</v>
      </c>
    </row>
    <row r="715" spans="2:4" x14ac:dyDescent="0.25">
      <c r="B715" s="12">
        <v>40406</v>
      </c>
      <c r="C715" s="18">
        <v>10.210000000000001</v>
      </c>
      <c r="D715">
        <f t="shared" si="20"/>
        <v>-9.1637010676156483E-2</v>
      </c>
    </row>
    <row r="716" spans="2:4" x14ac:dyDescent="0.25">
      <c r="B716" s="12">
        <v>40399</v>
      </c>
      <c r="C716" s="18">
        <v>11.24</v>
      </c>
      <c r="D716">
        <f t="shared" si="20"/>
        <v>-4.7457627118644097E-2</v>
      </c>
    </row>
    <row r="717" spans="2:4" x14ac:dyDescent="0.25">
      <c r="B717" s="12">
        <v>40392</v>
      </c>
      <c r="C717" s="18">
        <v>11.8</v>
      </c>
      <c r="D717">
        <f t="shared" si="20"/>
        <v>0.1142587346553352</v>
      </c>
    </row>
    <row r="718" spans="2:4" x14ac:dyDescent="0.25">
      <c r="B718" s="12">
        <v>40385</v>
      </c>
      <c r="C718" s="18">
        <v>10.59</v>
      </c>
      <c r="D718">
        <f t="shared" si="20"/>
        <v>-5.6338028169014009E-3</v>
      </c>
    </row>
    <row r="719" spans="2:4" x14ac:dyDescent="0.25">
      <c r="B719" s="12">
        <v>40378</v>
      </c>
      <c r="C719" s="18">
        <v>10.65</v>
      </c>
      <c r="D719">
        <f t="shared" si="20"/>
        <v>8.6734693877551061E-2</v>
      </c>
    </row>
    <row r="720" spans="2:4" x14ac:dyDescent="0.25">
      <c r="B720" s="12">
        <v>40371</v>
      </c>
      <c r="C720" s="18">
        <v>9.8000000000000007</v>
      </c>
      <c r="D720">
        <f t="shared" si="20"/>
        <v>-7.0208728652751295E-2</v>
      </c>
    </row>
    <row r="721" spans="2:4" x14ac:dyDescent="0.25">
      <c r="B721" s="12">
        <v>40364</v>
      </c>
      <c r="C721" s="18">
        <v>10.54</v>
      </c>
      <c r="D721">
        <f t="shared" si="20"/>
        <v>0.13700107874865153</v>
      </c>
    </row>
    <row r="722" spans="2:4" x14ac:dyDescent="0.25">
      <c r="B722" s="12">
        <v>40357</v>
      </c>
      <c r="C722" s="18">
        <v>9.27</v>
      </c>
      <c r="D722">
        <f t="shared" si="20"/>
        <v>-0.11291866028708131</v>
      </c>
    </row>
    <row r="723" spans="2:4" x14ac:dyDescent="0.25">
      <c r="B723" s="12">
        <v>40350</v>
      </c>
      <c r="C723" s="18">
        <v>10.45</v>
      </c>
      <c r="D723">
        <f t="shared" si="20"/>
        <v>1.8518518518518379E-2</v>
      </c>
    </row>
    <row r="724" spans="2:4" x14ac:dyDescent="0.25">
      <c r="B724" s="12">
        <v>40343</v>
      </c>
      <c r="C724" s="18">
        <v>10.26</v>
      </c>
      <c r="D724">
        <f t="shared" si="20"/>
        <v>-1.2512030798845108E-2</v>
      </c>
    </row>
    <row r="725" spans="2:4" x14ac:dyDescent="0.25">
      <c r="B725" s="12">
        <v>40336</v>
      </c>
      <c r="C725" s="18">
        <v>10.39</v>
      </c>
      <c r="D725">
        <f t="shared" si="20"/>
        <v>-3.2588454376163867E-2</v>
      </c>
    </row>
    <row r="726" spans="2:4" x14ac:dyDescent="0.25">
      <c r="B726" s="12">
        <v>40329</v>
      </c>
      <c r="C726" s="18">
        <v>10.74</v>
      </c>
      <c r="D726">
        <f t="shared" si="20"/>
        <v>5.0880626223091863E-2</v>
      </c>
    </row>
    <row r="727" spans="2:4" x14ac:dyDescent="0.25">
      <c r="B727" s="12">
        <v>40322</v>
      </c>
      <c r="C727" s="18">
        <v>10.220000000000001</v>
      </c>
      <c r="D727">
        <f t="shared" si="20"/>
        <v>-8.7293889427739746E-3</v>
      </c>
    </row>
    <row r="728" spans="2:4" x14ac:dyDescent="0.25">
      <c r="B728" s="12">
        <v>40315</v>
      </c>
      <c r="C728" s="18">
        <v>10.31</v>
      </c>
      <c r="D728">
        <f t="shared" si="20"/>
        <v>-5.4995417048579243E-2</v>
      </c>
    </row>
    <row r="729" spans="2:4" x14ac:dyDescent="0.25">
      <c r="B729" s="12">
        <v>40308</v>
      </c>
      <c r="C729" s="18">
        <v>10.91</v>
      </c>
      <c r="D729">
        <f t="shared" si="20"/>
        <v>-3.5366931918656141E-2</v>
      </c>
    </row>
    <row r="730" spans="2:4" x14ac:dyDescent="0.25">
      <c r="B730" s="12">
        <v>40301</v>
      </c>
      <c r="C730" s="18">
        <v>11.31</v>
      </c>
      <c r="D730">
        <f t="shared" si="20"/>
        <v>-0.23113528212100609</v>
      </c>
    </row>
    <row r="731" spans="2:4" x14ac:dyDescent="0.25">
      <c r="B731" s="12">
        <v>40294</v>
      </c>
      <c r="C731" s="18">
        <v>14.71</v>
      </c>
      <c r="D731">
        <f t="shared" si="20"/>
        <v>1.1691884456671353E-2</v>
      </c>
    </row>
    <row r="732" spans="2:4" x14ac:dyDescent="0.25">
      <c r="B732" s="12">
        <v>40287</v>
      </c>
      <c r="C732" s="18">
        <v>14.54</v>
      </c>
      <c r="D732">
        <f t="shared" si="20"/>
        <v>6.2283737024222408E-3</v>
      </c>
    </row>
    <row r="733" spans="2:4" x14ac:dyDescent="0.25">
      <c r="B733" s="12">
        <v>40280</v>
      </c>
      <c r="C733" s="18">
        <v>14.45</v>
      </c>
      <c r="D733">
        <f t="shared" si="20"/>
        <v>6.9686411149825211E-3</v>
      </c>
    </row>
    <row r="734" spans="2:4" x14ac:dyDescent="0.25">
      <c r="B734" s="12">
        <v>40273</v>
      </c>
      <c r="C734" s="18">
        <v>14.35</v>
      </c>
      <c r="D734">
        <f t="shared" si="20"/>
        <v>3.4965034965033226E-3</v>
      </c>
    </row>
    <row r="735" spans="2:4" x14ac:dyDescent="0.25">
      <c r="B735" s="12">
        <v>40266</v>
      </c>
      <c r="C735" s="18">
        <v>14.3</v>
      </c>
      <c r="D735">
        <f t="shared" si="20"/>
        <v>8.4626234132580969E-3</v>
      </c>
    </row>
    <row r="736" spans="2:4" x14ac:dyDescent="0.25">
      <c r="B736" s="12">
        <v>40259</v>
      </c>
      <c r="C736" s="18">
        <v>14.18</v>
      </c>
      <c r="D736">
        <f t="shared" si="20"/>
        <v>-2.5429553264604832E-2</v>
      </c>
    </row>
    <row r="737" spans="2:4" x14ac:dyDescent="0.25">
      <c r="B737" s="12">
        <v>40252</v>
      </c>
      <c r="C737" s="18">
        <v>14.55</v>
      </c>
      <c r="D737">
        <f t="shared" si="20"/>
        <v>-7.5034106412005253E-3</v>
      </c>
    </row>
    <row r="738" spans="2:4" x14ac:dyDescent="0.25">
      <c r="B738" s="12">
        <v>40245</v>
      </c>
      <c r="C738" s="18">
        <v>14.66</v>
      </c>
      <c r="D738">
        <f t="shared" si="20"/>
        <v>4.7978067169294203E-3</v>
      </c>
    </row>
    <row r="739" spans="2:4" x14ac:dyDescent="0.25">
      <c r="B739" s="12">
        <v>40238</v>
      </c>
      <c r="C739" s="18">
        <v>14.59</v>
      </c>
      <c r="D739">
        <f t="shared" si="20"/>
        <v>-0.13617520048402609</v>
      </c>
    </row>
    <row r="740" spans="2:4" x14ac:dyDescent="0.25">
      <c r="B740" s="12">
        <v>40231</v>
      </c>
      <c r="C740" s="18">
        <v>16.889999</v>
      </c>
      <c r="D740">
        <f t="shared" si="20"/>
        <v>6.4943190416141272E-2</v>
      </c>
    </row>
    <row r="741" spans="2:4" x14ac:dyDescent="0.25">
      <c r="B741" s="12">
        <v>40224</v>
      </c>
      <c r="C741" s="18">
        <v>15.86</v>
      </c>
      <c r="D741">
        <f t="shared" si="20"/>
        <v>4.0000000000000036E-2</v>
      </c>
    </row>
    <row r="742" spans="2:4" x14ac:dyDescent="0.25">
      <c r="B742" s="12">
        <v>40217</v>
      </c>
      <c r="C742" s="18">
        <v>15.25</v>
      </c>
      <c r="D742">
        <f t="shared" si="20"/>
        <v>0.11232676878191095</v>
      </c>
    </row>
    <row r="743" spans="2:4" x14ac:dyDescent="0.25">
      <c r="B743" s="12">
        <v>40210</v>
      </c>
      <c r="C743" s="18">
        <v>13.71</v>
      </c>
      <c r="D743">
        <f t="shared" si="20"/>
        <v>-2.6278409090909061E-2</v>
      </c>
    </row>
    <row r="744" spans="2:4" x14ac:dyDescent="0.25">
      <c r="B744" s="12">
        <v>40203</v>
      </c>
      <c r="C744" s="18">
        <v>14.08</v>
      </c>
      <c r="D744">
        <f t="shared" si="20"/>
        <v>-7.9136690647481966E-2</v>
      </c>
    </row>
    <row r="745" spans="2:4" x14ac:dyDescent="0.25">
      <c r="B745" s="12">
        <v>40196</v>
      </c>
      <c r="C745" s="18">
        <v>15.29</v>
      </c>
      <c r="D745">
        <f t="shared" si="20"/>
        <v>2.6229508196720097E-3</v>
      </c>
    </row>
    <row r="746" spans="2:4" x14ac:dyDescent="0.25">
      <c r="B746" s="12">
        <v>40189</v>
      </c>
      <c r="C746" s="18">
        <v>15.25</v>
      </c>
      <c r="D746">
        <f t="shared" si="20"/>
        <v>-6.514657980456029E-3</v>
      </c>
    </row>
    <row r="747" spans="2:4" x14ac:dyDescent="0.25">
      <c r="B747" s="12">
        <v>40182</v>
      </c>
      <c r="C747" s="18">
        <v>15.35</v>
      </c>
      <c r="D747">
        <f t="shared" si="20"/>
        <v>5.4982817869415834E-2</v>
      </c>
    </row>
    <row r="748" spans="2:4" x14ac:dyDescent="0.25">
      <c r="B748" s="12">
        <v>40175</v>
      </c>
      <c r="C748" s="18">
        <v>14.55</v>
      </c>
      <c r="D748">
        <f t="shared" si="20"/>
        <v>1.6771488469601747E-2</v>
      </c>
    </row>
    <row r="749" spans="2:4" x14ac:dyDescent="0.25">
      <c r="B749" s="12">
        <v>40168</v>
      </c>
      <c r="C749" s="18">
        <v>14.31</v>
      </c>
      <c r="D749">
        <f t="shared" si="20"/>
        <v>-1.3956734124214165E-3</v>
      </c>
    </row>
    <row r="750" spans="2:4" x14ac:dyDescent="0.25">
      <c r="B750" s="12">
        <v>40161</v>
      </c>
      <c r="C750" s="18">
        <v>14.33</v>
      </c>
      <c r="D750">
        <f t="shared" si="20"/>
        <v>2.5769506084466709E-2</v>
      </c>
    </row>
    <row r="751" spans="2:4" x14ac:dyDescent="0.25">
      <c r="B751" s="12">
        <v>40154</v>
      </c>
      <c r="C751" s="18">
        <v>13.97</v>
      </c>
      <c r="D751">
        <f t="shared" si="20"/>
        <v>-3.2548476454293596E-2</v>
      </c>
    </row>
    <row r="752" spans="2:4" x14ac:dyDescent="0.25">
      <c r="B752" s="12">
        <v>40147</v>
      </c>
      <c r="C752" s="18">
        <v>14.44</v>
      </c>
      <c r="D752">
        <f t="shared" si="20"/>
        <v>1.4757554462403233E-2</v>
      </c>
    </row>
    <row r="753" spans="2:4" x14ac:dyDescent="0.25">
      <c r="B753" s="12">
        <v>40140</v>
      </c>
      <c r="C753" s="18">
        <v>14.23</v>
      </c>
      <c r="D753">
        <f t="shared" si="20"/>
        <v>-2.8005464480874376E-2</v>
      </c>
    </row>
    <row r="754" spans="2:4" x14ac:dyDescent="0.25">
      <c r="B754" s="12">
        <v>40133</v>
      </c>
      <c r="C754" s="18">
        <v>14.64</v>
      </c>
      <c r="D754">
        <f t="shared" si="20"/>
        <v>-8.6712471196976115E-2</v>
      </c>
    </row>
    <row r="755" spans="2:4" x14ac:dyDescent="0.25">
      <c r="B755" s="12">
        <v>40126</v>
      </c>
      <c r="C755" s="18">
        <v>16.030000999999999</v>
      </c>
      <c r="D755">
        <f t="shared" si="20"/>
        <v>7.0093524699599286E-2</v>
      </c>
    </row>
    <row r="756" spans="2:4" x14ac:dyDescent="0.25">
      <c r="B756" s="12">
        <v>40119</v>
      </c>
      <c r="C756" s="18">
        <v>14.98</v>
      </c>
      <c r="D756">
        <f t="shared" si="20"/>
        <v>6.4676616915422924E-2</v>
      </c>
    </row>
    <row r="757" spans="2:4" x14ac:dyDescent="0.25">
      <c r="B757" s="12">
        <v>40112</v>
      </c>
      <c r="C757" s="18">
        <v>14.07</v>
      </c>
      <c r="D757">
        <f t="shared" si="20"/>
        <v>-0.20866146183006395</v>
      </c>
    </row>
    <row r="758" spans="2:4" x14ac:dyDescent="0.25">
      <c r="B758" s="12">
        <v>40105</v>
      </c>
      <c r="C758" s="18">
        <v>17.780000999999999</v>
      </c>
      <c r="D758">
        <f t="shared" si="20"/>
        <v>-1.4412416052526966E-2</v>
      </c>
    </row>
    <row r="759" spans="2:4" x14ac:dyDescent="0.25">
      <c r="B759" s="12">
        <v>40098</v>
      </c>
      <c r="C759" s="18">
        <v>18.040001</v>
      </c>
      <c r="D759">
        <f t="shared" si="20"/>
        <v>8.2833193277310979E-2</v>
      </c>
    </row>
    <row r="760" spans="2:4" x14ac:dyDescent="0.25">
      <c r="B760" s="12">
        <v>40091</v>
      </c>
      <c r="C760" s="18">
        <v>16.66</v>
      </c>
      <c r="D760">
        <f t="shared" si="20"/>
        <v>0.13102511880515944</v>
      </c>
    </row>
    <row r="761" spans="2:4" x14ac:dyDescent="0.25">
      <c r="B761" s="12">
        <v>40084</v>
      </c>
      <c r="C761" s="18">
        <v>14.73</v>
      </c>
      <c r="D761">
        <f t="shared" si="20"/>
        <v>-8.9053803339517734E-2</v>
      </c>
    </row>
    <row r="762" spans="2:4" x14ac:dyDescent="0.25">
      <c r="B762" s="12">
        <v>40077</v>
      </c>
      <c r="C762" s="18">
        <v>16.170000000000002</v>
      </c>
      <c r="D762">
        <f t="shared" si="20"/>
        <v>1.0625000000000107E-2</v>
      </c>
    </row>
    <row r="763" spans="2:4" x14ac:dyDescent="0.25">
      <c r="B763" s="12">
        <v>40070</v>
      </c>
      <c r="C763" s="18">
        <v>16</v>
      </c>
      <c r="D763">
        <f t="shared" si="20"/>
        <v>5.6568196103079504E-3</v>
      </c>
    </row>
    <row r="764" spans="2:4" x14ac:dyDescent="0.25">
      <c r="B764" s="12">
        <v>40063</v>
      </c>
      <c r="C764" s="18">
        <v>15.91</v>
      </c>
      <c r="D764">
        <f t="shared" si="20"/>
        <v>5.0165016501650062E-2</v>
      </c>
    </row>
    <row r="765" spans="2:4" x14ac:dyDescent="0.25">
      <c r="B765" s="12">
        <v>40056</v>
      </c>
      <c r="C765" s="18">
        <v>15.15</v>
      </c>
      <c r="D765">
        <f t="shared" si="20"/>
        <v>-3.1948881789137351E-2</v>
      </c>
    </row>
    <row r="766" spans="2:4" x14ac:dyDescent="0.25">
      <c r="B766" s="12">
        <v>40049</v>
      </c>
      <c r="C766" s="18">
        <v>15.65</v>
      </c>
      <c r="D766">
        <f t="shared" si="20"/>
        <v>-1.5103838892385202E-2</v>
      </c>
    </row>
    <row r="767" spans="2:4" x14ac:dyDescent="0.25">
      <c r="B767" s="12">
        <v>40042</v>
      </c>
      <c r="C767" s="18">
        <v>15.89</v>
      </c>
      <c r="D767">
        <f t="shared" si="20"/>
        <v>-0.10428410372040575</v>
      </c>
    </row>
    <row r="768" spans="2:4" x14ac:dyDescent="0.25">
      <c r="B768" s="12">
        <v>40035</v>
      </c>
      <c r="C768" s="18">
        <v>17.739999999999998</v>
      </c>
      <c r="D768">
        <f t="shared" si="20"/>
        <v>-4.6749110867860932E-2</v>
      </c>
    </row>
    <row r="769" spans="2:4" x14ac:dyDescent="0.25">
      <c r="B769" s="12">
        <v>40028</v>
      </c>
      <c r="C769" s="18">
        <v>18.610001</v>
      </c>
      <c r="D769">
        <f t="shared" si="20"/>
        <v>3.2741453940066556E-2</v>
      </c>
    </row>
    <row r="770" spans="2:4" x14ac:dyDescent="0.25">
      <c r="B770" s="12">
        <v>40021</v>
      </c>
      <c r="C770" s="18">
        <v>18.02</v>
      </c>
      <c r="D770">
        <f t="shared" si="20"/>
        <v>0.14923469387755106</v>
      </c>
    </row>
    <row r="771" spans="2:4" x14ac:dyDescent="0.25">
      <c r="B771" s="12">
        <v>40014</v>
      </c>
      <c r="C771" s="18">
        <v>15.68</v>
      </c>
      <c r="D771">
        <f t="shared" ref="D771:D834" si="21">C771/C772-1</f>
        <v>1.4230271668822736E-2</v>
      </c>
    </row>
    <row r="772" spans="2:4" x14ac:dyDescent="0.25">
      <c r="B772" s="12">
        <v>40007</v>
      </c>
      <c r="C772" s="18">
        <v>15.46</v>
      </c>
      <c r="D772">
        <f t="shared" si="21"/>
        <v>9.2579505300353304E-2</v>
      </c>
    </row>
    <row r="773" spans="2:4" x14ac:dyDescent="0.25">
      <c r="B773" s="12">
        <v>40000</v>
      </c>
      <c r="C773" s="18">
        <v>14.15</v>
      </c>
      <c r="D773">
        <f t="shared" si="21"/>
        <v>-4.00271370420624E-2</v>
      </c>
    </row>
    <row r="774" spans="2:4" x14ac:dyDescent="0.25">
      <c r="B774" s="12">
        <v>39993</v>
      </c>
      <c r="C774" s="18">
        <v>14.74</v>
      </c>
      <c r="D774">
        <f t="shared" si="21"/>
        <v>-9.1245320052115941E-2</v>
      </c>
    </row>
    <row r="775" spans="2:4" x14ac:dyDescent="0.25">
      <c r="B775" s="12">
        <v>39986</v>
      </c>
      <c r="C775" s="18">
        <v>16.219999000000001</v>
      </c>
      <c r="D775">
        <f t="shared" si="21"/>
        <v>-7.7885218874360396E-2</v>
      </c>
    </row>
    <row r="776" spans="2:4" x14ac:dyDescent="0.25">
      <c r="B776" s="12">
        <v>39979</v>
      </c>
      <c r="C776" s="18">
        <v>17.59</v>
      </c>
      <c r="D776">
        <f t="shared" si="21"/>
        <v>-8.1462140992167087E-2</v>
      </c>
    </row>
    <row r="777" spans="2:4" x14ac:dyDescent="0.25">
      <c r="B777" s="12">
        <v>39972</v>
      </c>
      <c r="C777" s="18">
        <v>19.149999999999999</v>
      </c>
      <c r="D777">
        <f t="shared" si="21"/>
        <v>4.1950707918194663E-3</v>
      </c>
    </row>
    <row r="778" spans="2:4" x14ac:dyDescent="0.25">
      <c r="B778" s="12">
        <v>39965</v>
      </c>
      <c r="C778" s="18">
        <v>19.07</v>
      </c>
      <c r="D778">
        <f t="shared" si="21"/>
        <v>6.9545709478407325E-2</v>
      </c>
    </row>
    <row r="779" spans="2:4" x14ac:dyDescent="0.25">
      <c r="B779" s="12">
        <v>39958</v>
      </c>
      <c r="C779" s="18">
        <v>17.829999999999998</v>
      </c>
      <c r="D779">
        <f t="shared" si="21"/>
        <v>6.7025796949479188E-2</v>
      </c>
    </row>
    <row r="780" spans="2:4" x14ac:dyDescent="0.25">
      <c r="B780" s="12">
        <v>39951</v>
      </c>
      <c r="C780" s="18">
        <v>16.709999</v>
      </c>
      <c r="D780">
        <f t="shared" si="21"/>
        <v>-1.763674309229879E-2</v>
      </c>
    </row>
    <row r="781" spans="2:4" x14ac:dyDescent="0.25">
      <c r="B781" s="12">
        <v>39944</v>
      </c>
      <c r="C781" s="18">
        <v>17.010000000000002</v>
      </c>
      <c r="D781">
        <f t="shared" si="21"/>
        <v>-0.108957569408067</v>
      </c>
    </row>
    <row r="782" spans="2:4" x14ac:dyDescent="0.25">
      <c r="B782" s="12">
        <v>39937</v>
      </c>
      <c r="C782" s="18">
        <v>19.09</v>
      </c>
      <c r="D782">
        <f t="shared" si="21"/>
        <v>0.12294117647058833</v>
      </c>
    </row>
    <row r="783" spans="2:4" x14ac:dyDescent="0.25">
      <c r="B783" s="12">
        <v>39930</v>
      </c>
      <c r="C783" s="18">
        <v>17</v>
      </c>
      <c r="D783">
        <f t="shared" si="21"/>
        <v>5.1980198019802026E-2</v>
      </c>
    </row>
    <row r="784" spans="2:4" x14ac:dyDescent="0.25">
      <c r="B784" s="12">
        <v>39923</v>
      </c>
      <c r="C784" s="18">
        <v>16.16</v>
      </c>
      <c r="D784">
        <f t="shared" si="21"/>
        <v>4.1908446163765323E-2</v>
      </c>
    </row>
    <row r="785" spans="2:4" x14ac:dyDescent="0.25">
      <c r="B785" s="12">
        <v>39916</v>
      </c>
      <c r="C785" s="18">
        <v>15.51</v>
      </c>
      <c r="D785">
        <f t="shared" si="21"/>
        <v>3.6764705882352811E-2</v>
      </c>
    </row>
    <row r="786" spans="2:4" x14ac:dyDescent="0.25">
      <c r="B786" s="12">
        <v>39909</v>
      </c>
      <c r="C786" s="18">
        <v>14.96</v>
      </c>
      <c r="D786">
        <f t="shared" si="21"/>
        <v>5.3763440860215006E-3</v>
      </c>
    </row>
    <row r="787" spans="2:4" x14ac:dyDescent="0.25">
      <c r="B787" s="12">
        <v>39902</v>
      </c>
      <c r="C787" s="18">
        <v>14.88</v>
      </c>
      <c r="D787">
        <f t="shared" si="21"/>
        <v>0.12727272727272743</v>
      </c>
    </row>
    <row r="788" spans="2:4" x14ac:dyDescent="0.25">
      <c r="B788" s="12">
        <v>39895</v>
      </c>
      <c r="C788" s="18">
        <v>13.2</v>
      </c>
      <c r="D788">
        <f t="shared" si="21"/>
        <v>-5.2404881550610183E-2</v>
      </c>
    </row>
    <row r="789" spans="2:4" x14ac:dyDescent="0.25">
      <c r="B789" s="12">
        <v>39888</v>
      </c>
      <c r="C789" s="18">
        <v>13.93</v>
      </c>
      <c r="D789">
        <f t="shared" si="21"/>
        <v>-5.710206995003575E-3</v>
      </c>
    </row>
    <row r="790" spans="2:4" x14ac:dyDescent="0.25">
      <c r="B790" s="12">
        <v>39881</v>
      </c>
      <c r="C790" s="18">
        <v>14.01</v>
      </c>
      <c r="D790">
        <f t="shared" si="21"/>
        <v>0.28650137741046833</v>
      </c>
    </row>
    <row r="791" spans="2:4" x14ac:dyDescent="0.25">
      <c r="B791" s="12">
        <v>39874</v>
      </c>
      <c r="C791" s="18">
        <v>10.89</v>
      </c>
      <c r="D791">
        <f t="shared" si="21"/>
        <v>2.9300567107750419E-2</v>
      </c>
    </row>
    <row r="792" spans="2:4" x14ac:dyDescent="0.25">
      <c r="B792" s="12">
        <v>39867</v>
      </c>
      <c r="C792" s="18">
        <v>10.58</v>
      </c>
      <c r="D792">
        <f t="shared" si="21"/>
        <v>-0.15224358974358976</v>
      </c>
    </row>
    <row r="793" spans="2:4" x14ac:dyDescent="0.25">
      <c r="B793" s="12">
        <v>39860</v>
      </c>
      <c r="C793" s="18">
        <v>12.48</v>
      </c>
      <c r="D793">
        <f t="shared" si="21"/>
        <v>-7.1428571428571397E-2</v>
      </c>
    </row>
    <row r="794" spans="2:4" x14ac:dyDescent="0.25">
      <c r="B794" s="12">
        <v>39853</v>
      </c>
      <c r="C794" s="18">
        <v>13.44</v>
      </c>
      <c r="D794">
        <f t="shared" si="21"/>
        <v>-9.9799062290689911E-2</v>
      </c>
    </row>
    <row r="795" spans="2:4" x14ac:dyDescent="0.25">
      <c r="B795" s="12">
        <v>39846</v>
      </c>
      <c r="C795" s="18">
        <v>14.93</v>
      </c>
      <c r="D795">
        <f t="shared" si="21"/>
        <v>0.18774860779634039</v>
      </c>
    </row>
    <row r="796" spans="2:4" x14ac:dyDescent="0.25">
      <c r="B796" s="12">
        <v>39839</v>
      </c>
      <c r="C796" s="18">
        <v>12.57</v>
      </c>
      <c r="D796">
        <f t="shared" si="21"/>
        <v>-6.6121842496285277E-2</v>
      </c>
    </row>
    <row r="797" spans="2:4" x14ac:dyDescent="0.25">
      <c r="B797" s="12">
        <v>39832</v>
      </c>
      <c r="C797" s="18">
        <v>13.46</v>
      </c>
      <c r="D797">
        <f t="shared" si="21"/>
        <v>-1.7518248175182327E-2</v>
      </c>
    </row>
    <row r="798" spans="2:4" x14ac:dyDescent="0.25">
      <c r="B798" s="12">
        <v>39825</v>
      </c>
      <c r="C798" s="18">
        <v>13.7</v>
      </c>
      <c r="D798">
        <f t="shared" si="21"/>
        <v>-0.12404092071611261</v>
      </c>
    </row>
    <row r="799" spans="2:4" x14ac:dyDescent="0.25">
      <c r="B799" s="12">
        <v>39818</v>
      </c>
      <c r="C799" s="18">
        <v>15.64</v>
      </c>
      <c r="D799">
        <f t="shared" si="21"/>
        <v>-0.17117121509426514</v>
      </c>
    </row>
    <row r="800" spans="2:4" x14ac:dyDescent="0.25">
      <c r="B800" s="12">
        <v>39811</v>
      </c>
      <c r="C800" s="18">
        <v>18.870000999999998</v>
      </c>
      <c r="D800">
        <f t="shared" si="21"/>
        <v>0.13811827503015683</v>
      </c>
    </row>
    <row r="801" spans="2:4" x14ac:dyDescent="0.25">
      <c r="B801" s="12">
        <v>39804</v>
      </c>
      <c r="C801" s="18">
        <v>16.579999999999998</v>
      </c>
      <c r="D801">
        <f t="shared" si="21"/>
        <v>-1.8934911242603603E-2</v>
      </c>
    </row>
    <row r="802" spans="2:4" x14ac:dyDescent="0.25">
      <c r="B802" s="12">
        <v>39797</v>
      </c>
      <c r="C802" s="18">
        <v>16.899999999999999</v>
      </c>
      <c r="D802">
        <f t="shared" si="21"/>
        <v>5.0341827221876967E-2</v>
      </c>
    </row>
    <row r="803" spans="2:4" x14ac:dyDescent="0.25">
      <c r="B803" s="12">
        <v>39790</v>
      </c>
      <c r="C803" s="18">
        <v>16.09</v>
      </c>
      <c r="D803">
        <f t="shared" si="21"/>
        <v>9.455782312925165E-2</v>
      </c>
    </row>
    <row r="804" spans="2:4" x14ac:dyDescent="0.25">
      <c r="B804" s="12">
        <v>39783</v>
      </c>
      <c r="C804" s="18">
        <v>14.7</v>
      </c>
      <c r="D804">
        <f t="shared" si="21"/>
        <v>-2.0652898067954784E-2</v>
      </c>
    </row>
    <row r="805" spans="2:4" x14ac:dyDescent="0.25">
      <c r="B805" s="12">
        <v>39776</v>
      </c>
      <c r="C805" s="18">
        <v>15.01</v>
      </c>
      <c r="D805">
        <f t="shared" si="21"/>
        <v>0.38213627992633525</v>
      </c>
    </row>
    <row r="806" spans="2:4" x14ac:dyDescent="0.25">
      <c r="B806" s="12">
        <v>39769</v>
      </c>
      <c r="C806" s="18">
        <v>10.86</v>
      </c>
      <c r="D806">
        <f t="shared" si="21"/>
        <v>-0.25514403292181076</v>
      </c>
    </row>
    <row r="807" spans="2:4" x14ac:dyDescent="0.25">
      <c r="B807" s="12">
        <v>39762</v>
      </c>
      <c r="C807" s="18">
        <v>14.58</v>
      </c>
      <c r="D807">
        <f t="shared" si="21"/>
        <v>-0.14134275618374559</v>
      </c>
    </row>
    <row r="808" spans="2:4" x14ac:dyDescent="0.25">
      <c r="B808" s="12">
        <v>39755</v>
      </c>
      <c r="C808" s="18">
        <v>16.98</v>
      </c>
      <c r="D808">
        <f t="shared" si="21"/>
        <v>-5.6666666666666643E-2</v>
      </c>
    </row>
    <row r="809" spans="2:4" x14ac:dyDescent="0.25">
      <c r="B809" s="12">
        <v>39748</v>
      </c>
      <c r="C809" s="18">
        <v>18</v>
      </c>
      <c r="D809">
        <f t="shared" si="21"/>
        <v>0.19920053297801465</v>
      </c>
    </row>
    <row r="810" spans="2:4" x14ac:dyDescent="0.25">
      <c r="B810" s="12">
        <v>39741</v>
      </c>
      <c r="C810" s="18">
        <v>15.01</v>
      </c>
      <c r="D810">
        <f t="shared" si="21"/>
        <v>-0.13536871340041978</v>
      </c>
    </row>
    <row r="811" spans="2:4" x14ac:dyDescent="0.25">
      <c r="B811" s="12">
        <v>39734</v>
      </c>
      <c r="C811" s="18">
        <v>17.360001</v>
      </c>
      <c r="D811">
        <f t="shared" si="21"/>
        <v>-5.4466227970249026E-2</v>
      </c>
    </row>
    <row r="812" spans="2:4" x14ac:dyDescent="0.25">
      <c r="B812" s="12">
        <v>39727</v>
      </c>
      <c r="C812" s="18">
        <v>18.360001</v>
      </c>
      <c r="D812">
        <f t="shared" si="21"/>
        <v>-5.0181013967925403E-2</v>
      </c>
    </row>
    <row r="813" spans="2:4" x14ac:dyDescent="0.25">
      <c r="B813" s="12">
        <v>39720</v>
      </c>
      <c r="C813" s="18">
        <v>19.329999999999998</v>
      </c>
      <c r="D813">
        <f t="shared" si="21"/>
        <v>-0.17322494325170856</v>
      </c>
    </row>
    <row r="814" spans="2:4" x14ac:dyDescent="0.25">
      <c r="B814" s="12">
        <v>39713</v>
      </c>
      <c r="C814" s="18">
        <v>23.379999000000002</v>
      </c>
      <c r="D814">
        <f t="shared" si="21"/>
        <v>-4.5714326530612137E-2</v>
      </c>
    </row>
    <row r="815" spans="2:4" x14ac:dyDescent="0.25">
      <c r="B815" s="12">
        <v>39706</v>
      </c>
      <c r="C815" s="18">
        <v>24.5</v>
      </c>
      <c r="D815">
        <f t="shared" si="21"/>
        <v>-8.3083798019603305E-2</v>
      </c>
    </row>
    <row r="816" spans="2:4" x14ac:dyDescent="0.25">
      <c r="B816" s="12">
        <v>39699</v>
      </c>
      <c r="C816" s="18">
        <v>26.719999000000001</v>
      </c>
      <c r="D816">
        <f t="shared" si="21"/>
        <v>-6.7039108486002363E-2</v>
      </c>
    </row>
    <row r="817" spans="2:4" x14ac:dyDescent="0.25">
      <c r="B817" s="12">
        <v>39692</v>
      </c>
      <c r="C817" s="18">
        <v>28.639999</v>
      </c>
      <c r="D817">
        <f t="shared" si="21"/>
        <v>-4.8821054506109185E-2</v>
      </c>
    </row>
    <row r="818" spans="2:4" x14ac:dyDescent="0.25">
      <c r="B818" s="12">
        <v>39685</v>
      </c>
      <c r="C818" s="18">
        <v>30.110001</v>
      </c>
      <c r="D818">
        <f t="shared" si="21"/>
        <v>-3.8019106645977851E-2</v>
      </c>
    </row>
    <row r="819" spans="2:4" x14ac:dyDescent="0.25">
      <c r="B819" s="12">
        <v>39678</v>
      </c>
      <c r="C819" s="18">
        <v>31.299999</v>
      </c>
      <c r="D819">
        <f t="shared" si="21"/>
        <v>-2.2791134024075288E-2</v>
      </c>
    </row>
    <row r="820" spans="2:4" x14ac:dyDescent="0.25">
      <c r="B820" s="12">
        <v>39671</v>
      </c>
      <c r="C820" s="18">
        <v>32.029998999999997</v>
      </c>
      <c r="D820">
        <f t="shared" si="21"/>
        <v>7.2327046299591746E-3</v>
      </c>
    </row>
    <row r="821" spans="2:4" x14ac:dyDescent="0.25">
      <c r="B821" s="12">
        <v>39664</v>
      </c>
      <c r="C821" s="18">
        <v>31.799999</v>
      </c>
      <c r="D821">
        <f t="shared" si="21"/>
        <v>7.9239305205682786E-3</v>
      </c>
    </row>
    <row r="822" spans="2:4" x14ac:dyDescent="0.25">
      <c r="B822" s="12">
        <v>39657</v>
      </c>
      <c r="C822" s="18">
        <v>31.549999</v>
      </c>
      <c r="D822">
        <f t="shared" si="21"/>
        <v>6.8404941808163144E-2</v>
      </c>
    </row>
    <row r="823" spans="2:4" x14ac:dyDescent="0.25">
      <c r="B823" s="12">
        <v>39650</v>
      </c>
      <c r="C823" s="18">
        <v>29.530000999999999</v>
      </c>
      <c r="D823">
        <f t="shared" si="21"/>
        <v>-7.0611634162743853E-3</v>
      </c>
    </row>
    <row r="824" spans="2:4" x14ac:dyDescent="0.25">
      <c r="B824" s="12">
        <v>39643</v>
      </c>
      <c r="C824" s="18">
        <v>29.74</v>
      </c>
      <c r="D824">
        <f t="shared" si="21"/>
        <v>2.870978900034582E-2</v>
      </c>
    </row>
    <row r="825" spans="2:4" x14ac:dyDescent="0.25">
      <c r="B825" s="12">
        <v>39636</v>
      </c>
      <c r="C825" s="18">
        <v>28.91</v>
      </c>
      <c r="D825">
        <f t="shared" si="21"/>
        <v>1.0132738989072854E-2</v>
      </c>
    </row>
    <row r="826" spans="2:4" x14ac:dyDescent="0.25">
      <c r="B826" s="12">
        <v>39629</v>
      </c>
      <c r="C826" s="18">
        <v>28.620000999999998</v>
      </c>
      <c r="D826">
        <f t="shared" si="21"/>
        <v>-5.8552598684210477E-2</v>
      </c>
    </row>
    <row r="827" spans="2:4" x14ac:dyDescent="0.25">
      <c r="B827" s="12">
        <v>39622</v>
      </c>
      <c r="C827" s="18">
        <v>30.4</v>
      </c>
      <c r="D827">
        <f t="shared" si="21"/>
        <v>-8.5714285714285743E-2</v>
      </c>
    </row>
    <row r="828" spans="2:4" x14ac:dyDescent="0.25">
      <c r="B828" s="12">
        <v>39615</v>
      </c>
      <c r="C828" s="18">
        <v>33.25</v>
      </c>
      <c r="D828">
        <f t="shared" si="21"/>
        <v>1.37195431012056E-2</v>
      </c>
    </row>
    <row r="829" spans="2:4" x14ac:dyDescent="0.25">
      <c r="B829" s="12">
        <v>39608</v>
      </c>
      <c r="C829" s="18">
        <v>32.799999</v>
      </c>
      <c r="D829">
        <f t="shared" si="21"/>
        <v>-2.583899767383413E-2</v>
      </c>
    </row>
    <row r="830" spans="2:4" x14ac:dyDescent="0.25">
      <c r="B830" s="12">
        <v>39601</v>
      </c>
      <c r="C830" s="18">
        <v>33.669998</v>
      </c>
      <c r="D830">
        <f t="shared" si="21"/>
        <v>4.1447445626511259E-2</v>
      </c>
    </row>
    <row r="831" spans="2:4" x14ac:dyDescent="0.25">
      <c r="B831" s="12">
        <v>39594</v>
      </c>
      <c r="C831" s="18">
        <v>32.330002</v>
      </c>
      <c r="D831">
        <f t="shared" si="21"/>
        <v>8.672275630252102E-2</v>
      </c>
    </row>
    <row r="832" spans="2:4" x14ac:dyDescent="0.25">
      <c r="B832" s="12">
        <v>39587</v>
      </c>
      <c r="C832" s="18">
        <v>29.75</v>
      </c>
      <c r="D832">
        <f t="shared" si="21"/>
        <v>-6.8566090527047874E-2</v>
      </c>
    </row>
    <row r="833" spans="2:4" x14ac:dyDescent="0.25">
      <c r="B833" s="12">
        <v>39580</v>
      </c>
      <c r="C833" s="18">
        <v>31.940000999999999</v>
      </c>
      <c r="D833">
        <f t="shared" si="21"/>
        <v>7.8325453128782918E-2</v>
      </c>
    </row>
    <row r="834" spans="2:4" x14ac:dyDescent="0.25">
      <c r="B834" s="12">
        <v>39573</v>
      </c>
      <c r="C834" s="18">
        <v>29.620000999999998</v>
      </c>
      <c r="D834">
        <f t="shared" si="21"/>
        <v>4.9238434289762489E-2</v>
      </c>
    </row>
    <row r="835" spans="2:4" x14ac:dyDescent="0.25">
      <c r="B835" s="12">
        <v>39566</v>
      </c>
      <c r="C835" s="18">
        <v>28.23</v>
      </c>
      <c r="D835">
        <f t="shared" ref="D835:D898" si="22">C835/C836-1</f>
        <v>2.3939064200217741E-2</v>
      </c>
    </row>
    <row r="836" spans="2:4" x14ac:dyDescent="0.25">
      <c r="B836" s="12">
        <v>39559</v>
      </c>
      <c r="C836" s="18">
        <v>27.57</v>
      </c>
      <c r="D836">
        <f t="shared" si="22"/>
        <v>0.12118747458316381</v>
      </c>
    </row>
    <row r="837" spans="2:4" x14ac:dyDescent="0.25">
      <c r="B837" s="12">
        <v>39552</v>
      </c>
      <c r="C837" s="18">
        <v>24.59</v>
      </c>
      <c r="D837">
        <f t="shared" si="22"/>
        <v>-6.9969777989040138E-2</v>
      </c>
    </row>
    <row r="838" spans="2:4" x14ac:dyDescent="0.25">
      <c r="B838" s="12">
        <v>39545</v>
      </c>
      <c r="C838" s="18">
        <v>26.440000999999999</v>
      </c>
      <c r="D838">
        <f t="shared" si="22"/>
        <v>0.10304556124512132</v>
      </c>
    </row>
    <row r="839" spans="2:4" x14ac:dyDescent="0.25">
      <c r="B839" s="12">
        <v>39538</v>
      </c>
      <c r="C839" s="18">
        <v>23.969999000000001</v>
      </c>
      <c r="D839">
        <f t="shared" si="22"/>
        <v>0.1790456960157405</v>
      </c>
    </row>
    <row r="840" spans="2:4" x14ac:dyDescent="0.25">
      <c r="B840" s="12">
        <v>39531</v>
      </c>
      <c r="C840" s="18">
        <v>20.329999999999998</v>
      </c>
      <c r="D840">
        <f t="shared" si="22"/>
        <v>2.780581254773451E-2</v>
      </c>
    </row>
    <row r="841" spans="2:4" x14ac:dyDescent="0.25">
      <c r="B841" s="12">
        <v>39524</v>
      </c>
      <c r="C841" s="18">
        <v>19.780000999999999</v>
      </c>
      <c r="D841">
        <f t="shared" si="22"/>
        <v>9.5844991459556272E-2</v>
      </c>
    </row>
    <row r="842" spans="2:4" x14ac:dyDescent="0.25">
      <c r="B842" s="12">
        <v>39517</v>
      </c>
      <c r="C842" s="18">
        <v>18.049999</v>
      </c>
      <c r="D842">
        <f t="shared" si="22"/>
        <v>1.1204425770308113E-2</v>
      </c>
    </row>
    <row r="843" spans="2:4" x14ac:dyDescent="0.25">
      <c r="B843" s="12">
        <v>39510</v>
      </c>
      <c r="C843" s="18">
        <v>17.850000000000001</v>
      </c>
      <c r="D843">
        <f t="shared" si="22"/>
        <v>-0.13642960812772131</v>
      </c>
    </row>
    <row r="844" spans="2:4" x14ac:dyDescent="0.25">
      <c r="B844" s="12">
        <v>39503</v>
      </c>
      <c r="C844" s="18">
        <v>20.67</v>
      </c>
      <c r="D844">
        <f t="shared" si="22"/>
        <v>-1.5714285714285681E-2</v>
      </c>
    </row>
    <row r="845" spans="2:4" x14ac:dyDescent="0.25">
      <c r="B845" s="12">
        <v>39496</v>
      </c>
      <c r="C845" s="18">
        <v>21</v>
      </c>
      <c r="D845">
        <f t="shared" si="22"/>
        <v>-4.5020463847203152E-2</v>
      </c>
    </row>
    <row r="846" spans="2:4" x14ac:dyDescent="0.25">
      <c r="B846" s="12">
        <v>39489</v>
      </c>
      <c r="C846" s="18">
        <v>21.99</v>
      </c>
      <c r="D846">
        <f t="shared" si="22"/>
        <v>-3.7636761487965131E-2</v>
      </c>
    </row>
    <row r="847" spans="2:4" x14ac:dyDescent="0.25">
      <c r="B847" s="12">
        <v>39482</v>
      </c>
      <c r="C847" s="18">
        <v>22.85</v>
      </c>
      <c r="D847">
        <f t="shared" si="22"/>
        <v>-4.5131633932302462E-2</v>
      </c>
    </row>
    <row r="848" spans="2:4" x14ac:dyDescent="0.25">
      <c r="B848" s="12">
        <v>39475</v>
      </c>
      <c r="C848" s="18">
        <v>23.93</v>
      </c>
      <c r="D848">
        <f t="shared" si="22"/>
        <v>0.24311688311688306</v>
      </c>
    </row>
    <row r="849" spans="2:4" x14ac:dyDescent="0.25">
      <c r="B849" s="12">
        <v>39468</v>
      </c>
      <c r="C849" s="18">
        <v>19.25</v>
      </c>
      <c r="D849">
        <f t="shared" si="22"/>
        <v>7.4818537130094898E-2</v>
      </c>
    </row>
    <row r="850" spans="2:4" x14ac:dyDescent="0.25">
      <c r="B850" s="12">
        <v>39461</v>
      </c>
      <c r="C850" s="18">
        <v>17.91</v>
      </c>
      <c r="D850">
        <f t="shared" si="22"/>
        <v>-0.40675722402261594</v>
      </c>
    </row>
    <row r="851" spans="2:4" x14ac:dyDescent="0.25">
      <c r="B851" s="12">
        <v>39454</v>
      </c>
      <c r="C851" s="18">
        <v>30.190000999999999</v>
      </c>
      <c r="D851">
        <f t="shared" si="22"/>
        <v>-4.2499205756447611E-2</v>
      </c>
    </row>
    <row r="852" spans="2:4" x14ac:dyDescent="0.25">
      <c r="B852" s="12">
        <v>39447</v>
      </c>
      <c r="C852" s="18">
        <v>31.530000999999999</v>
      </c>
      <c r="D852">
        <f t="shared" si="22"/>
        <v>-5.1729293233082729E-2</v>
      </c>
    </row>
    <row r="853" spans="2:4" x14ac:dyDescent="0.25">
      <c r="B853" s="12">
        <v>39440</v>
      </c>
      <c r="C853" s="18">
        <v>33.25</v>
      </c>
      <c r="D853">
        <f t="shared" si="22"/>
        <v>-2.2920923388801695E-2</v>
      </c>
    </row>
    <row r="854" spans="2:4" x14ac:dyDescent="0.25">
      <c r="B854" s="12">
        <v>39433</v>
      </c>
      <c r="C854" s="18">
        <v>34.029998999999997</v>
      </c>
      <c r="D854">
        <f t="shared" si="22"/>
        <v>4.5147357335769023E-2</v>
      </c>
    </row>
    <row r="855" spans="2:4" x14ac:dyDescent="0.25">
      <c r="B855" s="12">
        <v>39426</v>
      </c>
      <c r="C855" s="18">
        <v>32.560001</v>
      </c>
      <c r="D855">
        <f t="shared" si="22"/>
        <v>-5.0728806143697014E-2</v>
      </c>
    </row>
    <row r="856" spans="2:4" x14ac:dyDescent="0.25">
      <c r="B856" s="12">
        <v>39419</v>
      </c>
      <c r="C856" s="18">
        <v>34.299999</v>
      </c>
      <c r="D856">
        <f t="shared" si="22"/>
        <v>5.8968819356863822E-2</v>
      </c>
    </row>
    <row r="857" spans="2:4" x14ac:dyDescent="0.25">
      <c r="B857" s="12">
        <v>39412</v>
      </c>
      <c r="C857" s="18">
        <v>32.389999000000003</v>
      </c>
      <c r="D857">
        <f t="shared" si="22"/>
        <v>4.2484679755391053E-2</v>
      </c>
    </row>
    <row r="858" spans="2:4" x14ac:dyDescent="0.25">
      <c r="B858" s="12">
        <v>39405</v>
      </c>
      <c r="C858" s="18">
        <v>31.07</v>
      </c>
      <c r="D858">
        <f t="shared" si="22"/>
        <v>-3.8474189212113208E-3</v>
      </c>
    </row>
    <row r="859" spans="2:4" x14ac:dyDescent="0.25">
      <c r="B859" s="12">
        <v>39398</v>
      </c>
      <c r="C859" s="18">
        <v>31.190000999999999</v>
      </c>
      <c r="D859">
        <f t="shared" si="22"/>
        <v>-3.3167918981272249E-2</v>
      </c>
    </row>
    <row r="860" spans="2:4" x14ac:dyDescent="0.25">
      <c r="B860" s="12">
        <v>39391</v>
      </c>
      <c r="C860" s="18">
        <v>32.259998000000003</v>
      </c>
      <c r="D860">
        <f t="shared" si="22"/>
        <v>-5.1455457304055097E-2</v>
      </c>
    </row>
    <row r="861" spans="2:4" x14ac:dyDescent="0.25">
      <c r="B861" s="12">
        <v>39384</v>
      </c>
      <c r="C861" s="18">
        <v>34.009998000000003</v>
      </c>
      <c r="D861">
        <f t="shared" si="22"/>
        <v>-7.5564091449739079E-2</v>
      </c>
    </row>
    <row r="862" spans="2:4" x14ac:dyDescent="0.25">
      <c r="B862" s="12">
        <v>39377</v>
      </c>
      <c r="C862" s="18">
        <v>36.790000999999997</v>
      </c>
      <c r="D862">
        <f t="shared" si="22"/>
        <v>-3.9425536277429174E-2</v>
      </c>
    </row>
    <row r="863" spans="2:4" x14ac:dyDescent="0.25">
      <c r="B863" s="12">
        <v>39370</v>
      </c>
      <c r="C863" s="18">
        <v>38.299999</v>
      </c>
      <c r="D863">
        <f t="shared" si="22"/>
        <v>-4.0581139307672265E-2</v>
      </c>
    </row>
    <row r="864" spans="2:4" x14ac:dyDescent="0.25">
      <c r="B864" s="12">
        <v>39363</v>
      </c>
      <c r="C864" s="18">
        <v>39.919998</v>
      </c>
      <c r="D864">
        <f t="shared" si="22"/>
        <v>4.8870124832629314E-2</v>
      </c>
    </row>
    <row r="865" spans="2:4" x14ac:dyDescent="0.25">
      <c r="B865" s="12">
        <v>39356</v>
      </c>
      <c r="C865" s="18">
        <v>38.060001</v>
      </c>
      <c r="D865">
        <f t="shared" si="22"/>
        <v>1.2234122991176655E-2</v>
      </c>
    </row>
    <row r="866" spans="2:4" x14ac:dyDescent="0.25">
      <c r="B866" s="12">
        <v>39349</v>
      </c>
      <c r="C866" s="18">
        <v>37.599997999999999</v>
      </c>
      <c r="D866">
        <f t="shared" si="22"/>
        <v>3.5527319318994222E-2</v>
      </c>
    </row>
    <row r="867" spans="2:4" x14ac:dyDescent="0.25">
      <c r="B867" s="12">
        <v>39342</v>
      </c>
      <c r="C867" s="18">
        <v>36.310001</v>
      </c>
      <c r="D867">
        <f t="shared" si="22"/>
        <v>2.7738436018203361E-2</v>
      </c>
    </row>
    <row r="868" spans="2:4" x14ac:dyDescent="0.25">
      <c r="B868" s="12">
        <v>39335</v>
      </c>
      <c r="C868" s="18">
        <v>35.330002</v>
      </c>
      <c r="D868">
        <f t="shared" si="22"/>
        <v>1.2320916199374476E-2</v>
      </c>
    </row>
    <row r="869" spans="2:4" x14ac:dyDescent="0.25">
      <c r="B869" s="12">
        <v>39328</v>
      </c>
      <c r="C869" s="18">
        <v>34.900002000000001</v>
      </c>
      <c r="D869">
        <f t="shared" si="22"/>
        <v>2.8670106869288503E-4</v>
      </c>
    </row>
    <row r="870" spans="2:4" x14ac:dyDescent="0.25">
      <c r="B870" s="12">
        <v>39321</v>
      </c>
      <c r="C870" s="18">
        <v>34.889999000000003</v>
      </c>
      <c r="D870">
        <f t="shared" si="22"/>
        <v>4.7433141776249244E-2</v>
      </c>
    </row>
    <row r="871" spans="2:4" x14ac:dyDescent="0.25">
      <c r="B871" s="12">
        <v>39314</v>
      </c>
      <c r="C871" s="18">
        <v>33.310001</v>
      </c>
      <c r="D871">
        <f t="shared" si="22"/>
        <v>1.7720776046440623E-2</v>
      </c>
    </row>
    <row r="872" spans="2:4" x14ac:dyDescent="0.25">
      <c r="B872" s="12">
        <v>39307</v>
      </c>
      <c r="C872" s="18">
        <v>32.729999999999997</v>
      </c>
      <c r="D872">
        <f t="shared" si="22"/>
        <v>-8.4987419625384586E-2</v>
      </c>
    </row>
    <row r="873" spans="2:4" x14ac:dyDescent="0.25">
      <c r="B873" s="12">
        <v>39300</v>
      </c>
      <c r="C873" s="18">
        <v>35.770000000000003</v>
      </c>
      <c r="D873">
        <f t="shared" si="22"/>
        <v>3.8015120081692277E-2</v>
      </c>
    </row>
    <row r="874" spans="2:4" x14ac:dyDescent="0.25">
      <c r="B874" s="12">
        <v>39293</v>
      </c>
      <c r="C874" s="18">
        <v>34.459999000000003</v>
      </c>
      <c r="D874">
        <f t="shared" si="22"/>
        <v>-4.3043573620859421E-2</v>
      </c>
    </row>
    <row r="875" spans="2:4" x14ac:dyDescent="0.25">
      <c r="B875" s="12">
        <v>39286</v>
      </c>
      <c r="C875" s="18">
        <v>36.009998000000003</v>
      </c>
      <c r="D875">
        <f t="shared" si="22"/>
        <v>-2.1467419061614534E-2</v>
      </c>
    </row>
    <row r="876" spans="2:4" x14ac:dyDescent="0.25">
      <c r="B876" s="12">
        <v>39279</v>
      </c>
      <c r="C876" s="18">
        <v>36.799999</v>
      </c>
      <c r="D876">
        <f t="shared" si="22"/>
        <v>2.4784154831523297E-2</v>
      </c>
    </row>
    <row r="877" spans="2:4" x14ac:dyDescent="0.25">
      <c r="B877" s="12">
        <v>39272</v>
      </c>
      <c r="C877" s="18">
        <v>35.909999999999997</v>
      </c>
      <c r="D877">
        <f t="shared" si="22"/>
        <v>1.8723404255319043E-2</v>
      </c>
    </row>
    <row r="878" spans="2:4" x14ac:dyDescent="0.25">
      <c r="B878" s="12">
        <v>39265</v>
      </c>
      <c r="C878" s="18">
        <v>35.25</v>
      </c>
      <c r="D878">
        <f t="shared" si="22"/>
        <v>8.583662129222791E-3</v>
      </c>
    </row>
    <row r="879" spans="2:4" x14ac:dyDescent="0.25">
      <c r="B879" s="12">
        <v>39258</v>
      </c>
      <c r="C879" s="18">
        <v>34.950001</v>
      </c>
      <c r="D879">
        <f t="shared" si="22"/>
        <v>2.0437985401459802E-2</v>
      </c>
    </row>
    <row r="880" spans="2:4" x14ac:dyDescent="0.25">
      <c r="B880" s="12">
        <v>39251</v>
      </c>
      <c r="C880" s="18">
        <v>34.25</v>
      </c>
      <c r="D880">
        <f t="shared" si="22"/>
        <v>-5.0457443859162732E-2</v>
      </c>
    </row>
    <row r="881" spans="2:4" x14ac:dyDescent="0.25">
      <c r="B881" s="12">
        <v>39244</v>
      </c>
      <c r="C881" s="18">
        <v>36.07</v>
      </c>
      <c r="D881">
        <f t="shared" si="22"/>
        <v>1.3202304112489127E-2</v>
      </c>
    </row>
    <row r="882" spans="2:4" x14ac:dyDescent="0.25">
      <c r="B882" s="12">
        <v>39237</v>
      </c>
      <c r="C882" s="18">
        <v>35.599997999999999</v>
      </c>
      <c r="D882">
        <f t="shared" si="22"/>
        <v>-4.2496019365250159E-2</v>
      </c>
    </row>
    <row r="883" spans="2:4" x14ac:dyDescent="0.25">
      <c r="B883" s="12">
        <v>39230</v>
      </c>
      <c r="C883" s="18">
        <v>37.18</v>
      </c>
      <c r="D883">
        <f t="shared" si="22"/>
        <v>2.3396585554825933E-2</v>
      </c>
    </row>
    <row r="884" spans="2:4" x14ac:dyDescent="0.25">
      <c r="B884" s="12">
        <v>39223</v>
      </c>
      <c r="C884" s="18">
        <v>36.330002</v>
      </c>
      <c r="D884">
        <f t="shared" si="22"/>
        <v>-1.4645972732464707E-2</v>
      </c>
    </row>
    <row r="885" spans="2:4" x14ac:dyDescent="0.25">
      <c r="B885" s="12">
        <v>39216</v>
      </c>
      <c r="C885" s="18">
        <v>36.869999</v>
      </c>
      <c r="D885">
        <f t="shared" si="22"/>
        <v>1.0859896233510469E-3</v>
      </c>
    </row>
    <row r="886" spans="2:4" x14ac:dyDescent="0.25">
      <c r="B886" s="12">
        <v>39209</v>
      </c>
      <c r="C886" s="18">
        <v>36.830002</v>
      </c>
      <c r="D886">
        <f t="shared" si="22"/>
        <v>-1.99574230996582E-2</v>
      </c>
    </row>
    <row r="887" spans="2:4" x14ac:dyDescent="0.25">
      <c r="B887" s="12">
        <v>39202</v>
      </c>
      <c r="C887" s="18">
        <v>37.580002</v>
      </c>
      <c r="D887">
        <f t="shared" si="22"/>
        <v>0.11315178395448955</v>
      </c>
    </row>
    <row r="888" spans="2:4" x14ac:dyDescent="0.25">
      <c r="B888" s="12">
        <v>39195</v>
      </c>
      <c r="C888" s="18">
        <v>33.759998000000003</v>
      </c>
      <c r="D888">
        <f t="shared" si="22"/>
        <v>3.3680281690141145E-2</v>
      </c>
    </row>
    <row r="889" spans="2:4" x14ac:dyDescent="0.25">
      <c r="B889" s="12">
        <v>39188</v>
      </c>
      <c r="C889" s="18">
        <v>32.659999999999997</v>
      </c>
      <c r="D889">
        <f t="shared" si="22"/>
        <v>4.7802374077638543E-2</v>
      </c>
    </row>
    <row r="890" spans="2:4" x14ac:dyDescent="0.25">
      <c r="B890" s="12">
        <v>39181</v>
      </c>
      <c r="C890" s="18">
        <v>31.17</v>
      </c>
      <c r="D890">
        <f t="shared" si="22"/>
        <v>-3.4386587186697071E-2</v>
      </c>
    </row>
    <row r="891" spans="2:4" x14ac:dyDescent="0.25">
      <c r="B891" s="12">
        <v>39174</v>
      </c>
      <c r="C891" s="18">
        <v>32.279998999999997</v>
      </c>
      <c r="D891">
        <f t="shared" si="22"/>
        <v>-1.6753060203895331E-2</v>
      </c>
    </row>
    <row r="892" spans="2:4" x14ac:dyDescent="0.25">
      <c r="B892" s="12">
        <v>39167</v>
      </c>
      <c r="C892" s="18">
        <v>32.830002</v>
      </c>
      <c r="D892">
        <f t="shared" si="22"/>
        <v>2.8508834586466136E-2</v>
      </c>
    </row>
    <row r="893" spans="2:4" x14ac:dyDescent="0.25">
      <c r="B893" s="12">
        <v>39160</v>
      </c>
      <c r="C893" s="18">
        <v>31.92</v>
      </c>
      <c r="D893">
        <f t="shared" si="22"/>
        <v>2.6696687037632838E-2</v>
      </c>
    </row>
    <row r="894" spans="2:4" x14ac:dyDescent="0.25">
      <c r="B894" s="12">
        <v>39153</v>
      </c>
      <c r="C894" s="18">
        <v>31.09</v>
      </c>
      <c r="D894">
        <f t="shared" si="22"/>
        <v>-3.0558154038041851E-2</v>
      </c>
    </row>
    <row r="895" spans="2:4" x14ac:dyDescent="0.25">
      <c r="B895" s="12">
        <v>39146</v>
      </c>
      <c r="C895" s="18">
        <v>32.07</v>
      </c>
      <c r="D895">
        <f t="shared" si="22"/>
        <v>-3.6068530207394089E-2</v>
      </c>
    </row>
    <row r="896" spans="2:4" x14ac:dyDescent="0.25">
      <c r="B896" s="12">
        <v>39139</v>
      </c>
      <c r="C896" s="18">
        <v>33.270000000000003</v>
      </c>
      <c r="D896">
        <f t="shared" si="22"/>
        <v>-3.0594405594405516E-2</v>
      </c>
    </row>
    <row r="897" spans="2:4" x14ac:dyDescent="0.25">
      <c r="B897" s="12">
        <v>39132</v>
      </c>
      <c r="C897" s="18">
        <v>34.32</v>
      </c>
      <c r="D897">
        <f t="shared" si="22"/>
        <v>5.2724371784544921E-3</v>
      </c>
    </row>
    <row r="898" spans="2:4" x14ac:dyDescent="0.25">
      <c r="B898" s="12">
        <v>39125</v>
      </c>
      <c r="C898" s="18">
        <v>34.139999000000003</v>
      </c>
      <c r="D898">
        <f t="shared" si="22"/>
        <v>0.13158763672522378</v>
      </c>
    </row>
    <row r="899" spans="2:4" x14ac:dyDescent="0.25">
      <c r="B899" s="12">
        <v>39118</v>
      </c>
      <c r="C899" s="18">
        <v>30.17</v>
      </c>
      <c r="D899">
        <f t="shared" ref="D899:D962" si="23">C899/C900-1</f>
        <v>-2.8028381828982485E-2</v>
      </c>
    </row>
    <row r="900" spans="2:4" x14ac:dyDescent="0.25">
      <c r="B900" s="12">
        <v>39111</v>
      </c>
      <c r="C900" s="18">
        <v>31.040001</v>
      </c>
      <c r="D900">
        <f t="shared" si="23"/>
        <v>3.2601531357336233E-2</v>
      </c>
    </row>
    <row r="901" spans="2:4" x14ac:dyDescent="0.25">
      <c r="B901" s="12">
        <v>39104</v>
      </c>
      <c r="C901" s="18">
        <v>30.059999000000001</v>
      </c>
      <c r="D901">
        <f t="shared" si="23"/>
        <v>-1.6683055282957104E-2</v>
      </c>
    </row>
    <row r="902" spans="2:4" x14ac:dyDescent="0.25">
      <c r="B902" s="12">
        <v>39097</v>
      </c>
      <c r="C902" s="18">
        <v>30.57</v>
      </c>
      <c r="D902">
        <f t="shared" si="23"/>
        <v>3.9089055064581935E-2</v>
      </c>
    </row>
    <row r="903" spans="2:4" x14ac:dyDescent="0.25">
      <c r="B903" s="12">
        <v>39090</v>
      </c>
      <c r="C903" s="18">
        <v>29.42</v>
      </c>
      <c r="D903">
        <f t="shared" si="23"/>
        <v>-8.0917060013485642E-3</v>
      </c>
    </row>
    <row r="904" spans="2:4" x14ac:dyDescent="0.25">
      <c r="B904" s="12">
        <v>39083</v>
      </c>
      <c r="C904" s="18">
        <v>29.66</v>
      </c>
      <c r="D904">
        <f t="shared" si="23"/>
        <v>-1.8855441614290425E-2</v>
      </c>
    </row>
    <row r="905" spans="2:4" x14ac:dyDescent="0.25">
      <c r="B905" s="12">
        <v>39076</v>
      </c>
      <c r="C905" s="18">
        <v>30.23</v>
      </c>
      <c r="D905">
        <f t="shared" si="23"/>
        <v>3.3189845110848104E-3</v>
      </c>
    </row>
    <row r="906" spans="2:4" x14ac:dyDescent="0.25">
      <c r="B906" s="12">
        <v>39069</v>
      </c>
      <c r="C906" s="18">
        <v>30.129999000000002</v>
      </c>
      <c r="D906">
        <f t="shared" si="23"/>
        <v>-4.1361788100540808E-2</v>
      </c>
    </row>
    <row r="907" spans="2:4" x14ac:dyDescent="0.25">
      <c r="B907" s="12">
        <v>39062</v>
      </c>
      <c r="C907" s="18">
        <v>31.43</v>
      </c>
      <c r="D907">
        <f t="shared" si="23"/>
        <v>-2.4216051667682592E-2</v>
      </c>
    </row>
    <row r="908" spans="2:4" x14ac:dyDescent="0.25">
      <c r="B908" s="12">
        <v>39055</v>
      </c>
      <c r="C908" s="18">
        <v>32.209999000000003</v>
      </c>
      <c r="D908">
        <f t="shared" si="23"/>
        <v>9.334691423445074E-2</v>
      </c>
    </row>
    <row r="909" spans="2:4" x14ac:dyDescent="0.25">
      <c r="B909" s="12">
        <v>39048</v>
      </c>
      <c r="C909" s="18">
        <v>29.459999</v>
      </c>
      <c r="D909">
        <f t="shared" si="23"/>
        <v>-2.3705383552137249E-3</v>
      </c>
    </row>
    <row r="910" spans="2:4" x14ac:dyDescent="0.25">
      <c r="B910" s="12">
        <v>39041</v>
      </c>
      <c r="C910" s="18">
        <v>29.530000999999999</v>
      </c>
      <c r="D910">
        <f t="shared" si="23"/>
        <v>7.1623806275580293E-3</v>
      </c>
    </row>
    <row r="911" spans="2:4" x14ac:dyDescent="0.25">
      <c r="B911" s="12">
        <v>39034</v>
      </c>
      <c r="C911" s="18">
        <v>29.32</v>
      </c>
      <c r="D911">
        <f t="shared" si="23"/>
        <v>5.1272895348615899E-2</v>
      </c>
    </row>
    <row r="912" spans="2:4" x14ac:dyDescent="0.25">
      <c r="B912" s="12">
        <v>39027</v>
      </c>
      <c r="C912" s="18">
        <v>27.889999</v>
      </c>
      <c r="D912">
        <f t="shared" si="23"/>
        <v>2.9531155407899634E-2</v>
      </c>
    </row>
    <row r="913" spans="2:4" x14ac:dyDescent="0.25">
      <c r="B913" s="12">
        <v>39020</v>
      </c>
      <c r="C913" s="18">
        <v>27.09</v>
      </c>
      <c r="D913">
        <f t="shared" si="23"/>
        <v>-4.6126760563380276E-2</v>
      </c>
    </row>
    <row r="914" spans="2:4" x14ac:dyDescent="0.25">
      <c r="B914" s="12">
        <v>39013</v>
      </c>
      <c r="C914" s="18">
        <v>28.4</v>
      </c>
      <c r="D914">
        <f t="shared" si="23"/>
        <v>-1.5939050036761993E-2</v>
      </c>
    </row>
    <row r="915" spans="2:4" x14ac:dyDescent="0.25">
      <c r="B915" s="12">
        <v>39006</v>
      </c>
      <c r="C915" s="18">
        <v>28.860001</v>
      </c>
      <c r="D915">
        <f t="shared" si="23"/>
        <v>-6.5111756880085525E-2</v>
      </c>
    </row>
    <row r="916" spans="2:4" x14ac:dyDescent="0.25">
      <c r="B916" s="12">
        <v>38999</v>
      </c>
      <c r="C916" s="18">
        <v>30.870000999999998</v>
      </c>
      <c r="D916">
        <f t="shared" si="23"/>
        <v>-3.4709161976235192E-2</v>
      </c>
    </row>
    <row r="917" spans="2:4" x14ac:dyDescent="0.25">
      <c r="B917" s="12">
        <v>38992</v>
      </c>
      <c r="C917" s="18">
        <v>31.98</v>
      </c>
      <c r="D917">
        <f t="shared" si="23"/>
        <v>5.6604089830316617E-3</v>
      </c>
    </row>
    <row r="918" spans="2:4" x14ac:dyDescent="0.25">
      <c r="B918" s="12">
        <v>38985</v>
      </c>
      <c r="C918" s="18">
        <v>31.799999</v>
      </c>
      <c r="D918">
        <f t="shared" si="23"/>
        <v>4.3307053805774265E-2</v>
      </c>
    </row>
    <row r="919" spans="2:4" x14ac:dyDescent="0.25">
      <c r="B919" s="12">
        <v>38978</v>
      </c>
      <c r="C919" s="18">
        <v>30.48</v>
      </c>
      <c r="D919">
        <f t="shared" si="23"/>
        <v>1.8376211159371936E-2</v>
      </c>
    </row>
    <row r="920" spans="2:4" x14ac:dyDescent="0.25">
      <c r="B920" s="12">
        <v>38971</v>
      </c>
      <c r="C920" s="18">
        <v>29.93</v>
      </c>
      <c r="D920">
        <f t="shared" si="23"/>
        <v>6.7784478495023892E-2</v>
      </c>
    </row>
    <row r="921" spans="2:4" x14ac:dyDescent="0.25">
      <c r="B921" s="12">
        <v>38964</v>
      </c>
      <c r="C921" s="18">
        <v>28.030000999999999</v>
      </c>
      <c r="D921">
        <f t="shared" si="23"/>
        <v>-4.8863184555927641E-2</v>
      </c>
    </row>
    <row r="922" spans="2:4" x14ac:dyDescent="0.25">
      <c r="B922" s="12">
        <v>38957</v>
      </c>
      <c r="C922" s="18">
        <v>29.469999000000001</v>
      </c>
      <c r="D922">
        <f t="shared" si="23"/>
        <v>3.8041565270925171E-2</v>
      </c>
    </row>
    <row r="923" spans="2:4" x14ac:dyDescent="0.25">
      <c r="B923" s="12">
        <v>38950</v>
      </c>
      <c r="C923" s="18">
        <v>28.389999</v>
      </c>
      <c r="D923">
        <f t="shared" si="23"/>
        <v>-3.5665827592872734E-2</v>
      </c>
    </row>
    <row r="924" spans="2:4" x14ac:dyDescent="0.25">
      <c r="B924" s="12">
        <v>38943</v>
      </c>
      <c r="C924" s="18">
        <v>29.440000999999999</v>
      </c>
      <c r="D924">
        <f t="shared" si="23"/>
        <v>-1.0420134453781538E-2</v>
      </c>
    </row>
    <row r="925" spans="2:4" x14ac:dyDescent="0.25">
      <c r="B925" s="12">
        <v>38936</v>
      </c>
      <c r="C925" s="18">
        <v>29.75</v>
      </c>
      <c r="D925">
        <f t="shared" si="23"/>
        <v>1.5358396428614141E-2</v>
      </c>
    </row>
    <row r="926" spans="2:4" x14ac:dyDescent="0.25">
      <c r="B926" s="12">
        <v>38929</v>
      </c>
      <c r="C926" s="18">
        <v>29.299999</v>
      </c>
      <c r="D926">
        <f t="shared" si="23"/>
        <v>-0.14502483221476514</v>
      </c>
    </row>
    <row r="927" spans="2:4" x14ac:dyDescent="0.25">
      <c r="B927" s="12">
        <v>38922</v>
      </c>
      <c r="C927" s="18">
        <v>34.270000000000003</v>
      </c>
      <c r="D927">
        <f t="shared" si="23"/>
        <v>-4.3578735826770298E-3</v>
      </c>
    </row>
    <row r="928" spans="2:4" x14ac:dyDescent="0.25">
      <c r="B928" s="12">
        <v>38915</v>
      </c>
      <c r="C928" s="18">
        <v>34.419998</v>
      </c>
      <c r="D928">
        <f t="shared" si="23"/>
        <v>1.4740566906872976E-2</v>
      </c>
    </row>
    <row r="929" spans="2:4" x14ac:dyDescent="0.25">
      <c r="B929" s="12">
        <v>38908</v>
      </c>
      <c r="C929" s="18">
        <v>33.919998</v>
      </c>
      <c r="D929">
        <f t="shared" si="23"/>
        <v>-4.6923349255408975E-2</v>
      </c>
    </row>
    <row r="930" spans="2:4" x14ac:dyDescent="0.25">
      <c r="B930" s="12">
        <v>38901</v>
      </c>
      <c r="C930" s="18">
        <v>35.590000000000003</v>
      </c>
      <c r="D930">
        <f t="shared" si="23"/>
        <v>-8.4219541948882259E-4</v>
      </c>
    </row>
    <row r="931" spans="2:4" x14ac:dyDescent="0.25">
      <c r="B931" s="12">
        <v>38894</v>
      </c>
      <c r="C931" s="18">
        <v>35.619999</v>
      </c>
      <c r="D931">
        <f t="shared" si="23"/>
        <v>3.5164167393199719E-2</v>
      </c>
    </row>
    <row r="932" spans="2:4" x14ac:dyDescent="0.25">
      <c r="B932" s="12">
        <v>38887</v>
      </c>
      <c r="C932" s="18">
        <v>34.409999999999997</v>
      </c>
      <c r="D932">
        <f t="shared" si="23"/>
        <v>-3.4752100629947824E-3</v>
      </c>
    </row>
    <row r="933" spans="2:4" x14ac:dyDescent="0.25">
      <c r="B933" s="12">
        <v>38880</v>
      </c>
      <c r="C933" s="18">
        <v>34.529998999999997</v>
      </c>
      <c r="D933">
        <f t="shared" si="23"/>
        <v>3.7789823384311028E-3</v>
      </c>
    </row>
    <row r="934" spans="2:4" x14ac:dyDescent="0.25">
      <c r="B934" s="12">
        <v>38873</v>
      </c>
      <c r="C934" s="18">
        <v>34.400002000000001</v>
      </c>
      <c r="D934">
        <f t="shared" si="23"/>
        <v>-9.4974906339116427E-2</v>
      </c>
    </row>
    <row r="935" spans="2:4" x14ac:dyDescent="0.25">
      <c r="B935" s="12">
        <v>38866</v>
      </c>
      <c r="C935" s="18">
        <v>38.009998000000003</v>
      </c>
      <c r="D935">
        <f t="shared" si="23"/>
        <v>-1.9096825806451556E-2</v>
      </c>
    </row>
    <row r="936" spans="2:4" x14ac:dyDescent="0.25">
      <c r="B936" s="12">
        <v>38859</v>
      </c>
      <c r="C936" s="18">
        <v>38.75</v>
      </c>
      <c r="D936">
        <f t="shared" si="23"/>
        <v>1.227797837716782E-2</v>
      </c>
    </row>
    <row r="937" spans="2:4" x14ac:dyDescent="0.25">
      <c r="B937" s="12">
        <v>38852</v>
      </c>
      <c r="C937" s="18">
        <v>38.279998999999997</v>
      </c>
      <c r="D937">
        <f t="shared" si="23"/>
        <v>-2.4713401273885438E-2</v>
      </c>
    </row>
    <row r="938" spans="2:4" x14ac:dyDescent="0.25">
      <c r="B938" s="12">
        <v>38845</v>
      </c>
      <c r="C938" s="18">
        <v>39.25</v>
      </c>
      <c r="D938">
        <f t="shared" si="23"/>
        <v>-2.3631865083784453E-2</v>
      </c>
    </row>
    <row r="939" spans="2:4" x14ac:dyDescent="0.25">
      <c r="B939" s="12">
        <v>38838</v>
      </c>
      <c r="C939" s="18">
        <v>40.200001</v>
      </c>
      <c r="D939">
        <f t="shared" si="23"/>
        <v>5.5395143082173748E-2</v>
      </c>
    </row>
    <row r="940" spans="2:4" x14ac:dyDescent="0.25">
      <c r="B940" s="12">
        <v>38831</v>
      </c>
      <c r="C940" s="18">
        <v>38.090000000000003</v>
      </c>
      <c r="D940">
        <f t="shared" si="23"/>
        <v>-6.520605112154354E-3</v>
      </c>
    </row>
    <row r="941" spans="2:4" x14ac:dyDescent="0.25">
      <c r="B941" s="12">
        <v>38824</v>
      </c>
      <c r="C941" s="18">
        <v>38.340000000000003</v>
      </c>
      <c r="D941">
        <f t="shared" si="23"/>
        <v>3.0368208287240295E-2</v>
      </c>
    </row>
    <row r="942" spans="2:4" x14ac:dyDescent="0.25">
      <c r="B942" s="12">
        <v>38817</v>
      </c>
      <c r="C942" s="18">
        <v>37.209999000000003</v>
      </c>
      <c r="D942">
        <f t="shared" si="23"/>
        <v>4.5518375948299994E-2</v>
      </c>
    </row>
    <row r="943" spans="2:4" x14ac:dyDescent="0.25">
      <c r="B943" s="12">
        <v>38810</v>
      </c>
      <c r="C943" s="18">
        <v>35.590000000000003</v>
      </c>
      <c r="D943">
        <f t="shared" si="23"/>
        <v>1.3094192624702794E-2</v>
      </c>
    </row>
    <row r="944" spans="2:4" x14ac:dyDescent="0.25">
      <c r="B944" s="12">
        <v>38803</v>
      </c>
      <c r="C944" s="18">
        <v>35.130001</v>
      </c>
      <c r="D944">
        <f t="shared" si="23"/>
        <v>2.6892780675030092E-2</v>
      </c>
    </row>
    <row r="945" spans="2:4" x14ac:dyDescent="0.25">
      <c r="B945" s="12">
        <v>38796</v>
      </c>
      <c r="C945" s="18">
        <v>34.209999000000003</v>
      </c>
      <c r="D945">
        <f t="shared" si="23"/>
        <v>1.0635185266480773E-2</v>
      </c>
    </row>
    <row r="946" spans="2:4" x14ac:dyDescent="0.25">
      <c r="B946" s="12">
        <v>38789</v>
      </c>
      <c r="C946" s="18">
        <v>33.849997999999999</v>
      </c>
      <c r="D946">
        <f t="shared" si="23"/>
        <v>2.6379563371740522E-2</v>
      </c>
    </row>
    <row r="947" spans="2:4" x14ac:dyDescent="0.25">
      <c r="B947" s="12">
        <v>38782</v>
      </c>
      <c r="C947" s="18">
        <v>32.979999999999997</v>
      </c>
      <c r="D947">
        <f t="shared" si="23"/>
        <v>5.0987923868321294E-2</v>
      </c>
    </row>
    <row r="948" spans="2:4" x14ac:dyDescent="0.25">
      <c r="B948" s="12">
        <v>38775</v>
      </c>
      <c r="C948" s="18">
        <v>31.379999000000002</v>
      </c>
      <c r="D948">
        <f t="shared" si="23"/>
        <v>-5.7034222339487073E-3</v>
      </c>
    </row>
    <row r="949" spans="2:4" x14ac:dyDescent="0.25">
      <c r="B949" s="12">
        <v>38768</v>
      </c>
      <c r="C949" s="18">
        <v>31.559999000000001</v>
      </c>
      <c r="D949">
        <f t="shared" si="23"/>
        <v>-3.8391255332114516E-2</v>
      </c>
    </row>
    <row r="950" spans="2:4" x14ac:dyDescent="0.25">
      <c r="B950" s="12">
        <v>38761</v>
      </c>
      <c r="C950" s="18">
        <v>32.82</v>
      </c>
      <c r="D950">
        <f t="shared" si="23"/>
        <v>-1.2173158485295765E-3</v>
      </c>
    </row>
    <row r="951" spans="2:4" x14ac:dyDescent="0.25">
      <c r="B951" s="12">
        <v>38754</v>
      </c>
      <c r="C951" s="18">
        <v>32.860000999999997</v>
      </c>
      <c r="D951">
        <f t="shared" si="23"/>
        <v>2.5593007940293067E-2</v>
      </c>
    </row>
    <row r="952" spans="2:4" x14ac:dyDescent="0.25">
      <c r="B952" s="12">
        <v>38747</v>
      </c>
      <c r="C952" s="18">
        <v>32.040000999999997</v>
      </c>
      <c r="D952">
        <f t="shared" si="23"/>
        <v>3.1226975686138303E-4</v>
      </c>
    </row>
    <row r="953" spans="2:4" x14ac:dyDescent="0.25">
      <c r="B953" s="12">
        <v>38740</v>
      </c>
      <c r="C953" s="18">
        <v>32.029998999999997</v>
      </c>
      <c r="D953">
        <f t="shared" si="23"/>
        <v>4.3322409012299223E-2</v>
      </c>
    </row>
    <row r="954" spans="2:4" x14ac:dyDescent="0.25">
      <c r="B954" s="12">
        <v>38733</v>
      </c>
      <c r="C954" s="18">
        <v>30.700001</v>
      </c>
      <c r="D954">
        <f t="shared" si="23"/>
        <v>2.2651598934043893E-2</v>
      </c>
    </row>
    <row r="955" spans="2:4" x14ac:dyDescent="0.25">
      <c r="B955" s="12">
        <v>38726</v>
      </c>
      <c r="C955" s="18">
        <v>30.02</v>
      </c>
      <c r="D955">
        <f t="shared" si="23"/>
        <v>6.756752960286172E-2</v>
      </c>
    </row>
    <row r="956" spans="2:4" x14ac:dyDescent="0.25">
      <c r="B956" s="12">
        <v>38719</v>
      </c>
      <c r="C956" s="18">
        <v>28.120000999999998</v>
      </c>
      <c r="D956">
        <f t="shared" si="23"/>
        <v>3.0791787727573849E-2</v>
      </c>
    </row>
    <row r="957" spans="2:4" x14ac:dyDescent="0.25">
      <c r="B957" s="12">
        <v>38712</v>
      </c>
      <c r="C957" s="18">
        <v>27.280000999999999</v>
      </c>
      <c r="D957">
        <f t="shared" si="23"/>
        <v>1.4881027339323838E-2</v>
      </c>
    </row>
    <row r="958" spans="2:4" x14ac:dyDescent="0.25">
      <c r="B958" s="12">
        <v>38705</v>
      </c>
      <c r="C958" s="18">
        <v>26.879999000000002</v>
      </c>
      <c r="D958">
        <f t="shared" si="23"/>
        <v>-2.5027239753355079E-2</v>
      </c>
    </row>
    <row r="959" spans="2:4" x14ac:dyDescent="0.25">
      <c r="B959" s="12">
        <v>38698</v>
      </c>
      <c r="C959" s="18">
        <v>27.57</v>
      </c>
      <c r="D959">
        <f t="shared" si="23"/>
        <v>-8.9863407620417446E-3</v>
      </c>
    </row>
    <row r="960" spans="2:4" x14ac:dyDescent="0.25">
      <c r="B960" s="12">
        <v>38691</v>
      </c>
      <c r="C960" s="18">
        <v>27.82</v>
      </c>
      <c r="D960">
        <f t="shared" si="23"/>
        <v>-3.6703567752893629E-2</v>
      </c>
    </row>
    <row r="961" spans="2:4" x14ac:dyDescent="0.25">
      <c r="B961" s="12">
        <v>38684</v>
      </c>
      <c r="C961" s="18">
        <v>28.879999000000002</v>
      </c>
      <c r="D961">
        <f t="shared" si="23"/>
        <v>-3.7944463608139412E-3</v>
      </c>
    </row>
    <row r="962" spans="2:4" x14ac:dyDescent="0.25">
      <c r="B962" s="12">
        <v>38677</v>
      </c>
      <c r="C962" s="18">
        <v>28.99</v>
      </c>
      <c r="D962">
        <f t="shared" si="23"/>
        <v>4.2805792906683182E-2</v>
      </c>
    </row>
    <row r="963" spans="2:4" x14ac:dyDescent="0.25">
      <c r="B963" s="12">
        <v>38670</v>
      </c>
      <c r="C963" s="18">
        <v>27.799999</v>
      </c>
      <c r="D963">
        <f t="shared" ref="D963:D1026" si="24">C963/C964-1</f>
        <v>-3.2269631849036751E-3</v>
      </c>
    </row>
    <row r="964" spans="2:4" x14ac:dyDescent="0.25">
      <c r="B964" s="12">
        <v>38663</v>
      </c>
      <c r="C964" s="18">
        <v>27.889999</v>
      </c>
      <c r="D964">
        <f t="shared" si="24"/>
        <v>2.1237642667068402E-2</v>
      </c>
    </row>
    <row r="965" spans="2:4" x14ac:dyDescent="0.25">
      <c r="B965" s="12">
        <v>38656</v>
      </c>
      <c r="C965" s="18">
        <v>27.309999000000001</v>
      </c>
      <c r="D965">
        <f t="shared" si="24"/>
        <v>-5.632349494390132E-2</v>
      </c>
    </row>
    <row r="966" spans="2:4" x14ac:dyDescent="0.25">
      <c r="B966" s="12">
        <v>38649</v>
      </c>
      <c r="C966" s="18">
        <v>28.940000999999999</v>
      </c>
      <c r="D966">
        <f t="shared" si="24"/>
        <v>-7.5445473251029016E-3</v>
      </c>
    </row>
    <row r="967" spans="2:4" x14ac:dyDescent="0.25">
      <c r="B967" s="12">
        <v>38642</v>
      </c>
      <c r="C967" s="18">
        <v>29.16</v>
      </c>
      <c r="D967">
        <f t="shared" si="24"/>
        <v>-4.7781230299700495E-3</v>
      </c>
    </row>
    <row r="968" spans="2:4" x14ac:dyDescent="0.25">
      <c r="B968" s="12">
        <v>38635</v>
      </c>
      <c r="C968" s="18">
        <v>29.299999</v>
      </c>
      <c r="D968">
        <f t="shared" si="24"/>
        <v>-4.8392398558220306E-2</v>
      </c>
    </row>
    <row r="969" spans="2:4" x14ac:dyDescent="0.25">
      <c r="B969" s="12">
        <v>38628</v>
      </c>
      <c r="C969" s="18">
        <v>30.790001</v>
      </c>
      <c r="D969">
        <f t="shared" si="24"/>
        <v>-6.7741612903226001E-3</v>
      </c>
    </row>
    <row r="970" spans="2:4" x14ac:dyDescent="0.25">
      <c r="B970" s="12">
        <v>38621</v>
      </c>
      <c r="C970" s="18">
        <v>31</v>
      </c>
      <c r="D970">
        <f t="shared" si="24"/>
        <v>5.8020513925614914E-2</v>
      </c>
    </row>
    <row r="971" spans="2:4" x14ac:dyDescent="0.25">
      <c r="B971" s="12">
        <v>38614</v>
      </c>
      <c r="C971" s="18">
        <v>29.299999</v>
      </c>
      <c r="D971">
        <f t="shared" si="24"/>
        <v>-2.0394550317619498E-2</v>
      </c>
    </row>
    <row r="972" spans="2:4" x14ac:dyDescent="0.25">
      <c r="B972" s="12">
        <v>38607</v>
      </c>
      <c r="C972" s="18">
        <v>29.91</v>
      </c>
      <c r="D972">
        <f t="shared" si="24"/>
        <v>-3.1725446154918902E-2</v>
      </c>
    </row>
    <row r="973" spans="2:4" x14ac:dyDescent="0.25">
      <c r="B973" s="12">
        <v>38600</v>
      </c>
      <c r="C973" s="18">
        <v>30.889999</v>
      </c>
      <c r="D973">
        <f t="shared" si="24"/>
        <v>4.3933727610679263E-2</v>
      </c>
    </row>
    <row r="974" spans="2:4" x14ac:dyDescent="0.25">
      <c r="B974" s="12">
        <v>38593</v>
      </c>
      <c r="C974" s="18">
        <v>29.59</v>
      </c>
      <c r="D974">
        <f t="shared" si="24"/>
        <v>3.3806626098731307E-4</v>
      </c>
    </row>
    <row r="975" spans="2:4" x14ac:dyDescent="0.25">
      <c r="B975" s="12">
        <v>38586</v>
      </c>
      <c r="C975" s="18">
        <v>29.58</v>
      </c>
      <c r="D975">
        <f t="shared" si="24"/>
        <v>-1.6295310941137453E-2</v>
      </c>
    </row>
    <row r="976" spans="2:4" x14ac:dyDescent="0.25">
      <c r="B976" s="12">
        <v>38579</v>
      </c>
      <c r="C976" s="18">
        <v>30.07</v>
      </c>
      <c r="D976">
        <f t="shared" si="24"/>
        <v>-6.9353036018723335E-3</v>
      </c>
    </row>
    <row r="977" spans="2:4" x14ac:dyDescent="0.25">
      <c r="B977" s="12">
        <v>38572</v>
      </c>
      <c r="C977" s="18">
        <v>30.280000999999999</v>
      </c>
      <c r="D977">
        <f t="shared" si="24"/>
        <v>3.9121552475001709E-2</v>
      </c>
    </row>
    <row r="978" spans="2:4" x14ac:dyDescent="0.25">
      <c r="B978" s="12">
        <v>38565</v>
      </c>
      <c r="C978" s="18">
        <v>29.139999</v>
      </c>
      <c r="D978">
        <f t="shared" si="24"/>
        <v>6.4280499060646257E-2</v>
      </c>
    </row>
    <row r="979" spans="2:4" x14ac:dyDescent="0.25">
      <c r="B979" s="12">
        <v>38558</v>
      </c>
      <c r="C979" s="18">
        <v>27.379999000000002</v>
      </c>
      <c r="D979">
        <f t="shared" si="24"/>
        <v>-4.2992029255783604E-2</v>
      </c>
    </row>
    <row r="980" spans="2:4" x14ac:dyDescent="0.25">
      <c r="B980" s="12">
        <v>38551</v>
      </c>
      <c r="C980" s="18">
        <v>28.610001</v>
      </c>
      <c r="D980">
        <f t="shared" si="24"/>
        <v>-6.2521706755064299E-3</v>
      </c>
    </row>
    <row r="981" spans="2:4" x14ac:dyDescent="0.25">
      <c r="B981" s="12">
        <v>38544</v>
      </c>
      <c r="C981" s="18">
        <v>28.790001</v>
      </c>
      <c r="D981">
        <f t="shared" si="24"/>
        <v>2.7113805668433688E-2</v>
      </c>
    </row>
    <row r="982" spans="2:4" x14ac:dyDescent="0.25">
      <c r="B982" s="12">
        <v>38537</v>
      </c>
      <c r="C982" s="18">
        <v>28.030000999999999</v>
      </c>
      <c r="D982">
        <f t="shared" si="24"/>
        <v>3.8148185185185035E-2</v>
      </c>
    </row>
    <row r="983" spans="2:4" x14ac:dyDescent="0.25">
      <c r="B983" s="12">
        <v>38530</v>
      </c>
      <c r="C983" s="18">
        <v>27</v>
      </c>
      <c r="D983">
        <f t="shared" si="24"/>
        <v>1.8867924528301883E-2</v>
      </c>
    </row>
    <row r="984" spans="2:4" x14ac:dyDescent="0.25">
      <c r="B984" s="12">
        <v>38523</v>
      </c>
      <c r="C984" s="18">
        <v>26.5</v>
      </c>
      <c r="D984">
        <f t="shared" si="24"/>
        <v>0</v>
      </c>
    </row>
    <row r="985" spans="2:4" x14ac:dyDescent="0.25">
      <c r="B985" s="12">
        <v>38516</v>
      </c>
      <c r="C985" s="18">
        <v>26.5</v>
      </c>
      <c r="D985">
        <f t="shared" si="24"/>
        <v>7.2440350968852707E-2</v>
      </c>
    </row>
    <row r="986" spans="2:4" x14ac:dyDescent="0.25">
      <c r="B986" s="12">
        <v>38509</v>
      </c>
      <c r="C986" s="18">
        <v>24.709999</v>
      </c>
      <c r="D986">
        <f t="shared" si="24"/>
        <v>1.8129336629583825E-2</v>
      </c>
    </row>
    <row r="987" spans="2:4" x14ac:dyDescent="0.25">
      <c r="B987" s="12">
        <v>38502</v>
      </c>
      <c r="C987" s="18">
        <v>24.27</v>
      </c>
      <c r="D987">
        <f t="shared" si="24"/>
        <v>1.0828821324448068E-2</v>
      </c>
    </row>
    <row r="988" spans="2:4" x14ac:dyDescent="0.25">
      <c r="B988" s="12">
        <v>38495</v>
      </c>
      <c r="C988" s="18">
        <v>24.01</v>
      </c>
      <c r="D988">
        <f t="shared" si="24"/>
        <v>1.3507766420102874E-2</v>
      </c>
    </row>
    <row r="989" spans="2:4" x14ac:dyDescent="0.25">
      <c r="B989" s="12">
        <v>38488</v>
      </c>
      <c r="C989" s="18">
        <v>23.690000999999999</v>
      </c>
      <c r="D989">
        <f t="shared" si="24"/>
        <v>8.7695129123272375E-2</v>
      </c>
    </row>
    <row r="990" spans="2:4" x14ac:dyDescent="0.25">
      <c r="B990" s="12">
        <v>38481</v>
      </c>
      <c r="C990" s="18">
        <v>21.780000999999999</v>
      </c>
      <c r="D990">
        <f t="shared" si="24"/>
        <v>2.0618603561387117E-2</v>
      </c>
    </row>
    <row r="991" spans="2:4" x14ac:dyDescent="0.25">
      <c r="B991" s="12">
        <v>38474</v>
      </c>
      <c r="C991" s="18">
        <v>21.34</v>
      </c>
      <c r="D991">
        <f t="shared" si="24"/>
        <v>-6.0549141152731467E-3</v>
      </c>
    </row>
    <row r="992" spans="2:4" x14ac:dyDescent="0.25">
      <c r="B992" s="12">
        <v>38467</v>
      </c>
      <c r="C992" s="18">
        <v>21.469999000000001</v>
      </c>
      <c r="D992">
        <f t="shared" si="24"/>
        <v>-4.5777822222222153E-2</v>
      </c>
    </row>
    <row r="993" spans="2:4" x14ac:dyDescent="0.25">
      <c r="B993" s="12">
        <v>38460</v>
      </c>
      <c r="C993" s="18">
        <v>22.5</v>
      </c>
      <c r="D993">
        <f t="shared" si="24"/>
        <v>6.2611356770512216E-3</v>
      </c>
    </row>
    <row r="994" spans="2:4" x14ac:dyDescent="0.25">
      <c r="B994" s="12">
        <v>38453</v>
      </c>
      <c r="C994" s="18">
        <v>22.360001</v>
      </c>
      <c r="D994">
        <f t="shared" si="24"/>
        <v>-4.2808217345538635E-2</v>
      </c>
    </row>
    <row r="995" spans="2:4" x14ac:dyDescent="0.25">
      <c r="B995" s="12">
        <v>38446</v>
      </c>
      <c r="C995" s="18">
        <v>23.360001</v>
      </c>
      <c r="D995">
        <f t="shared" si="24"/>
        <v>1.3009627624008147E-2</v>
      </c>
    </row>
    <row r="996" spans="2:4" x14ac:dyDescent="0.25">
      <c r="B996" s="12">
        <v>38439</v>
      </c>
      <c r="C996" s="18">
        <v>23.059999000000001</v>
      </c>
      <c r="D996">
        <f t="shared" si="24"/>
        <v>4.2024403164229618E-2</v>
      </c>
    </row>
    <row r="997" spans="2:4" x14ac:dyDescent="0.25">
      <c r="B997" s="12">
        <v>38432</v>
      </c>
      <c r="C997" s="18">
        <v>22.129999000000002</v>
      </c>
      <c r="D997">
        <f t="shared" si="24"/>
        <v>9.0447757103229165E-4</v>
      </c>
    </row>
    <row r="998" spans="2:4" x14ac:dyDescent="0.25">
      <c r="B998" s="12">
        <v>38425</v>
      </c>
      <c r="C998" s="18">
        <v>22.110001</v>
      </c>
      <c r="D998">
        <f t="shared" si="24"/>
        <v>-3.3231305936541E-2</v>
      </c>
    </row>
    <row r="999" spans="2:4" x14ac:dyDescent="0.25">
      <c r="B999" s="12">
        <v>38418</v>
      </c>
      <c r="C999" s="18">
        <v>22.870000999999998</v>
      </c>
      <c r="D999">
        <f t="shared" si="24"/>
        <v>-6.3088857025809131E-2</v>
      </c>
    </row>
    <row r="1000" spans="2:4" x14ac:dyDescent="0.25">
      <c r="B1000" s="12">
        <v>38411</v>
      </c>
      <c r="C1000" s="18">
        <v>24.41</v>
      </c>
      <c r="D1000">
        <f t="shared" si="24"/>
        <v>-6.1514801999231095E-2</v>
      </c>
    </row>
    <row r="1001" spans="2:4" x14ac:dyDescent="0.25">
      <c r="B1001" s="12">
        <v>38404</v>
      </c>
      <c r="C1001" s="18">
        <v>26.01</v>
      </c>
      <c r="D1001">
        <f t="shared" si="24"/>
        <v>-1.7749244712990886E-2</v>
      </c>
    </row>
    <row r="1002" spans="2:4" x14ac:dyDescent="0.25">
      <c r="B1002" s="12">
        <v>38397</v>
      </c>
      <c r="C1002" s="18">
        <v>26.48</v>
      </c>
      <c r="D1002">
        <f t="shared" si="24"/>
        <v>6.2600321027287187E-2</v>
      </c>
    </row>
    <row r="1003" spans="2:4" x14ac:dyDescent="0.25">
      <c r="B1003" s="12">
        <v>38390</v>
      </c>
      <c r="C1003" s="18">
        <v>24.92</v>
      </c>
      <c r="D1003">
        <f t="shared" si="24"/>
        <v>-4.2643140889621844E-2</v>
      </c>
    </row>
    <row r="1004" spans="2:4" x14ac:dyDescent="0.25">
      <c r="B1004" s="12">
        <v>38383</v>
      </c>
      <c r="C1004" s="18">
        <v>26.030000999999999</v>
      </c>
      <c r="D1004">
        <f t="shared" si="24"/>
        <v>3.0891128712871252E-2</v>
      </c>
    </row>
    <row r="1005" spans="2:4" x14ac:dyDescent="0.25">
      <c r="B1005" s="12">
        <v>38376</v>
      </c>
      <c r="C1005" s="18">
        <v>25.25</v>
      </c>
      <c r="D1005">
        <f t="shared" si="24"/>
        <v>4.7752091036692423E-3</v>
      </c>
    </row>
    <row r="1006" spans="2:4" x14ac:dyDescent="0.25">
      <c r="B1006" s="12">
        <v>38369</v>
      </c>
      <c r="C1006" s="18">
        <v>25.129999000000002</v>
      </c>
      <c r="D1006">
        <f t="shared" si="24"/>
        <v>-2.8604637471795868E-2</v>
      </c>
    </row>
    <row r="1007" spans="2:4" x14ac:dyDescent="0.25">
      <c r="B1007" s="12">
        <v>38362</v>
      </c>
      <c r="C1007" s="18">
        <v>25.870000999999998</v>
      </c>
      <c r="D1007">
        <f t="shared" si="24"/>
        <v>0.14977782222222213</v>
      </c>
    </row>
    <row r="1008" spans="2:4" x14ac:dyDescent="0.25">
      <c r="B1008" s="12">
        <v>38355</v>
      </c>
      <c r="C1008" s="18">
        <v>22.5</v>
      </c>
      <c r="D1008">
        <f t="shared" si="24"/>
        <v>-5.6208053691275128E-2</v>
      </c>
    </row>
    <row r="1009" spans="2:4" x14ac:dyDescent="0.25">
      <c r="B1009" s="12">
        <v>38348</v>
      </c>
      <c r="C1009" s="18">
        <v>23.84</v>
      </c>
      <c r="D1009">
        <f t="shared" si="24"/>
        <v>-4.1771510368775466E-3</v>
      </c>
    </row>
    <row r="1010" spans="2:4" x14ac:dyDescent="0.25">
      <c r="B1010" s="12">
        <v>38341</v>
      </c>
      <c r="C1010" s="18">
        <v>23.940000999999999</v>
      </c>
      <c r="D1010">
        <f t="shared" si="24"/>
        <v>3.7736268343815382E-3</v>
      </c>
    </row>
    <row r="1011" spans="2:4" x14ac:dyDescent="0.25">
      <c r="B1011" s="12">
        <v>38334</v>
      </c>
      <c r="C1011" s="18">
        <v>23.85</v>
      </c>
      <c r="D1011">
        <f t="shared" si="24"/>
        <v>1.680008470390959E-3</v>
      </c>
    </row>
    <row r="1012" spans="2:4" x14ac:dyDescent="0.25">
      <c r="B1012" s="12">
        <v>38327</v>
      </c>
      <c r="C1012" s="18">
        <v>23.809999000000001</v>
      </c>
      <c r="D1012">
        <f t="shared" si="24"/>
        <v>2.8065587219343824E-2</v>
      </c>
    </row>
    <row r="1013" spans="2:4" x14ac:dyDescent="0.25">
      <c r="B1013" s="12">
        <v>38320</v>
      </c>
      <c r="C1013" s="18">
        <v>23.16</v>
      </c>
      <c r="D1013">
        <f t="shared" si="24"/>
        <v>-1.8644067796610209E-2</v>
      </c>
    </row>
    <row r="1014" spans="2:4" x14ac:dyDescent="0.25">
      <c r="B1014" s="12">
        <v>38313</v>
      </c>
      <c r="C1014" s="18">
        <v>23.6</v>
      </c>
      <c r="D1014">
        <f t="shared" si="24"/>
        <v>6.7873303167420795E-2</v>
      </c>
    </row>
    <row r="1015" spans="2:4" x14ac:dyDescent="0.25">
      <c r="B1015" s="12">
        <v>38306</v>
      </c>
      <c r="C1015" s="18">
        <v>22.1</v>
      </c>
      <c r="D1015">
        <f t="shared" si="24"/>
        <v>-3.2822757111597323E-2</v>
      </c>
    </row>
    <row r="1016" spans="2:4" x14ac:dyDescent="0.25">
      <c r="B1016" s="12">
        <v>38299</v>
      </c>
      <c r="C1016" s="18">
        <v>22.85</v>
      </c>
      <c r="D1016">
        <f t="shared" si="24"/>
        <v>2.4663723079090705E-2</v>
      </c>
    </row>
    <row r="1017" spans="2:4" x14ac:dyDescent="0.25">
      <c r="B1017" s="12">
        <v>38292</v>
      </c>
      <c r="C1017" s="18">
        <v>22.299999</v>
      </c>
      <c r="D1017">
        <f t="shared" si="24"/>
        <v>5.2880028328611939E-2</v>
      </c>
    </row>
    <row r="1018" spans="2:4" x14ac:dyDescent="0.25">
      <c r="B1018" s="12">
        <v>38285</v>
      </c>
      <c r="C1018" s="18">
        <v>21.18</v>
      </c>
      <c r="D1018">
        <f t="shared" si="24"/>
        <v>0.10948140387637495</v>
      </c>
    </row>
    <row r="1019" spans="2:4" x14ac:dyDescent="0.25">
      <c r="B1019" s="12">
        <v>38278</v>
      </c>
      <c r="C1019" s="18">
        <v>19.09</v>
      </c>
      <c r="D1019">
        <f t="shared" si="24"/>
        <v>-1.3946331924259758E-2</v>
      </c>
    </row>
    <row r="1020" spans="2:4" x14ac:dyDescent="0.25">
      <c r="B1020" s="12">
        <v>38271</v>
      </c>
      <c r="C1020" s="18">
        <v>19.360001</v>
      </c>
      <c r="D1020">
        <f t="shared" si="24"/>
        <v>-8.704556645951933E-3</v>
      </c>
    </row>
    <row r="1021" spans="2:4" x14ac:dyDescent="0.25">
      <c r="B1021" s="12">
        <v>38264</v>
      </c>
      <c r="C1021" s="18">
        <v>19.530000999999999</v>
      </c>
      <c r="D1021">
        <f t="shared" si="24"/>
        <v>2.0376281106388783E-2</v>
      </c>
    </row>
    <row r="1022" spans="2:4" x14ac:dyDescent="0.25">
      <c r="B1022" s="12">
        <v>38257</v>
      </c>
      <c r="C1022" s="18">
        <v>19.139999</v>
      </c>
      <c r="D1022">
        <f t="shared" si="24"/>
        <v>8.4298735511063594E-3</v>
      </c>
    </row>
    <row r="1023" spans="2:4" x14ac:dyDescent="0.25">
      <c r="B1023" s="12">
        <v>38250</v>
      </c>
      <c r="C1023" s="18">
        <v>18.98</v>
      </c>
      <c r="D1023">
        <f t="shared" si="24"/>
        <v>1.0649573447839566E-2</v>
      </c>
    </row>
    <row r="1024" spans="2:4" x14ac:dyDescent="0.25">
      <c r="B1024" s="12">
        <v>38243</v>
      </c>
      <c r="C1024" s="18">
        <v>18.780000999999999</v>
      </c>
      <c r="D1024">
        <f t="shared" si="24"/>
        <v>6.6439519225467203E-2</v>
      </c>
    </row>
    <row r="1025" spans="2:4" x14ac:dyDescent="0.25">
      <c r="B1025" s="12">
        <v>38236</v>
      </c>
      <c r="C1025" s="18">
        <v>17.610001</v>
      </c>
      <c r="D1025">
        <f t="shared" si="24"/>
        <v>4.9463644251272809E-2</v>
      </c>
    </row>
    <row r="1026" spans="2:4" x14ac:dyDescent="0.25">
      <c r="B1026" s="12">
        <v>38229</v>
      </c>
      <c r="C1026" s="18">
        <v>16.780000999999999</v>
      </c>
      <c r="D1026">
        <f t="shared" si="24"/>
        <v>2.6927845777233728E-2</v>
      </c>
    </row>
    <row r="1027" spans="2:4" x14ac:dyDescent="0.25">
      <c r="B1027" s="12">
        <v>38222</v>
      </c>
      <c r="C1027" s="18">
        <v>16.34</v>
      </c>
      <c r="D1027">
        <f t="shared" ref="D1027:D1090" si="25">C1027/C1028-1</f>
        <v>-2.0970699762090983E-2</v>
      </c>
    </row>
    <row r="1028" spans="2:4" x14ac:dyDescent="0.25">
      <c r="B1028" s="12">
        <v>38215</v>
      </c>
      <c r="C1028" s="18">
        <v>16.690000999999999</v>
      </c>
      <c r="D1028">
        <f t="shared" si="25"/>
        <v>2.2045376607470857E-2</v>
      </c>
    </row>
    <row r="1029" spans="2:4" x14ac:dyDescent="0.25">
      <c r="B1029" s="12">
        <v>38208</v>
      </c>
      <c r="C1029" s="18">
        <v>16.329999999999998</v>
      </c>
      <c r="D1029">
        <f t="shared" si="25"/>
        <v>1.4285714285714013E-2</v>
      </c>
    </row>
    <row r="1030" spans="2:4" x14ac:dyDescent="0.25">
      <c r="B1030" s="12">
        <v>38201</v>
      </c>
      <c r="C1030" s="18">
        <v>16.100000000000001</v>
      </c>
      <c r="D1030">
        <f t="shared" si="25"/>
        <v>-9.601342481827202E-2</v>
      </c>
    </row>
    <row r="1031" spans="2:4" x14ac:dyDescent="0.25">
      <c r="B1031" s="12">
        <v>38194</v>
      </c>
      <c r="C1031" s="18">
        <v>17.809999000000001</v>
      </c>
      <c r="D1031">
        <f t="shared" si="25"/>
        <v>5.0790070586346214E-3</v>
      </c>
    </row>
    <row r="1032" spans="2:4" x14ac:dyDescent="0.25">
      <c r="B1032" s="12">
        <v>38187</v>
      </c>
      <c r="C1032" s="18">
        <v>17.719999000000001</v>
      </c>
      <c r="D1032">
        <f t="shared" si="25"/>
        <v>-4.5772805600430733E-2</v>
      </c>
    </row>
    <row r="1033" spans="2:4" x14ac:dyDescent="0.25">
      <c r="B1033" s="12">
        <v>38180</v>
      </c>
      <c r="C1033" s="18">
        <v>18.57</v>
      </c>
      <c r="D1033">
        <f t="shared" si="25"/>
        <v>-2.1085873541690781E-2</v>
      </c>
    </row>
    <row r="1034" spans="2:4" x14ac:dyDescent="0.25">
      <c r="B1034" s="12">
        <v>38173</v>
      </c>
      <c r="C1034" s="18">
        <v>18.969999000000001</v>
      </c>
      <c r="D1034">
        <f t="shared" si="25"/>
        <v>-3.2636510319402845E-2</v>
      </c>
    </row>
    <row r="1035" spans="2:4" x14ac:dyDescent="0.25">
      <c r="B1035" s="12">
        <v>38166</v>
      </c>
      <c r="C1035" s="18">
        <v>19.610001</v>
      </c>
      <c r="D1035">
        <f t="shared" si="25"/>
        <v>1.7644058121432327E-2</v>
      </c>
    </row>
    <row r="1036" spans="2:4" x14ac:dyDescent="0.25">
      <c r="B1036" s="12">
        <v>38159</v>
      </c>
      <c r="C1036" s="18">
        <v>19.27</v>
      </c>
      <c r="D1036">
        <f t="shared" si="25"/>
        <v>5.7048820625342778E-2</v>
      </c>
    </row>
    <row r="1037" spans="2:4" x14ac:dyDescent="0.25">
      <c r="B1037" s="12">
        <v>38152</v>
      </c>
      <c r="C1037" s="18">
        <v>18.23</v>
      </c>
      <c r="D1037">
        <f t="shared" si="25"/>
        <v>1.2777777777777777E-2</v>
      </c>
    </row>
    <row r="1038" spans="2:4" x14ac:dyDescent="0.25">
      <c r="B1038" s="12">
        <v>38145</v>
      </c>
      <c r="C1038" s="18">
        <v>18</v>
      </c>
      <c r="D1038">
        <f t="shared" si="25"/>
        <v>-3.6402569593147693E-2</v>
      </c>
    </row>
    <row r="1039" spans="2:4" x14ac:dyDescent="0.25">
      <c r="B1039" s="12">
        <v>38138</v>
      </c>
      <c r="C1039" s="18">
        <v>18.68</v>
      </c>
      <c r="D1039">
        <f t="shared" si="25"/>
        <v>1.0822510822510845E-2</v>
      </c>
    </row>
    <row r="1040" spans="2:4" x14ac:dyDescent="0.25">
      <c r="B1040" s="12">
        <v>38131</v>
      </c>
      <c r="C1040" s="18">
        <v>18.48</v>
      </c>
      <c r="D1040">
        <f t="shared" si="25"/>
        <v>5.720823798626995E-2</v>
      </c>
    </row>
    <row r="1041" spans="2:4" x14ac:dyDescent="0.25">
      <c r="B1041" s="12">
        <v>38124</v>
      </c>
      <c r="C1041" s="18">
        <v>17.48</v>
      </c>
      <c r="D1041">
        <f t="shared" si="25"/>
        <v>-7.562136435748279E-2</v>
      </c>
    </row>
    <row r="1042" spans="2:4" x14ac:dyDescent="0.25">
      <c r="B1042" s="12">
        <v>38117</v>
      </c>
      <c r="C1042" s="18">
        <v>18.91</v>
      </c>
      <c r="D1042">
        <f t="shared" si="25"/>
        <v>3.6732456140351033E-2</v>
      </c>
    </row>
    <row r="1043" spans="2:4" x14ac:dyDescent="0.25">
      <c r="B1043" s="12">
        <v>38110</v>
      </c>
      <c r="C1043" s="18">
        <v>18.239999999999998</v>
      </c>
      <c r="D1043">
        <f t="shared" si="25"/>
        <v>1.1086418454189673E-2</v>
      </c>
    </row>
    <row r="1044" spans="2:4" x14ac:dyDescent="0.25">
      <c r="B1044" s="12">
        <v>38103</v>
      </c>
      <c r="C1044" s="18">
        <v>18.040001</v>
      </c>
      <c r="D1044">
        <f t="shared" si="25"/>
        <v>-0.10382504241555113</v>
      </c>
    </row>
    <row r="1045" spans="2:4" x14ac:dyDescent="0.25">
      <c r="B1045" s="12">
        <v>38096</v>
      </c>
      <c r="C1045" s="18">
        <v>20.129999000000002</v>
      </c>
      <c r="D1045">
        <f t="shared" si="25"/>
        <v>1.9240455696202696E-2</v>
      </c>
    </row>
    <row r="1046" spans="2:4" x14ac:dyDescent="0.25">
      <c r="B1046" s="12">
        <v>38089</v>
      </c>
      <c r="C1046" s="18">
        <v>19.75</v>
      </c>
      <c r="D1046">
        <f t="shared" si="25"/>
        <v>-5.8627264061010487E-2</v>
      </c>
    </row>
    <row r="1047" spans="2:4" x14ac:dyDescent="0.25">
      <c r="B1047" s="12">
        <v>38082</v>
      </c>
      <c r="C1047" s="18">
        <v>20.98</v>
      </c>
      <c r="D1047">
        <f t="shared" si="25"/>
        <v>3.4516714274323901E-2</v>
      </c>
    </row>
    <row r="1048" spans="2:4" x14ac:dyDescent="0.25">
      <c r="B1048" s="12">
        <v>38075</v>
      </c>
      <c r="C1048" s="18">
        <v>20.280000999999999</v>
      </c>
      <c r="D1048">
        <f t="shared" si="25"/>
        <v>7.9297494449308337E-2</v>
      </c>
    </row>
    <row r="1049" spans="2:4" x14ac:dyDescent="0.25">
      <c r="B1049" s="12">
        <v>38068</v>
      </c>
      <c r="C1049" s="18">
        <v>18.790001</v>
      </c>
      <c r="D1049">
        <f t="shared" si="25"/>
        <v>6.9436596471257772E-2</v>
      </c>
    </row>
    <row r="1050" spans="2:4" x14ac:dyDescent="0.25">
      <c r="B1050" s="12">
        <v>38061</v>
      </c>
      <c r="C1050" s="18">
        <v>17.57</v>
      </c>
      <c r="D1050">
        <f t="shared" si="25"/>
        <v>-1.5134529147982079E-2</v>
      </c>
    </row>
    <row r="1051" spans="2:4" x14ac:dyDescent="0.25">
      <c r="B1051" s="12">
        <v>38054</v>
      </c>
      <c r="C1051" s="18">
        <v>17.84</v>
      </c>
      <c r="D1051">
        <f t="shared" si="25"/>
        <v>-4.2918403590043064E-2</v>
      </c>
    </row>
    <row r="1052" spans="2:4" x14ac:dyDescent="0.25">
      <c r="B1052" s="12">
        <v>38047</v>
      </c>
      <c r="C1052" s="18">
        <v>18.639999</v>
      </c>
      <c r="D1052">
        <f t="shared" si="25"/>
        <v>0.1023062684801892</v>
      </c>
    </row>
    <row r="1053" spans="2:4" x14ac:dyDescent="0.25">
      <c r="B1053" s="12">
        <v>38040</v>
      </c>
      <c r="C1053" s="18">
        <v>16.91</v>
      </c>
      <c r="D1053">
        <f t="shared" si="25"/>
        <v>3.7423376529041485E-2</v>
      </c>
    </row>
    <row r="1054" spans="2:4" x14ac:dyDescent="0.25">
      <c r="B1054" s="12">
        <v>38033</v>
      </c>
      <c r="C1054" s="18">
        <v>16.299999</v>
      </c>
      <c r="D1054">
        <f t="shared" si="25"/>
        <v>-3.6073388527498529E-2</v>
      </c>
    </row>
    <row r="1055" spans="2:4" x14ac:dyDescent="0.25">
      <c r="B1055" s="12">
        <v>38026</v>
      </c>
      <c r="C1055" s="18">
        <v>16.91</v>
      </c>
      <c r="D1055">
        <f t="shared" si="25"/>
        <v>5.2271313005600506E-2</v>
      </c>
    </row>
    <row r="1056" spans="2:4" x14ac:dyDescent="0.25">
      <c r="B1056" s="12">
        <v>38019</v>
      </c>
      <c r="C1056" s="18">
        <v>16.07</v>
      </c>
      <c r="D1056">
        <f t="shared" si="25"/>
        <v>7.2763684913217608E-2</v>
      </c>
    </row>
    <row r="1057" spans="2:4" x14ac:dyDescent="0.25">
      <c r="B1057" s="12">
        <v>38012</v>
      </c>
      <c r="C1057" s="18">
        <v>14.98</v>
      </c>
      <c r="D1057">
        <f t="shared" si="25"/>
        <v>-6.666660851505346E-2</v>
      </c>
    </row>
    <row r="1058" spans="2:4" x14ac:dyDescent="0.25">
      <c r="B1058" s="12">
        <v>38005</v>
      </c>
      <c r="C1058" s="18">
        <v>16.049999</v>
      </c>
      <c r="D1058">
        <f t="shared" si="25"/>
        <v>1.8725967540573762E-3</v>
      </c>
    </row>
    <row r="1059" spans="2:4" x14ac:dyDescent="0.25">
      <c r="B1059" s="12">
        <v>37998</v>
      </c>
      <c r="C1059" s="18">
        <v>16.02</v>
      </c>
      <c r="D1059">
        <f t="shared" si="25"/>
        <v>-7.2379849449913158E-2</v>
      </c>
    </row>
    <row r="1060" spans="2:4" x14ac:dyDescent="0.25">
      <c r="B1060" s="12">
        <v>37991</v>
      </c>
      <c r="C1060" s="18">
        <v>17.27</v>
      </c>
      <c r="D1060">
        <f t="shared" si="25"/>
        <v>2.0082693443591149E-2</v>
      </c>
    </row>
    <row r="1061" spans="2:4" x14ac:dyDescent="0.25">
      <c r="B1061" s="12">
        <v>37984</v>
      </c>
      <c r="C1061" s="18">
        <v>16.93</v>
      </c>
      <c r="D1061">
        <f t="shared" si="25"/>
        <v>2.2960786885848128E-2</v>
      </c>
    </row>
    <row r="1062" spans="2:4" x14ac:dyDescent="0.25">
      <c r="B1062" s="12">
        <v>37977</v>
      </c>
      <c r="C1062" s="18">
        <v>16.549999</v>
      </c>
      <c r="D1062">
        <f t="shared" si="25"/>
        <v>-2.4111512959614778E-3</v>
      </c>
    </row>
    <row r="1063" spans="2:4" x14ac:dyDescent="0.25">
      <c r="B1063" s="12">
        <v>37970</v>
      </c>
      <c r="C1063" s="18">
        <v>16.59</v>
      </c>
      <c r="D1063">
        <f t="shared" si="25"/>
        <v>-9.5522388059701147E-3</v>
      </c>
    </row>
    <row r="1064" spans="2:4" x14ac:dyDescent="0.25">
      <c r="B1064" s="12">
        <v>37963</v>
      </c>
      <c r="C1064" s="18">
        <v>16.75</v>
      </c>
      <c r="D1064">
        <f t="shared" si="25"/>
        <v>4.4264274048361862E-2</v>
      </c>
    </row>
    <row r="1065" spans="2:4" x14ac:dyDescent="0.25">
      <c r="B1065" s="12">
        <v>37956</v>
      </c>
      <c r="C1065" s="18">
        <v>16.040001</v>
      </c>
      <c r="D1065">
        <f t="shared" si="25"/>
        <v>-1.1706654343807799E-2</v>
      </c>
    </row>
    <row r="1066" spans="2:4" x14ac:dyDescent="0.25">
      <c r="B1066" s="12">
        <v>37949</v>
      </c>
      <c r="C1066" s="18">
        <v>16.23</v>
      </c>
      <c r="D1066">
        <f t="shared" si="25"/>
        <v>7.9840319361277556E-2</v>
      </c>
    </row>
    <row r="1067" spans="2:4" x14ac:dyDescent="0.25">
      <c r="B1067" s="12">
        <v>37942</v>
      </c>
      <c r="C1067" s="18">
        <v>15.03</v>
      </c>
      <c r="D1067">
        <f t="shared" si="25"/>
        <v>3.2280219780219666E-2</v>
      </c>
    </row>
    <row r="1068" spans="2:4" x14ac:dyDescent="0.25">
      <c r="B1068" s="12">
        <v>37935</v>
      </c>
      <c r="C1068" s="18">
        <v>14.56</v>
      </c>
      <c r="D1068">
        <f t="shared" si="25"/>
        <v>8.2527881040892259E-2</v>
      </c>
    </row>
    <row r="1069" spans="2:4" x14ac:dyDescent="0.25">
      <c r="B1069" s="12">
        <v>37928</v>
      </c>
      <c r="C1069" s="18">
        <v>13.45</v>
      </c>
      <c r="D1069">
        <f t="shared" si="25"/>
        <v>1.1278195488721776E-2</v>
      </c>
    </row>
    <row r="1070" spans="2:4" x14ac:dyDescent="0.25">
      <c r="B1070" s="12">
        <v>37921</v>
      </c>
      <c r="C1070" s="18">
        <v>13.3</v>
      </c>
      <c r="D1070">
        <f t="shared" si="25"/>
        <v>0.12903225806451624</v>
      </c>
    </row>
    <row r="1071" spans="2:4" x14ac:dyDescent="0.25">
      <c r="B1071" s="12">
        <v>37914</v>
      </c>
      <c r="C1071" s="18">
        <v>11.78</v>
      </c>
      <c r="D1071">
        <f t="shared" si="25"/>
        <v>4.2625745950553018E-3</v>
      </c>
    </row>
    <row r="1072" spans="2:4" x14ac:dyDescent="0.25">
      <c r="B1072" s="12">
        <v>37907</v>
      </c>
      <c r="C1072" s="18">
        <v>11.73</v>
      </c>
      <c r="D1072">
        <f t="shared" si="25"/>
        <v>-5.4794520547945202E-2</v>
      </c>
    </row>
    <row r="1073" spans="2:4" x14ac:dyDescent="0.25">
      <c r="B1073" s="12">
        <v>37900</v>
      </c>
      <c r="C1073" s="18">
        <v>12.41</v>
      </c>
      <c r="D1073">
        <f t="shared" si="25"/>
        <v>-7.9936051159072985E-3</v>
      </c>
    </row>
    <row r="1074" spans="2:4" x14ac:dyDescent="0.25">
      <c r="B1074" s="12">
        <v>37893</v>
      </c>
      <c r="C1074" s="18">
        <v>12.51</v>
      </c>
      <c r="D1074">
        <f t="shared" si="25"/>
        <v>8.3116883116882923E-2</v>
      </c>
    </row>
    <row r="1075" spans="2:4" x14ac:dyDescent="0.25">
      <c r="B1075" s="12">
        <v>37886</v>
      </c>
      <c r="C1075" s="18">
        <v>11.55</v>
      </c>
      <c r="D1075">
        <f t="shared" si="25"/>
        <v>-3.8301415487093982E-2</v>
      </c>
    </row>
    <row r="1076" spans="2:4" x14ac:dyDescent="0.25">
      <c r="B1076" s="12">
        <v>37879</v>
      </c>
      <c r="C1076" s="18">
        <v>12.01</v>
      </c>
      <c r="D1076">
        <f t="shared" si="25"/>
        <v>1.1794439764111209E-2</v>
      </c>
    </row>
    <row r="1077" spans="2:4" x14ac:dyDescent="0.25">
      <c r="B1077" s="12">
        <v>37872</v>
      </c>
      <c r="C1077" s="18">
        <v>11.87</v>
      </c>
      <c r="D1077">
        <f t="shared" si="25"/>
        <v>0.17524752475247518</v>
      </c>
    </row>
    <row r="1078" spans="2:4" x14ac:dyDescent="0.25">
      <c r="B1078" s="12">
        <v>37865</v>
      </c>
      <c r="C1078" s="18">
        <v>10.1</v>
      </c>
      <c r="D1078">
        <f t="shared" si="25"/>
        <v>0.13738738738738721</v>
      </c>
    </row>
    <row r="1079" spans="2:4" x14ac:dyDescent="0.25">
      <c r="B1079" s="12">
        <v>37858</v>
      </c>
      <c r="C1079" s="18">
        <v>8.8800000000000008</v>
      </c>
      <c r="D1079">
        <f t="shared" si="25"/>
        <v>3.3898305084747449E-3</v>
      </c>
    </row>
    <row r="1080" spans="2:4" x14ac:dyDescent="0.25">
      <c r="B1080" s="12">
        <v>37851</v>
      </c>
      <c r="C1080" s="18">
        <v>8.85</v>
      </c>
      <c r="D1080">
        <f t="shared" si="25"/>
        <v>-5.2462526766595352E-2</v>
      </c>
    </row>
    <row r="1081" spans="2:4" x14ac:dyDescent="0.25">
      <c r="B1081" s="12">
        <v>37844</v>
      </c>
      <c r="C1081" s="18">
        <v>9.34</v>
      </c>
      <c r="D1081">
        <f t="shared" si="25"/>
        <v>4.3010752688170673E-3</v>
      </c>
    </row>
    <row r="1082" spans="2:4" x14ac:dyDescent="0.25">
      <c r="B1082" s="12">
        <v>37837</v>
      </c>
      <c r="C1082" s="18">
        <v>9.3000000000000007</v>
      </c>
      <c r="D1082">
        <f t="shared" si="25"/>
        <v>6.2857142857142945E-2</v>
      </c>
    </row>
    <row r="1083" spans="2:4" x14ac:dyDescent="0.25">
      <c r="B1083" s="12">
        <v>37830</v>
      </c>
      <c r="C1083" s="18">
        <v>8.75</v>
      </c>
      <c r="D1083">
        <f t="shared" si="25"/>
        <v>-1.2415349887133109E-2</v>
      </c>
    </row>
    <row r="1084" spans="2:4" x14ac:dyDescent="0.25">
      <c r="B1084" s="12">
        <v>37823</v>
      </c>
      <c r="C1084" s="18">
        <v>8.86</v>
      </c>
      <c r="D1084">
        <f t="shared" si="25"/>
        <v>-1.4460511679644128E-2</v>
      </c>
    </row>
    <row r="1085" spans="2:4" x14ac:dyDescent="0.25">
      <c r="B1085" s="12">
        <v>37816</v>
      </c>
      <c r="C1085" s="18">
        <v>8.99</v>
      </c>
      <c r="D1085">
        <f t="shared" si="25"/>
        <v>-6.3541666666666607E-2</v>
      </c>
    </row>
    <row r="1086" spans="2:4" x14ac:dyDescent="0.25">
      <c r="B1086" s="12">
        <v>37809</v>
      </c>
      <c r="C1086" s="18">
        <v>9.6</v>
      </c>
      <c r="D1086">
        <f t="shared" si="25"/>
        <v>6.3122923588039948E-2</v>
      </c>
    </row>
    <row r="1087" spans="2:4" x14ac:dyDescent="0.25">
      <c r="B1087" s="12">
        <v>37802</v>
      </c>
      <c r="C1087" s="18">
        <v>9.0299999999999994</v>
      </c>
      <c r="D1087">
        <f t="shared" si="25"/>
        <v>-1.0952902519167695E-2</v>
      </c>
    </row>
    <row r="1088" spans="2:4" x14ac:dyDescent="0.25">
      <c r="B1088" s="12">
        <v>37795</v>
      </c>
      <c r="C1088" s="18">
        <v>9.1300000000000008</v>
      </c>
      <c r="D1088">
        <f t="shared" si="25"/>
        <v>0.1412500000000001</v>
      </c>
    </row>
    <row r="1089" spans="2:4" x14ac:dyDescent="0.25">
      <c r="B1089" s="12">
        <v>37788</v>
      </c>
      <c r="C1089" s="18">
        <v>8</v>
      </c>
      <c r="D1089">
        <f t="shared" si="25"/>
        <v>5.8201058201058364E-2</v>
      </c>
    </row>
    <row r="1090" spans="2:4" x14ac:dyDescent="0.25">
      <c r="B1090" s="12">
        <v>37781</v>
      </c>
      <c r="C1090" s="18">
        <v>7.56</v>
      </c>
      <c r="D1090">
        <f t="shared" si="25"/>
        <v>2.3004059539918797E-2</v>
      </c>
    </row>
    <row r="1091" spans="2:4" x14ac:dyDescent="0.25">
      <c r="B1091" s="12">
        <v>37774</v>
      </c>
      <c r="C1091" s="18">
        <v>7.39</v>
      </c>
      <c r="D1091">
        <f t="shared" ref="D1091:D1154" si="26">C1091/C1092-1</f>
        <v>-4.1504539559014342E-2</v>
      </c>
    </row>
    <row r="1092" spans="2:4" x14ac:dyDescent="0.25">
      <c r="B1092" s="12">
        <v>37767</v>
      </c>
      <c r="C1092" s="18">
        <v>7.71</v>
      </c>
      <c r="D1092">
        <f t="shared" si="26"/>
        <v>5.184174624829474E-2</v>
      </c>
    </row>
    <row r="1093" spans="2:4" x14ac:dyDescent="0.25">
      <c r="B1093" s="12">
        <v>37760</v>
      </c>
      <c r="C1093" s="18">
        <v>7.33</v>
      </c>
      <c r="D1093">
        <f t="shared" si="26"/>
        <v>-2.1361815754339153E-2</v>
      </c>
    </row>
    <row r="1094" spans="2:4" x14ac:dyDescent="0.25">
      <c r="B1094" s="12">
        <v>37753</v>
      </c>
      <c r="C1094" s="18">
        <v>7.49</v>
      </c>
      <c r="D1094">
        <f t="shared" si="26"/>
        <v>-1.3333333333332975E-3</v>
      </c>
    </row>
    <row r="1095" spans="2:4" x14ac:dyDescent="0.25">
      <c r="B1095" s="12">
        <v>37746</v>
      </c>
      <c r="C1095" s="18">
        <v>7.5</v>
      </c>
      <c r="D1095">
        <f t="shared" si="26"/>
        <v>0.10619469026548667</v>
      </c>
    </row>
    <row r="1096" spans="2:4" x14ac:dyDescent="0.25">
      <c r="B1096" s="12">
        <v>37739</v>
      </c>
      <c r="C1096" s="18">
        <v>6.78</v>
      </c>
      <c r="D1096">
        <f t="shared" si="26"/>
        <v>0.10603588907014694</v>
      </c>
    </row>
    <row r="1097" spans="2:4" x14ac:dyDescent="0.25">
      <c r="B1097" s="12">
        <v>37732</v>
      </c>
      <c r="C1097" s="18">
        <v>6.13</v>
      </c>
      <c r="D1097">
        <f t="shared" si="26"/>
        <v>4.2517006802721191E-2</v>
      </c>
    </row>
    <row r="1098" spans="2:4" x14ac:dyDescent="0.25">
      <c r="B1098" s="12">
        <v>37725</v>
      </c>
      <c r="C1098" s="18">
        <v>5.88</v>
      </c>
      <c r="D1098">
        <f t="shared" si="26"/>
        <v>6.9090909090909092E-2</v>
      </c>
    </row>
    <row r="1099" spans="2:4" x14ac:dyDescent="0.25">
      <c r="B1099" s="12">
        <v>37718</v>
      </c>
      <c r="C1099" s="18">
        <v>5.5</v>
      </c>
      <c r="D1099">
        <f t="shared" si="26"/>
        <v>5.7692307692307709E-2</v>
      </c>
    </row>
    <row r="1100" spans="2:4" x14ac:dyDescent="0.25">
      <c r="B1100" s="12">
        <v>37711</v>
      </c>
      <c r="C1100" s="18">
        <v>5.2</v>
      </c>
      <c r="D1100">
        <f t="shared" si="26"/>
        <v>-4.587155963302747E-2</v>
      </c>
    </row>
    <row r="1101" spans="2:4" x14ac:dyDescent="0.25">
      <c r="B1101" s="12">
        <v>37704</v>
      </c>
      <c r="C1101" s="18">
        <v>5.45</v>
      </c>
      <c r="D1101">
        <f t="shared" si="26"/>
        <v>-6.0344827586206851E-2</v>
      </c>
    </row>
    <row r="1102" spans="2:4" x14ac:dyDescent="0.25">
      <c r="B1102" s="12">
        <v>37697</v>
      </c>
      <c r="C1102" s="18">
        <v>5.8</v>
      </c>
      <c r="D1102">
        <f t="shared" si="26"/>
        <v>9.0225563909774431E-2</v>
      </c>
    </row>
    <row r="1103" spans="2:4" x14ac:dyDescent="0.25">
      <c r="B1103" s="12">
        <v>37690</v>
      </c>
      <c r="C1103" s="18">
        <v>5.32</v>
      </c>
      <c r="D1103">
        <f t="shared" si="26"/>
        <v>6.8273092369477872E-2</v>
      </c>
    </row>
    <row r="1104" spans="2:4" x14ac:dyDescent="0.25">
      <c r="B1104" s="12">
        <v>37683</v>
      </c>
      <c r="C1104" s="18">
        <v>4.9800000000000004</v>
      </c>
      <c r="D1104">
        <f t="shared" si="26"/>
        <v>-4.5977011494252706E-2</v>
      </c>
    </row>
    <row r="1105" spans="2:4" x14ac:dyDescent="0.25">
      <c r="B1105" s="12">
        <v>37676</v>
      </c>
      <c r="C1105" s="18">
        <v>5.22</v>
      </c>
      <c r="D1105">
        <f t="shared" si="26"/>
        <v>-5.6057866184448524E-2</v>
      </c>
    </row>
    <row r="1106" spans="2:4" x14ac:dyDescent="0.25">
      <c r="B1106" s="12">
        <v>37669</v>
      </c>
      <c r="C1106" s="18">
        <v>5.53</v>
      </c>
      <c r="D1106">
        <f t="shared" si="26"/>
        <v>8.8582677165354395E-2</v>
      </c>
    </row>
    <row r="1107" spans="2:4" x14ac:dyDescent="0.25">
      <c r="B1107" s="12">
        <v>37662</v>
      </c>
      <c r="C1107" s="18">
        <v>5.08</v>
      </c>
      <c r="D1107">
        <f t="shared" si="26"/>
        <v>-0.10877192982456141</v>
      </c>
    </row>
    <row r="1108" spans="2:4" x14ac:dyDescent="0.25">
      <c r="B1108" s="12">
        <v>37655</v>
      </c>
      <c r="C1108" s="18">
        <v>5.7</v>
      </c>
      <c r="D1108">
        <f t="shared" si="26"/>
        <v>-3.3898305084745783E-2</v>
      </c>
    </row>
    <row r="1109" spans="2:4" x14ac:dyDescent="0.25">
      <c r="B1109" s="12">
        <v>37648</v>
      </c>
      <c r="C1109" s="18">
        <v>5.9</v>
      </c>
      <c r="D1109">
        <f t="shared" si="26"/>
        <v>-1.6920473773265332E-3</v>
      </c>
    </row>
    <row r="1110" spans="2:4" x14ac:dyDescent="0.25">
      <c r="B1110" s="12">
        <v>37641</v>
      </c>
      <c r="C1110" s="18">
        <v>5.91</v>
      </c>
      <c r="D1110">
        <f t="shared" si="26"/>
        <v>-9.0769230769230713E-2</v>
      </c>
    </row>
    <row r="1111" spans="2:4" x14ac:dyDescent="0.25">
      <c r="B1111" s="12">
        <v>37634</v>
      </c>
      <c r="C1111" s="18">
        <v>6.5</v>
      </c>
      <c r="D1111">
        <f t="shared" si="26"/>
        <v>-8.7078651685393305E-2</v>
      </c>
    </row>
    <row r="1112" spans="2:4" x14ac:dyDescent="0.25">
      <c r="B1112" s="12">
        <v>37627</v>
      </c>
      <c r="C1112" s="18">
        <v>7.12</v>
      </c>
      <c r="D1112">
        <f t="shared" si="26"/>
        <v>-2.8649386084583894E-2</v>
      </c>
    </row>
    <row r="1113" spans="2:4" x14ac:dyDescent="0.25">
      <c r="B1113" s="12">
        <v>37620</v>
      </c>
      <c r="C1113" s="18">
        <v>7.33</v>
      </c>
      <c r="D1113">
        <f t="shared" si="26"/>
        <v>8.4319526627218977E-2</v>
      </c>
    </row>
    <row r="1114" spans="2:4" x14ac:dyDescent="0.25">
      <c r="B1114" s="12">
        <v>37613</v>
      </c>
      <c r="C1114" s="18">
        <v>6.76</v>
      </c>
      <c r="D1114">
        <f t="shared" si="26"/>
        <v>7.6433121019108263E-2</v>
      </c>
    </row>
    <row r="1115" spans="2:4" x14ac:dyDescent="0.25">
      <c r="B1115" s="12">
        <v>37606</v>
      </c>
      <c r="C1115" s="18">
        <v>6.28</v>
      </c>
      <c r="D1115">
        <f t="shared" si="26"/>
        <v>3.8016528925619797E-2</v>
      </c>
    </row>
    <row r="1116" spans="2:4" x14ac:dyDescent="0.25">
      <c r="B1116" s="12">
        <v>37599</v>
      </c>
      <c r="C1116" s="18">
        <v>6.05</v>
      </c>
      <c r="D1116">
        <f t="shared" si="26"/>
        <v>-5.4687500000000111E-2</v>
      </c>
    </row>
    <row r="1117" spans="2:4" x14ac:dyDescent="0.25">
      <c r="B1117" s="12">
        <v>37592</v>
      </c>
      <c r="C1117" s="18">
        <v>6.4</v>
      </c>
      <c r="D1117">
        <f t="shared" si="26"/>
        <v>-8.4406294706723894E-2</v>
      </c>
    </row>
    <row r="1118" spans="2:4" x14ac:dyDescent="0.25">
      <c r="B1118" s="12">
        <v>37585</v>
      </c>
      <c r="C1118" s="18">
        <v>6.99</v>
      </c>
      <c r="D1118">
        <f t="shared" si="26"/>
        <v>4.4843049327354167E-2</v>
      </c>
    </row>
    <row r="1119" spans="2:4" x14ac:dyDescent="0.25">
      <c r="B1119" s="12">
        <v>37578</v>
      </c>
      <c r="C1119" s="18">
        <v>6.69</v>
      </c>
      <c r="D1119">
        <f t="shared" si="26"/>
        <v>3.7209302325581506E-2</v>
      </c>
    </row>
    <row r="1120" spans="2:4" x14ac:dyDescent="0.25">
      <c r="B1120" s="12">
        <v>37571</v>
      </c>
      <c r="C1120" s="18">
        <v>6.45</v>
      </c>
      <c r="D1120">
        <f t="shared" si="26"/>
        <v>-0.11157024793388426</v>
      </c>
    </row>
    <row r="1121" spans="2:4" x14ac:dyDescent="0.25">
      <c r="B1121" s="12">
        <v>37564</v>
      </c>
      <c r="C1121" s="18">
        <v>7.26</v>
      </c>
      <c r="D1121">
        <f t="shared" si="26"/>
        <v>-4.095112285336866E-2</v>
      </c>
    </row>
    <row r="1122" spans="2:4" x14ac:dyDescent="0.25">
      <c r="B1122" s="12">
        <v>37557</v>
      </c>
      <c r="C1122" s="18">
        <v>7.57</v>
      </c>
      <c r="D1122">
        <f t="shared" si="26"/>
        <v>-9.3413173652694526E-2</v>
      </c>
    </row>
    <row r="1123" spans="2:4" x14ac:dyDescent="0.25">
      <c r="B1123" s="12">
        <v>37550</v>
      </c>
      <c r="C1123" s="18">
        <v>8.35</v>
      </c>
      <c r="D1123">
        <f t="shared" si="26"/>
        <v>5.6962025316455556E-2</v>
      </c>
    </row>
    <row r="1124" spans="2:4" x14ac:dyDescent="0.25">
      <c r="B1124" s="12">
        <v>37543</v>
      </c>
      <c r="C1124" s="18">
        <v>7.9</v>
      </c>
      <c r="D1124">
        <f t="shared" si="26"/>
        <v>0.19335347432024164</v>
      </c>
    </row>
    <row r="1125" spans="2:4" x14ac:dyDescent="0.25">
      <c r="B1125" s="12">
        <v>37536</v>
      </c>
      <c r="C1125" s="18">
        <v>6.62</v>
      </c>
      <c r="D1125">
        <f t="shared" si="26"/>
        <v>-5.1575931232091698E-2</v>
      </c>
    </row>
    <row r="1126" spans="2:4" x14ac:dyDescent="0.25">
      <c r="B1126" s="12">
        <v>37529</v>
      </c>
      <c r="C1126" s="18">
        <v>6.98</v>
      </c>
      <c r="D1126">
        <f t="shared" si="26"/>
        <v>3.4074074074074145E-2</v>
      </c>
    </row>
    <row r="1127" spans="2:4" x14ac:dyDescent="0.25">
      <c r="B1127" s="12">
        <v>37522</v>
      </c>
      <c r="C1127" s="18">
        <v>6.75</v>
      </c>
      <c r="D1127">
        <f t="shared" si="26"/>
        <v>6.1320754716981174E-2</v>
      </c>
    </row>
    <row r="1128" spans="2:4" x14ac:dyDescent="0.25">
      <c r="B1128" s="12">
        <v>37515</v>
      </c>
      <c r="C1128" s="18">
        <v>6.36</v>
      </c>
      <c r="D1128">
        <f t="shared" si="26"/>
        <v>-0.13114754098360659</v>
      </c>
    </row>
    <row r="1129" spans="2:4" x14ac:dyDescent="0.25">
      <c r="B1129" s="12">
        <v>37508</v>
      </c>
      <c r="C1129" s="18">
        <v>7.32</v>
      </c>
      <c r="D1129">
        <f t="shared" si="26"/>
        <v>4.871060171919761E-2</v>
      </c>
    </row>
    <row r="1130" spans="2:4" x14ac:dyDescent="0.25">
      <c r="B1130" s="12">
        <v>37501</v>
      </c>
      <c r="C1130" s="18">
        <v>6.98</v>
      </c>
      <c r="D1130">
        <f t="shared" si="26"/>
        <v>-3.5911602209944715E-2</v>
      </c>
    </row>
    <row r="1131" spans="2:4" x14ac:dyDescent="0.25">
      <c r="B1131" s="12">
        <v>37494</v>
      </c>
      <c r="C1131" s="18">
        <v>7.24</v>
      </c>
      <c r="D1131">
        <f t="shared" si="26"/>
        <v>3.1339031339031376E-2</v>
      </c>
    </row>
    <row r="1132" spans="2:4" x14ac:dyDescent="0.25">
      <c r="B1132" s="12">
        <v>37487</v>
      </c>
      <c r="C1132" s="18">
        <v>7.02</v>
      </c>
      <c r="D1132">
        <f t="shared" si="26"/>
        <v>-2.8409090909091717E-3</v>
      </c>
    </row>
    <row r="1133" spans="2:4" x14ac:dyDescent="0.25">
      <c r="B1133" s="12">
        <v>37480</v>
      </c>
      <c r="C1133" s="18">
        <v>7.04</v>
      </c>
      <c r="D1133">
        <f t="shared" si="26"/>
        <v>0.12640000000000007</v>
      </c>
    </row>
    <row r="1134" spans="2:4" x14ac:dyDescent="0.25">
      <c r="B1134" s="12">
        <v>37473</v>
      </c>
      <c r="C1134" s="18">
        <v>6.25</v>
      </c>
      <c r="D1134">
        <f t="shared" si="26"/>
        <v>-0.14850136239782019</v>
      </c>
    </row>
    <row r="1135" spans="2:4" x14ac:dyDescent="0.25">
      <c r="B1135" s="12">
        <v>37466</v>
      </c>
      <c r="C1135" s="18">
        <v>7.34</v>
      </c>
      <c r="D1135">
        <f t="shared" si="26"/>
        <v>0.13975155279503104</v>
      </c>
    </row>
    <row r="1136" spans="2:4" x14ac:dyDescent="0.25">
      <c r="B1136" s="12">
        <v>37459</v>
      </c>
      <c r="C1136" s="18">
        <v>6.44</v>
      </c>
      <c r="D1136">
        <f t="shared" si="26"/>
        <v>-9.2307692307691536E-3</v>
      </c>
    </row>
    <row r="1137" spans="2:4" x14ac:dyDescent="0.25">
      <c r="B1137" s="12">
        <v>37452</v>
      </c>
      <c r="C1137" s="18">
        <v>6.5</v>
      </c>
      <c r="D1137">
        <f t="shared" si="26"/>
        <v>-3.5608308605341255E-2</v>
      </c>
    </row>
    <row r="1138" spans="2:4" x14ac:dyDescent="0.25">
      <c r="B1138" s="12">
        <v>37445</v>
      </c>
      <c r="C1138" s="18">
        <v>6.74</v>
      </c>
      <c r="D1138">
        <f t="shared" si="26"/>
        <v>-0.15644555694618267</v>
      </c>
    </row>
    <row r="1139" spans="2:4" x14ac:dyDescent="0.25">
      <c r="B1139" s="12">
        <v>37438</v>
      </c>
      <c r="C1139" s="18">
        <v>7.99</v>
      </c>
      <c r="D1139">
        <f t="shared" si="26"/>
        <v>6.297229219143663E-3</v>
      </c>
    </row>
    <row r="1140" spans="2:4" x14ac:dyDescent="0.25">
      <c r="B1140" s="12">
        <v>37431</v>
      </c>
      <c r="C1140" s="18">
        <v>7.94</v>
      </c>
      <c r="D1140">
        <f t="shared" si="26"/>
        <v>-3.6407766990291246E-2</v>
      </c>
    </row>
    <row r="1141" spans="2:4" x14ac:dyDescent="0.25">
      <c r="B1141" s="12">
        <v>37424</v>
      </c>
      <c r="C1141" s="18">
        <v>8.24</v>
      </c>
      <c r="D1141">
        <f t="shared" si="26"/>
        <v>-6.0433295324971437E-2</v>
      </c>
    </row>
    <row r="1142" spans="2:4" x14ac:dyDescent="0.25">
      <c r="B1142" s="12">
        <v>37417</v>
      </c>
      <c r="C1142" s="18">
        <v>8.77</v>
      </c>
      <c r="D1142">
        <f t="shared" si="26"/>
        <v>-2.6637069922308521E-2</v>
      </c>
    </row>
    <row r="1143" spans="2:4" x14ac:dyDescent="0.25">
      <c r="B1143" s="12">
        <v>37410</v>
      </c>
      <c r="C1143" s="18">
        <v>9.01</v>
      </c>
      <c r="D1143">
        <f t="shared" si="26"/>
        <v>6.0000000000000053E-2</v>
      </c>
    </row>
    <row r="1144" spans="2:4" x14ac:dyDescent="0.25">
      <c r="B1144" s="12">
        <v>37403</v>
      </c>
      <c r="C1144" s="18">
        <v>8.5</v>
      </c>
      <c r="D1144">
        <f t="shared" si="26"/>
        <v>3.0303030303030276E-2</v>
      </c>
    </row>
    <row r="1145" spans="2:4" x14ac:dyDescent="0.25">
      <c r="B1145" s="12">
        <v>37396</v>
      </c>
      <c r="C1145" s="18">
        <v>8.25</v>
      </c>
      <c r="D1145">
        <f t="shared" si="26"/>
        <v>-8.6378737541528139E-2</v>
      </c>
    </row>
    <row r="1146" spans="2:4" x14ac:dyDescent="0.25">
      <c r="B1146" s="12">
        <v>37389</v>
      </c>
      <c r="C1146" s="18">
        <v>9.0299999999999994</v>
      </c>
      <c r="D1146">
        <f t="shared" si="26"/>
        <v>-5.1470588235294157E-2</v>
      </c>
    </row>
    <row r="1147" spans="2:4" x14ac:dyDescent="0.25">
      <c r="B1147" s="12">
        <v>37382</v>
      </c>
      <c r="C1147" s="18">
        <v>9.52</v>
      </c>
      <c r="D1147">
        <f t="shared" si="26"/>
        <v>2.1052631578946102E-3</v>
      </c>
    </row>
    <row r="1148" spans="2:4" x14ac:dyDescent="0.25">
      <c r="B1148" s="12">
        <v>37375</v>
      </c>
      <c r="C1148" s="18">
        <v>9.5</v>
      </c>
      <c r="D1148">
        <f t="shared" si="26"/>
        <v>-4.1372351160444021E-2</v>
      </c>
    </row>
    <row r="1149" spans="2:4" x14ac:dyDescent="0.25">
      <c r="B1149" s="12">
        <v>37368</v>
      </c>
      <c r="C1149" s="18">
        <v>9.91</v>
      </c>
      <c r="D1149">
        <f t="shared" si="26"/>
        <v>8.5432639649507092E-2</v>
      </c>
    </row>
    <row r="1150" spans="2:4" x14ac:dyDescent="0.25">
      <c r="B1150" s="12">
        <v>37361</v>
      </c>
      <c r="C1150" s="18">
        <v>9.1300000000000008</v>
      </c>
      <c r="D1150">
        <f t="shared" si="26"/>
        <v>3.1638418079096065E-2</v>
      </c>
    </row>
    <row r="1151" spans="2:4" x14ac:dyDescent="0.25">
      <c r="B1151" s="12">
        <v>37354</v>
      </c>
      <c r="C1151" s="18">
        <v>8.85</v>
      </c>
      <c r="D1151">
        <f t="shared" si="26"/>
        <v>9.5297029702970271E-2</v>
      </c>
    </row>
    <row r="1152" spans="2:4" x14ac:dyDescent="0.25">
      <c r="B1152" s="12">
        <v>37347</v>
      </c>
      <c r="C1152" s="18">
        <v>8.08</v>
      </c>
      <c r="D1152">
        <f t="shared" si="26"/>
        <v>-3.4647550776582881E-2</v>
      </c>
    </row>
    <row r="1153" spans="2:4" x14ac:dyDescent="0.25">
      <c r="B1153" s="12">
        <v>37340</v>
      </c>
      <c r="C1153" s="18">
        <v>8.3699999999999992</v>
      </c>
      <c r="D1153">
        <f t="shared" si="26"/>
        <v>-4.7781569965870352E-2</v>
      </c>
    </row>
    <row r="1154" spans="2:4" x14ac:dyDescent="0.25">
      <c r="B1154" s="12">
        <v>37333</v>
      </c>
      <c r="C1154" s="18">
        <v>8.7899999999999991</v>
      </c>
      <c r="D1154">
        <f t="shared" si="26"/>
        <v>6.8728522336767295E-3</v>
      </c>
    </row>
    <row r="1155" spans="2:4" x14ac:dyDescent="0.25">
      <c r="B1155" s="12">
        <v>37326</v>
      </c>
      <c r="C1155" s="18">
        <v>8.73</v>
      </c>
      <c r="D1155">
        <f t="shared" ref="D1155:D1218" si="27">C1155/C1156-1</f>
        <v>-0.12525050100200397</v>
      </c>
    </row>
    <row r="1156" spans="2:4" x14ac:dyDescent="0.25">
      <c r="B1156" s="12">
        <v>37319</v>
      </c>
      <c r="C1156" s="18">
        <v>9.98</v>
      </c>
      <c r="D1156">
        <f t="shared" si="27"/>
        <v>3.9583333333333526E-2</v>
      </c>
    </row>
    <row r="1157" spans="2:4" x14ac:dyDescent="0.25">
      <c r="B1157" s="12">
        <v>37312</v>
      </c>
      <c r="C1157" s="18">
        <v>9.6</v>
      </c>
      <c r="D1157">
        <f t="shared" si="27"/>
        <v>2.673796791443861E-2</v>
      </c>
    </row>
    <row r="1158" spans="2:4" x14ac:dyDescent="0.25">
      <c r="B1158" s="12">
        <v>37305</v>
      </c>
      <c r="C1158" s="18">
        <v>9.35</v>
      </c>
      <c r="D1158">
        <f t="shared" si="27"/>
        <v>5.6497175141242861E-2</v>
      </c>
    </row>
    <row r="1159" spans="2:4" x14ac:dyDescent="0.25">
      <c r="B1159" s="12">
        <v>37298</v>
      </c>
      <c r="C1159" s="18">
        <v>8.85</v>
      </c>
      <c r="D1159">
        <f t="shared" si="27"/>
        <v>-1.4476614699331924E-2</v>
      </c>
    </row>
    <row r="1160" spans="2:4" x14ac:dyDescent="0.25">
      <c r="B1160" s="12">
        <v>37291</v>
      </c>
      <c r="C1160" s="18">
        <v>8.98</v>
      </c>
      <c r="D1160">
        <f t="shared" si="27"/>
        <v>-5.6722689075630162E-2</v>
      </c>
    </row>
    <row r="1161" spans="2:4" x14ac:dyDescent="0.25">
      <c r="B1161" s="12">
        <v>37284</v>
      </c>
      <c r="C1161" s="18">
        <v>9.52</v>
      </c>
      <c r="D1161">
        <f t="shared" si="27"/>
        <v>8.9244851258581059E-2</v>
      </c>
    </row>
    <row r="1162" spans="2:4" x14ac:dyDescent="0.25">
      <c r="B1162" s="12">
        <v>37277</v>
      </c>
      <c r="C1162" s="18">
        <v>8.74</v>
      </c>
      <c r="D1162">
        <f t="shared" si="27"/>
        <v>7.2392638036809842E-2</v>
      </c>
    </row>
    <row r="1163" spans="2:4" x14ac:dyDescent="0.25">
      <c r="B1163" s="12">
        <v>37270</v>
      </c>
      <c r="C1163" s="18">
        <v>8.15</v>
      </c>
      <c r="D1163">
        <f t="shared" si="27"/>
        <v>-3.6674816625915652E-3</v>
      </c>
    </row>
    <row r="1164" spans="2:4" x14ac:dyDescent="0.25">
      <c r="B1164" s="12">
        <v>37263</v>
      </c>
      <c r="C1164" s="18">
        <v>8.18</v>
      </c>
      <c r="D1164">
        <f t="shared" si="27"/>
        <v>-3.7647058823529478E-2</v>
      </c>
    </row>
    <row r="1165" spans="2:4" x14ac:dyDescent="0.25">
      <c r="B1165" s="12">
        <v>37256</v>
      </c>
      <c r="C1165" s="18">
        <v>8.5</v>
      </c>
      <c r="D1165">
        <f t="shared" si="27"/>
        <v>-2.2988505747126409E-2</v>
      </c>
    </row>
    <row r="1166" spans="2:4" x14ac:dyDescent="0.25">
      <c r="B1166" s="12">
        <v>37249</v>
      </c>
      <c r="C1166" s="18">
        <v>8.6999999999999993</v>
      </c>
      <c r="D1166">
        <f t="shared" si="27"/>
        <v>0.10969387755102034</v>
      </c>
    </row>
    <row r="1167" spans="2:4" x14ac:dyDescent="0.25">
      <c r="B1167" s="12">
        <v>37242</v>
      </c>
      <c r="C1167" s="18">
        <v>7.84</v>
      </c>
      <c r="D1167">
        <f t="shared" si="27"/>
        <v>-1.8773466833541974E-2</v>
      </c>
    </row>
    <row r="1168" spans="2:4" x14ac:dyDescent="0.25">
      <c r="B1168" s="12">
        <v>37235</v>
      </c>
      <c r="C1168" s="18">
        <v>7.99</v>
      </c>
      <c r="D1168">
        <f t="shared" si="27"/>
        <v>6.391478029294273E-2</v>
      </c>
    </row>
    <row r="1169" spans="2:4" x14ac:dyDescent="0.25">
      <c r="B1169" s="12">
        <v>37228</v>
      </c>
      <c r="C1169" s="18">
        <v>7.51</v>
      </c>
      <c r="D1169">
        <f t="shared" si="27"/>
        <v>5.1820728291316565E-2</v>
      </c>
    </row>
    <row r="1170" spans="2:4" x14ac:dyDescent="0.25">
      <c r="B1170" s="12">
        <v>37221</v>
      </c>
      <c r="C1170" s="18">
        <v>7.14</v>
      </c>
      <c r="D1170">
        <f t="shared" si="27"/>
        <v>0.26148409893992919</v>
      </c>
    </row>
    <row r="1171" spans="2:4" x14ac:dyDescent="0.25">
      <c r="B1171" s="12">
        <v>37214</v>
      </c>
      <c r="C1171" s="18">
        <v>5.66</v>
      </c>
      <c r="D1171">
        <f t="shared" si="27"/>
        <v>1.0714285714285898E-2</v>
      </c>
    </row>
    <row r="1172" spans="2:4" x14ac:dyDescent="0.25">
      <c r="B1172" s="12">
        <v>37207</v>
      </c>
      <c r="C1172" s="18">
        <v>5.6</v>
      </c>
      <c r="D1172">
        <f t="shared" si="27"/>
        <v>4.8689138576778923E-2</v>
      </c>
    </row>
    <row r="1173" spans="2:4" x14ac:dyDescent="0.25">
      <c r="B1173" s="12">
        <v>37200</v>
      </c>
      <c r="C1173" s="18">
        <v>5.34</v>
      </c>
      <c r="D1173">
        <f t="shared" si="27"/>
        <v>8.9795918367346905E-2</v>
      </c>
    </row>
    <row r="1174" spans="2:4" x14ac:dyDescent="0.25">
      <c r="B1174" s="12">
        <v>37193</v>
      </c>
      <c r="C1174" s="18">
        <v>4.9000000000000004</v>
      </c>
      <c r="D1174">
        <f t="shared" si="27"/>
        <v>0.19804400977995118</v>
      </c>
    </row>
    <row r="1175" spans="2:4" x14ac:dyDescent="0.25">
      <c r="B1175" s="12">
        <v>37186</v>
      </c>
      <c r="C1175" s="18">
        <v>4.09</v>
      </c>
      <c r="D1175">
        <f t="shared" si="27"/>
        <v>-4.8837209302325602E-2</v>
      </c>
    </row>
    <row r="1176" spans="2:4" x14ac:dyDescent="0.25">
      <c r="B1176" s="12">
        <v>37179</v>
      </c>
      <c r="C1176" s="18">
        <v>4.3</v>
      </c>
      <c r="D1176">
        <f t="shared" si="27"/>
        <v>0.16216216216216206</v>
      </c>
    </row>
    <row r="1177" spans="2:4" x14ac:dyDescent="0.25">
      <c r="B1177" s="12">
        <v>37172</v>
      </c>
      <c r="C1177" s="18">
        <v>3.7</v>
      </c>
      <c r="D1177">
        <f t="shared" si="27"/>
        <v>-2.631578947368407E-2</v>
      </c>
    </row>
    <row r="1178" spans="2:4" x14ac:dyDescent="0.25">
      <c r="B1178" s="12">
        <v>37165</v>
      </c>
      <c r="C1178" s="18">
        <v>3.8</v>
      </c>
      <c r="D1178">
        <f t="shared" si="27"/>
        <v>-3.7974683544303889E-2</v>
      </c>
    </row>
    <row r="1179" spans="2:4" x14ac:dyDescent="0.25">
      <c r="B1179" s="12">
        <v>37158</v>
      </c>
      <c r="C1179" s="18">
        <v>3.95</v>
      </c>
      <c r="D1179">
        <f t="shared" si="27"/>
        <v>0.21538461538461551</v>
      </c>
    </row>
    <row r="1180" spans="2:4" x14ac:dyDescent="0.25">
      <c r="B1180" s="12">
        <v>37151</v>
      </c>
      <c r="C1180" s="18">
        <v>3.25</v>
      </c>
      <c r="D1180">
        <f t="shared" si="27"/>
        <v>-0.2243436754176612</v>
      </c>
    </row>
    <row r="1181" spans="2:4" x14ac:dyDescent="0.25">
      <c r="B1181" s="12">
        <v>37144</v>
      </c>
      <c r="C1181" s="18">
        <v>4.1900000000000004</v>
      </c>
      <c r="D1181">
        <f t="shared" si="27"/>
        <v>-3.6781609195402076E-2</v>
      </c>
    </row>
    <row r="1182" spans="2:4" x14ac:dyDescent="0.25">
      <c r="B1182" s="12">
        <v>37137</v>
      </c>
      <c r="C1182" s="18">
        <v>4.3499999999999996</v>
      </c>
      <c r="D1182">
        <f t="shared" si="27"/>
        <v>2.5943396226415061E-2</v>
      </c>
    </row>
    <row r="1183" spans="2:4" x14ac:dyDescent="0.25">
      <c r="B1183" s="12">
        <v>37130</v>
      </c>
      <c r="C1183" s="18">
        <v>4.24</v>
      </c>
      <c r="D1183">
        <f t="shared" si="27"/>
        <v>-0.10548523206751059</v>
      </c>
    </row>
    <row r="1184" spans="2:4" x14ac:dyDescent="0.25">
      <c r="B1184" s="12">
        <v>37123</v>
      </c>
      <c r="C1184" s="18">
        <v>4.74</v>
      </c>
      <c r="D1184">
        <f t="shared" si="27"/>
        <v>-1.2499999999999956E-2</v>
      </c>
    </row>
    <row r="1185" spans="2:4" x14ac:dyDescent="0.25">
      <c r="B1185" s="12">
        <v>37116</v>
      </c>
      <c r="C1185" s="18">
        <v>4.8</v>
      </c>
      <c r="D1185">
        <f t="shared" si="27"/>
        <v>-1.2345679012345734E-2</v>
      </c>
    </row>
    <row r="1186" spans="2:4" x14ac:dyDescent="0.25">
      <c r="B1186" s="12">
        <v>37109</v>
      </c>
      <c r="C1186" s="18">
        <v>4.8600000000000003</v>
      </c>
      <c r="D1186">
        <f t="shared" si="27"/>
        <v>-6.5384615384615374E-2</v>
      </c>
    </row>
    <row r="1187" spans="2:4" x14ac:dyDescent="0.25">
      <c r="B1187" s="12">
        <v>37102</v>
      </c>
      <c r="C1187" s="18">
        <v>5.2</v>
      </c>
      <c r="D1187">
        <f t="shared" si="27"/>
        <v>6.1224489795918435E-2</v>
      </c>
    </row>
    <row r="1188" spans="2:4" x14ac:dyDescent="0.25">
      <c r="B1188" s="12">
        <v>37095</v>
      </c>
      <c r="C1188" s="18">
        <v>4.9000000000000004</v>
      </c>
      <c r="D1188">
        <f t="shared" si="27"/>
        <v>-1.8036072144288595E-2</v>
      </c>
    </row>
    <row r="1189" spans="2:4" x14ac:dyDescent="0.25">
      <c r="B1189" s="12">
        <v>37088</v>
      </c>
      <c r="C1189" s="18">
        <v>4.99</v>
      </c>
      <c r="D1189">
        <f t="shared" si="27"/>
        <v>1.8367346938775508E-2</v>
      </c>
    </row>
    <row r="1190" spans="2:4" x14ac:dyDescent="0.25">
      <c r="B1190" s="12">
        <v>37081</v>
      </c>
      <c r="C1190" s="18">
        <v>4.9000000000000004</v>
      </c>
      <c r="D1190">
        <f t="shared" si="27"/>
        <v>-0.13274336283185839</v>
      </c>
    </row>
    <row r="1191" spans="2:4" x14ac:dyDescent="0.25">
      <c r="B1191" s="12">
        <v>37074</v>
      </c>
      <c r="C1191" s="18">
        <v>5.65</v>
      </c>
      <c r="D1191">
        <f t="shared" si="27"/>
        <v>-4.0747028862478718E-2</v>
      </c>
    </row>
    <row r="1192" spans="2:4" x14ac:dyDescent="0.25">
      <c r="B1192" s="12">
        <v>37067</v>
      </c>
      <c r="C1192" s="18">
        <v>5.89</v>
      </c>
      <c r="D1192">
        <f t="shared" si="27"/>
        <v>0.28884026258205675</v>
      </c>
    </row>
    <row r="1193" spans="2:4" x14ac:dyDescent="0.25">
      <c r="B1193" s="12">
        <v>37060</v>
      </c>
      <c r="C1193" s="18">
        <v>4.57</v>
      </c>
      <c r="D1193">
        <f t="shared" si="27"/>
        <v>-3.991596638655448E-2</v>
      </c>
    </row>
    <row r="1194" spans="2:4" x14ac:dyDescent="0.25">
      <c r="B1194" s="12">
        <v>37053</v>
      </c>
      <c r="C1194" s="18">
        <v>4.76</v>
      </c>
      <c r="D1194">
        <f t="shared" si="27"/>
        <v>-4.6092184368737521E-2</v>
      </c>
    </row>
    <row r="1195" spans="2:4" x14ac:dyDescent="0.25">
      <c r="B1195" s="12">
        <v>37046</v>
      </c>
      <c r="C1195" s="18">
        <v>4.99</v>
      </c>
      <c r="D1195">
        <f t="shared" si="27"/>
        <v>0.12387387387387383</v>
      </c>
    </row>
    <row r="1196" spans="2:4" x14ac:dyDescent="0.25">
      <c r="B1196" s="12">
        <v>37039</v>
      </c>
      <c r="C1196" s="18">
        <v>4.4400000000000004</v>
      </c>
      <c r="D1196">
        <f t="shared" si="27"/>
        <v>3.2558139534883956E-2</v>
      </c>
    </row>
    <row r="1197" spans="2:4" x14ac:dyDescent="0.25">
      <c r="B1197" s="12">
        <v>37032</v>
      </c>
      <c r="C1197" s="18">
        <v>4.3</v>
      </c>
      <c r="D1197">
        <f t="shared" si="27"/>
        <v>0.11398963730569944</v>
      </c>
    </row>
    <row r="1198" spans="2:4" x14ac:dyDescent="0.25">
      <c r="B1198" s="12">
        <v>37025</v>
      </c>
      <c r="C1198" s="18">
        <v>3.86</v>
      </c>
      <c r="D1198">
        <f t="shared" si="27"/>
        <v>-3.5000000000000031E-2</v>
      </c>
    </row>
    <row r="1199" spans="2:4" x14ac:dyDescent="0.25">
      <c r="B1199" s="12">
        <v>37018</v>
      </c>
      <c r="C1199" s="18">
        <v>4</v>
      </c>
      <c r="D1199">
        <f t="shared" si="27"/>
        <v>0.14285714285714279</v>
      </c>
    </row>
    <row r="1200" spans="2:4" x14ac:dyDescent="0.25">
      <c r="B1200" s="12">
        <v>37011</v>
      </c>
      <c r="C1200" s="18">
        <v>3.5</v>
      </c>
      <c r="D1200">
        <f t="shared" si="27"/>
        <v>2.3391812865497075E-2</v>
      </c>
    </row>
    <row r="1201" spans="2:4" x14ac:dyDescent="0.25">
      <c r="B1201" s="12">
        <v>37004</v>
      </c>
      <c r="C1201" s="18">
        <v>3.42</v>
      </c>
      <c r="D1201">
        <f t="shared" si="27"/>
        <v>0.46781115879828317</v>
      </c>
    </row>
    <row r="1202" spans="2:4" x14ac:dyDescent="0.25">
      <c r="B1202" s="12">
        <v>36997</v>
      </c>
      <c r="C1202" s="18">
        <v>2.33</v>
      </c>
      <c r="D1202">
        <f t="shared" si="27"/>
        <v>0.16500000000000004</v>
      </c>
    </row>
    <row r="1203" spans="2:4" x14ac:dyDescent="0.25">
      <c r="B1203" s="12">
        <v>36990</v>
      </c>
      <c r="C1203" s="18">
        <v>2</v>
      </c>
      <c r="D1203">
        <f t="shared" si="27"/>
        <v>-2.4390243902438935E-2</v>
      </c>
    </row>
    <row r="1204" spans="2:4" x14ac:dyDescent="0.25">
      <c r="B1204" s="12">
        <v>36983</v>
      </c>
      <c r="C1204" s="18">
        <v>2.0499999999999998</v>
      </c>
      <c r="D1204">
        <f t="shared" si="27"/>
        <v>-6.8181818181818343E-2</v>
      </c>
    </row>
    <row r="1205" spans="2:4" x14ac:dyDescent="0.25">
      <c r="B1205" s="12">
        <v>36976</v>
      </c>
      <c r="C1205" s="18">
        <v>2.2000000000000002</v>
      </c>
      <c r="D1205">
        <f t="shared" si="27"/>
        <v>6.2801932367150037E-2</v>
      </c>
    </row>
    <row r="1206" spans="2:4" x14ac:dyDescent="0.25">
      <c r="B1206" s="12">
        <v>36969</v>
      </c>
      <c r="C1206" s="18">
        <v>2.0699999999999998</v>
      </c>
      <c r="D1206">
        <f t="shared" si="27"/>
        <v>-5.4794520547945202E-2</v>
      </c>
    </row>
    <row r="1207" spans="2:4" x14ac:dyDescent="0.25">
      <c r="B1207" s="12">
        <v>36962</v>
      </c>
      <c r="C1207" s="18">
        <v>2.19</v>
      </c>
      <c r="D1207">
        <f t="shared" si="27"/>
        <v>-0.12048192771084343</v>
      </c>
    </row>
    <row r="1208" spans="2:4" x14ac:dyDescent="0.25">
      <c r="B1208" s="12">
        <v>36955</v>
      </c>
      <c r="C1208" s="18">
        <v>2.4900000000000002</v>
      </c>
      <c r="D1208">
        <f t="shared" si="27"/>
        <v>-1.1904761904761862E-2</v>
      </c>
    </row>
    <row r="1209" spans="2:4" x14ac:dyDescent="0.25">
      <c r="B1209" s="12">
        <v>36948</v>
      </c>
      <c r="C1209" s="18">
        <v>2.52</v>
      </c>
      <c r="D1209">
        <f t="shared" si="27"/>
        <v>7.2340425531914887E-2</v>
      </c>
    </row>
    <row r="1210" spans="2:4" x14ac:dyDescent="0.25">
      <c r="B1210" s="12">
        <v>36941</v>
      </c>
      <c r="C1210" s="18">
        <v>2.35</v>
      </c>
      <c r="D1210">
        <f t="shared" si="27"/>
        <v>-0.10305343511450382</v>
      </c>
    </row>
    <row r="1211" spans="2:4" x14ac:dyDescent="0.25">
      <c r="B1211" s="12">
        <v>36934</v>
      </c>
      <c r="C1211" s="18">
        <v>2.62</v>
      </c>
      <c r="D1211">
        <f t="shared" si="27"/>
        <v>-4.0293040293040261E-2</v>
      </c>
    </row>
    <row r="1212" spans="2:4" x14ac:dyDescent="0.25">
      <c r="B1212" s="12">
        <v>36927</v>
      </c>
      <c r="C1212" s="18">
        <v>2.73</v>
      </c>
      <c r="D1212">
        <f t="shared" si="27"/>
        <v>-0.13057324840764339</v>
      </c>
    </row>
    <row r="1213" spans="2:4" x14ac:dyDescent="0.25">
      <c r="B1213" s="12">
        <v>36920</v>
      </c>
      <c r="C1213" s="18">
        <v>3.14</v>
      </c>
      <c r="D1213">
        <f t="shared" si="27"/>
        <v>-3.3846153846153859E-2</v>
      </c>
    </row>
    <row r="1214" spans="2:4" x14ac:dyDescent="0.25">
      <c r="B1214" s="12">
        <v>36913</v>
      </c>
      <c r="C1214" s="18">
        <v>3.25</v>
      </c>
      <c r="D1214">
        <f t="shared" si="27"/>
        <v>-9.722222222222221E-2</v>
      </c>
    </row>
    <row r="1215" spans="2:4" x14ac:dyDescent="0.25">
      <c r="B1215" s="12">
        <v>36906</v>
      </c>
      <c r="C1215" s="18">
        <v>3.6</v>
      </c>
      <c r="D1215">
        <f t="shared" si="27"/>
        <v>0.16129032258064524</v>
      </c>
    </row>
    <row r="1216" spans="2:4" x14ac:dyDescent="0.25">
      <c r="B1216" s="12">
        <v>36899</v>
      </c>
      <c r="C1216" s="18">
        <v>3.1</v>
      </c>
      <c r="D1216">
        <f t="shared" si="27"/>
        <v>-3.215434083601254E-3</v>
      </c>
    </row>
    <row r="1217" spans="2:4" x14ac:dyDescent="0.25">
      <c r="B1217" s="12">
        <v>36892</v>
      </c>
      <c r="C1217" s="18">
        <v>3.11</v>
      </c>
      <c r="D1217">
        <f t="shared" si="27"/>
        <v>5.4237288135593031E-2</v>
      </c>
    </row>
    <row r="1218" spans="2:4" x14ac:dyDescent="0.25">
      <c r="B1218" s="12">
        <v>36885</v>
      </c>
      <c r="C1218" s="18">
        <v>2.95</v>
      </c>
      <c r="D1218">
        <f t="shared" si="27"/>
        <v>0.13461538461538458</v>
      </c>
    </row>
    <row r="1219" spans="2:4" x14ac:dyDescent="0.25">
      <c r="B1219" s="12">
        <v>36878</v>
      </c>
      <c r="C1219" s="18">
        <v>2.6</v>
      </c>
      <c r="D1219">
        <f t="shared" ref="D1219:D1282" si="28">C1219/C1220-1</f>
        <v>-0.15584415584415579</v>
      </c>
    </row>
    <row r="1220" spans="2:4" x14ac:dyDescent="0.25">
      <c r="B1220" s="12">
        <v>36871</v>
      </c>
      <c r="C1220" s="18">
        <v>3.08</v>
      </c>
      <c r="D1220">
        <f t="shared" si="28"/>
        <v>-6.6666666666666541E-2</v>
      </c>
    </row>
    <row r="1221" spans="2:4" x14ac:dyDescent="0.25">
      <c r="B1221" s="12">
        <v>36864</v>
      </c>
      <c r="C1221" s="18">
        <v>3.3</v>
      </c>
      <c r="D1221">
        <f t="shared" si="28"/>
        <v>-2.0771513353115778E-2</v>
      </c>
    </row>
    <row r="1222" spans="2:4" x14ac:dyDescent="0.25">
      <c r="B1222" s="12">
        <v>36857</v>
      </c>
      <c r="C1222" s="18">
        <v>3.37</v>
      </c>
      <c r="D1222">
        <f t="shared" si="28"/>
        <v>-5.6022408963585346E-2</v>
      </c>
    </row>
    <row r="1223" spans="2:4" x14ac:dyDescent="0.25">
      <c r="B1223" s="12">
        <v>36850</v>
      </c>
      <c r="C1223" s="18">
        <v>3.57</v>
      </c>
      <c r="D1223">
        <f t="shared" si="28"/>
        <v>-1.3812154696132617E-2</v>
      </c>
    </row>
    <row r="1224" spans="2:4" x14ac:dyDescent="0.25">
      <c r="B1224" s="12">
        <v>36843</v>
      </c>
      <c r="C1224" s="18">
        <v>3.62</v>
      </c>
      <c r="D1224">
        <f t="shared" si="28"/>
        <v>0.13124999999999987</v>
      </c>
    </row>
    <row r="1225" spans="2:4" x14ac:dyDescent="0.25">
      <c r="B1225" s="12">
        <v>36836</v>
      </c>
      <c r="C1225" s="18">
        <v>3.2</v>
      </c>
      <c r="D1225">
        <f t="shared" si="28"/>
        <v>4.5751633986928164E-2</v>
      </c>
    </row>
    <row r="1226" spans="2:4" x14ac:dyDescent="0.25">
      <c r="B1226" s="12">
        <v>36829</v>
      </c>
      <c r="C1226" s="18">
        <v>3.06</v>
      </c>
      <c r="D1226">
        <f t="shared" si="28"/>
        <v>-1.2903225806451646E-2</v>
      </c>
    </row>
    <row r="1227" spans="2:4" x14ac:dyDescent="0.25">
      <c r="B1227" s="12">
        <v>36822</v>
      </c>
      <c r="C1227" s="18">
        <v>3.1</v>
      </c>
      <c r="D1227">
        <f t="shared" si="28"/>
        <v>-5.4878048780487743E-2</v>
      </c>
    </row>
    <row r="1228" spans="2:4" x14ac:dyDescent="0.25">
      <c r="B1228" s="12">
        <v>36815</v>
      </c>
      <c r="C1228" s="18">
        <v>3.28</v>
      </c>
      <c r="D1228">
        <f t="shared" si="28"/>
        <v>3.1446540880503138E-2</v>
      </c>
    </row>
    <row r="1229" spans="2:4" x14ac:dyDescent="0.25">
      <c r="B1229" s="12">
        <v>36808</v>
      </c>
      <c r="C1229" s="18">
        <v>3.18</v>
      </c>
      <c r="D1229">
        <f t="shared" si="28"/>
        <v>-8.6206896551724088E-2</v>
      </c>
    </row>
    <row r="1230" spans="2:4" x14ac:dyDescent="0.25">
      <c r="B1230" s="12">
        <v>36801</v>
      </c>
      <c r="C1230" s="18">
        <v>3.48</v>
      </c>
      <c r="D1230">
        <f t="shared" si="28"/>
        <v>-0.11675126903553301</v>
      </c>
    </row>
    <row r="1231" spans="2:4" x14ac:dyDescent="0.25">
      <c r="B1231" s="12">
        <v>36794</v>
      </c>
      <c r="C1231" s="18">
        <v>3.94</v>
      </c>
      <c r="D1231">
        <f t="shared" si="28"/>
        <v>-7.2941176470588287E-2</v>
      </c>
    </row>
    <row r="1232" spans="2:4" x14ac:dyDescent="0.25">
      <c r="B1232" s="12">
        <v>36787</v>
      </c>
      <c r="C1232" s="18">
        <v>4.25</v>
      </c>
      <c r="D1232">
        <f t="shared" si="28"/>
        <v>6.25E-2</v>
      </c>
    </row>
    <row r="1233" spans="2:4" x14ac:dyDescent="0.25">
      <c r="B1233" s="12">
        <v>36780</v>
      </c>
      <c r="C1233" s="18">
        <v>4</v>
      </c>
      <c r="D1233">
        <f t="shared" si="28"/>
        <v>6.6666666666666652E-2</v>
      </c>
    </row>
    <row r="1234" spans="2:4" x14ac:dyDescent="0.25">
      <c r="B1234" s="12">
        <v>36773</v>
      </c>
      <c r="C1234" s="18">
        <v>3.75</v>
      </c>
      <c r="D1234">
        <f t="shared" si="28"/>
        <v>0.15384615384615374</v>
      </c>
    </row>
    <row r="1235" spans="2:4" x14ac:dyDescent="0.25">
      <c r="B1235" s="12">
        <v>36766</v>
      </c>
      <c r="C1235" s="18">
        <v>3.25</v>
      </c>
      <c r="D1235">
        <f t="shared" si="28"/>
        <v>1.9607843137254832E-2</v>
      </c>
    </row>
    <row r="1236" spans="2:4" x14ac:dyDescent="0.25">
      <c r="B1236" s="12">
        <v>36759</v>
      </c>
      <c r="C1236" s="18">
        <v>3.1875</v>
      </c>
      <c r="D1236">
        <f t="shared" si="28"/>
        <v>-0.15000000000000002</v>
      </c>
    </row>
    <row r="1237" spans="2:4" x14ac:dyDescent="0.25">
      <c r="B1237" s="12">
        <v>36752</v>
      </c>
      <c r="C1237" s="18">
        <v>3.75</v>
      </c>
      <c r="D1237">
        <f t="shared" si="28"/>
        <v>5.2631578947368363E-2</v>
      </c>
    </row>
    <row r="1238" spans="2:4" x14ac:dyDescent="0.25">
      <c r="B1238" s="12">
        <v>36745</v>
      </c>
      <c r="C1238" s="18">
        <v>3.5625</v>
      </c>
      <c r="D1238">
        <f t="shared" si="28"/>
        <v>-1.7241379310344862E-2</v>
      </c>
    </row>
    <row r="1239" spans="2:4" x14ac:dyDescent="0.25">
      <c r="B1239" s="12">
        <v>36738</v>
      </c>
      <c r="C1239" s="18">
        <v>3.625</v>
      </c>
      <c r="D1239">
        <f t="shared" si="28"/>
        <v>-0.10769230769230764</v>
      </c>
    </row>
    <row r="1240" spans="2:4" x14ac:dyDescent="0.25">
      <c r="B1240" s="12">
        <v>36731</v>
      </c>
      <c r="C1240" s="18">
        <v>4.0625</v>
      </c>
      <c r="D1240">
        <f t="shared" si="28"/>
        <v>-2.9850746268656692E-2</v>
      </c>
    </row>
    <row r="1241" spans="2:4" x14ac:dyDescent="0.25">
      <c r="B1241" s="12">
        <v>36724</v>
      </c>
      <c r="C1241" s="18">
        <v>4.1875</v>
      </c>
      <c r="D1241">
        <f t="shared" si="28"/>
        <v>-5.633802816901412E-2</v>
      </c>
    </row>
    <row r="1242" spans="2:4" x14ac:dyDescent="0.25">
      <c r="B1242" s="12">
        <v>36717</v>
      </c>
      <c r="C1242" s="18">
        <v>4.4375</v>
      </c>
      <c r="D1242">
        <f t="shared" si="28"/>
        <v>-1.388888888888884E-2</v>
      </c>
    </row>
    <row r="1243" spans="2:4" x14ac:dyDescent="0.25">
      <c r="B1243" s="12">
        <v>36710</v>
      </c>
      <c r="C1243" s="18">
        <v>4.5</v>
      </c>
      <c r="D1243">
        <f t="shared" si="28"/>
        <v>2.857142857142847E-2</v>
      </c>
    </row>
    <row r="1244" spans="2:4" x14ac:dyDescent="0.25">
      <c r="B1244" s="12">
        <v>36703</v>
      </c>
      <c r="C1244" s="18">
        <v>4.375</v>
      </c>
      <c r="D1244">
        <f t="shared" si="28"/>
        <v>-2.777777777777779E-2</v>
      </c>
    </row>
    <row r="1245" spans="2:4" x14ac:dyDescent="0.25">
      <c r="B1245" s="12">
        <v>36696</v>
      </c>
      <c r="C1245" s="18">
        <v>4.5</v>
      </c>
      <c r="D1245">
        <f t="shared" si="28"/>
        <v>-5.2631578947368474E-2</v>
      </c>
    </row>
    <row r="1246" spans="2:4" x14ac:dyDescent="0.25">
      <c r="B1246" s="12">
        <v>36689</v>
      </c>
      <c r="C1246" s="18">
        <v>4.75</v>
      </c>
      <c r="D1246">
        <f t="shared" si="28"/>
        <v>0.40740740740740744</v>
      </c>
    </row>
    <row r="1247" spans="2:4" x14ac:dyDescent="0.25">
      <c r="B1247" s="12">
        <v>36682</v>
      </c>
      <c r="C1247" s="18">
        <v>3.375</v>
      </c>
      <c r="D1247">
        <f t="shared" si="28"/>
        <v>5.8823529411764719E-2</v>
      </c>
    </row>
    <row r="1248" spans="2:4" x14ac:dyDescent="0.25">
      <c r="B1248" s="12">
        <v>36675</v>
      </c>
      <c r="C1248" s="18">
        <v>3.1875</v>
      </c>
      <c r="D1248">
        <f t="shared" si="28"/>
        <v>-1.9230769230769273E-2</v>
      </c>
    </row>
    <row r="1249" spans="2:4" x14ac:dyDescent="0.25">
      <c r="B1249" s="12">
        <v>36668</v>
      </c>
      <c r="C1249" s="18">
        <v>3.25</v>
      </c>
      <c r="D1249">
        <f t="shared" si="28"/>
        <v>-0.16129032258064513</v>
      </c>
    </row>
    <row r="1250" spans="2:4" x14ac:dyDescent="0.25">
      <c r="B1250" s="12">
        <v>36661</v>
      </c>
      <c r="C1250" s="18">
        <v>3.875</v>
      </c>
      <c r="D1250">
        <f t="shared" si="28"/>
        <v>0.29166666666666674</v>
      </c>
    </row>
    <row r="1251" spans="2:4" x14ac:dyDescent="0.25">
      <c r="B1251" s="12">
        <v>36654</v>
      </c>
      <c r="C1251" s="18">
        <v>3</v>
      </c>
      <c r="D1251">
        <f t="shared" si="28"/>
        <v>-0.11111111111111116</v>
      </c>
    </row>
    <row r="1252" spans="2:4" x14ac:dyDescent="0.25">
      <c r="B1252" s="12">
        <v>36647</v>
      </c>
      <c r="C1252" s="18">
        <v>3.375</v>
      </c>
      <c r="D1252">
        <f t="shared" si="28"/>
        <v>-1.8181818181818188E-2</v>
      </c>
    </row>
    <row r="1253" spans="2:4" x14ac:dyDescent="0.25">
      <c r="B1253" s="12">
        <v>36640</v>
      </c>
      <c r="C1253" s="18">
        <v>3.4375</v>
      </c>
      <c r="D1253">
        <f t="shared" si="28"/>
        <v>-3.5087719298245612E-2</v>
      </c>
    </row>
    <row r="1254" spans="2:4" x14ac:dyDescent="0.25">
      <c r="B1254" s="12">
        <v>36633</v>
      </c>
      <c r="C1254" s="18">
        <v>3.5625</v>
      </c>
      <c r="D1254">
        <f t="shared" si="28"/>
        <v>9.6153846153846256E-2</v>
      </c>
    </row>
    <row r="1255" spans="2:4" x14ac:dyDescent="0.25">
      <c r="B1255" s="12">
        <v>36626</v>
      </c>
      <c r="C1255" s="18">
        <v>3.25</v>
      </c>
      <c r="D1255">
        <f t="shared" si="28"/>
        <v>-0.22388059701492535</v>
      </c>
    </row>
    <row r="1256" spans="2:4" x14ac:dyDescent="0.25">
      <c r="B1256" s="12">
        <v>36619</v>
      </c>
      <c r="C1256" s="18">
        <v>4.1875</v>
      </c>
      <c r="D1256">
        <f t="shared" si="28"/>
        <v>-5.633802816901412E-2</v>
      </c>
    </row>
    <row r="1257" spans="2:4" x14ac:dyDescent="0.25">
      <c r="B1257" s="12">
        <v>36612</v>
      </c>
      <c r="C1257" s="18">
        <v>4.4375</v>
      </c>
      <c r="D1257">
        <f t="shared" si="28"/>
        <v>-4.0540540540540571E-2</v>
      </c>
    </row>
    <row r="1258" spans="2:4" x14ac:dyDescent="0.25">
      <c r="B1258" s="12">
        <v>36605</v>
      </c>
      <c r="C1258" s="18">
        <v>4.625</v>
      </c>
      <c r="D1258">
        <f t="shared" si="28"/>
        <v>-2.6315789473684181E-2</v>
      </c>
    </row>
    <row r="1259" spans="2:4" x14ac:dyDescent="0.25">
      <c r="B1259" s="12">
        <v>36598</v>
      </c>
      <c r="C1259" s="18">
        <v>4.75</v>
      </c>
      <c r="D1259">
        <f t="shared" si="28"/>
        <v>-1.2987012987012991E-2</v>
      </c>
    </row>
    <row r="1260" spans="2:4" x14ac:dyDescent="0.25">
      <c r="B1260" s="12">
        <v>36591</v>
      </c>
      <c r="C1260" s="18">
        <v>4.8125</v>
      </c>
      <c r="D1260">
        <f t="shared" si="28"/>
        <v>-3.7499999999999978E-2</v>
      </c>
    </row>
    <row r="1261" spans="2:4" x14ac:dyDescent="0.25">
      <c r="B1261" s="12">
        <v>36584</v>
      </c>
      <c r="C1261" s="18">
        <v>5</v>
      </c>
      <c r="D1261">
        <f t="shared" si="28"/>
        <v>5.2631578947368363E-2</v>
      </c>
    </row>
    <row r="1262" spans="2:4" x14ac:dyDescent="0.25">
      <c r="B1262" s="12">
        <v>36577</v>
      </c>
      <c r="C1262" s="18">
        <v>4.75</v>
      </c>
      <c r="D1262">
        <f t="shared" si="28"/>
        <v>-7.3170731707317027E-2</v>
      </c>
    </row>
    <row r="1263" spans="2:4" x14ac:dyDescent="0.25">
      <c r="B1263" s="12">
        <v>36570</v>
      </c>
      <c r="C1263" s="18">
        <v>5.125</v>
      </c>
      <c r="D1263">
        <f t="shared" si="28"/>
        <v>-2.3809523809523836E-2</v>
      </c>
    </row>
    <row r="1264" spans="2:4" x14ac:dyDescent="0.25">
      <c r="B1264" s="12">
        <v>36563</v>
      </c>
      <c r="C1264" s="18">
        <v>5.25</v>
      </c>
      <c r="D1264">
        <f t="shared" si="28"/>
        <v>0.27272727272727271</v>
      </c>
    </row>
    <row r="1265" spans="2:4" x14ac:dyDescent="0.25">
      <c r="B1265" s="12">
        <v>36556</v>
      </c>
      <c r="C1265" s="18">
        <v>4.125</v>
      </c>
      <c r="D1265">
        <f t="shared" si="28"/>
        <v>0.10000000000000009</v>
      </c>
    </row>
    <row r="1266" spans="2:4" x14ac:dyDescent="0.25">
      <c r="B1266" s="12">
        <v>36549</v>
      </c>
      <c r="C1266" s="18">
        <v>3.75</v>
      </c>
      <c r="D1266">
        <f t="shared" si="28"/>
        <v>-0.10447761194029848</v>
      </c>
    </row>
    <row r="1267" spans="2:4" x14ac:dyDescent="0.25">
      <c r="B1267" s="12">
        <v>36542</v>
      </c>
      <c r="C1267" s="18">
        <v>4.1875</v>
      </c>
      <c r="D1267">
        <f t="shared" si="28"/>
        <v>1.5151515151515138E-2</v>
      </c>
    </row>
    <row r="1268" spans="2:4" x14ac:dyDescent="0.25">
      <c r="B1268" s="12">
        <v>36535</v>
      </c>
      <c r="C1268" s="18">
        <v>4.125</v>
      </c>
      <c r="D1268">
        <f t="shared" si="28"/>
        <v>6.4516129032258007E-2</v>
      </c>
    </row>
    <row r="1269" spans="2:4" x14ac:dyDescent="0.25">
      <c r="B1269" s="12">
        <v>36528</v>
      </c>
      <c r="C1269" s="18">
        <v>3.875</v>
      </c>
      <c r="D1269">
        <f t="shared" si="28"/>
        <v>0.19230769230769229</v>
      </c>
    </row>
    <row r="1270" spans="2:4" x14ac:dyDescent="0.25">
      <c r="B1270" s="12">
        <v>36521</v>
      </c>
      <c r="C1270" s="18">
        <v>3.25</v>
      </c>
      <c r="D1270">
        <f t="shared" si="28"/>
        <v>-0.16129032258064513</v>
      </c>
    </row>
    <row r="1271" spans="2:4" x14ac:dyDescent="0.25">
      <c r="B1271" s="12">
        <v>36514</v>
      </c>
      <c r="C1271" s="18">
        <v>3.875</v>
      </c>
      <c r="D1271">
        <f t="shared" si="28"/>
        <v>-3.125E-2</v>
      </c>
    </row>
    <row r="1272" spans="2:4" x14ac:dyDescent="0.25">
      <c r="B1272" s="12">
        <v>36507</v>
      </c>
      <c r="C1272" s="18">
        <v>4</v>
      </c>
      <c r="D1272">
        <f t="shared" si="28"/>
        <v>0</v>
      </c>
    </row>
    <row r="1273" spans="2:4" x14ac:dyDescent="0.25">
      <c r="B1273" s="12">
        <v>36500</v>
      </c>
      <c r="C1273" s="18">
        <v>4</v>
      </c>
      <c r="D1273">
        <f t="shared" si="28"/>
        <v>8.4745762711864403E-2</v>
      </c>
    </row>
    <row r="1274" spans="2:4" x14ac:dyDescent="0.25">
      <c r="B1274" s="12">
        <v>36493</v>
      </c>
      <c r="C1274" s="18">
        <v>3.6875</v>
      </c>
      <c r="D1274">
        <f t="shared" si="28"/>
        <v>0.51282051282051277</v>
      </c>
    </row>
    <row r="1275" spans="2:4" x14ac:dyDescent="0.25">
      <c r="B1275" s="12">
        <v>36486</v>
      </c>
      <c r="C1275" s="18">
        <v>2.4375</v>
      </c>
      <c r="D1275">
        <f t="shared" si="28"/>
        <v>-9.3023255813953543E-2</v>
      </c>
    </row>
    <row r="1276" spans="2:4" x14ac:dyDescent="0.25">
      <c r="B1276" s="12">
        <v>36479</v>
      </c>
      <c r="C1276" s="18">
        <v>2.6875</v>
      </c>
      <c r="D1276">
        <f t="shared" si="28"/>
        <v>0.10256410256410264</v>
      </c>
    </row>
    <row r="1277" spans="2:4" x14ac:dyDescent="0.25">
      <c r="B1277" s="12">
        <v>36472</v>
      </c>
      <c r="C1277" s="18">
        <v>2.4375</v>
      </c>
      <c r="D1277">
        <f t="shared" si="28"/>
        <v>8.3333333333333259E-2</v>
      </c>
    </row>
    <row r="1278" spans="2:4" x14ac:dyDescent="0.25">
      <c r="B1278" s="12">
        <v>36465</v>
      </c>
      <c r="C1278" s="18">
        <v>2.25</v>
      </c>
      <c r="D1278">
        <f t="shared" si="28"/>
        <v>-0.12195121951219512</v>
      </c>
    </row>
    <row r="1279" spans="2:4" x14ac:dyDescent="0.25">
      <c r="B1279" s="12">
        <v>36458</v>
      </c>
      <c r="C1279" s="18">
        <v>2.5625</v>
      </c>
      <c r="D1279">
        <f t="shared" si="28"/>
        <v>0</v>
      </c>
    </row>
    <row r="1280" spans="2:4" x14ac:dyDescent="0.25">
      <c r="B1280" s="12">
        <v>36451</v>
      </c>
      <c r="C1280" s="18">
        <v>2.5625</v>
      </c>
      <c r="D1280">
        <f t="shared" si="28"/>
        <v>-0.10869565217391308</v>
      </c>
    </row>
    <row r="1281" spans="2:4" x14ac:dyDescent="0.25">
      <c r="B1281" s="12">
        <v>36444</v>
      </c>
      <c r="C1281" s="18">
        <v>2.875</v>
      </c>
      <c r="D1281">
        <f t="shared" si="28"/>
        <v>6.9767441860465018E-2</v>
      </c>
    </row>
    <row r="1282" spans="2:4" x14ac:dyDescent="0.25">
      <c r="B1282" s="12">
        <v>36437</v>
      </c>
      <c r="C1282" s="18">
        <v>2.6875</v>
      </c>
      <c r="D1282">
        <f t="shared" si="28"/>
        <v>4.8780487804878092E-2</v>
      </c>
    </row>
    <row r="1283" spans="2:4" x14ac:dyDescent="0.25">
      <c r="B1283" s="12">
        <v>36430</v>
      </c>
      <c r="C1283" s="18">
        <v>2.5625</v>
      </c>
      <c r="D1283">
        <f t="shared" ref="D1283:D1346" si="29">C1283/C1284-1</f>
        <v>-0.12765957446808507</v>
      </c>
    </row>
    <row r="1284" spans="2:4" x14ac:dyDescent="0.25">
      <c r="B1284" s="12">
        <v>36423</v>
      </c>
      <c r="C1284" s="18">
        <v>2.9375</v>
      </c>
      <c r="D1284">
        <f t="shared" si="29"/>
        <v>-9.6153846153846145E-2</v>
      </c>
    </row>
    <row r="1285" spans="2:4" x14ac:dyDescent="0.25">
      <c r="B1285" s="12">
        <v>36416</v>
      </c>
      <c r="C1285" s="18">
        <v>3.25</v>
      </c>
      <c r="D1285">
        <f t="shared" si="29"/>
        <v>1.9607843137254832E-2</v>
      </c>
    </row>
    <row r="1286" spans="2:4" x14ac:dyDescent="0.25">
      <c r="B1286" s="12">
        <v>36409</v>
      </c>
      <c r="C1286" s="18">
        <v>3.1875</v>
      </c>
      <c r="D1286">
        <f t="shared" si="29"/>
        <v>-1.9230769230769273E-2</v>
      </c>
    </row>
    <row r="1287" spans="2:4" x14ac:dyDescent="0.25">
      <c r="B1287" s="12">
        <v>36402</v>
      </c>
      <c r="C1287" s="18">
        <v>3.25</v>
      </c>
      <c r="D1287">
        <f t="shared" si="29"/>
        <v>-5.4545454545454564E-2</v>
      </c>
    </row>
    <row r="1288" spans="2:4" x14ac:dyDescent="0.25">
      <c r="B1288" s="12">
        <v>36395</v>
      </c>
      <c r="C1288" s="18">
        <v>3.4375</v>
      </c>
      <c r="D1288">
        <f t="shared" si="29"/>
        <v>0.10000000000000009</v>
      </c>
    </row>
    <row r="1289" spans="2:4" x14ac:dyDescent="0.25">
      <c r="B1289" s="12">
        <v>36388</v>
      </c>
      <c r="C1289" s="18">
        <v>3.125</v>
      </c>
      <c r="D1289">
        <f t="shared" si="29"/>
        <v>2.0408163265306145E-2</v>
      </c>
    </row>
    <row r="1290" spans="2:4" x14ac:dyDescent="0.25">
      <c r="B1290" s="12">
        <v>36381</v>
      </c>
      <c r="C1290" s="18">
        <v>3.0625</v>
      </c>
      <c r="D1290">
        <f t="shared" si="29"/>
        <v>-2.0000000000000018E-2</v>
      </c>
    </row>
    <row r="1291" spans="2:4" x14ac:dyDescent="0.25">
      <c r="B1291" s="12">
        <v>36374</v>
      </c>
      <c r="C1291" s="18">
        <v>3.125</v>
      </c>
      <c r="D1291">
        <f t="shared" si="29"/>
        <v>2.0408163265306145E-2</v>
      </c>
    </row>
    <row r="1292" spans="2:4" x14ac:dyDescent="0.25">
      <c r="B1292" s="12">
        <v>36367</v>
      </c>
      <c r="C1292" s="18">
        <v>3.0625</v>
      </c>
      <c r="D1292">
        <f t="shared" si="29"/>
        <v>-7.547169811320753E-2</v>
      </c>
    </row>
    <row r="1293" spans="2:4" x14ac:dyDescent="0.25">
      <c r="B1293" s="12">
        <v>36360</v>
      </c>
      <c r="C1293" s="18">
        <v>3.3125</v>
      </c>
      <c r="D1293">
        <f t="shared" si="29"/>
        <v>6.0000000000000053E-2</v>
      </c>
    </row>
    <row r="1294" spans="2:4" x14ac:dyDescent="0.25">
      <c r="B1294" s="12">
        <v>36353</v>
      </c>
      <c r="C1294" s="18">
        <v>3.125</v>
      </c>
      <c r="D1294">
        <f t="shared" si="29"/>
        <v>0.16279069767441867</v>
      </c>
    </row>
    <row r="1295" spans="2:4" x14ac:dyDescent="0.25">
      <c r="B1295" s="12">
        <v>36346</v>
      </c>
      <c r="C1295" s="18">
        <v>2.6875</v>
      </c>
      <c r="D1295">
        <f t="shared" si="29"/>
        <v>0.13157894736842102</v>
      </c>
    </row>
    <row r="1296" spans="2:4" x14ac:dyDescent="0.25">
      <c r="B1296" s="12">
        <v>36339</v>
      </c>
      <c r="C1296" s="18">
        <v>2.375</v>
      </c>
      <c r="D1296">
        <f t="shared" si="29"/>
        <v>-2.5641025641025661E-2</v>
      </c>
    </row>
    <row r="1297" spans="2:4" x14ac:dyDescent="0.25">
      <c r="B1297" s="12">
        <v>36332</v>
      </c>
      <c r="C1297" s="18">
        <v>2.4375</v>
      </c>
      <c r="D1297">
        <f t="shared" si="29"/>
        <v>5.4054054054053946E-2</v>
      </c>
    </row>
    <row r="1298" spans="2:4" x14ac:dyDescent="0.25">
      <c r="B1298" s="12">
        <v>36325</v>
      </c>
      <c r="C1298" s="18">
        <v>2.3125</v>
      </c>
      <c r="D1298">
        <f t="shared" si="29"/>
        <v>-9.7560975609756073E-2</v>
      </c>
    </row>
    <row r="1299" spans="2:4" x14ac:dyDescent="0.25">
      <c r="B1299" s="12">
        <v>36318</v>
      </c>
      <c r="C1299" s="18">
        <v>2.5625</v>
      </c>
      <c r="D1299">
        <f t="shared" si="29"/>
        <v>5.1282051282051322E-2</v>
      </c>
    </row>
    <row r="1300" spans="2:4" x14ac:dyDescent="0.25">
      <c r="B1300" s="12">
        <v>36311</v>
      </c>
      <c r="C1300" s="18">
        <v>2.4375</v>
      </c>
      <c r="D1300">
        <f t="shared" si="29"/>
        <v>-4.8780487804878092E-2</v>
      </c>
    </row>
    <row r="1301" spans="2:4" x14ac:dyDescent="0.25">
      <c r="B1301" s="12">
        <v>36304</v>
      </c>
      <c r="C1301" s="18">
        <v>2.5625</v>
      </c>
      <c r="D1301">
        <f t="shared" si="29"/>
        <v>-8.8888888888888906E-2</v>
      </c>
    </row>
    <row r="1302" spans="2:4" x14ac:dyDescent="0.25">
      <c r="B1302" s="12">
        <v>36297</v>
      </c>
      <c r="C1302" s="18">
        <v>2.8125</v>
      </c>
      <c r="D1302">
        <f t="shared" si="29"/>
        <v>0.28571428571428581</v>
      </c>
    </row>
    <row r="1303" spans="2:4" x14ac:dyDescent="0.25">
      <c r="B1303" s="12">
        <v>36290</v>
      </c>
      <c r="C1303" s="18">
        <v>2.1875</v>
      </c>
      <c r="D1303">
        <f t="shared" si="29"/>
        <v>0.25</v>
      </c>
    </row>
    <row r="1304" spans="2:4" x14ac:dyDescent="0.25">
      <c r="B1304" s="12">
        <v>36283</v>
      </c>
      <c r="C1304" s="18">
        <v>1.75</v>
      </c>
      <c r="D1304">
        <f t="shared" si="29"/>
        <v>-6.6666666666666652E-2</v>
      </c>
    </row>
    <row r="1305" spans="2:4" x14ac:dyDescent="0.25">
      <c r="B1305" s="12">
        <v>36276</v>
      </c>
      <c r="C1305" s="18">
        <v>1.875</v>
      </c>
      <c r="D1305">
        <f t="shared" si="29"/>
        <v>0</v>
      </c>
    </row>
    <row r="1306" spans="2:4" x14ac:dyDescent="0.25">
      <c r="B1306" s="12">
        <v>36269</v>
      </c>
      <c r="C1306" s="18">
        <v>1.875</v>
      </c>
      <c r="D1306">
        <f t="shared" si="29"/>
        <v>-6.25E-2</v>
      </c>
    </row>
    <row r="1307" spans="2:4" x14ac:dyDescent="0.25">
      <c r="B1307" s="12">
        <v>36262</v>
      </c>
      <c r="C1307" s="18">
        <v>2</v>
      </c>
      <c r="D1307">
        <f t="shared" si="29"/>
        <v>0.33333333333333326</v>
      </c>
    </row>
    <row r="1308" spans="2:4" x14ac:dyDescent="0.25">
      <c r="B1308" s="12">
        <v>36255</v>
      </c>
      <c r="C1308" s="18">
        <v>1.5</v>
      </c>
      <c r="D1308">
        <f t="shared" si="29"/>
        <v>-0.1428571428571429</v>
      </c>
    </row>
    <row r="1309" spans="2:4" x14ac:dyDescent="0.25">
      <c r="B1309" s="12">
        <v>36248</v>
      </c>
      <c r="C1309" s="18">
        <v>1.75</v>
      </c>
      <c r="D1309">
        <f t="shared" si="29"/>
        <v>0</v>
      </c>
    </row>
    <row r="1310" spans="2:4" x14ac:dyDescent="0.25">
      <c r="B1310" s="12">
        <v>36241</v>
      </c>
      <c r="C1310" s="18">
        <v>1.75</v>
      </c>
      <c r="D1310">
        <f t="shared" si="29"/>
        <v>7.6923076923076872E-2</v>
      </c>
    </row>
    <row r="1311" spans="2:4" x14ac:dyDescent="0.25">
      <c r="B1311" s="12">
        <v>36234</v>
      </c>
      <c r="C1311" s="18">
        <v>1.625</v>
      </c>
      <c r="D1311">
        <f t="shared" si="29"/>
        <v>-3.703703703703709E-2</v>
      </c>
    </row>
    <row r="1312" spans="2:4" x14ac:dyDescent="0.25">
      <c r="B1312" s="12">
        <v>36227</v>
      </c>
      <c r="C1312" s="18">
        <v>1.6875</v>
      </c>
      <c r="D1312">
        <f t="shared" si="29"/>
        <v>-3.5714285714285698E-2</v>
      </c>
    </row>
    <row r="1313" spans="2:4" x14ac:dyDescent="0.25">
      <c r="B1313" s="12">
        <v>36220</v>
      </c>
      <c r="C1313" s="18">
        <v>1.75</v>
      </c>
      <c r="D1313">
        <f t="shared" si="29"/>
        <v>-6.6666666666666652E-2</v>
      </c>
    </row>
    <row r="1314" spans="2:4" x14ac:dyDescent="0.25">
      <c r="B1314" s="12">
        <v>36213</v>
      </c>
      <c r="C1314" s="18">
        <v>1.875</v>
      </c>
      <c r="D1314">
        <f t="shared" si="29"/>
        <v>7.1428571428571397E-2</v>
      </c>
    </row>
    <row r="1315" spans="2:4" x14ac:dyDescent="0.25">
      <c r="B1315" s="12">
        <v>36206</v>
      </c>
      <c r="C1315" s="18">
        <v>1.75</v>
      </c>
      <c r="D1315">
        <f t="shared" si="29"/>
        <v>0</v>
      </c>
    </row>
    <row r="1316" spans="2:4" x14ac:dyDescent="0.25">
      <c r="B1316" s="12">
        <v>36199</v>
      </c>
      <c r="C1316" s="18">
        <v>1.75</v>
      </c>
      <c r="D1316">
        <f t="shared" si="29"/>
        <v>-6.6666666666666652E-2</v>
      </c>
    </row>
    <row r="1317" spans="2:4" x14ac:dyDescent="0.25">
      <c r="B1317" s="12">
        <v>36192</v>
      </c>
      <c r="C1317" s="18">
        <v>1.875</v>
      </c>
      <c r="D1317">
        <f t="shared" si="29"/>
        <v>-0.11764705882352944</v>
      </c>
    </row>
    <row r="1318" spans="2:4" x14ac:dyDescent="0.25">
      <c r="B1318" s="12">
        <v>36185</v>
      </c>
      <c r="C1318" s="18">
        <v>2.125</v>
      </c>
      <c r="D1318">
        <f t="shared" si="29"/>
        <v>0</v>
      </c>
    </row>
    <row r="1319" spans="2:4" x14ac:dyDescent="0.25">
      <c r="B1319" s="12">
        <v>36178</v>
      </c>
      <c r="C1319" s="18">
        <v>2.125</v>
      </c>
      <c r="D1319">
        <f t="shared" si="29"/>
        <v>6.25E-2</v>
      </c>
    </row>
    <row r="1320" spans="2:4" x14ac:dyDescent="0.25">
      <c r="B1320" s="12">
        <v>36171</v>
      </c>
      <c r="C1320" s="18">
        <v>2</v>
      </c>
      <c r="D1320">
        <f t="shared" si="29"/>
        <v>3.2258064516129004E-2</v>
      </c>
    </row>
    <row r="1321" spans="2:4" x14ac:dyDescent="0.25">
      <c r="B1321" s="12">
        <v>36164</v>
      </c>
      <c r="C1321" s="18">
        <v>1.9375</v>
      </c>
      <c r="D1321">
        <f t="shared" si="29"/>
        <v>3.3333333333333437E-2</v>
      </c>
    </row>
    <row r="1322" spans="2:4" x14ac:dyDescent="0.25">
      <c r="B1322" s="12">
        <v>36157</v>
      </c>
      <c r="C1322" s="18">
        <v>1.875</v>
      </c>
      <c r="D1322">
        <f t="shared" si="29"/>
        <v>0</v>
      </c>
    </row>
    <row r="1323" spans="2:4" x14ac:dyDescent="0.25">
      <c r="B1323" s="12">
        <v>36150</v>
      </c>
      <c r="C1323" s="18">
        <v>1.875</v>
      </c>
      <c r="D1323">
        <f t="shared" si="29"/>
        <v>3.4482758620689724E-2</v>
      </c>
    </row>
    <row r="1324" spans="2:4" x14ac:dyDescent="0.25">
      <c r="B1324" s="12">
        <v>36143</v>
      </c>
      <c r="C1324" s="18">
        <v>1.8125</v>
      </c>
      <c r="D1324">
        <f t="shared" si="29"/>
        <v>-3.3333333333333326E-2</v>
      </c>
    </row>
    <row r="1325" spans="2:4" x14ac:dyDescent="0.25">
      <c r="B1325" s="12">
        <v>36136</v>
      </c>
      <c r="C1325" s="18">
        <v>1.875</v>
      </c>
      <c r="D1325">
        <f t="shared" si="29"/>
        <v>-0.11764705882352944</v>
      </c>
    </row>
    <row r="1326" spans="2:4" x14ac:dyDescent="0.25">
      <c r="B1326" s="12">
        <v>36129</v>
      </c>
      <c r="C1326" s="18">
        <v>2.125</v>
      </c>
      <c r="D1326">
        <f t="shared" si="29"/>
        <v>3.0303030303030276E-2</v>
      </c>
    </row>
    <row r="1327" spans="2:4" x14ac:dyDescent="0.25">
      <c r="B1327" s="12">
        <v>36122</v>
      </c>
      <c r="C1327" s="18">
        <v>2.0625</v>
      </c>
      <c r="D1327">
        <f t="shared" si="29"/>
        <v>-2.9411764705882359E-2</v>
      </c>
    </row>
    <row r="1328" spans="2:4" x14ac:dyDescent="0.25">
      <c r="B1328" s="12">
        <v>36115</v>
      </c>
      <c r="C1328" s="18">
        <v>2.125</v>
      </c>
      <c r="D1328">
        <f t="shared" si="29"/>
        <v>6.25E-2</v>
      </c>
    </row>
    <row r="1329" spans="2:4" x14ac:dyDescent="0.25">
      <c r="B1329" s="12">
        <v>36108</v>
      </c>
      <c r="C1329" s="18">
        <v>2</v>
      </c>
      <c r="D1329">
        <f t="shared" si="29"/>
        <v>3.2258064516129004E-2</v>
      </c>
    </row>
    <row r="1330" spans="2:4" x14ac:dyDescent="0.25">
      <c r="B1330" s="12">
        <v>36101</v>
      </c>
      <c r="C1330" s="18">
        <v>1.9375</v>
      </c>
      <c r="D1330">
        <f t="shared" si="29"/>
        <v>0.19230769230769229</v>
      </c>
    </row>
    <row r="1331" spans="2:4" x14ac:dyDescent="0.25">
      <c r="B1331" s="12">
        <v>36094</v>
      </c>
      <c r="C1331" s="18">
        <v>1.625</v>
      </c>
      <c r="D1331">
        <f t="shared" si="29"/>
        <v>0</v>
      </c>
    </row>
    <row r="1332" spans="2:4" x14ac:dyDescent="0.25">
      <c r="B1332" s="12">
        <v>36087</v>
      </c>
      <c r="C1332" s="18">
        <v>1.625</v>
      </c>
      <c r="D1332">
        <f t="shared" si="29"/>
        <v>8.3333333333333259E-2</v>
      </c>
    </row>
    <row r="1333" spans="2:4" x14ac:dyDescent="0.25">
      <c r="B1333" s="12">
        <v>36080</v>
      </c>
      <c r="C1333" s="18">
        <v>1.5</v>
      </c>
      <c r="D1333">
        <f t="shared" si="29"/>
        <v>-4.0000000000000036E-2</v>
      </c>
    </row>
    <row r="1334" spans="2:4" x14ac:dyDescent="0.25">
      <c r="B1334" s="12">
        <v>36073</v>
      </c>
      <c r="C1334" s="18">
        <v>1.5625</v>
      </c>
      <c r="D1334">
        <f t="shared" si="29"/>
        <v>-0.13793103448275867</v>
      </c>
    </row>
    <row r="1335" spans="2:4" x14ac:dyDescent="0.25">
      <c r="B1335" s="12">
        <v>36066</v>
      </c>
      <c r="C1335" s="18">
        <v>1.8125</v>
      </c>
      <c r="D1335">
        <f t="shared" si="29"/>
        <v>-3.3333333333333326E-2</v>
      </c>
    </row>
    <row r="1336" spans="2:4" x14ac:dyDescent="0.25">
      <c r="B1336" s="12">
        <v>36059</v>
      </c>
      <c r="C1336" s="18">
        <v>1.875</v>
      </c>
      <c r="D1336">
        <f t="shared" si="29"/>
        <v>3.4482758620689724E-2</v>
      </c>
    </row>
    <row r="1337" spans="2:4" x14ac:dyDescent="0.25">
      <c r="B1337" s="12">
        <v>36052</v>
      </c>
      <c r="C1337" s="18">
        <v>1.8125</v>
      </c>
      <c r="D1337">
        <f t="shared" si="29"/>
        <v>-6.4516129032258118E-2</v>
      </c>
    </row>
    <row r="1338" spans="2:4" x14ac:dyDescent="0.25">
      <c r="B1338" s="12">
        <v>36045</v>
      </c>
      <c r="C1338" s="18">
        <v>1.9375</v>
      </c>
      <c r="D1338">
        <f t="shared" si="29"/>
        <v>0</v>
      </c>
    </row>
    <row r="1339" spans="2:4" x14ac:dyDescent="0.25">
      <c r="B1339" s="12">
        <v>36038</v>
      </c>
      <c r="C1339" s="18">
        <v>1.9375</v>
      </c>
      <c r="D1339">
        <f t="shared" si="29"/>
        <v>-3.125E-2</v>
      </c>
    </row>
    <row r="1340" spans="2:4" x14ac:dyDescent="0.25">
      <c r="B1340" s="12">
        <v>36031</v>
      </c>
      <c r="C1340" s="18">
        <v>2</v>
      </c>
      <c r="D1340">
        <f t="shared" si="29"/>
        <v>-0.17948717948717952</v>
      </c>
    </row>
    <row r="1341" spans="2:4" x14ac:dyDescent="0.25">
      <c r="B1341" s="12">
        <v>36024</v>
      </c>
      <c r="C1341" s="18">
        <v>2.4375</v>
      </c>
      <c r="D1341">
        <f t="shared" si="29"/>
        <v>-2.5000000000000022E-2</v>
      </c>
    </row>
    <row r="1342" spans="2:4" x14ac:dyDescent="0.25">
      <c r="B1342" s="12">
        <v>36017</v>
      </c>
      <c r="C1342" s="18">
        <v>2.5</v>
      </c>
      <c r="D1342">
        <f t="shared" si="29"/>
        <v>5.2631578947368363E-2</v>
      </c>
    </row>
    <row r="1343" spans="2:4" x14ac:dyDescent="0.25">
      <c r="B1343" s="12">
        <v>36010</v>
      </c>
      <c r="C1343" s="18">
        <v>2.375</v>
      </c>
      <c r="D1343">
        <f t="shared" si="29"/>
        <v>-7.3170731707317027E-2</v>
      </c>
    </row>
    <row r="1344" spans="2:4" x14ac:dyDescent="0.25">
      <c r="B1344" s="12">
        <v>36003</v>
      </c>
      <c r="C1344" s="18">
        <v>2.5625</v>
      </c>
      <c r="D1344">
        <f t="shared" si="29"/>
        <v>-2.3809523809523836E-2</v>
      </c>
    </row>
    <row r="1345" spans="2:4" x14ac:dyDescent="0.25">
      <c r="B1345" s="12">
        <v>35996</v>
      </c>
      <c r="C1345" s="18">
        <v>2.625</v>
      </c>
      <c r="D1345">
        <f t="shared" si="29"/>
        <v>-4.5454545454545414E-2</v>
      </c>
    </row>
    <row r="1346" spans="2:4" x14ac:dyDescent="0.25">
      <c r="B1346" s="12">
        <v>35989</v>
      </c>
      <c r="C1346" s="18">
        <v>2.75</v>
      </c>
      <c r="D1346">
        <f t="shared" si="29"/>
        <v>0</v>
      </c>
    </row>
    <row r="1347" spans="2:4" x14ac:dyDescent="0.25">
      <c r="B1347" s="12">
        <v>35982</v>
      </c>
      <c r="C1347" s="18">
        <v>2.75</v>
      </c>
      <c r="D1347">
        <f t="shared" ref="D1347:D1410" si="30">C1347/C1348-1</f>
        <v>0</v>
      </c>
    </row>
    <row r="1348" spans="2:4" x14ac:dyDescent="0.25">
      <c r="B1348" s="12">
        <v>35975</v>
      </c>
      <c r="C1348" s="18">
        <v>2.75</v>
      </c>
      <c r="D1348">
        <f t="shared" si="30"/>
        <v>7.3170731707317138E-2</v>
      </c>
    </row>
    <row r="1349" spans="2:4" x14ac:dyDescent="0.25">
      <c r="B1349" s="12">
        <v>35968</v>
      </c>
      <c r="C1349" s="18">
        <v>2.5625</v>
      </c>
      <c r="D1349">
        <f t="shared" si="30"/>
        <v>2.4999999999999911E-2</v>
      </c>
    </row>
    <row r="1350" spans="2:4" x14ac:dyDescent="0.25">
      <c r="B1350" s="12">
        <v>35961</v>
      </c>
      <c r="C1350" s="18">
        <v>2.5</v>
      </c>
      <c r="D1350">
        <f t="shared" si="30"/>
        <v>-4.7619047619047672E-2</v>
      </c>
    </row>
    <row r="1351" spans="2:4" x14ac:dyDescent="0.25">
      <c r="B1351" s="12">
        <v>35954</v>
      </c>
      <c r="C1351" s="18">
        <v>2.625</v>
      </c>
      <c r="D1351">
        <f t="shared" si="30"/>
        <v>-4.5454545454545414E-2</v>
      </c>
    </row>
    <row r="1352" spans="2:4" x14ac:dyDescent="0.25">
      <c r="B1352" s="12">
        <v>35947</v>
      </c>
      <c r="C1352" s="18">
        <v>2.75</v>
      </c>
      <c r="D1352">
        <f t="shared" si="30"/>
        <v>-2.2222222222222254E-2</v>
      </c>
    </row>
    <row r="1353" spans="2:4" x14ac:dyDescent="0.25">
      <c r="B1353" s="12">
        <v>35940</v>
      </c>
      <c r="C1353" s="18">
        <v>2.8125</v>
      </c>
      <c r="D1353">
        <f t="shared" si="30"/>
        <v>0</v>
      </c>
    </row>
    <row r="1354" spans="2:4" x14ac:dyDescent="0.25">
      <c r="B1354" s="12">
        <v>35933</v>
      </c>
      <c r="C1354" s="18">
        <v>2.8125</v>
      </c>
      <c r="D1354">
        <f t="shared" si="30"/>
        <v>4.6511627906976827E-2</v>
      </c>
    </row>
    <row r="1355" spans="2:4" x14ac:dyDescent="0.25">
      <c r="B1355" s="12">
        <v>35926</v>
      </c>
      <c r="C1355" s="18">
        <v>2.6875</v>
      </c>
      <c r="D1355">
        <f t="shared" si="30"/>
        <v>-4.4444444444444398E-2</v>
      </c>
    </row>
    <row r="1356" spans="2:4" x14ac:dyDescent="0.25">
      <c r="B1356" s="12">
        <v>35919</v>
      </c>
      <c r="C1356" s="18">
        <v>2.8125</v>
      </c>
      <c r="D1356">
        <f t="shared" si="30"/>
        <v>7.1428571428571397E-2</v>
      </c>
    </row>
    <row r="1357" spans="2:4" x14ac:dyDescent="0.25">
      <c r="B1357" s="12">
        <v>35912</v>
      </c>
      <c r="C1357" s="18">
        <v>2.625</v>
      </c>
      <c r="D1357">
        <f t="shared" si="30"/>
        <v>2.4390243902439046E-2</v>
      </c>
    </row>
    <row r="1358" spans="2:4" x14ac:dyDescent="0.25">
      <c r="B1358" s="12">
        <v>35905</v>
      </c>
      <c r="C1358" s="18">
        <v>2.5625</v>
      </c>
      <c r="D1358">
        <f t="shared" si="30"/>
        <v>-2.3809523809523836E-2</v>
      </c>
    </row>
    <row r="1359" spans="2:4" x14ac:dyDescent="0.25">
      <c r="B1359" s="12">
        <v>35898</v>
      </c>
      <c r="C1359" s="18">
        <v>2.625</v>
      </c>
      <c r="D1359">
        <f t="shared" si="30"/>
        <v>2.4390243902439046E-2</v>
      </c>
    </row>
    <row r="1360" spans="2:4" x14ac:dyDescent="0.25">
      <c r="B1360" s="12">
        <v>35891</v>
      </c>
      <c r="C1360" s="18">
        <v>2.5625</v>
      </c>
      <c r="D1360">
        <f t="shared" si="30"/>
        <v>-2.3809523809523836E-2</v>
      </c>
    </row>
    <row r="1361" spans="2:4" x14ac:dyDescent="0.25">
      <c r="B1361" s="12">
        <v>35884</v>
      </c>
      <c r="C1361" s="18">
        <v>2.625</v>
      </c>
      <c r="D1361">
        <f t="shared" si="30"/>
        <v>7.6923076923076872E-2</v>
      </c>
    </row>
    <row r="1362" spans="2:4" x14ac:dyDescent="0.25">
      <c r="B1362" s="12">
        <v>35877</v>
      </c>
      <c r="C1362" s="18">
        <v>2.4375</v>
      </c>
      <c r="D1362">
        <f t="shared" si="30"/>
        <v>2.6315789473684292E-2</v>
      </c>
    </row>
    <row r="1363" spans="2:4" x14ac:dyDescent="0.25">
      <c r="B1363" s="12">
        <v>35870</v>
      </c>
      <c r="C1363" s="18">
        <v>2.375</v>
      </c>
      <c r="D1363">
        <f t="shared" si="30"/>
        <v>-2.5641025641025661E-2</v>
      </c>
    </row>
    <row r="1364" spans="2:4" x14ac:dyDescent="0.25">
      <c r="B1364" s="12">
        <v>35863</v>
      </c>
      <c r="C1364" s="18">
        <v>2.4375</v>
      </c>
      <c r="D1364">
        <f t="shared" si="30"/>
        <v>-4.8780487804878092E-2</v>
      </c>
    </row>
    <row r="1365" spans="2:4" x14ac:dyDescent="0.25">
      <c r="B1365" s="12">
        <v>35856</v>
      </c>
      <c r="C1365" s="18">
        <v>2.5625</v>
      </c>
      <c r="D1365">
        <f t="shared" si="30"/>
        <v>-4.6511627906976716E-2</v>
      </c>
    </row>
    <row r="1366" spans="2:4" x14ac:dyDescent="0.25">
      <c r="B1366" s="12">
        <v>35849</v>
      </c>
      <c r="C1366" s="18">
        <v>2.6875</v>
      </c>
      <c r="D1366">
        <f t="shared" si="30"/>
        <v>0</v>
      </c>
    </row>
    <row r="1367" spans="2:4" x14ac:dyDescent="0.25">
      <c r="B1367" s="12">
        <v>35842</v>
      </c>
      <c r="C1367" s="18">
        <v>2.6875</v>
      </c>
      <c r="D1367">
        <f t="shared" si="30"/>
        <v>2.3809523809523725E-2</v>
      </c>
    </row>
    <row r="1368" spans="2:4" x14ac:dyDescent="0.25">
      <c r="B1368" s="12">
        <v>35835</v>
      </c>
      <c r="C1368" s="18">
        <v>2.625</v>
      </c>
      <c r="D1368">
        <f t="shared" si="30"/>
        <v>5.0000000000000044E-2</v>
      </c>
    </row>
    <row r="1369" spans="2:4" x14ac:dyDescent="0.25">
      <c r="B1369" s="12">
        <v>35828</v>
      </c>
      <c r="C1369" s="18">
        <v>2.5</v>
      </c>
      <c r="D1369">
        <f t="shared" si="30"/>
        <v>0.11111111111111116</v>
      </c>
    </row>
    <row r="1370" spans="2:4" x14ac:dyDescent="0.25">
      <c r="B1370" s="12">
        <v>35821</v>
      </c>
      <c r="C1370" s="18">
        <v>2.25</v>
      </c>
      <c r="D1370">
        <f t="shared" si="30"/>
        <v>-2.7027027027026973E-2</v>
      </c>
    </row>
    <row r="1371" spans="2:4" x14ac:dyDescent="0.25">
      <c r="B1371" s="12">
        <v>35814</v>
      </c>
      <c r="C1371" s="18">
        <v>2.3125</v>
      </c>
      <c r="D1371">
        <f t="shared" si="30"/>
        <v>0</v>
      </c>
    </row>
    <row r="1372" spans="2:4" x14ac:dyDescent="0.25">
      <c r="B1372" s="12">
        <v>35807</v>
      </c>
      <c r="C1372" s="18">
        <v>2.3125</v>
      </c>
      <c r="D1372">
        <f t="shared" si="30"/>
        <v>8.8235294117646967E-2</v>
      </c>
    </row>
    <row r="1373" spans="2:4" x14ac:dyDescent="0.25">
      <c r="B1373" s="12">
        <v>35800</v>
      </c>
      <c r="C1373" s="18">
        <v>2.125</v>
      </c>
      <c r="D1373">
        <f t="shared" si="30"/>
        <v>-0.10526315789473684</v>
      </c>
    </row>
    <row r="1374" spans="2:4" x14ac:dyDescent="0.25">
      <c r="B1374" s="12">
        <v>35793</v>
      </c>
      <c r="C1374" s="18">
        <v>2.375</v>
      </c>
      <c r="D1374">
        <f t="shared" si="30"/>
        <v>0.1875</v>
      </c>
    </row>
    <row r="1375" spans="2:4" x14ac:dyDescent="0.25">
      <c r="B1375" s="12">
        <v>35786</v>
      </c>
      <c r="C1375" s="18">
        <v>2</v>
      </c>
      <c r="D1375">
        <f t="shared" si="30"/>
        <v>-3.0303030303030276E-2</v>
      </c>
    </row>
    <row r="1376" spans="2:4" x14ac:dyDescent="0.25">
      <c r="B1376" s="12">
        <v>35779</v>
      </c>
      <c r="C1376" s="18">
        <v>2.0625</v>
      </c>
      <c r="D1376">
        <f t="shared" si="30"/>
        <v>0</v>
      </c>
    </row>
    <row r="1377" spans="2:4" x14ac:dyDescent="0.25">
      <c r="B1377" s="12">
        <v>35772</v>
      </c>
      <c r="C1377" s="18">
        <v>2.0625</v>
      </c>
      <c r="D1377">
        <f t="shared" si="30"/>
        <v>-0.15384615384615385</v>
      </c>
    </row>
    <row r="1378" spans="2:4" x14ac:dyDescent="0.25">
      <c r="B1378" s="12">
        <v>35765</v>
      </c>
      <c r="C1378" s="18">
        <v>2.4375</v>
      </c>
      <c r="D1378">
        <f t="shared" si="30"/>
        <v>-9.3023255813953543E-2</v>
      </c>
    </row>
    <row r="1379" spans="2:4" x14ac:dyDescent="0.25">
      <c r="B1379" s="12">
        <v>35758</v>
      </c>
      <c r="C1379" s="18">
        <v>2.6875</v>
      </c>
      <c r="D1379">
        <f t="shared" si="30"/>
        <v>2.3809523809523725E-2</v>
      </c>
    </row>
    <row r="1380" spans="2:4" x14ac:dyDescent="0.25">
      <c r="B1380" s="12">
        <v>35751</v>
      </c>
      <c r="C1380" s="18">
        <v>2.625</v>
      </c>
      <c r="D1380">
        <f t="shared" si="30"/>
        <v>2.4390243902439046E-2</v>
      </c>
    </row>
    <row r="1381" spans="2:4" x14ac:dyDescent="0.25">
      <c r="B1381" s="12">
        <v>35744</v>
      </c>
      <c r="C1381" s="18">
        <v>2.5625</v>
      </c>
      <c r="D1381">
        <f t="shared" si="30"/>
        <v>-6.8181818181818232E-2</v>
      </c>
    </row>
    <row r="1382" spans="2:4" x14ac:dyDescent="0.25">
      <c r="B1382" s="12">
        <v>35737</v>
      </c>
      <c r="C1382" s="18">
        <v>2.75</v>
      </c>
      <c r="D1382">
        <f t="shared" si="30"/>
        <v>0.12820512820512819</v>
      </c>
    </row>
    <row r="1383" spans="2:4" x14ac:dyDescent="0.25">
      <c r="B1383" s="12">
        <v>35730</v>
      </c>
      <c r="C1383" s="18">
        <v>2.4375</v>
      </c>
      <c r="D1383">
        <f t="shared" si="30"/>
        <v>-2.5000000000000022E-2</v>
      </c>
    </row>
    <row r="1384" spans="2:4" x14ac:dyDescent="0.25">
      <c r="B1384" s="12">
        <v>35723</v>
      </c>
      <c r="C1384" s="18">
        <v>2.5</v>
      </c>
      <c r="D1384">
        <f t="shared" si="30"/>
        <v>-6.9767441860465129E-2</v>
      </c>
    </row>
    <row r="1385" spans="2:4" x14ac:dyDescent="0.25">
      <c r="B1385" s="12">
        <v>35716</v>
      </c>
      <c r="C1385" s="18">
        <v>2.6875</v>
      </c>
      <c r="D1385">
        <f t="shared" si="30"/>
        <v>-6.5217391304347783E-2</v>
      </c>
    </row>
    <row r="1386" spans="2:4" x14ac:dyDescent="0.25">
      <c r="B1386" s="12">
        <v>35709</v>
      </c>
      <c r="C1386" s="18">
        <v>2.875</v>
      </c>
      <c r="D1386">
        <f t="shared" si="30"/>
        <v>0.14999999999999991</v>
      </c>
    </row>
    <row r="1387" spans="2:4" x14ac:dyDescent="0.25">
      <c r="B1387" s="12">
        <v>35702</v>
      </c>
      <c r="C1387" s="18">
        <v>2.5</v>
      </c>
      <c r="D1387">
        <f t="shared" si="30"/>
        <v>0</v>
      </c>
    </row>
    <row r="1388" spans="2:4" x14ac:dyDescent="0.25">
      <c r="B1388" s="12">
        <v>35695</v>
      </c>
      <c r="C1388" s="18">
        <v>2.5</v>
      </c>
      <c r="D1388">
        <f t="shared" si="30"/>
        <v>0.21212121212121215</v>
      </c>
    </row>
    <row r="1389" spans="2:4" x14ac:dyDescent="0.25">
      <c r="B1389" s="12">
        <v>35688</v>
      </c>
      <c r="C1389" s="18">
        <v>2.0625</v>
      </c>
      <c r="D1389">
        <f t="shared" si="30"/>
        <v>6.4516129032258007E-2</v>
      </c>
    </row>
    <row r="1390" spans="2:4" x14ac:dyDescent="0.25">
      <c r="B1390" s="12">
        <v>35681</v>
      </c>
      <c r="C1390" s="18">
        <v>1.9375</v>
      </c>
      <c r="D1390">
        <f t="shared" si="30"/>
        <v>-6.0606060606060552E-2</v>
      </c>
    </row>
    <row r="1391" spans="2:4" x14ac:dyDescent="0.25">
      <c r="B1391" s="12">
        <v>35674</v>
      </c>
      <c r="C1391" s="18">
        <v>2.0625</v>
      </c>
      <c r="D1391">
        <f t="shared" si="30"/>
        <v>0.1785714285714286</v>
      </c>
    </row>
    <row r="1392" spans="2:4" x14ac:dyDescent="0.25">
      <c r="B1392" s="12">
        <v>35667</v>
      </c>
      <c r="C1392" s="18">
        <v>1.75</v>
      </c>
      <c r="D1392">
        <f t="shared" si="30"/>
        <v>-3.4482758620689613E-2</v>
      </c>
    </row>
    <row r="1393" spans="2:4" x14ac:dyDescent="0.25">
      <c r="B1393" s="12">
        <v>35660</v>
      </c>
      <c r="C1393" s="18">
        <v>1.8125</v>
      </c>
      <c r="D1393">
        <f t="shared" si="30"/>
        <v>7.4074074074074181E-2</v>
      </c>
    </row>
    <row r="1394" spans="2:4" x14ac:dyDescent="0.25">
      <c r="B1394" s="12">
        <v>35653</v>
      </c>
      <c r="C1394" s="18">
        <v>1.6875</v>
      </c>
      <c r="D1394">
        <f t="shared" si="30"/>
        <v>-3.5714285714285698E-2</v>
      </c>
    </row>
    <row r="1395" spans="2:4" x14ac:dyDescent="0.25">
      <c r="B1395" s="12">
        <v>35646</v>
      </c>
      <c r="C1395" s="18">
        <v>1.75</v>
      </c>
      <c r="D1395">
        <f t="shared" si="30"/>
        <v>-6.6666666666666652E-2</v>
      </c>
    </row>
    <row r="1396" spans="2:4" x14ac:dyDescent="0.25">
      <c r="B1396" s="12">
        <v>35639</v>
      </c>
      <c r="C1396" s="18">
        <v>1.875</v>
      </c>
      <c r="D1396">
        <f t="shared" si="30"/>
        <v>0</v>
      </c>
    </row>
    <row r="1397" spans="2:4" x14ac:dyDescent="0.25">
      <c r="B1397" s="12">
        <v>35632</v>
      </c>
      <c r="C1397" s="18">
        <v>1.875</v>
      </c>
      <c r="D1397">
        <f t="shared" si="30"/>
        <v>-9.0909090909090939E-2</v>
      </c>
    </row>
    <row r="1398" spans="2:4" x14ac:dyDescent="0.25">
      <c r="B1398" s="12">
        <v>35625</v>
      </c>
      <c r="C1398" s="18">
        <v>2.0625</v>
      </c>
      <c r="D1398">
        <f t="shared" si="30"/>
        <v>0.13793103448275867</v>
      </c>
    </row>
    <row r="1399" spans="2:4" x14ac:dyDescent="0.25">
      <c r="B1399" s="12">
        <v>35618</v>
      </c>
      <c r="C1399" s="18">
        <v>1.8125</v>
      </c>
      <c r="D1399">
        <f t="shared" si="30"/>
        <v>-0.12121212121212122</v>
      </c>
    </row>
    <row r="1400" spans="2:4" x14ac:dyDescent="0.25">
      <c r="B1400" s="12">
        <v>35611</v>
      </c>
      <c r="C1400" s="18">
        <v>2.0625</v>
      </c>
      <c r="D1400">
        <f t="shared" si="30"/>
        <v>0.73684210526315796</v>
      </c>
    </row>
    <row r="1401" spans="2:4" x14ac:dyDescent="0.25">
      <c r="B1401" s="12">
        <v>35604</v>
      </c>
      <c r="C1401" s="18">
        <v>1.1875</v>
      </c>
      <c r="D1401">
        <f t="shared" si="30"/>
        <v>5.555555555555558E-2</v>
      </c>
    </row>
    <row r="1402" spans="2:4" x14ac:dyDescent="0.25">
      <c r="B1402" s="12">
        <v>35597</v>
      </c>
      <c r="C1402" s="18">
        <v>1.125</v>
      </c>
      <c r="D1402">
        <f t="shared" si="30"/>
        <v>0</v>
      </c>
    </row>
    <row r="1403" spans="2:4" x14ac:dyDescent="0.25">
      <c r="B1403" s="12">
        <v>35590</v>
      </c>
      <c r="C1403" s="18">
        <v>1.125</v>
      </c>
      <c r="D1403">
        <f t="shared" si="30"/>
        <v>0</v>
      </c>
    </row>
    <row r="1404" spans="2:4" x14ac:dyDescent="0.25">
      <c r="B1404" s="12">
        <v>35583</v>
      </c>
      <c r="C1404" s="18">
        <v>1.125</v>
      </c>
      <c r="D1404">
        <f t="shared" si="30"/>
        <v>0</v>
      </c>
    </row>
    <row r="1405" spans="2:4" x14ac:dyDescent="0.25">
      <c r="B1405" s="12">
        <v>35576</v>
      </c>
      <c r="C1405" s="18">
        <v>1.125</v>
      </c>
      <c r="D1405">
        <f t="shared" si="30"/>
        <v>-5.2631578947368474E-2</v>
      </c>
    </row>
    <row r="1406" spans="2:4" x14ac:dyDescent="0.25">
      <c r="B1406" s="12">
        <v>35569</v>
      </c>
      <c r="C1406" s="18">
        <v>1.1875</v>
      </c>
      <c r="D1406">
        <f t="shared" si="30"/>
        <v>0</v>
      </c>
    </row>
    <row r="1407" spans="2:4" x14ac:dyDescent="0.25">
      <c r="B1407" s="12">
        <v>35562</v>
      </c>
      <c r="C1407" s="18">
        <v>1.1875</v>
      </c>
      <c r="D1407">
        <f t="shared" si="30"/>
        <v>-5.0000000000000044E-2</v>
      </c>
    </row>
    <row r="1408" spans="2:4" x14ac:dyDescent="0.25">
      <c r="B1408" s="12">
        <v>35555</v>
      </c>
      <c r="C1408" s="18">
        <v>1.25</v>
      </c>
      <c r="D1408">
        <f t="shared" si="30"/>
        <v>5.2631578947368363E-2</v>
      </c>
    </row>
    <row r="1409" spans="2:4" x14ac:dyDescent="0.25">
      <c r="B1409" s="12">
        <v>35548</v>
      </c>
      <c r="C1409" s="18">
        <v>1.1875</v>
      </c>
      <c r="D1409">
        <f t="shared" si="30"/>
        <v>0</v>
      </c>
    </row>
    <row r="1410" spans="2:4" x14ac:dyDescent="0.25">
      <c r="B1410" s="12">
        <v>35541</v>
      </c>
      <c r="C1410" s="18">
        <v>1.1875</v>
      </c>
      <c r="D1410">
        <f t="shared" si="30"/>
        <v>-0.13636363636363635</v>
      </c>
    </row>
    <row r="1411" spans="2:4" x14ac:dyDescent="0.25">
      <c r="B1411" s="12">
        <v>35534</v>
      </c>
      <c r="C1411" s="18">
        <v>1.375</v>
      </c>
      <c r="D1411">
        <f t="shared" ref="D1411:D1474" si="31">C1411/C1412-1</f>
        <v>0.22222222222222232</v>
      </c>
    </row>
    <row r="1412" spans="2:4" x14ac:dyDescent="0.25">
      <c r="B1412" s="12">
        <v>35527</v>
      </c>
      <c r="C1412" s="18">
        <v>1.125</v>
      </c>
      <c r="D1412">
        <f t="shared" si="31"/>
        <v>0</v>
      </c>
    </row>
    <row r="1413" spans="2:4" x14ac:dyDescent="0.25">
      <c r="B1413" s="12">
        <v>35520</v>
      </c>
      <c r="C1413" s="18">
        <v>1.125</v>
      </c>
      <c r="D1413">
        <f t="shared" si="31"/>
        <v>0</v>
      </c>
    </row>
    <row r="1414" spans="2:4" x14ac:dyDescent="0.25">
      <c r="B1414" s="12">
        <v>35513</v>
      </c>
      <c r="C1414" s="18">
        <v>1.125</v>
      </c>
      <c r="D1414">
        <f t="shared" si="31"/>
        <v>0</v>
      </c>
    </row>
    <row r="1415" spans="2:4" x14ac:dyDescent="0.25">
      <c r="B1415" s="12">
        <v>35506</v>
      </c>
      <c r="C1415" s="18">
        <v>1.125</v>
      </c>
      <c r="D1415">
        <f t="shared" si="31"/>
        <v>-0.18181818181818177</v>
      </c>
    </row>
    <row r="1416" spans="2:4" x14ac:dyDescent="0.25">
      <c r="B1416" s="12">
        <v>35499</v>
      </c>
      <c r="C1416" s="18">
        <v>1.375</v>
      </c>
      <c r="D1416">
        <f t="shared" si="31"/>
        <v>4.7619047619047672E-2</v>
      </c>
    </row>
    <row r="1417" spans="2:4" x14ac:dyDescent="0.25">
      <c r="B1417" s="12">
        <v>35492</v>
      </c>
      <c r="C1417" s="18">
        <v>1.3125</v>
      </c>
      <c r="D1417">
        <f t="shared" si="31"/>
        <v>-4.5454545454545414E-2</v>
      </c>
    </row>
    <row r="1418" spans="2:4" x14ac:dyDescent="0.25">
      <c r="B1418" s="12">
        <v>35485</v>
      </c>
      <c r="C1418" s="18">
        <v>1.375</v>
      </c>
      <c r="D1418">
        <f t="shared" si="31"/>
        <v>0</v>
      </c>
    </row>
    <row r="1419" spans="2:4" x14ac:dyDescent="0.25">
      <c r="B1419" s="12">
        <v>35478</v>
      </c>
      <c r="C1419" s="18">
        <v>1.375</v>
      </c>
      <c r="D1419">
        <f t="shared" si="31"/>
        <v>0</v>
      </c>
    </row>
    <row r="1420" spans="2:4" x14ac:dyDescent="0.25">
      <c r="B1420" s="12">
        <v>35471</v>
      </c>
      <c r="C1420" s="18">
        <v>1.375</v>
      </c>
      <c r="D1420">
        <f t="shared" si="31"/>
        <v>-8.333333333333337E-2</v>
      </c>
    </row>
    <row r="1421" spans="2:4" x14ac:dyDescent="0.25">
      <c r="B1421" s="12">
        <v>35464</v>
      </c>
      <c r="C1421" s="18">
        <v>1.5</v>
      </c>
      <c r="D1421">
        <f t="shared" si="31"/>
        <v>4.3478260869565188E-2</v>
      </c>
    </row>
    <row r="1422" spans="2:4" x14ac:dyDescent="0.25">
      <c r="B1422" s="12">
        <v>35457</v>
      </c>
      <c r="C1422" s="18">
        <v>1.4375</v>
      </c>
      <c r="D1422">
        <f t="shared" si="31"/>
        <v>4.5454545454545414E-2</v>
      </c>
    </row>
    <row r="1423" spans="2:4" x14ac:dyDescent="0.25">
      <c r="B1423" s="12">
        <v>35450</v>
      </c>
      <c r="C1423" s="18">
        <v>1.375</v>
      </c>
      <c r="D1423">
        <f t="shared" si="31"/>
        <v>-0.18518518518518523</v>
      </c>
    </row>
    <row r="1424" spans="2:4" x14ac:dyDescent="0.25">
      <c r="B1424" s="12">
        <v>35443</v>
      </c>
      <c r="C1424" s="18">
        <v>1.6875</v>
      </c>
      <c r="D1424">
        <f t="shared" si="31"/>
        <v>8.0000000000000071E-2</v>
      </c>
    </row>
    <row r="1425" spans="2:4" x14ac:dyDescent="0.25">
      <c r="B1425" s="12">
        <v>35436</v>
      </c>
      <c r="C1425" s="18">
        <v>1.5625</v>
      </c>
      <c r="D1425">
        <f t="shared" si="31"/>
        <v>0</v>
      </c>
    </row>
    <row r="1426" spans="2:4" x14ac:dyDescent="0.25">
      <c r="B1426" s="12">
        <v>35429</v>
      </c>
      <c r="C1426" s="18">
        <v>1.5625</v>
      </c>
      <c r="D1426">
        <f t="shared" si="31"/>
        <v>0.13636363636363646</v>
      </c>
    </row>
    <row r="1427" spans="2:4" x14ac:dyDescent="0.25">
      <c r="B1427" s="12">
        <v>35422</v>
      </c>
      <c r="C1427" s="18">
        <v>1.375</v>
      </c>
      <c r="D1427">
        <f t="shared" si="31"/>
        <v>-8.333333333333337E-2</v>
      </c>
    </row>
    <row r="1428" spans="2:4" x14ac:dyDescent="0.25">
      <c r="B1428" s="12">
        <v>35415</v>
      </c>
      <c r="C1428" s="18">
        <v>1.5</v>
      </c>
      <c r="D1428">
        <f t="shared" si="31"/>
        <v>0.33333333333333326</v>
      </c>
    </row>
    <row r="1429" spans="2:4" x14ac:dyDescent="0.25">
      <c r="B1429" s="12">
        <v>35408</v>
      </c>
      <c r="C1429" s="18">
        <v>1.125</v>
      </c>
      <c r="D1429">
        <f t="shared" si="31"/>
        <v>5.8823529411764719E-2</v>
      </c>
    </row>
    <row r="1430" spans="2:4" x14ac:dyDescent="0.25">
      <c r="B1430" s="12">
        <v>35401</v>
      </c>
      <c r="C1430" s="18">
        <v>1.0625</v>
      </c>
      <c r="D1430">
        <f t="shared" si="31"/>
        <v>-0.10526315789473684</v>
      </c>
    </row>
    <row r="1431" spans="2:4" x14ac:dyDescent="0.25">
      <c r="B1431" s="12">
        <v>35394</v>
      </c>
      <c r="C1431" s="18">
        <v>1.1875</v>
      </c>
      <c r="D1431">
        <f t="shared" si="31"/>
        <v>-5.0000000000000044E-2</v>
      </c>
    </row>
    <row r="1432" spans="2:4" x14ac:dyDescent="0.25">
      <c r="B1432" s="12">
        <v>35387</v>
      </c>
      <c r="C1432" s="18">
        <v>1.25</v>
      </c>
      <c r="D1432">
        <f t="shared" si="31"/>
        <v>0</v>
      </c>
    </row>
    <row r="1433" spans="2:4" x14ac:dyDescent="0.25">
      <c r="B1433" s="12">
        <v>35380</v>
      </c>
      <c r="C1433" s="18">
        <v>1.25</v>
      </c>
      <c r="D1433">
        <f t="shared" si="31"/>
        <v>0</v>
      </c>
    </row>
    <row r="1434" spans="2:4" x14ac:dyDescent="0.25">
      <c r="B1434" s="12">
        <v>35373</v>
      </c>
      <c r="C1434" s="18">
        <v>1.25</v>
      </c>
      <c r="D1434">
        <f t="shared" si="31"/>
        <v>0</v>
      </c>
    </row>
    <row r="1435" spans="2:4" x14ac:dyDescent="0.25">
      <c r="B1435" s="12">
        <v>35366</v>
      </c>
      <c r="C1435" s="18">
        <v>1.25</v>
      </c>
      <c r="D1435">
        <f t="shared" si="31"/>
        <v>-0.23076923076923073</v>
      </c>
    </row>
    <row r="1436" spans="2:4" x14ac:dyDescent="0.25">
      <c r="B1436" s="12">
        <v>35359</v>
      </c>
      <c r="C1436" s="18">
        <v>1.625</v>
      </c>
      <c r="D1436">
        <f t="shared" si="31"/>
        <v>0.36842105263157898</v>
      </c>
    </row>
    <row r="1437" spans="2:4" x14ac:dyDescent="0.25">
      <c r="B1437" s="12">
        <v>35352</v>
      </c>
      <c r="C1437" s="18">
        <v>1.1875</v>
      </c>
      <c r="D1437">
        <f t="shared" si="31"/>
        <v>5.555555555555558E-2</v>
      </c>
    </row>
    <row r="1438" spans="2:4" x14ac:dyDescent="0.25">
      <c r="B1438" s="12">
        <v>35345</v>
      </c>
      <c r="C1438" s="18">
        <v>1.125</v>
      </c>
      <c r="D1438">
        <f t="shared" si="31"/>
        <v>0.125</v>
      </c>
    </row>
    <row r="1439" spans="2:4" x14ac:dyDescent="0.25">
      <c r="B1439" s="12">
        <v>35338</v>
      </c>
      <c r="C1439" s="18">
        <v>1</v>
      </c>
      <c r="D1439">
        <f t="shared" si="31"/>
        <v>-0.11111111111111116</v>
      </c>
    </row>
    <row r="1440" spans="2:4" x14ac:dyDescent="0.25">
      <c r="B1440" s="12">
        <v>35331</v>
      </c>
      <c r="C1440" s="18">
        <v>1.125</v>
      </c>
      <c r="D1440">
        <f t="shared" si="31"/>
        <v>-5.2631578947368474E-2</v>
      </c>
    </row>
    <row r="1441" spans="2:4" x14ac:dyDescent="0.25">
      <c r="B1441" s="12">
        <v>35324</v>
      </c>
      <c r="C1441" s="18">
        <v>1.1875</v>
      </c>
      <c r="D1441">
        <f t="shared" si="31"/>
        <v>-5.0000000000000044E-2</v>
      </c>
    </row>
    <row r="1442" spans="2:4" x14ac:dyDescent="0.25">
      <c r="B1442" s="12">
        <v>35317</v>
      </c>
      <c r="C1442" s="18">
        <v>1.25</v>
      </c>
      <c r="D1442">
        <f t="shared" si="31"/>
        <v>-0.16666666666666663</v>
      </c>
    </row>
    <row r="1443" spans="2:4" x14ac:dyDescent="0.25">
      <c r="B1443" s="12">
        <v>35310</v>
      </c>
      <c r="C1443" s="18">
        <v>1.5</v>
      </c>
      <c r="D1443">
        <f t="shared" si="31"/>
        <v>-0.1428571428571429</v>
      </c>
    </row>
    <row r="1444" spans="2:4" x14ac:dyDescent="0.25">
      <c r="B1444" s="12">
        <v>35303</v>
      </c>
      <c r="C1444" s="18">
        <v>1.75</v>
      </c>
      <c r="D1444">
        <f t="shared" si="31"/>
        <v>0.16666666666666674</v>
      </c>
    </row>
    <row r="1445" spans="2:4" x14ac:dyDescent="0.25">
      <c r="B1445" s="12">
        <v>35296</v>
      </c>
      <c r="C1445" s="18">
        <v>1.5</v>
      </c>
      <c r="D1445">
        <f t="shared" si="31"/>
        <v>-7.6923076923076872E-2</v>
      </c>
    </row>
    <row r="1446" spans="2:4" x14ac:dyDescent="0.25">
      <c r="B1446" s="12">
        <v>35289</v>
      </c>
      <c r="C1446" s="18">
        <v>1.625</v>
      </c>
      <c r="D1446">
        <f t="shared" si="31"/>
        <v>-0.1333333333333333</v>
      </c>
    </row>
    <row r="1447" spans="2:4" x14ac:dyDescent="0.25">
      <c r="B1447" s="12">
        <v>35282</v>
      </c>
      <c r="C1447" s="18">
        <v>1.875</v>
      </c>
      <c r="D1447">
        <f t="shared" si="31"/>
        <v>0</v>
      </c>
    </row>
    <row r="1448" spans="2:4" x14ac:dyDescent="0.25">
      <c r="B1448" s="12">
        <v>35275</v>
      </c>
      <c r="C1448" s="18">
        <v>1.875</v>
      </c>
      <c r="D1448">
        <f t="shared" si="31"/>
        <v>0</v>
      </c>
    </row>
    <row r="1449" spans="2:4" x14ac:dyDescent="0.25">
      <c r="B1449" s="12">
        <v>35268</v>
      </c>
      <c r="C1449" s="18">
        <v>1.875</v>
      </c>
      <c r="D1449">
        <f t="shared" si="31"/>
        <v>-6.25E-2</v>
      </c>
    </row>
    <row r="1450" spans="2:4" x14ac:dyDescent="0.25">
      <c r="B1450" s="12">
        <v>35261</v>
      </c>
      <c r="C1450" s="18">
        <v>2</v>
      </c>
      <c r="D1450">
        <f t="shared" si="31"/>
        <v>0</v>
      </c>
    </row>
    <row r="1451" spans="2:4" x14ac:dyDescent="0.25">
      <c r="B1451" s="12">
        <v>35254</v>
      </c>
      <c r="C1451" s="18">
        <v>2</v>
      </c>
      <c r="D1451">
        <f t="shared" si="31"/>
        <v>-8.5714285714285743E-2</v>
      </c>
    </row>
    <row r="1452" spans="2:4" x14ac:dyDescent="0.25">
      <c r="B1452" s="12">
        <v>35247</v>
      </c>
      <c r="C1452" s="18">
        <v>2.1875</v>
      </c>
      <c r="D1452">
        <f t="shared" si="31"/>
        <v>6.0606060606060552E-2</v>
      </c>
    </row>
    <row r="1453" spans="2:4" x14ac:dyDescent="0.25">
      <c r="B1453" s="12">
        <v>35240</v>
      </c>
      <c r="C1453" s="18">
        <v>2.0625</v>
      </c>
      <c r="D1453">
        <f t="shared" si="31"/>
        <v>-0.19512195121951215</v>
      </c>
    </row>
    <row r="1454" spans="2:4" x14ac:dyDescent="0.25">
      <c r="B1454" s="12">
        <v>35233</v>
      </c>
      <c r="C1454" s="18">
        <v>2.5625</v>
      </c>
      <c r="D1454">
        <f t="shared" si="31"/>
        <v>-0.10869565217391308</v>
      </c>
    </row>
    <row r="1455" spans="2:4" x14ac:dyDescent="0.25">
      <c r="B1455" s="12">
        <v>35226</v>
      </c>
      <c r="C1455" s="18">
        <v>2.875</v>
      </c>
      <c r="D1455">
        <f t="shared" si="31"/>
        <v>-6.1224489795918324E-2</v>
      </c>
    </row>
    <row r="1456" spans="2:4" x14ac:dyDescent="0.25">
      <c r="B1456" s="12">
        <v>35219</v>
      </c>
      <c r="C1456" s="18">
        <v>3.0625</v>
      </c>
      <c r="D1456">
        <f t="shared" si="31"/>
        <v>-3.9215686274509776E-2</v>
      </c>
    </row>
    <row r="1457" spans="2:4" x14ac:dyDescent="0.25">
      <c r="B1457" s="12">
        <v>35212</v>
      </c>
      <c r="C1457" s="18">
        <v>3.1875</v>
      </c>
      <c r="D1457">
        <f t="shared" si="31"/>
        <v>2.0000000000000018E-2</v>
      </c>
    </row>
    <row r="1458" spans="2:4" x14ac:dyDescent="0.25">
      <c r="B1458" s="12">
        <v>35205</v>
      </c>
      <c r="C1458" s="18">
        <v>3.125</v>
      </c>
      <c r="D1458">
        <f t="shared" si="31"/>
        <v>0</v>
      </c>
    </row>
    <row r="1459" spans="2:4" x14ac:dyDescent="0.25">
      <c r="B1459" s="12">
        <v>35198</v>
      </c>
      <c r="C1459" s="18">
        <v>3.125</v>
      </c>
      <c r="D1459">
        <f t="shared" si="31"/>
        <v>-1.9607843137254943E-2</v>
      </c>
    </row>
    <row r="1460" spans="2:4" x14ac:dyDescent="0.25">
      <c r="B1460" s="12">
        <v>35191</v>
      </c>
      <c r="C1460" s="18">
        <v>3.1875</v>
      </c>
      <c r="D1460">
        <f t="shared" si="31"/>
        <v>-3.7735849056603765E-2</v>
      </c>
    </row>
    <row r="1461" spans="2:4" x14ac:dyDescent="0.25">
      <c r="B1461" s="12">
        <v>35184</v>
      </c>
      <c r="C1461" s="18">
        <v>3.3125</v>
      </c>
      <c r="D1461">
        <f t="shared" si="31"/>
        <v>8.163265306122458E-2</v>
      </c>
    </row>
    <row r="1462" spans="2:4" x14ac:dyDescent="0.25">
      <c r="B1462" s="12">
        <v>35177</v>
      </c>
      <c r="C1462" s="18">
        <v>3.0625</v>
      </c>
      <c r="D1462">
        <f t="shared" si="31"/>
        <v>2.0833333333333259E-2</v>
      </c>
    </row>
    <row r="1463" spans="2:4" x14ac:dyDescent="0.25">
      <c r="B1463" s="12">
        <v>35170</v>
      </c>
      <c r="C1463" s="18">
        <v>3</v>
      </c>
      <c r="D1463">
        <f t="shared" si="31"/>
        <v>2.1276595744680771E-2</v>
      </c>
    </row>
    <row r="1464" spans="2:4" x14ac:dyDescent="0.25">
      <c r="B1464" s="12">
        <v>35163</v>
      </c>
      <c r="C1464" s="18">
        <v>2.9375</v>
      </c>
      <c r="D1464">
        <f t="shared" si="31"/>
        <v>-4.081632653061229E-2</v>
      </c>
    </row>
    <row r="1465" spans="2:4" x14ac:dyDescent="0.25">
      <c r="B1465" s="12">
        <v>35156</v>
      </c>
      <c r="C1465" s="18">
        <v>3.0625</v>
      </c>
      <c r="D1465">
        <f t="shared" si="31"/>
        <v>-2.0000000000000018E-2</v>
      </c>
    </row>
    <row r="1466" spans="2:4" x14ac:dyDescent="0.25">
      <c r="B1466" s="12">
        <v>35149</v>
      </c>
      <c r="C1466" s="18">
        <v>3.125</v>
      </c>
      <c r="D1466">
        <f t="shared" si="31"/>
        <v>-7.407407407407407E-2</v>
      </c>
    </row>
    <row r="1467" spans="2:4" x14ac:dyDescent="0.25">
      <c r="B1467" s="12">
        <v>35142</v>
      </c>
      <c r="C1467" s="18">
        <v>3.375</v>
      </c>
      <c r="D1467">
        <f t="shared" si="31"/>
        <v>8.0000000000000071E-2</v>
      </c>
    </row>
    <row r="1468" spans="2:4" x14ac:dyDescent="0.25">
      <c r="B1468" s="12">
        <v>35135</v>
      </c>
      <c r="C1468" s="18">
        <v>3.125</v>
      </c>
      <c r="D1468">
        <f t="shared" si="31"/>
        <v>2.0408163265306145E-2</v>
      </c>
    </row>
    <row r="1469" spans="2:4" x14ac:dyDescent="0.25">
      <c r="B1469" s="12">
        <v>35128</v>
      </c>
      <c r="C1469" s="18">
        <v>3.0625</v>
      </c>
      <c r="D1469">
        <f t="shared" si="31"/>
        <v>2.0833333333333259E-2</v>
      </c>
    </row>
    <row r="1470" spans="2:4" x14ac:dyDescent="0.25">
      <c r="B1470" s="12">
        <v>35121</v>
      </c>
      <c r="C1470" s="18">
        <v>3</v>
      </c>
      <c r="D1470">
        <f t="shared" si="31"/>
        <v>-7.6923076923076872E-2</v>
      </c>
    </row>
    <row r="1471" spans="2:4" x14ac:dyDescent="0.25">
      <c r="B1471" s="12">
        <v>35114</v>
      </c>
      <c r="C1471" s="18">
        <v>3.25</v>
      </c>
      <c r="D1471">
        <f t="shared" si="31"/>
        <v>0</v>
      </c>
    </row>
    <row r="1472" spans="2:4" x14ac:dyDescent="0.25">
      <c r="B1472" s="12">
        <v>35107</v>
      </c>
      <c r="C1472" s="18">
        <v>3.25</v>
      </c>
      <c r="D1472">
        <f t="shared" si="31"/>
        <v>-8.7719298245614086E-2</v>
      </c>
    </row>
    <row r="1473" spans="2:4" x14ac:dyDescent="0.25">
      <c r="B1473" s="12">
        <v>35100</v>
      </c>
      <c r="C1473" s="18">
        <v>3.5625</v>
      </c>
      <c r="D1473">
        <f t="shared" si="31"/>
        <v>5.555555555555558E-2</v>
      </c>
    </row>
    <row r="1474" spans="2:4" x14ac:dyDescent="0.25">
      <c r="B1474" s="12">
        <v>35093</v>
      </c>
      <c r="C1474" s="18">
        <v>3.375</v>
      </c>
      <c r="D1474">
        <f t="shared" si="31"/>
        <v>0.17391304347826098</v>
      </c>
    </row>
    <row r="1475" spans="2:4" x14ac:dyDescent="0.25">
      <c r="B1475" s="12">
        <v>35086</v>
      </c>
      <c r="C1475" s="18">
        <v>2.875</v>
      </c>
      <c r="D1475">
        <f t="shared" ref="D1475:D1538" si="32">C1475/C1476-1</f>
        <v>-4.166666666666663E-2</v>
      </c>
    </row>
    <row r="1476" spans="2:4" x14ac:dyDescent="0.25">
      <c r="B1476" s="12">
        <v>35079</v>
      </c>
      <c r="C1476" s="18">
        <v>3</v>
      </c>
      <c r="D1476">
        <f t="shared" si="32"/>
        <v>-4.0000000000000036E-2</v>
      </c>
    </row>
    <row r="1477" spans="2:4" x14ac:dyDescent="0.25">
      <c r="B1477" s="12">
        <v>35072</v>
      </c>
      <c r="C1477" s="18">
        <v>3.125</v>
      </c>
      <c r="D1477">
        <f t="shared" si="32"/>
        <v>4.1666666666666741E-2</v>
      </c>
    </row>
    <row r="1478" spans="2:4" x14ac:dyDescent="0.25">
      <c r="B1478" s="12">
        <v>35065</v>
      </c>
      <c r="C1478" s="18">
        <v>3</v>
      </c>
      <c r="D1478">
        <f t="shared" si="32"/>
        <v>2.1276595744680771E-2</v>
      </c>
    </row>
    <row r="1479" spans="2:4" x14ac:dyDescent="0.25">
      <c r="B1479" s="12">
        <v>35058</v>
      </c>
      <c r="C1479" s="18">
        <v>2.9375</v>
      </c>
      <c r="D1479">
        <f t="shared" si="32"/>
        <v>-4.081632653061229E-2</v>
      </c>
    </row>
    <row r="1480" spans="2:4" x14ac:dyDescent="0.25">
      <c r="B1480" s="12">
        <v>35051</v>
      </c>
      <c r="C1480" s="18">
        <v>3.0625</v>
      </c>
      <c r="D1480">
        <f t="shared" si="32"/>
        <v>2.0833333333333259E-2</v>
      </c>
    </row>
    <row r="1481" spans="2:4" x14ac:dyDescent="0.25">
      <c r="B1481" s="12">
        <v>35044</v>
      </c>
      <c r="C1481" s="18">
        <v>3</v>
      </c>
      <c r="D1481">
        <f t="shared" si="32"/>
        <v>-7.6923076923076872E-2</v>
      </c>
    </row>
    <row r="1482" spans="2:4" x14ac:dyDescent="0.25">
      <c r="B1482" s="12">
        <v>35037</v>
      </c>
      <c r="C1482" s="18">
        <v>3.25</v>
      </c>
      <c r="D1482">
        <f t="shared" si="32"/>
        <v>8.3333333333333259E-2</v>
      </c>
    </row>
    <row r="1483" spans="2:4" x14ac:dyDescent="0.25">
      <c r="B1483" s="12">
        <v>35030</v>
      </c>
      <c r="C1483" s="18">
        <v>3</v>
      </c>
      <c r="D1483">
        <f t="shared" si="32"/>
        <v>6.6666666666666652E-2</v>
      </c>
    </row>
    <row r="1484" spans="2:4" x14ac:dyDescent="0.25">
      <c r="B1484" s="12">
        <v>35023</v>
      </c>
      <c r="C1484" s="18">
        <v>2.8125</v>
      </c>
      <c r="D1484">
        <f t="shared" si="32"/>
        <v>-2.1739130434782594E-2</v>
      </c>
    </row>
    <row r="1485" spans="2:4" x14ac:dyDescent="0.25">
      <c r="B1485" s="12">
        <v>35016</v>
      </c>
      <c r="C1485" s="18">
        <v>2.875</v>
      </c>
      <c r="D1485">
        <f t="shared" si="32"/>
        <v>-4.166666666666663E-2</v>
      </c>
    </row>
    <row r="1486" spans="2:4" x14ac:dyDescent="0.25">
      <c r="B1486" s="12">
        <v>35009</v>
      </c>
      <c r="C1486" s="18">
        <v>3</v>
      </c>
      <c r="D1486">
        <f t="shared" si="32"/>
        <v>0</v>
      </c>
    </row>
    <row r="1487" spans="2:4" x14ac:dyDescent="0.25">
      <c r="B1487" s="12">
        <v>35002</v>
      </c>
      <c r="C1487" s="18">
        <v>3</v>
      </c>
      <c r="D1487">
        <f t="shared" si="32"/>
        <v>-2.0408163265306145E-2</v>
      </c>
    </row>
    <row r="1488" spans="2:4" x14ac:dyDescent="0.25">
      <c r="B1488" s="12">
        <v>34995</v>
      </c>
      <c r="C1488" s="18">
        <v>3.0625</v>
      </c>
      <c r="D1488">
        <f t="shared" si="32"/>
        <v>-9.259259259259256E-2</v>
      </c>
    </row>
    <row r="1489" spans="2:4" x14ac:dyDescent="0.25">
      <c r="B1489" s="12">
        <v>34988</v>
      </c>
      <c r="C1489" s="18">
        <v>3.375</v>
      </c>
      <c r="D1489">
        <f t="shared" si="32"/>
        <v>0</v>
      </c>
    </row>
    <row r="1490" spans="2:4" x14ac:dyDescent="0.25">
      <c r="B1490" s="12">
        <v>34981</v>
      </c>
      <c r="C1490" s="18">
        <v>3.375</v>
      </c>
      <c r="D1490">
        <f t="shared" si="32"/>
        <v>-9.9999999999999978E-2</v>
      </c>
    </row>
    <row r="1491" spans="2:4" x14ac:dyDescent="0.25">
      <c r="B1491" s="12">
        <v>34974</v>
      </c>
      <c r="C1491" s="18">
        <v>3.75</v>
      </c>
      <c r="D1491">
        <f t="shared" si="32"/>
        <v>-0.1428571428571429</v>
      </c>
    </row>
    <row r="1492" spans="2:4" x14ac:dyDescent="0.25">
      <c r="B1492" s="12">
        <v>34967</v>
      </c>
      <c r="C1492" s="18">
        <v>4.375</v>
      </c>
      <c r="D1492">
        <f t="shared" si="32"/>
        <v>-5.4054054054054057E-2</v>
      </c>
    </row>
    <row r="1493" spans="2:4" x14ac:dyDescent="0.25">
      <c r="B1493" s="12">
        <v>34960</v>
      </c>
      <c r="C1493" s="18">
        <v>4.625</v>
      </c>
      <c r="D1493">
        <f t="shared" si="32"/>
        <v>-7.4999999999999956E-2</v>
      </c>
    </row>
    <row r="1494" spans="2:4" x14ac:dyDescent="0.25">
      <c r="B1494" s="12">
        <v>34953</v>
      </c>
      <c r="C1494" s="18">
        <v>5</v>
      </c>
      <c r="D1494">
        <f t="shared" si="32"/>
        <v>0.3793103448275863</v>
      </c>
    </row>
    <row r="1495" spans="2:4" x14ac:dyDescent="0.25">
      <c r="B1495" s="12">
        <v>34946</v>
      </c>
      <c r="C1495" s="18">
        <v>3.625</v>
      </c>
      <c r="D1495">
        <f t="shared" si="32"/>
        <v>3.5714285714285809E-2</v>
      </c>
    </row>
    <row r="1496" spans="2:4" x14ac:dyDescent="0.25">
      <c r="B1496" s="12">
        <v>34939</v>
      </c>
      <c r="C1496" s="18">
        <v>3.5</v>
      </c>
      <c r="D1496">
        <f t="shared" si="32"/>
        <v>-8.1967213114754078E-2</v>
      </c>
    </row>
    <row r="1497" spans="2:4" x14ac:dyDescent="0.25">
      <c r="B1497" s="12">
        <v>34932</v>
      </c>
      <c r="C1497" s="18">
        <v>3.8125</v>
      </c>
      <c r="D1497">
        <f t="shared" si="32"/>
        <v>0.19607843137254899</v>
      </c>
    </row>
    <row r="1498" spans="2:4" x14ac:dyDescent="0.25">
      <c r="B1498" s="12">
        <v>34925</v>
      </c>
      <c r="C1498" s="18">
        <v>3.1875</v>
      </c>
      <c r="D1498">
        <f t="shared" si="32"/>
        <v>4.081632653061229E-2</v>
      </c>
    </row>
    <row r="1499" spans="2:4" x14ac:dyDescent="0.25">
      <c r="B1499" s="12">
        <v>34918</v>
      </c>
      <c r="C1499" s="18">
        <v>3.0625</v>
      </c>
      <c r="D1499">
        <f t="shared" si="32"/>
        <v>6.5217391304347894E-2</v>
      </c>
    </row>
    <row r="1500" spans="2:4" x14ac:dyDescent="0.25">
      <c r="B1500" s="12">
        <v>34911</v>
      </c>
      <c r="C1500" s="18">
        <v>2.875</v>
      </c>
      <c r="D1500">
        <f t="shared" si="32"/>
        <v>-4.166666666666663E-2</v>
      </c>
    </row>
    <row r="1501" spans="2:4" x14ac:dyDescent="0.25">
      <c r="B1501" s="12">
        <v>34904</v>
      </c>
      <c r="C1501" s="18">
        <v>3</v>
      </c>
      <c r="D1501">
        <f t="shared" si="32"/>
        <v>0</v>
      </c>
    </row>
    <row r="1502" spans="2:4" x14ac:dyDescent="0.25">
      <c r="B1502" s="12">
        <v>34897</v>
      </c>
      <c r="C1502" s="18">
        <v>3</v>
      </c>
      <c r="D1502">
        <f t="shared" si="32"/>
        <v>-7.6923076923076872E-2</v>
      </c>
    </row>
    <row r="1503" spans="2:4" x14ac:dyDescent="0.25">
      <c r="B1503" s="12">
        <v>34890</v>
      </c>
      <c r="C1503" s="18">
        <v>3.25</v>
      </c>
      <c r="D1503">
        <f t="shared" si="32"/>
        <v>-0.1333333333333333</v>
      </c>
    </row>
    <row r="1504" spans="2:4" x14ac:dyDescent="0.25">
      <c r="B1504" s="12">
        <v>34883</v>
      </c>
      <c r="C1504" s="18">
        <v>3.75</v>
      </c>
      <c r="D1504">
        <f t="shared" si="32"/>
        <v>0.17647058823529416</v>
      </c>
    </row>
    <row r="1505" spans="2:4" x14ac:dyDescent="0.25">
      <c r="B1505" s="12">
        <v>34876</v>
      </c>
      <c r="C1505" s="18">
        <v>3.1875</v>
      </c>
      <c r="D1505">
        <f t="shared" si="32"/>
        <v>-5.555555555555558E-2</v>
      </c>
    </row>
    <row r="1506" spans="2:4" x14ac:dyDescent="0.25">
      <c r="B1506" s="12">
        <v>34869</v>
      </c>
      <c r="C1506" s="18">
        <v>3.375</v>
      </c>
      <c r="D1506">
        <f t="shared" si="32"/>
        <v>-0.15625</v>
      </c>
    </row>
    <row r="1507" spans="2:4" x14ac:dyDescent="0.25">
      <c r="B1507" s="12">
        <v>34862</v>
      </c>
      <c r="C1507" s="18">
        <v>4</v>
      </c>
      <c r="D1507">
        <f t="shared" si="32"/>
        <v>0.33333333333333326</v>
      </c>
    </row>
    <row r="1508" spans="2:4" x14ac:dyDescent="0.25">
      <c r="B1508" s="12">
        <v>34855</v>
      </c>
      <c r="C1508" s="18">
        <v>3</v>
      </c>
      <c r="D1508">
        <f t="shared" si="32"/>
        <v>-0.11111111111111116</v>
      </c>
    </row>
    <row r="1509" spans="2:4" x14ac:dyDescent="0.25">
      <c r="B1509" s="12">
        <v>34848</v>
      </c>
      <c r="C1509" s="18">
        <v>3.375</v>
      </c>
      <c r="D1509">
        <f t="shared" si="32"/>
        <v>-0.18181818181818177</v>
      </c>
    </row>
    <row r="1510" spans="2:4" x14ac:dyDescent="0.25">
      <c r="B1510" s="12">
        <v>34841</v>
      </c>
      <c r="C1510" s="18">
        <v>4.125</v>
      </c>
      <c r="D1510">
        <f t="shared" si="32"/>
        <v>-2.9411764705882359E-2</v>
      </c>
    </row>
    <row r="1511" spans="2:4" x14ac:dyDescent="0.25">
      <c r="B1511" s="12">
        <v>34834</v>
      </c>
      <c r="C1511" s="18">
        <v>4.25</v>
      </c>
      <c r="D1511">
        <f t="shared" si="32"/>
        <v>-8.108108108108103E-2</v>
      </c>
    </row>
    <row r="1512" spans="2:4" x14ac:dyDescent="0.25">
      <c r="B1512" s="12">
        <v>34827</v>
      </c>
      <c r="C1512" s="18">
        <v>4.625</v>
      </c>
      <c r="D1512">
        <f t="shared" si="32"/>
        <v>0.15625</v>
      </c>
    </row>
    <row r="1513" spans="2:4" x14ac:dyDescent="0.25">
      <c r="B1513" s="12">
        <v>34820</v>
      </c>
      <c r="C1513" s="18">
        <v>4</v>
      </c>
      <c r="D1513">
        <f t="shared" si="32"/>
        <v>-8.5714285714285743E-2</v>
      </c>
    </row>
    <row r="1514" spans="2:4" x14ac:dyDescent="0.25">
      <c r="B1514" s="12">
        <v>34813</v>
      </c>
      <c r="C1514" s="18">
        <v>4.375</v>
      </c>
      <c r="D1514">
        <f t="shared" si="32"/>
        <v>-2.777777777777779E-2</v>
      </c>
    </row>
    <row r="1515" spans="2:4" x14ac:dyDescent="0.25">
      <c r="B1515" s="12">
        <v>34806</v>
      </c>
      <c r="C1515" s="18">
        <v>4.5</v>
      </c>
      <c r="D1515">
        <f t="shared" si="32"/>
        <v>-0.12195121951219512</v>
      </c>
    </row>
    <row r="1516" spans="2:4" x14ac:dyDescent="0.25">
      <c r="B1516" s="12">
        <v>34799</v>
      </c>
      <c r="C1516" s="18">
        <v>5.125</v>
      </c>
      <c r="D1516">
        <f t="shared" si="32"/>
        <v>2.4999999999999911E-2</v>
      </c>
    </row>
    <row r="1517" spans="2:4" x14ac:dyDescent="0.25">
      <c r="B1517" s="12">
        <v>34792</v>
      </c>
      <c r="C1517" s="18">
        <v>5</v>
      </c>
      <c r="D1517">
        <f t="shared" si="32"/>
        <v>-9.0909090909090939E-2</v>
      </c>
    </row>
    <row r="1518" spans="2:4" x14ac:dyDescent="0.25">
      <c r="B1518" s="12">
        <v>34785</v>
      </c>
      <c r="C1518" s="18">
        <v>5.5</v>
      </c>
      <c r="D1518">
        <f t="shared" si="32"/>
        <v>-0.10204081632653061</v>
      </c>
    </row>
    <row r="1519" spans="2:4" x14ac:dyDescent="0.25">
      <c r="B1519" s="12">
        <v>34778</v>
      </c>
      <c r="C1519" s="18">
        <v>6.125</v>
      </c>
      <c r="D1519">
        <f t="shared" si="32"/>
        <v>0.16666666666666674</v>
      </c>
    </row>
    <row r="1520" spans="2:4" x14ac:dyDescent="0.25">
      <c r="B1520" s="12">
        <v>34771</v>
      </c>
      <c r="C1520" s="18">
        <v>5.25</v>
      </c>
      <c r="D1520">
        <f t="shared" si="32"/>
        <v>-4.5454545454545414E-2</v>
      </c>
    </row>
    <row r="1521" spans="2:4" x14ac:dyDescent="0.25">
      <c r="B1521" s="12">
        <v>34764</v>
      </c>
      <c r="C1521" s="18">
        <v>5.5</v>
      </c>
      <c r="D1521">
        <f t="shared" si="32"/>
        <v>-8.333333333333337E-2</v>
      </c>
    </row>
    <row r="1522" spans="2:4" x14ac:dyDescent="0.25">
      <c r="B1522" s="12">
        <v>34757</v>
      </c>
      <c r="C1522" s="18">
        <v>6</v>
      </c>
      <c r="D1522">
        <f t="shared" si="32"/>
        <v>-2.0408163265306145E-2</v>
      </c>
    </row>
    <row r="1523" spans="2:4" x14ac:dyDescent="0.25">
      <c r="B1523" s="12">
        <v>34750</v>
      </c>
      <c r="C1523" s="18">
        <v>6.125</v>
      </c>
      <c r="D1523">
        <f t="shared" si="32"/>
        <v>-7.547169811320753E-2</v>
      </c>
    </row>
    <row r="1524" spans="2:4" x14ac:dyDescent="0.25">
      <c r="B1524" s="12">
        <v>34743</v>
      </c>
      <c r="C1524" s="18">
        <v>6.625</v>
      </c>
      <c r="D1524">
        <f t="shared" si="32"/>
        <v>-3.6363636363636376E-2</v>
      </c>
    </row>
    <row r="1525" spans="2:4" x14ac:dyDescent="0.25">
      <c r="B1525" s="12">
        <v>34736</v>
      </c>
      <c r="C1525" s="18">
        <v>6.875</v>
      </c>
      <c r="D1525">
        <f t="shared" si="32"/>
        <v>-8.333333333333337E-2</v>
      </c>
    </row>
    <row r="1526" spans="2:4" x14ac:dyDescent="0.25">
      <c r="B1526" s="12">
        <v>34729</v>
      </c>
      <c r="C1526" s="18">
        <v>7.5</v>
      </c>
      <c r="D1526">
        <f t="shared" si="32"/>
        <v>-0.23076923076923073</v>
      </c>
    </row>
    <row r="1527" spans="2:4" x14ac:dyDescent="0.25">
      <c r="B1527" s="12">
        <v>34722</v>
      </c>
      <c r="C1527" s="18">
        <v>9.75</v>
      </c>
      <c r="D1527">
        <f t="shared" si="32"/>
        <v>-0.17021276595744683</v>
      </c>
    </row>
    <row r="1528" spans="2:4" x14ac:dyDescent="0.25">
      <c r="B1528" s="12">
        <v>34715</v>
      </c>
      <c r="C1528" s="18">
        <v>11.75</v>
      </c>
      <c r="D1528">
        <f t="shared" si="32"/>
        <v>-0.1607142857142857</v>
      </c>
    </row>
    <row r="1529" spans="2:4" x14ac:dyDescent="0.25">
      <c r="B1529" s="12">
        <v>34708</v>
      </c>
      <c r="C1529" s="18">
        <v>14</v>
      </c>
      <c r="D1529">
        <f t="shared" si="32"/>
        <v>6.6666666666666652E-2</v>
      </c>
    </row>
    <row r="1530" spans="2:4" x14ac:dyDescent="0.25">
      <c r="B1530" s="12">
        <v>34701</v>
      </c>
      <c r="C1530" s="18">
        <v>13.125</v>
      </c>
      <c r="D1530">
        <f t="shared" si="32"/>
        <v>0.15384615384615374</v>
      </c>
    </row>
    <row r="1531" spans="2:4" x14ac:dyDescent="0.25">
      <c r="B1531" s="12">
        <v>34694</v>
      </c>
      <c r="C1531" s="18">
        <v>11.375</v>
      </c>
      <c r="D1531">
        <f t="shared" si="32"/>
        <v>-0.14953271028037385</v>
      </c>
    </row>
    <row r="1532" spans="2:4" x14ac:dyDescent="0.25">
      <c r="B1532" s="12">
        <v>34687</v>
      </c>
      <c r="C1532" s="18">
        <v>13.375</v>
      </c>
      <c r="D1532">
        <f t="shared" si="32"/>
        <v>0.1955307262569832</v>
      </c>
    </row>
    <row r="1533" spans="2:4" x14ac:dyDescent="0.25">
      <c r="B1533" s="12">
        <v>34680</v>
      </c>
      <c r="C1533" s="18">
        <v>11.1875</v>
      </c>
      <c r="D1533">
        <f t="shared" si="32"/>
        <v>-5.5555555555555358E-3</v>
      </c>
    </row>
    <row r="1534" spans="2:4" x14ac:dyDescent="0.25">
      <c r="B1534" s="12">
        <v>34673</v>
      </c>
      <c r="C1534" s="18">
        <v>11.25</v>
      </c>
      <c r="D1534">
        <f t="shared" si="32"/>
        <v>-5.2631578947368474E-2</v>
      </c>
    </row>
    <row r="1535" spans="2:4" x14ac:dyDescent="0.25">
      <c r="B1535" s="12">
        <v>34666</v>
      </c>
      <c r="C1535" s="18">
        <v>11.875</v>
      </c>
      <c r="D1535">
        <f t="shared" si="32"/>
        <v>-0.12037037037037035</v>
      </c>
    </row>
    <row r="1536" spans="2:4" x14ac:dyDescent="0.25">
      <c r="B1536" s="12">
        <v>34659</v>
      </c>
      <c r="C1536" s="18">
        <v>13.5</v>
      </c>
      <c r="D1536">
        <f t="shared" si="32"/>
        <v>-3.5714285714285698E-2</v>
      </c>
    </row>
    <row r="1537" spans="2:4" x14ac:dyDescent="0.25">
      <c r="B1537" s="12">
        <v>34652</v>
      </c>
      <c r="C1537" s="18">
        <v>14</v>
      </c>
      <c r="D1537">
        <f t="shared" si="32"/>
        <v>-6.6666666666666652E-2</v>
      </c>
    </row>
    <row r="1538" spans="2:4" x14ac:dyDescent="0.25">
      <c r="B1538" s="12">
        <v>34645</v>
      </c>
      <c r="C1538" s="18">
        <v>15</v>
      </c>
      <c r="D1538">
        <f t="shared" si="32"/>
        <v>-0.13669064748201443</v>
      </c>
    </row>
    <row r="1539" spans="2:4" x14ac:dyDescent="0.25">
      <c r="B1539" s="12">
        <v>34638</v>
      </c>
      <c r="C1539" s="18">
        <v>17.375</v>
      </c>
      <c r="D1539">
        <f t="shared" ref="D1539:D1602" si="33">C1539/C1540-1</f>
        <v>-6.0810810810810856E-2</v>
      </c>
    </row>
    <row r="1540" spans="2:4" x14ac:dyDescent="0.25">
      <c r="B1540" s="12">
        <v>34631</v>
      </c>
      <c r="C1540" s="18">
        <v>18.5</v>
      </c>
      <c r="D1540">
        <f t="shared" si="33"/>
        <v>6.4748201438848962E-2</v>
      </c>
    </row>
    <row r="1541" spans="2:4" x14ac:dyDescent="0.25">
      <c r="B1541" s="12">
        <v>34624</v>
      </c>
      <c r="C1541" s="18">
        <v>17.375</v>
      </c>
      <c r="D1541">
        <f t="shared" si="33"/>
        <v>7.2463768115942351E-3</v>
      </c>
    </row>
    <row r="1542" spans="2:4" x14ac:dyDescent="0.25">
      <c r="B1542" s="12">
        <v>34617</v>
      </c>
      <c r="C1542" s="18">
        <v>17.25</v>
      </c>
      <c r="D1542">
        <f t="shared" si="33"/>
        <v>-1.4285714285714235E-2</v>
      </c>
    </row>
    <row r="1543" spans="2:4" x14ac:dyDescent="0.25">
      <c r="B1543" s="12">
        <v>34610</v>
      </c>
      <c r="C1543" s="18">
        <v>17.5</v>
      </c>
      <c r="D1543">
        <f t="shared" si="33"/>
        <v>-6.6666666666666652E-2</v>
      </c>
    </row>
    <row r="1544" spans="2:4" x14ac:dyDescent="0.25">
      <c r="B1544" s="12">
        <v>34603</v>
      </c>
      <c r="C1544" s="18">
        <v>18.75</v>
      </c>
      <c r="D1544">
        <f t="shared" si="33"/>
        <v>-3.8461538461538436E-2</v>
      </c>
    </row>
    <row r="1545" spans="2:4" x14ac:dyDescent="0.25">
      <c r="B1545" s="12">
        <v>34596</v>
      </c>
      <c r="C1545" s="18">
        <v>19.5</v>
      </c>
      <c r="D1545">
        <f t="shared" si="33"/>
        <v>-6.3694267515923553E-3</v>
      </c>
    </row>
    <row r="1546" spans="2:4" x14ac:dyDescent="0.25">
      <c r="B1546" s="12">
        <v>34589</v>
      </c>
      <c r="C1546" s="18">
        <v>19.625</v>
      </c>
      <c r="D1546">
        <f t="shared" si="33"/>
        <v>6.4102564102563875E-3</v>
      </c>
    </row>
    <row r="1547" spans="2:4" x14ac:dyDescent="0.25">
      <c r="B1547" s="12">
        <v>34582</v>
      </c>
      <c r="C1547" s="18">
        <v>19.5</v>
      </c>
      <c r="D1547">
        <f t="shared" si="33"/>
        <v>9.8591549295774739E-2</v>
      </c>
    </row>
    <row r="1548" spans="2:4" x14ac:dyDescent="0.25">
      <c r="B1548" s="12">
        <v>34575</v>
      </c>
      <c r="C1548" s="18">
        <v>17.75</v>
      </c>
      <c r="D1548">
        <f t="shared" si="33"/>
        <v>-9.5541401273885329E-2</v>
      </c>
    </row>
    <row r="1549" spans="2:4" x14ac:dyDescent="0.25">
      <c r="B1549" s="12">
        <v>34568</v>
      </c>
      <c r="C1549" s="18">
        <v>19.625</v>
      </c>
      <c r="D1549">
        <f t="shared" si="33"/>
        <v>0.10563380281690149</v>
      </c>
    </row>
    <row r="1550" spans="2:4" x14ac:dyDescent="0.25">
      <c r="B1550" s="12">
        <v>34561</v>
      </c>
      <c r="C1550" s="18">
        <v>17.75</v>
      </c>
      <c r="D1550">
        <f t="shared" si="33"/>
        <v>0</v>
      </c>
    </row>
    <row r="1551" spans="2:4" x14ac:dyDescent="0.25">
      <c r="B1551" s="12">
        <v>34554</v>
      </c>
      <c r="C1551" s="18">
        <v>17.75</v>
      </c>
      <c r="D1551">
        <f t="shared" si="33"/>
        <v>0.18333333333333335</v>
      </c>
    </row>
    <row r="1552" spans="2:4" x14ac:dyDescent="0.25">
      <c r="B1552" s="12">
        <v>34547</v>
      </c>
      <c r="C1552" s="18">
        <v>15</v>
      </c>
      <c r="D1552">
        <f t="shared" si="33"/>
        <v>1.6949152542372836E-2</v>
      </c>
    </row>
    <row r="1553" spans="2:4" x14ac:dyDescent="0.25">
      <c r="B1553" s="12">
        <v>34540</v>
      </c>
      <c r="C1553" s="18">
        <v>14.75</v>
      </c>
      <c r="D1553">
        <f t="shared" si="33"/>
        <v>-6.3492063492063489E-2</v>
      </c>
    </row>
    <row r="1554" spans="2:4" x14ac:dyDescent="0.25">
      <c r="B1554" s="12">
        <v>34533</v>
      </c>
      <c r="C1554" s="18">
        <v>15.75</v>
      </c>
      <c r="D1554">
        <f t="shared" si="33"/>
        <v>-9.3525179856115082E-2</v>
      </c>
    </row>
    <row r="1555" spans="2:4" x14ac:dyDescent="0.25">
      <c r="B1555" s="12">
        <v>34526</v>
      </c>
      <c r="C1555" s="18">
        <v>17.375</v>
      </c>
      <c r="D1555">
        <f t="shared" si="33"/>
        <v>3.7313432835820892E-2</v>
      </c>
    </row>
    <row r="1556" spans="2:4" x14ac:dyDescent="0.25">
      <c r="B1556" s="12">
        <v>34519</v>
      </c>
      <c r="C1556" s="18">
        <v>16.75</v>
      </c>
      <c r="D1556">
        <f t="shared" si="33"/>
        <v>0</v>
      </c>
    </row>
    <row r="1557" spans="2:4" x14ac:dyDescent="0.25">
      <c r="B1557" s="12">
        <v>34512</v>
      </c>
      <c r="C1557" s="18">
        <v>16.75</v>
      </c>
      <c r="D1557">
        <f t="shared" si="33"/>
        <v>3.8759689922480689E-2</v>
      </c>
    </row>
    <row r="1558" spans="2:4" x14ac:dyDescent="0.25">
      <c r="B1558" s="12">
        <v>34505</v>
      </c>
      <c r="C1558" s="18">
        <v>16.125</v>
      </c>
      <c r="D1558">
        <f t="shared" si="33"/>
        <v>-9.1549295774647876E-2</v>
      </c>
    </row>
    <row r="1559" spans="2:4" x14ac:dyDescent="0.25">
      <c r="B1559" s="12">
        <v>34498</v>
      </c>
      <c r="C1559" s="18">
        <v>17.75</v>
      </c>
      <c r="D1559">
        <f t="shared" si="33"/>
        <v>-6.5789473684210509E-2</v>
      </c>
    </row>
    <row r="1560" spans="2:4" x14ac:dyDescent="0.25">
      <c r="B1560" s="12">
        <v>34491</v>
      </c>
      <c r="C1560" s="18">
        <v>19</v>
      </c>
      <c r="D1560">
        <f t="shared" si="33"/>
        <v>7.0422535211267512E-2</v>
      </c>
    </row>
    <row r="1561" spans="2:4" x14ac:dyDescent="0.25">
      <c r="B1561" s="12">
        <v>34484</v>
      </c>
      <c r="C1561" s="18">
        <v>17.75</v>
      </c>
      <c r="D1561">
        <f t="shared" si="33"/>
        <v>-1.388888888888884E-2</v>
      </c>
    </row>
    <row r="1562" spans="2:4" x14ac:dyDescent="0.25">
      <c r="B1562" s="12">
        <v>34477</v>
      </c>
      <c r="C1562" s="18">
        <v>18</v>
      </c>
      <c r="D1562">
        <f t="shared" si="33"/>
        <v>-0.11111111111111116</v>
      </c>
    </row>
    <row r="1563" spans="2:4" x14ac:dyDescent="0.25">
      <c r="B1563" s="12">
        <v>34470</v>
      </c>
      <c r="C1563" s="18">
        <v>20.25</v>
      </c>
      <c r="D1563">
        <f t="shared" si="33"/>
        <v>0.15714285714285725</v>
      </c>
    </row>
    <row r="1564" spans="2:4" x14ac:dyDescent="0.25">
      <c r="B1564" s="12">
        <v>34463</v>
      </c>
      <c r="C1564" s="18">
        <v>17.5</v>
      </c>
      <c r="D1564">
        <f t="shared" si="33"/>
        <v>0</v>
      </c>
    </row>
    <row r="1565" spans="2:4" x14ac:dyDescent="0.25">
      <c r="B1565" s="12">
        <v>34456</v>
      </c>
      <c r="C1565" s="18">
        <v>17.5</v>
      </c>
      <c r="D1565">
        <f t="shared" si="33"/>
        <v>-4.7619047619047672E-2</v>
      </c>
    </row>
    <row r="1566" spans="2:4" x14ac:dyDescent="0.25">
      <c r="B1566" s="12">
        <v>34449</v>
      </c>
      <c r="C1566" s="18">
        <v>18.375</v>
      </c>
      <c r="D1566">
        <f t="shared" si="33"/>
        <v>9.7014925373134275E-2</v>
      </c>
    </row>
    <row r="1567" spans="2:4" x14ac:dyDescent="0.25">
      <c r="B1567" s="12">
        <v>34442</v>
      </c>
      <c r="C1567" s="18">
        <v>16.75</v>
      </c>
      <c r="D1567">
        <f t="shared" si="33"/>
        <v>-0.15723270440251569</v>
      </c>
    </row>
    <row r="1568" spans="2:4" x14ac:dyDescent="0.25">
      <c r="B1568" s="12">
        <v>34435</v>
      </c>
      <c r="C1568" s="18">
        <v>19.875</v>
      </c>
      <c r="D1568">
        <f t="shared" si="33"/>
        <v>0.11188811188811187</v>
      </c>
    </row>
    <row r="1569" spans="2:4" x14ac:dyDescent="0.25">
      <c r="B1569" s="12">
        <v>34428</v>
      </c>
      <c r="C1569" s="18">
        <v>17.875</v>
      </c>
      <c r="D1569">
        <f t="shared" si="33"/>
        <v>-8.333333333333337E-2</v>
      </c>
    </row>
    <row r="1570" spans="2:4" x14ac:dyDescent="0.25">
      <c r="B1570" s="12">
        <v>34421</v>
      </c>
      <c r="C1570" s="18">
        <v>19.5</v>
      </c>
      <c r="D1570">
        <f t="shared" si="33"/>
        <v>-3.703703703703709E-2</v>
      </c>
    </row>
    <row r="1571" spans="2:4" x14ac:dyDescent="0.25">
      <c r="B1571" s="12">
        <v>34414</v>
      </c>
      <c r="C1571" s="18">
        <v>20.25</v>
      </c>
      <c r="D1571">
        <f t="shared" si="33"/>
        <v>-0.29257641921397382</v>
      </c>
    </row>
    <row r="1572" spans="2:4" x14ac:dyDescent="0.25">
      <c r="B1572" s="12">
        <v>34407</v>
      </c>
      <c r="C1572" s="18">
        <v>28.625</v>
      </c>
      <c r="D1572">
        <f t="shared" si="33"/>
        <v>9.0476190476190377E-2</v>
      </c>
    </row>
    <row r="1573" spans="2:4" x14ac:dyDescent="0.25">
      <c r="B1573" s="12">
        <v>34400</v>
      </c>
      <c r="C1573" s="18">
        <v>26.25</v>
      </c>
      <c r="D1573">
        <f t="shared" si="33"/>
        <v>7.1428571428571397E-2</v>
      </c>
    </row>
    <row r="1574" spans="2:4" x14ac:dyDescent="0.25">
      <c r="B1574" s="12">
        <v>34393</v>
      </c>
      <c r="C1574" s="18">
        <v>24.5</v>
      </c>
      <c r="D1574">
        <f t="shared" si="33"/>
        <v>-4.8543689320388328E-2</v>
      </c>
    </row>
    <row r="1575" spans="2:4" x14ac:dyDescent="0.25">
      <c r="B1575" s="12">
        <v>34386</v>
      </c>
      <c r="C1575" s="18">
        <v>25.75</v>
      </c>
      <c r="D1575">
        <f t="shared" si="33"/>
        <v>6.1855670103092786E-2</v>
      </c>
    </row>
    <row r="1576" spans="2:4" x14ac:dyDescent="0.25">
      <c r="B1576" s="12">
        <v>34379</v>
      </c>
      <c r="C1576" s="18">
        <v>24.25</v>
      </c>
      <c r="D1576">
        <f t="shared" si="33"/>
        <v>-2.0202020202020221E-2</v>
      </c>
    </row>
    <row r="1577" spans="2:4" x14ac:dyDescent="0.25">
      <c r="B1577" s="12">
        <v>34372</v>
      </c>
      <c r="C1577" s="18">
        <v>24.75</v>
      </c>
      <c r="D1577">
        <f t="shared" si="33"/>
        <v>5.3191489361702038E-2</v>
      </c>
    </row>
    <row r="1578" spans="2:4" x14ac:dyDescent="0.25">
      <c r="B1578" s="12">
        <v>34365</v>
      </c>
      <c r="C1578" s="18">
        <v>23.5</v>
      </c>
      <c r="D1578">
        <f t="shared" si="33"/>
        <v>6.8181818181818121E-2</v>
      </c>
    </row>
    <row r="1579" spans="2:4" x14ac:dyDescent="0.25">
      <c r="B1579" s="12">
        <v>34358</v>
      </c>
      <c r="C1579" s="18">
        <v>22</v>
      </c>
      <c r="D1579">
        <f t="shared" si="33"/>
        <v>1.7341040462427681E-2</v>
      </c>
    </row>
    <row r="1580" spans="2:4" x14ac:dyDescent="0.25">
      <c r="B1580" s="12">
        <v>34351</v>
      </c>
      <c r="C1580" s="18">
        <v>21.625</v>
      </c>
      <c r="D1580">
        <f t="shared" si="33"/>
        <v>-2.8089887640449396E-2</v>
      </c>
    </row>
    <row r="1581" spans="2:4" x14ac:dyDescent="0.25">
      <c r="B1581" s="12">
        <v>34344</v>
      </c>
      <c r="C1581" s="18">
        <v>22.25</v>
      </c>
      <c r="D1581">
        <f t="shared" si="33"/>
        <v>-0.10101010101010099</v>
      </c>
    </row>
    <row r="1582" spans="2:4" x14ac:dyDescent="0.25">
      <c r="B1582" s="12">
        <v>34337</v>
      </c>
      <c r="C1582" s="18">
        <v>24.75</v>
      </c>
      <c r="D1582">
        <f t="shared" si="33"/>
        <v>0.125</v>
      </c>
    </row>
    <row r="1583" spans="2:4" x14ac:dyDescent="0.25">
      <c r="B1583" s="12">
        <v>34330</v>
      </c>
      <c r="C1583" s="18">
        <v>22</v>
      </c>
      <c r="D1583">
        <f t="shared" si="33"/>
        <v>8.6419753086419693E-2</v>
      </c>
    </row>
    <row r="1584" spans="2:4" x14ac:dyDescent="0.25">
      <c r="B1584" s="12">
        <v>34323</v>
      </c>
      <c r="C1584" s="18">
        <v>20.25</v>
      </c>
      <c r="D1584">
        <f t="shared" si="33"/>
        <v>1.2499999999999956E-2</v>
      </c>
    </row>
    <row r="1585" spans="2:4" x14ac:dyDescent="0.25">
      <c r="B1585" s="12">
        <v>34316</v>
      </c>
      <c r="C1585" s="18">
        <v>20</v>
      </c>
      <c r="D1585">
        <f t="shared" si="33"/>
        <v>-4.7619047619047672E-2</v>
      </c>
    </row>
    <row r="1586" spans="2:4" x14ac:dyDescent="0.25">
      <c r="B1586" s="12">
        <v>34309</v>
      </c>
      <c r="C1586" s="18">
        <v>21</v>
      </c>
      <c r="D1586">
        <f t="shared" si="33"/>
        <v>-9.6774193548387122E-2</v>
      </c>
    </row>
    <row r="1587" spans="2:4" x14ac:dyDescent="0.25">
      <c r="B1587" s="12">
        <v>34302</v>
      </c>
      <c r="C1587" s="18">
        <v>23.25</v>
      </c>
      <c r="D1587">
        <f t="shared" si="33"/>
        <v>9.4117647058823639E-2</v>
      </c>
    </row>
    <row r="1588" spans="2:4" x14ac:dyDescent="0.25">
      <c r="B1588" s="12">
        <v>34295</v>
      </c>
      <c r="C1588" s="18">
        <v>21.25</v>
      </c>
      <c r="D1588">
        <f t="shared" si="33"/>
        <v>1.1904761904761862E-2</v>
      </c>
    </row>
    <row r="1589" spans="2:4" x14ac:dyDescent="0.25">
      <c r="B1589" s="12">
        <v>34288</v>
      </c>
      <c r="C1589" s="18">
        <v>21</v>
      </c>
      <c r="D1589">
        <f t="shared" si="33"/>
        <v>-0.21495327102803741</v>
      </c>
    </row>
    <row r="1590" spans="2:4" x14ac:dyDescent="0.25">
      <c r="B1590" s="12">
        <v>34281</v>
      </c>
      <c r="C1590" s="18">
        <v>26.75</v>
      </c>
      <c r="D1590">
        <f t="shared" si="33"/>
        <v>-9.2592592592593004E-3</v>
      </c>
    </row>
    <row r="1591" spans="2:4" x14ac:dyDescent="0.25">
      <c r="B1591" s="12">
        <v>34274</v>
      </c>
      <c r="C1591" s="18">
        <v>27</v>
      </c>
      <c r="D1591">
        <f t="shared" si="33"/>
        <v>1.8867924528301883E-2</v>
      </c>
    </row>
    <row r="1592" spans="2:4" x14ac:dyDescent="0.25">
      <c r="B1592" s="12">
        <v>34267</v>
      </c>
      <c r="C1592" s="18">
        <v>26.5</v>
      </c>
      <c r="D1592">
        <f t="shared" si="33"/>
        <v>6.0000000000000053E-2</v>
      </c>
    </row>
    <row r="1593" spans="2:4" x14ac:dyDescent="0.25">
      <c r="B1593" s="12">
        <v>34260</v>
      </c>
      <c r="C1593" s="18">
        <v>25</v>
      </c>
      <c r="D1593">
        <f t="shared" si="33"/>
        <v>5.0251256281406143E-3</v>
      </c>
    </row>
    <row r="1594" spans="2:4" x14ac:dyDescent="0.25">
      <c r="B1594" s="12">
        <v>34253</v>
      </c>
      <c r="C1594" s="18">
        <v>24.875</v>
      </c>
      <c r="D1594">
        <f t="shared" si="33"/>
        <v>8.1521739130434812E-2</v>
      </c>
    </row>
    <row r="1595" spans="2:4" x14ac:dyDescent="0.25">
      <c r="B1595" s="12">
        <v>34246</v>
      </c>
      <c r="C1595" s="18">
        <v>23</v>
      </c>
      <c r="D1595">
        <f t="shared" si="33"/>
        <v>-4.166666666666663E-2</v>
      </c>
    </row>
    <row r="1596" spans="2:4" x14ac:dyDescent="0.25">
      <c r="B1596" s="12">
        <v>34239</v>
      </c>
      <c r="C1596" s="18">
        <v>24</v>
      </c>
      <c r="D1596">
        <f t="shared" si="33"/>
        <v>5.2356020942407877E-3</v>
      </c>
    </row>
    <row r="1597" spans="2:4" x14ac:dyDescent="0.25">
      <c r="B1597" s="12">
        <v>34232</v>
      </c>
      <c r="C1597" s="18">
        <v>23.875</v>
      </c>
      <c r="D1597">
        <f t="shared" si="33"/>
        <v>5.5248618784530468E-2</v>
      </c>
    </row>
    <row r="1598" spans="2:4" x14ac:dyDescent="0.25">
      <c r="B1598" s="12">
        <v>34225</v>
      </c>
      <c r="C1598" s="18">
        <v>22.625</v>
      </c>
      <c r="D1598">
        <f t="shared" si="33"/>
        <v>-1.6304347826086918E-2</v>
      </c>
    </row>
    <row r="1599" spans="2:4" x14ac:dyDescent="0.25">
      <c r="B1599" s="12">
        <v>34218</v>
      </c>
      <c r="C1599" s="18">
        <v>23</v>
      </c>
      <c r="D1599">
        <f t="shared" si="33"/>
        <v>-1.0752688172043001E-2</v>
      </c>
    </row>
    <row r="1600" spans="2:4" x14ac:dyDescent="0.25">
      <c r="B1600" s="12">
        <v>34211</v>
      </c>
      <c r="C1600" s="18">
        <v>23.25</v>
      </c>
      <c r="D1600">
        <f t="shared" si="33"/>
        <v>0.16981132075471694</v>
      </c>
    </row>
    <row r="1601" spans="2:4" x14ac:dyDescent="0.25">
      <c r="B1601" s="12">
        <v>34204</v>
      </c>
      <c r="C1601" s="18">
        <v>19.875</v>
      </c>
      <c r="D1601">
        <f t="shared" si="33"/>
        <v>9.6551724137931005E-2</v>
      </c>
    </row>
    <row r="1602" spans="2:4" x14ac:dyDescent="0.25">
      <c r="B1602" s="12">
        <v>34197</v>
      </c>
      <c r="C1602" s="18">
        <v>18.125</v>
      </c>
      <c r="D1602">
        <f t="shared" si="33"/>
        <v>3.5714285714285809E-2</v>
      </c>
    </row>
    <row r="1603" spans="2:4" x14ac:dyDescent="0.25">
      <c r="B1603" s="12">
        <v>34190</v>
      </c>
      <c r="C1603" s="18">
        <v>17.5</v>
      </c>
      <c r="D1603">
        <f t="shared" ref="D1603:D1666" si="34">C1603/C1604-1</f>
        <v>5.2631578947368363E-2</v>
      </c>
    </row>
    <row r="1604" spans="2:4" x14ac:dyDescent="0.25">
      <c r="B1604" s="12">
        <v>34183</v>
      </c>
      <c r="C1604" s="18">
        <v>16.625</v>
      </c>
      <c r="D1604">
        <f t="shared" si="34"/>
        <v>-1.4814814814814836E-2</v>
      </c>
    </row>
    <row r="1605" spans="2:4" x14ac:dyDescent="0.25">
      <c r="B1605" s="12">
        <v>34176</v>
      </c>
      <c r="C1605" s="18">
        <v>16.875</v>
      </c>
      <c r="D1605">
        <f t="shared" si="34"/>
        <v>4.6511627906976827E-2</v>
      </c>
    </row>
    <row r="1606" spans="2:4" x14ac:dyDescent="0.25">
      <c r="B1606" s="12">
        <v>34169</v>
      </c>
      <c r="C1606" s="18">
        <v>16.125</v>
      </c>
      <c r="D1606">
        <f t="shared" si="34"/>
        <v>-5.1470588235294157E-2</v>
      </c>
    </row>
    <row r="1607" spans="2:4" x14ac:dyDescent="0.25">
      <c r="B1607" s="12">
        <v>34162</v>
      </c>
      <c r="C1607" s="18">
        <v>17</v>
      </c>
      <c r="D1607">
        <f t="shared" si="34"/>
        <v>8.8000000000000078E-2</v>
      </c>
    </row>
    <row r="1608" spans="2:4" x14ac:dyDescent="0.25">
      <c r="B1608" s="12">
        <v>34155</v>
      </c>
      <c r="C1608" s="18">
        <v>15.625</v>
      </c>
      <c r="D1608">
        <f t="shared" si="34"/>
        <v>-8.0882352941176516E-2</v>
      </c>
    </row>
    <row r="1609" spans="2:4" x14ac:dyDescent="0.25">
      <c r="B1609" s="12">
        <v>34148</v>
      </c>
      <c r="C1609" s="18">
        <v>17</v>
      </c>
      <c r="D1609">
        <f t="shared" si="34"/>
        <v>0.1333333333333333</v>
      </c>
    </row>
    <row r="1610" spans="2:4" x14ac:dyDescent="0.25">
      <c r="B1610" s="12">
        <v>34141</v>
      </c>
      <c r="C1610" s="18">
        <v>15</v>
      </c>
      <c r="D1610">
        <f t="shared" si="34"/>
        <v>3.4482758620689724E-2</v>
      </c>
    </row>
    <row r="1611" spans="2:4" x14ac:dyDescent="0.25">
      <c r="B1611" s="12">
        <v>34134</v>
      </c>
      <c r="C1611" s="18">
        <v>14.5</v>
      </c>
      <c r="D1611">
        <f t="shared" si="34"/>
        <v>2.9585823185463322E-2</v>
      </c>
    </row>
    <row r="1612" spans="2:4" x14ac:dyDescent="0.25">
      <c r="B1612" s="12">
        <v>34127</v>
      </c>
      <c r="C1612" s="18">
        <v>14.083333</v>
      </c>
      <c r="D1612">
        <f t="shared" si="34"/>
        <v>-4.5197762711864375E-2</v>
      </c>
    </row>
    <row r="1613" spans="2:4" x14ac:dyDescent="0.25">
      <c r="B1613" s="12">
        <v>34120</v>
      </c>
      <c r="C1613" s="18">
        <v>14.75</v>
      </c>
      <c r="D1613">
        <f t="shared" si="34"/>
        <v>-6.3492063492063489E-2</v>
      </c>
    </row>
    <row r="1614" spans="2:4" x14ac:dyDescent="0.25">
      <c r="B1614" s="12">
        <v>34113</v>
      </c>
      <c r="C1614" s="18">
        <v>15.75</v>
      </c>
      <c r="D1614">
        <f t="shared" si="34"/>
        <v>-1.0471224911597354E-2</v>
      </c>
    </row>
    <row r="1615" spans="2:4" x14ac:dyDescent="0.25">
      <c r="B1615" s="12">
        <v>34106</v>
      </c>
      <c r="C1615" s="18">
        <v>15.916667</v>
      </c>
      <c r="D1615">
        <f t="shared" si="34"/>
        <v>0.22829587725519951</v>
      </c>
    </row>
    <row r="1616" spans="2:4" x14ac:dyDescent="0.25">
      <c r="B1616" s="12">
        <v>34099</v>
      </c>
      <c r="C1616" s="18">
        <v>12.958333</v>
      </c>
      <c r="D1616">
        <f t="shared" si="34"/>
        <v>7.2413795101070155E-2</v>
      </c>
    </row>
    <row r="1617" spans="2:4" x14ac:dyDescent="0.25">
      <c r="B1617" s="12">
        <v>34092</v>
      </c>
      <c r="C1617" s="18">
        <v>12.083333</v>
      </c>
      <c r="D1617">
        <f t="shared" si="34"/>
        <v>9.848481818181809E-2</v>
      </c>
    </row>
    <row r="1618" spans="2:4" x14ac:dyDescent="0.25">
      <c r="B1618" s="12">
        <v>34085</v>
      </c>
      <c r="C1618" s="18">
        <v>11</v>
      </c>
      <c r="D1618">
        <f t="shared" si="34"/>
        <v>-7.5187671434215897E-3</v>
      </c>
    </row>
    <row r="1619" spans="2:4" x14ac:dyDescent="0.25">
      <c r="B1619" s="12">
        <v>34078</v>
      </c>
      <c r="C1619" s="18">
        <v>11.083333</v>
      </c>
      <c r="D1619">
        <f t="shared" si="34"/>
        <v>-7.4627460458882577E-3</v>
      </c>
    </row>
    <row r="1620" spans="2:4" x14ac:dyDescent="0.25">
      <c r="B1620" s="12">
        <v>34071</v>
      </c>
      <c r="C1620" s="18">
        <v>11.166667</v>
      </c>
      <c r="D1620">
        <f t="shared" si="34"/>
        <v>8.9430926829268342E-2</v>
      </c>
    </row>
    <row r="1621" spans="2:4" x14ac:dyDescent="0.25">
      <c r="B1621" s="12">
        <v>34064</v>
      </c>
      <c r="C1621" s="18">
        <v>10.25</v>
      </c>
      <c r="D1621">
        <f t="shared" si="34"/>
        <v>6.034479102259338E-2</v>
      </c>
    </row>
    <row r="1622" spans="2:4" x14ac:dyDescent="0.25">
      <c r="B1622" s="12">
        <v>34057</v>
      </c>
      <c r="C1622" s="18">
        <v>9.6666670000000003</v>
      </c>
      <c r="D1622">
        <f t="shared" si="34"/>
        <v>4.5045081081081184E-2</v>
      </c>
    </row>
    <row r="1623" spans="2:4" x14ac:dyDescent="0.25">
      <c r="B1623" s="12">
        <v>34050</v>
      </c>
      <c r="C1623" s="18">
        <v>9.25</v>
      </c>
      <c r="D1623">
        <f t="shared" si="34"/>
        <v>-9.0163964256919193E-2</v>
      </c>
    </row>
    <row r="1624" spans="2:4" x14ac:dyDescent="0.25">
      <c r="B1624" s="12">
        <v>34043</v>
      </c>
      <c r="C1624" s="18">
        <v>10.166667</v>
      </c>
      <c r="D1624">
        <f t="shared" si="34"/>
        <v>5.1724136147443645E-2</v>
      </c>
    </row>
    <row r="1625" spans="2:4" x14ac:dyDescent="0.25">
      <c r="B1625" s="12">
        <v>34036</v>
      </c>
      <c r="C1625" s="18">
        <v>9.6666670000000003</v>
      </c>
      <c r="D1625">
        <f t="shared" si="34"/>
        <v>4.5045081081081184E-2</v>
      </c>
    </row>
    <row r="1626" spans="2:4" x14ac:dyDescent="0.25">
      <c r="B1626" s="12">
        <v>34029</v>
      </c>
      <c r="C1626" s="18">
        <v>9.25</v>
      </c>
      <c r="D1626">
        <f t="shared" si="34"/>
        <v>0.19354838709677424</v>
      </c>
    </row>
    <row r="1627" spans="2:4" x14ac:dyDescent="0.25">
      <c r="B1627" s="12">
        <v>34022</v>
      </c>
      <c r="C1627" s="18">
        <v>7.75</v>
      </c>
      <c r="D1627">
        <f t="shared" si="34"/>
        <v>-5.1020446897124705E-2</v>
      </c>
    </row>
    <row r="1628" spans="2:4" x14ac:dyDescent="0.25">
      <c r="B1628" s="12">
        <v>34015</v>
      </c>
      <c r="C1628" s="18">
        <v>8.1666670000000003</v>
      </c>
      <c r="D1628">
        <f t="shared" si="34"/>
        <v>-8.4112146388330977E-2</v>
      </c>
    </row>
    <row r="1629" spans="2:4" x14ac:dyDescent="0.25">
      <c r="B1629" s="12">
        <v>34008</v>
      </c>
      <c r="C1629" s="18">
        <v>8.9166670000000003</v>
      </c>
      <c r="D1629">
        <f t="shared" si="34"/>
        <v>0.18888893333333345</v>
      </c>
    </row>
    <row r="1630" spans="2:4" x14ac:dyDescent="0.25">
      <c r="B1630" s="12">
        <v>34001</v>
      </c>
      <c r="C1630" s="18">
        <v>7.5</v>
      </c>
      <c r="D1630">
        <f t="shared" si="34"/>
        <v>-4.7619047619047672E-2</v>
      </c>
    </row>
    <row r="1631" spans="2:4" x14ac:dyDescent="0.25">
      <c r="B1631" s="12">
        <v>33994</v>
      </c>
      <c r="C1631" s="18">
        <v>7.875</v>
      </c>
      <c r="D1631">
        <f t="shared" si="34"/>
        <v>1.6129032258064502E-2</v>
      </c>
    </row>
    <row r="1632" spans="2:4" x14ac:dyDescent="0.25">
      <c r="B1632" s="12">
        <v>33987</v>
      </c>
      <c r="C1632" s="18">
        <v>7.75</v>
      </c>
      <c r="D1632">
        <f t="shared" si="34"/>
        <v>0.19230769230769229</v>
      </c>
    </row>
    <row r="1633" spans="2:4" x14ac:dyDescent="0.25">
      <c r="B1633" s="12">
        <v>33980</v>
      </c>
      <c r="C1633" s="18">
        <v>6.5</v>
      </c>
      <c r="D1633">
        <f t="shared" si="34"/>
        <v>-6.5868218724225991E-2</v>
      </c>
    </row>
    <row r="1634" spans="2:4" x14ac:dyDescent="0.25">
      <c r="B1634" s="12">
        <v>33973</v>
      </c>
      <c r="C1634" s="18">
        <v>6.9583329999999997</v>
      </c>
      <c r="D1634">
        <f t="shared" si="34"/>
        <v>-2.906985911302995E-2</v>
      </c>
    </row>
    <row r="1635" spans="2:4" x14ac:dyDescent="0.25">
      <c r="B1635" s="12">
        <v>33966</v>
      </c>
      <c r="C1635" s="18">
        <v>7.1666670000000003</v>
      </c>
      <c r="D1635">
        <f t="shared" si="34"/>
        <v>-9.4736838116343702E-2</v>
      </c>
    </row>
    <row r="1636" spans="2:4" x14ac:dyDescent="0.25">
      <c r="B1636" s="12">
        <v>33959</v>
      </c>
      <c r="C1636" s="18">
        <v>7.9166670000000003</v>
      </c>
      <c r="D1636">
        <f t="shared" si="34"/>
        <v>0.14457830628538293</v>
      </c>
    </row>
    <row r="1637" spans="2:4" x14ac:dyDescent="0.25">
      <c r="B1637" s="12">
        <v>33952</v>
      </c>
      <c r="C1637" s="18">
        <v>6.9166670000000003</v>
      </c>
      <c r="D1637">
        <f t="shared" si="34"/>
        <v>0.43103465041618305</v>
      </c>
    </row>
    <row r="1638" spans="2:4" x14ac:dyDescent="0.25">
      <c r="B1638" s="12">
        <v>33945</v>
      </c>
      <c r="C1638" s="18">
        <v>4.8333329999999997</v>
      </c>
      <c r="D1638">
        <f t="shared" si="34"/>
        <v>-1.694928698648912E-2</v>
      </c>
    </row>
    <row r="1639" spans="2:4" x14ac:dyDescent="0.25">
      <c r="B1639" s="12">
        <v>33938</v>
      </c>
      <c r="C1639" s="18">
        <v>4.9166670000000003</v>
      </c>
      <c r="D1639">
        <f t="shared" si="34"/>
        <v>-1.6666599999999976E-2</v>
      </c>
    </row>
    <row r="1640" spans="2:4" x14ac:dyDescent="0.25">
      <c r="B1640" s="12">
        <v>33931</v>
      </c>
      <c r="C1640" s="18">
        <v>5</v>
      </c>
      <c r="D1640">
        <f t="shared" si="34"/>
        <v>2.564102564102555E-2</v>
      </c>
    </row>
    <row r="1641" spans="2:4" x14ac:dyDescent="0.25">
      <c r="B1641" s="12">
        <v>33924</v>
      </c>
      <c r="C1641" s="18">
        <v>4.875</v>
      </c>
      <c r="D1641">
        <f t="shared" si="34"/>
        <v>-2.5000000000000022E-2</v>
      </c>
    </row>
    <row r="1642" spans="2:4" x14ac:dyDescent="0.25">
      <c r="B1642" s="12">
        <v>33917</v>
      </c>
      <c r="C1642" s="18">
        <v>5</v>
      </c>
      <c r="D1642">
        <f t="shared" si="34"/>
        <v>0.13207538625846138</v>
      </c>
    </row>
    <row r="1643" spans="2:4" x14ac:dyDescent="0.25">
      <c r="B1643" s="12">
        <v>33910</v>
      </c>
      <c r="C1643" s="18">
        <v>4.4166670000000003</v>
      </c>
      <c r="D1643">
        <f t="shared" si="34"/>
        <v>8.1632822990434617E-2</v>
      </c>
    </row>
    <row r="1644" spans="2:4" x14ac:dyDescent="0.25">
      <c r="B1644" s="12">
        <v>33903</v>
      </c>
      <c r="C1644" s="18">
        <v>4.0833329999999997</v>
      </c>
      <c r="D1644">
        <f t="shared" si="34"/>
        <v>4.2553017655062364E-2</v>
      </c>
    </row>
    <row r="1645" spans="2:4" x14ac:dyDescent="0.25">
      <c r="B1645" s="12">
        <v>33896</v>
      </c>
      <c r="C1645" s="18">
        <v>3.9166669999999999</v>
      </c>
      <c r="D1645">
        <f t="shared" si="34"/>
        <v>-2.0833250000000025E-2</v>
      </c>
    </row>
    <row r="1646" spans="2:4" x14ac:dyDescent="0.25">
      <c r="B1646" s="12">
        <v>33889</v>
      </c>
      <c r="C1646" s="18">
        <v>4</v>
      </c>
      <c r="D1646">
        <f t="shared" si="34"/>
        <v>-5.8823529411764719E-2</v>
      </c>
    </row>
    <row r="1647" spans="2:4" x14ac:dyDescent="0.25">
      <c r="B1647" s="12">
        <v>33882</v>
      </c>
      <c r="C1647" s="18">
        <v>4.25</v>
      </c>
      <c r="D1647">
        <f t="shared" si="34"/>
        <v>0.15909080371901796</v>
      </c>
    </row>
    <row r="1648" spans="2:4" x14ac:dyDescent="0.25">
      <c r="B1648" s="12">
        <v>33875</v>
      </c>
      <c r="C1648" s="18">
        <v>3.6666669999999999</v>
      </c>
      <c r="D1648">
        <f t="shared" si="34"/>
        <v>4.761914285714286E-2</v>
      </c>
    </row>
    <row r="1649" spans="2:4" x14ac:dyDescent="0.25">
      <c r="B1649" s="12">
        <v>33868</v>
      </c>
      <c r="C1649" s="18">
        <v>3.5</v>
      </c>
      <c r="D1649">
        <f t="shared" si="34"/>
        <v>-4.5454632231397007E-2</v>
      </c>
    </row>
    <row r="1650" spans="2:4" x14ac:dyDescent="0.25">
      <c r="B1650" s="12">
        <v>33861</v>
      </c>
      <c r="C1650" s="18">
        <v>3.6666669999999999</v>
      </c>
      <c r="D1650">
        <f t="shared" si="34"/>
        <v>0.12820523076923074</v>
      </c>
    </row>
    <row r="1651" spans="2:4" x14ac:dyDescent="0.25">
      <c r="B1651" s="12">
        <v>33854</v>
      </c>
      <c r="C1651" s="18">
        <v>3.25</v>
      </c>
      <c r="D1651">
        <f t="shared" si="34"/>
        <v>0.11428558693879021</v>
      </c>
    </row>
    <row r="1652" spans="2:4" x14ac:dyDescent="0.25">
      <c r="B1652" s="12">
        <v>33847</v>
      </c>
      <c r="C1652" s="18">
        <v>2.9166669999999999</v>
      </c>
      <c r="D1652">
        <f t="shared" si="34"/>
        <v>-0.12499981249998127</v>
      </c>
    </row>
    <row r="1653" spans="2:4" x14ac:dyDescent="0.25">
      <c r="B1653" s="12">
        <v>33840</v>
      </c>
      <c r="C1653" s="18">
        <v>3.3333330000000001</v>
      </c>
      <c r="D1653">
        <f t="shared" si="34"/>
        <v>0</v>
      </c>
    </row>
    <row r="1654" spans="2:4" x14ac:dyDescent="0.25">
      <c r="B1654" s="12">
        <v>33833</v>
      </c>
      <c r="C1654" s="18">
        <v>3.3333330000000001</v>
      </c>
      <c r="D1654">
        <f t="shared" si="34"/>
        <v>0</v>
      </c>
    </row>
    <row r="1655" spans="2:4" x14ac:dyDescent="0.25">
      <c r="B1655" s="12">
        <v>33826</v>
      </c>
      <c r="C1655" s="18">
        <v>3.3333330000000001</v>
      </c>
      <c r="D1655">
        <f t="shared" si="34"/>
        <v>-2.4390436644835423E-2</v>
      </c>
    </row>
    <row r="1656" spans="2:4" x14ac:dyDescent="0.25">
      <c r="B1656" s="12">
        <v>33819</v>
      </c>
      <c r="C1656" s="18">
        <v>3.4166669999999999</v>
      </c>
      <c r="D1656">
        <f t="shared" si="34"/>
        <v>-0.10869548771265114</v>
      </c>
    </row>
    <row r="1657" spans="2:4" x14ac:dyDescent="0.25">
      <c r="B1657" s="12">
        <v>33812</v>
      </c>
      <c r="C1657" s="18">
        <v>3.8333330000000001</v>
      </c>
      <c r="D1657">
        <f t="shared" si="34"/>
        <v>6.9767448350460226E-2</v>
      </c>
    </row>
    <row r="1658" spans="2:4" x14ac:dyDescent="0.25">
      <c r="B1658" s="12">
        <v>33805</v>
      </c>
      <c r="C1658" s="18">
        <v>3.5833330000000001</v>
      </c>
      <c r="D1658">
        <f t="shared" si="34"/>
        <v>2.3809428571428537E-2</v>
      </c>
    </row>
    <row r="1659" spans="2:4" x14ac:dyDescent="0.25">
      <c r="B1659" s="12">
        <v>33798</v>
      </c>
      <c r="C1659" s="18">
        <v>3.5</v>
      </c>
      <c r="D1659">
        <f t="shared" si="34"/>
        <v>-2.3255723093555614E-2</v>
      </c>
    </row>
    <row r="1660" spans="2:4" x14ac:dyDescent="0.25">
      <c r="B1660" s="12">
        <v>33791</v>
      </c>
      <c r="C1660" s="18">
        <v>3.5833330000000001</v>
      </c>
      <c r="D1660">
        <f t="shared" si="34"/>
        <v>-4.4444533333333314E-2</v>
      </c>
    </row>
    <row r="1661" spans="2:4" x14ac:dyDescent="0.25">
      <c r="B1661" s="12">
        <v>33784</v>
      </c>
      <c r="C1661" s="18">
        <v>3.75</v>
      </c>
      <c r="D1661">
        <f t="shared" si="34"/>
        <v>4.6511725256904723E-2</v>
      </c>
    </row>
    <row r="1662" spans="2:4" x14ac:dyDescent="0.25">
      <c r="B1662" s="12">
        <v>33777</v>
      </c>
      <c r="C1662" s="18">
        <v>3.5833330000000001</v>
      </c>
      <c r="D1662">
        <f t="shared" si="34"/>
        <v>2.3809428571428537E-2</v>
      </c>
    </row>
    <row r="1663" spans="2:4" x14ac:dyDescent="0.25">
      <c r="B1663" s="12">
        <v>33770</v>
      </c>
      <c r="C1663" s="18">
        <v>3.5</v>
      </c>
      <c r="D1663">
        <f t="shared" si="34"/>
        <v>-2.3255723093555614E-2</v>
      </c>
    </row>
    <row r="1664" spans="2:4" x14ac:dyDescent="0.25">
      <c r="B1664" s="12">
        <v>33763</v>
      </c>
      <c r="C1664" s="18">
        <v>3.5833330000000001</v>
      </c>
      <c r="D1664">
        <f t="shared" si="34"/>
        <v>0</v>
      </c>
    </row>
    <row r="1665" spans="2:4" x14ac:dyDescent="0.25">
      <c r="B1665" s="12">
        <v>33756</v>
      </c>
      <c r="C1665" s="18">
        <v>3.5833330000000001</v>
      </c>
      <c r="D1665">
        <f t="shared" si="34"/>
        <v>-2.2727452479322396E-2</v>
      </c>
    </row>
    <row r="1666" spans="2:4" x14ac:dyDescent="0.25">
      <c r="B1666" s="12">
        <v>33749</v>
      </c>
      <c r="C1666" s="18">
        <v>3.6666669999999999</v>
      </c>
      <c r="D1666">
        <f t="shared" si="34"/>
        <v>-8.3333250000000025E-2</v>
      </c>
    </row>
    <row r="1667" spans="2:4" x14ac:dyDescent="0.25">
      <c r="B1667" s="12">
        <v>33742</v>
      </c>
      <c r="C1667" s="18">
        <v>4</v>
      </c>
      <c r="D1667">
        <f t="shared" ref="D1667:D1730" si="35">C1667/C1668-1</f>
        <v>4.3478351606813126E-2</v>
      </c>
    </row>
    <row r="1668" spans="2:4" x14ac:dyDescent="0.25">
      <c r="B1668" s="12">
        <v>33735</v>
      </c>
      <c r="C1668" s="18">
        <v>3.8333330000000001</v>
      </c>
      <c r="D1668">
        <f t="shared" si="35"/>
        <v>2.2222133333333449E-2</v>
      </c>
    </row>
    <row r="1669" spans="2:4" x14ac:dyDescent="0.25">
      <c r="B1669" s="12">
        <v>33728</v>
      </c>
      <c r="C1669" s="18">
        <v>3.75</v>
      </c>
      <c r="D1669">
        <f t="shared" si="35"/>
        <v>7.1428571428571397E-2</v>
      </c>
    </row>
    <row r="1670" spans="2:4" x14ac:dyDescent="0.25">
      <c r="B1670" s="12">
        <v>33721</v>
      </c>
      <c r="C1670" s="18">
        <v>3.5</v>
      </c>
      <c r="D1670">
        <f t="shared" si="35"/>
        <v>-4.5454632231397007E-2</v>
      </c>
    </row>
    <row r="1671" spans="2:4" x14ac:dyDescent="0.25">
      <c r="B1671" s="12">
        <v>33714</v>
      </c>
      <c r="C1671" s="18">
        <v>3.6666669999999999</v>
      </c>
      <c r="D1671">
        <f t="shared" si="35"/>
        <v>0.12820523076923074</v>
      </c>
    </row>
    <row r="1672" spans="2:4" x14ac:dyDescent="0.25">
      <c r="B1672" s="12">
        <v>33707</v>
      </c>
      <c r="C1672" s="18">
        <v>3.25</v>
      </c>
      <c r="D1672">
        <f t="shared" si="35"/>
        <v>0</v>
      </c>
    </row>
    <row r="1673" spans="2:4" x14ac:dyDescent="0.25">
      <c r="B1673" s="12">
        <v>33700</v>
      </c>
      <c r="C1673" s="18">
        <v>3.25</v>
      </c>
      <c r="D1673">
        <f t="shared" si="35"/>
        <v>0.14705895847752459</v>
      </c>
    </row>
    <row r="1674" spans="2:4" x14ac:dyDescent="0.25">
      <c r="B1674" s="12">
        <v>33693</v>
      </c>
      <c r="C1674" s="18">
        <v>2.8333330000000001</v>
      </c>
      <c r="D1674">
        <f t="shared" si="35"/>
        <v>-2.8571653877525249E-2</v>
      </c>
    </row>
    <row r="1675" spans="2:4" x14ac:dyDescent="0.25">
      <c r="B1675" s="12">
        <v>33686</v>
      </c>
      <c r="C1675" s="18">
        <v>2.9166669999999999</v>
      </c>
      <c r="D1675">
        <f t="shared" si="35"/>
        <v>-0.16666657142857144</v>
      </c>
    </row>
    <row r="1676" spans="2:4" x14ac:dyDescent="0.25">
      <c r="B1676" s="12">
        <v>33679</v>
      </c>
      <c r="C1676" s="18">
        <v>3.5</v>
      </c>
      <c r="D1676">
        <f t="shared" si="35"/>
        <v>0</v>
      </c>
    </row>
    <row r="1677" spans="2:4" x14ac:dyDescent="0.25">
      <c r="B1677" s="12">
        <v>33672</v>
      </c>
      <c r="C1677" s="18">
        <v>3.5</v>
      </c>
      <c r="D1677">
        <f t="shared" si="35"/>
        <v>0.10526304155125876</v>
      </c>
    </row>
    <row r="1678" spans="2:4" x14ac:dyDescent="0.25">
      <c r="B1678" s="12">
        <v>33665</v>
      </c>
      <c r="C1678" s="18">
        <v>3.1666669999999999</v>
      </c>
      <c r="D1678">
        <f t="shared" si="35"/>
        <v>0.18749997656250295</v>
      </c>
    </row>
    <row r="1679" spans="2:4" x14ac:dyDescent="0.25">
      <c r="B1679" s="12">
        <v>33658</v>
      </c>
      <c r="C1679" s="18">
        <v>2.6666669999999999</v>
      </c>
      <c r="D1679">
        <f t="shared" si="35"/>
        <v>0.12280715789473673</v>
      </c>
    </row>
    <row r="1680" spans="2:4" x14ac:dyDescent="0.25">
      <c r="B1680" s="12">
        <v>33651</v>
      </c>
      <c r="C1680" s="18">
        <v>2.375</v>
      </c>
      <c r="D1680">
        <f t="shared" si="35"/>
        <v>5.555555555555558E-2</v>
      </c>
    </row>
    <row r="1681" spans="2:4" x14ac:dyDescent="0.25">
      <c r="B1681" s="12">
        <v>33644</v>
      </c>
      <c r="C1681" s="18">
        <v>2.25</v>
      </c>
      <c r="D1681">
        <f t="shared" si="35"/>
        <v>0.19999999999999996</v>
      </c>
    </row>
    <row r="1682" spans="2:4" x14ac:dyDescent="0.25">
      <c r="B1682" s="12">
        <v>33637</v>
      </c>
      <c r="C1682" s="18">
        <v>1.875</v>
      </c>
      <c r="D1682">
        <f t="shared" si="35"/>
        <v>0.5</v>
      </c>
    </row>
    <row r="1683" spans="2:4" x14ac:dyDescent="0.25">
      <c r="B1683" s="12">
        <v>33630</v>
      </c>
      <c r="C1683" s="18">
        <v>1.25</v>
      </c>
      <c r="D1683">
        <f t="shared" si="35"/>
        <v>0</v>
      </c>
    </row>
    <row r="1684" spans="2:4" x14ac:dyDescent="0.25">
      <c r="B1684" s="12">
        <v>33623</v>
      </c>
      <c r="C1684" s="18">
        <v>1.25</v>
      </c>
      <c r="D1684">
        <f t="shared" si="35"/>
        <v>-0.11764726643593726</v>
      </c>
    </row>
    <row r="1685" spans="2:4" x14ac:dyDescent="0.25">
      <c r="B1685" s="12">
        <v>33616</v>
      </c>
      <c r="C1685" s="18">
        <v>1.4166669999999999</v>
      </c>
      <c r="D1685">
        <f t="shared" si="35"/>
        <v>0</v>
      </c>
    </row>
    <row r="1686" spans="2:4" x14ac:dyDescent="0.25">
      <c r="B1686" s="12">
        <v>33609</v>
      </c>
      <c r="C1686" s="18">
        <v>1.4166669999999999</v>
      </c>
      <c r="D1686">
        <f t="shared" si="35"/>
        <v>-5.5555333333333401E-2</v>
      </c>
    </row>
    <row r="1687" spans="2:4" x14ac:dyDescent="0.25">
      <c r="B1687" s="12">
        <v>33602</v>
      </c>
      <c r="C1687" s="18">
        <v>1.5</v>
      </c>
      <c r="D1687">
        <f t="shared" si="35"/>
        <v>-5.2631379501343112E-2</v>
      </c>
    </row>
    <row r="1688" spans="2:4" x14ac:dyDescent="0.25">
      <c r="B1688" s="12">
        <v>33595</v>
      </c>
      <c r="C1688" s="18">
        <v>1.5833330000000001</v>
      </c>
      <c r="D1688">
        <f t="shared" si="35"/>
        <v>0</v>
      </c>
    </row>
    <row r="1689" spans="2:4" x14ac:dyDescent="0.25">
      <c r="B1689" s="12">
        <v>33588</v>
      </c>
      <c r="C1689" s="18">
        <v>1.5833330000000001</v>
      </c>
      <c r="D1689">
        <f t="shared" si="35"/>
        <v>0</v>
      </c>
    </row>
    <row r="1690" spans="2:4" x14ac:dyDescent="0.25">
      <c r="B1690" s="12">
        <v>33581</v>
      </c>
      <c r="C1690" s="18">
        <v>1.5833330000000001</v>
      </c>
      <c r="D1690">
        <f t="shared" si="35"/>
        <v>-2.564123076923075E-2</v>
      </c>
    </row>
    <row r="1691" spans="2:4" x14ac:dyDescent="0.25">
      <c r="B1691" s="12">
        <v>33574</v>
      </c>
      <c r="C1691" s="18">
        <v>1.625</v>
      </c>
      <c r="D1691">
        <f t="shared" si="35"/>
        <v>-4.8780302201034687E-2</v>
      </c>
    </row>
    <row r="1692" spans="2:4" x14ac:dyDescent="0.25">
      <c r="B1692" s="12">
        <v>33567</v>
      </c>
      <c r="C1692" s="18">
        <v>1.7083330000000001</v>
      </c>
      <c r="D1692">
        <f t="shared" si="35"/>
        <v>2.4999595000081198E-2</v>
      </c>
    </row>
    <row r="1693" spans="2:4" x14ac:dyDescent="0.25">
      <c r="B1693" s="12">
        <v>33560</v>
      </c>
      <c r="C1693" s="18">
        <v>1.6666669999999999</v>
      </c>
      <c r="D1693">
        <f t="shared" si="35"/>
        <v>0.23076917396451102</v>
      </c>
    </row>
    <row r="1694" spans="2:4" x14ac:dyDescent="0.25">
      <c r="B1694" s="12">
        <v>33553</v>
      </c>
      <c r="C1694" s="18">
        <v>1.3541669999999999</v>
      </c>
      <c r="D1694">
        <f t="shared" si="35"/>
        <v>1.5625503906375737E-2</v>
      </c>
    </row>
    <row r="1695" spans="2:4" x14ac:dyDescent="0.25">
      <c r="B1695" s="12">
        <v>33546</v>
      </c>
      <c r="C1695" s="18">
        <v>1.3333330000000001</v>
      </c>
      <c r="D1695">
        <f t="shared" si="35"/>
        <v>0.23076930177516974</v>
      </c>
    </row>
    <row r="1696" spans="2:4" x14ac:dyDescent="0.25">
      <c r="B1696" s="12">
        <v>33539</v>
      </c>
      <c r="C1696" s="18">
        <v>1.0833330000000001</v>
      </c>
      <c r="D1696">
        <f t="shared" si="35"/>
        <v>-7.1429122448821936E-2</v>
      </c>
    </row>
    <row r="1697" spans="2:4" x14ac:dyDescent="0.25">
      <c r="B1697" s="12">
        <v>33532</v>
      </c>
      <c r="C1697" s="18">
        <v>1.1666669999999999</v>
      </c>
      <c r="D1697">
        <f t="shared" si="35"/>
        <v>-6.6666400000000126E-2</v>
      </c>
    </row>
    <row r="1698" spans="2:4" x14ac:dyDescent="0.25">
      <c r="B1698" s="12">
        <v>33525</v>
      </c>
      <c r="C1698" s="18">
        <v>1.25</v>
      </c>
      <c r="D1698">
        <f t="shared" si="35"/>
        <v>7.1428265306209937E-2</v>
      </c>
    </row>
    <row r="1699" spans="2:4" x14ac:dyDescent="0.25">
      <c r="B1699" s="12">
        <v>33518</v>
      </c>
      <c r="C1699" s="18">
        <v>1.1666669999999999</v>
      </c>
      <c r="D1699">
        <f t="shared" si="35"/>
        <v>-0.12499953124988294</v>
      </c>
    </row>
    <row r="1700" spans="2:4" x14ac:dyDescent="0.25">
      <c r="B1700" s="12">
        <v>33511</v>
      </c>
      <c r="C1700" s="18">
        <v>1.3333330000000001</v>
      </c>
      <c r="D1700">
        <f t="shared" si="35"/>
        <v>0</v>
      </c>
    </row>
    <row r="1701" spans="2:4" x14ac:dyDescent="0.25">
      <c r="B1701" s="12">
        <v>33504</v>
      </c>
      <c r="C1701" s="18">
        <v>1.3333330000000001</v>
      </c>
      <c r="D1701">
        <f t="shared" si="35"/>
        <v>6.6666400000000126E-2</v>
      </c>
    </row>
    <row r="1702" spans="2:4" x14ac:dyDescent="0.25">
      <c r="B1702" s="12">
        <v>33497</v>
      </c>
      <c r="C1702" s="18">
        <v>1.25</v>
      </c>
      <c r="D1702">
        <f t="shared" si="35"/>
        <v>0.15384650887584872</v>
      </c>
    </row>
    <row r="1703" spans="2:4" x14ac:dyDescent="0.25">
      <c r="B1703" s="12">
        <v>33490</v>
      </c>
      <c r="C1703" s="18">
        <v>1.0833330000000001</v>
      </c>
      <c r="D1703">
        <f t="shared" si="35"/>
        <v>-7.1429122448821936E-2</v>
      </c>
    </row>
    <row r="1704" spans="2:4" x14ac:dyDescent="0.25">
      <c r="B1704" s="12">
        <v>33483</v>
      </c>
      <c r="C1704" s="18">
        <v>1.1666669999999999</v>
      </c>
      <c r="D1704">
        <f t="shared" si="35"/>
        <v>-6.6666400000000126E-2</v>
      </c>
    </row>
    <row r="1705" spans="2:4" x14ac:dyDescent="0.25">
      <c r="B1705" s="12">
        <v>33476</v>
      </c>
      <c r="C1705" s="18">
        <v>1.25</v>
      </c>
      <c r="D1705">
        <f t="shared" si="35"/>
        <v>0.15384650887584872</v>
      </c>
    </row>
    <row r="1706" spans="2:4" x14ac:dyDescent="0.25">
      <c r="B1706" s="12">
        <v>33469</v>
      </c>
      <c r="C1706" s="18">
        <v>1.0833330000000001</v>
      </c>
      <c r="D1706">
        <f t="shared" si="35"/>
        <v>8.3333000000000101E-2</v>
      </c>
    </row>
    <row r="1707" spans="2:4" x14ac:dyDescent="0.25">
      <c r="B1707" s="12">
        <v>33462</v>
      </c>
      <c r="C1707" s="18">
        <v>1</v>
      </c>
      <c r="D1707">
        <f t="shared" si="35"/>
        <v>-0.19999999999999996</v>
      </c>
    </row>
    <row r="1708" spans="2:4" x14ac:dyDescent="0.25">
      <c r="B1708" s="12">
        <v>33455</v>
      </c>
      <c r="C1708" s="18">
        <v>1.25</v>
      </c>
      <c r="D1708">
        <f t="shared" si="35"/>
        <v>7.1428265306209937E-2</v>
      </c>
    </row>
    <row r="1709" spans="2:4" x14ac:dyDescent="0.25">
      <c r="B1709" s="12">
        <v>33448</v>
      </c>
      <c r="C1709" s="18">
        <v>1.1666669999999999</v>
      </c>
      <c r="D1709">
        <f t="shared" si="35"/>
        <v>7.6923715976527696E-2</v>
      </c>
    </row>
    <row r="1710" spans="2:4" x14ac:dyDescent="0.25">
      <c r="B1710" s="12">
        <v>33441</v>
      </c>
      <c r="C1710" s="18">
        <v>1.0833330000000001</v>
      </c>
      <c r="D1710">
        <f t="shared" si="35"/>
        <v>-0.13333359999999994</v>
      </c>
    </row>
    <row r="1711" spans="2:4" x14ac:dyDescent="0.25">
      <c r="B1711" s="12">
        <v>33434</v>
      </c>
      <c r="C1711" s="18">
        <v>1.25</v>
      </c>
      <c r="D1711">
        <f t="shared" si="35"/>
        <v>7.1428265306209937E-2</v>
      </c>
    </row>
    <row r="1712" spans="2:4" x14ac:dyDescent="0.25">
      <c r="B1712" s="12">
        <v>33427</v>
      </c>
      <c r="C1712" s="18">
        <v>1.1666669999999999</v>
      </c>
      <c r="D1712">
        <f t="shared" si="35"/>
        <v>-0.19999958857133471</v>
      </c>
    </row>
    <row r="1713" spans="2:4" x14ac:dyDescent="0.25">
      <c r="B1713" s="12">
        <v>33420</v>
      </c>
      <c r="C1713" s="18">
        <v>1.4583330000000001</v>
      </c>
      <c r="D1713">
        <f t="shared" si="35"/>
        <v>0</v>
      </c>
    </row>
    <row r="1714" spans="2:4" x14ac:dyDescent="0.25">
      <c r="B1714" s="12">
        <v>33413</v>
      </c>
      <c r="C1714" s="18">
        <v>1.4583330000000001</v>
      </c>
      <c r="D1714">
        <f t="shared" si="35"/>
        <v>9.3750023437505936E-2</v>
      </c>
    </row>
    <row r="1715" spans="2:4" x14ac:dyDescent="0.25">
      <c r="B1715" s="12">
        <v>33406</v>
      </c>
      <c r="C1715" s="18">
        <v>1.3333330000000001</v>
      </c>
      <c r="D1715">
        <f t="shared" si="35"/>
        <v>-5.8823986159061925E-2</v>
      </c>
    </row>
    <row r="1716" spans="2:4" x14ac:dyDescent="0.25">
      <c r="B1716" s="12">
        <v>33399</v>
      </c>
      <c r="C1716" s="18">
        <v>1.4166669999999999</v>
      </c>
      <c r="D1716">
        <f t="shared" si="35"/>
        <v>-5.5555333333333401E-2</v>
      </c>
    </row>
    <row r="1717" spans="2:4" x14ac:dyDescent="0.25">
      <c r="B1717" s="12">
        <v>33392</v>
      </c>
      <c r="C1717" s="18">
        <v>1.5</v>
      </c>
      <c r="D1717">
        <f t="shared" si="35"/>
        <v>0.12500028125007012</v>
      </c>
    </row>
    <row r="1718" spans="2:4" x14ac:dyDescent="0.25">
      <c r="B1718" s="12">
        <v>33385</v>
      </c>
      <c r="C1718" s="18">
        <v>1.3333330000000001</v>
      </c>
      <c r="D1718">
        <f t="shared" si="35"/>
        <v>-0.11111133333333323</v>
      </c>
    </row>
    <row r="1719" spans="2:4" x14ac:dyDescent="0.25">
      <c r="B1719" s="12">
        <v>33378</v>
      </c>
      <c r="C1719" s="18">
        <v>1.5</v>
      </c>
      <c r="D1719">
        <f t="shared" si="35"/>
        <v>-5.2631379501343112E-2</v>
      </c>
    </row>
    <row r="1720" spans="2:4" x14ac:dyDescent="0.25">
      <c r="B1720" s="12">
        <v>33371</v>
      </c>
      <c r="C1720" s="18">
        <v>1.5833330000000001</v>
      </c>
      <c r="D1720">
        <f t="shared" si="35"/>
        <v>-2.564123076923075E-2</v>
      </c>
    </row>
    <row r="1721" spans="2:4" x14ac:dyDescent="0.25">
      <c r="B1721" s="12">
        <v>33364</v>
      </c>
      <c r="C1721" s="18">
        <v>1.625</v>
      </c>
      <c r="D1721">
        <f t="shared" si="35"/>
        <v>-0.15217406049146764</v>
      </c>
    </row>
    <row r="1722" spans="2:4" x14ac:dyDescent="0.25">
      <c r="B1722" s="12">
        <v>33357</v>
      </c>
      <c r="C1722" s="18">
        <v>1.9166669999999999</v>
      </c>
      <c r="D1722">
        <f t="shared" si="35"/>
        <v>-0.1153845976331388</v>
      </c>
    </row>
    <row r="1723" spans="2:4" x14ac:dyDescent="0.25">
      <c r="B1723" s="12">
        <v>33350</v>
      </c>
      <c r="C1723" s="18">
        <v>2.1666669999999999</v>
      </c>
      <c r="D1723">
        <f t="shared" si="35"/>
        <v>4.0000326400052133E-2</v>
      </c>
    </row>
    <row r="1724" spans="2:4" x14ac:dyDescent="0.25">
      <c r="B1724" s="12">
        <v>33343</v>
      </c>
      <c r="C1724" s="18">
        <v>2.0833330000000001</v>
      </c>
      <c r="D1724">
        <f t="shared" si="35"/>
        <v>-7.4074222222222152E-2</v>
      </c>
    </row>
    <row r="1725" spans="2:4" x14ac:dyDescent="0.25">
      <c r="B1725" s="12">
        <v>33336</v>
      </c>
      <c r="C1725" s="18">
        <v>2.25</v>
      </c>
      <c r="D1725">
        <f t="shared" si="35"/>
        <v>3.8461378698249504E-2</v>
      </c>
    </row>
    <row r="1726" spans="2:4" x14ac:dyDescent="0.25">
      <c r="B1726" s="12">
        <v>33329</v>
      </c>
      <c r="C1726" s="18">
        <v>2.1666669999999999</v>
      </c>
      <c r="D1726">
        <f t="shared" si="35"/>
        <v>0</v>
      </c>
    </row>
    <row r="1727" spans="2:4" x14ac:dyDescent="0.25">
      <c r="B1727" s="12">
        <v>33322</v>
      </c>
      <c r="C1727" s="18">
        <v>2.1666669999999999</v>
      </c>
      <c r="D1727">
        <f t="shared" si="35"/>
        <v>8.3333499999999949E-2</v>
      </c>
    </row>
    <row r="1728" spans="2:4" x14ac:dyDescent="0.25">
      <c r="B1728" s="12">
        <v>33315</v>
      </c>
      <c r="C1728" s="18">
        <v>2</v>
      </c>
      <c r="D1728">
        <f t="shared" si="35"/>
        <v>-0.17241390725325412</v>
      </c>
    </row>
    <row r="1729" spans="2:4" x14ac:dyDescent="0.25">
      <c r="B1729" s="12">
        <v>33308</v>
      </c>
      <c r="C1729" s="18">
        <v>2.4166669999999999</v>
      </c>
      <c r="D1729">
        <f t="shared" si="35"/>
        <v>7.4074222222222152E-2</v>
      </c>
    </row>
    <row r="1730" spans="2:4" x14ac:dyDescent="0.25">
      <c r="B1730" s="12">
        <v>33301</v>
      </c>
      <c r="C1730" s="18">
        <v>2.25</v>
      </c>
      <c r="D1730">
        <f t="shared" si="35"/>
        <v>-0.15625010546873674</v>
      </c>
    </row>
    <row r="1731" spans="2:4" x14ac:dyDescent="0.25">
      <c r="B1731" s="12">
        <v>33294</v>
      </c>
      <c r="C1731" s="18">
        <v>2.6666669999999999</v>
      </c>
      <c r="D1731">
        <f t="shared" ref="D1731:D1794" si="36">C1731/C1732-1</f>
        <v>-3.0302909090909158E-2</v>
      </c>
    </row>
    <row r="1732" spans="2:4" x14ac:dyDescent="0.25">
      <c r="B1732" s="12">
        <v>33287</v>
      </c>
      <c r="C1732" s="18">
        <v>2.75</v>
      </c>
      <c r="D1732">
        <f t="shared" si="36"/>
        <v>3.1249871093766091E-2</v>
      </c>
    </row>
    <row r="1733" spans="2:4" x14ac:dyDescent="0.25">
      <c r="B1733" s="12">
        <v>33280</v>
      </c>
      <c r="C1733" s="18">
        <v>2.6666669999999999</v>
      </c>
      <c r="D1733">
        <f t="shared" si="36"/>
        <v>0.23076919526627759</v>
      </c>
    </row>
    <row r="1734" spans="2:4" x14ac:dyDescent="0.25">
      <c r="B1734" s="12">
        <v>33273</v>
      </c>
      <c r="C1734" s="18">
        <v>2.1666669999999999</v>
      </c>
      <c r="D1734">
        <f t="shared" si="36"/>
        <v>8.3333499999999949E-2</v>
      </c>
    </row>
    <row r="1735" spans="2:4" x14ac:dyDescent="0.25">
      <c r="B1735" s="12">
        <v>33266</v>
      </c>
      <c r="C1735" s="18">
        <v>2</v>
      </c>
      <c r="D1735">
        <f t="shared" si="36"/>
        <v>-7.6923218934889404E-2</v>
      </c>
    </row>
    <row r="1736" spans="2:4" x14ac:dyDescent="0.25">
      <c r="B1736" s="12">
        <v>33259</v>
      </c>
      <c r="C1736" s="18">
        <v>2.1666669999999999</v>
      </c>
      <c r="D1736">
        <f t="shared" si="36"/>
        <v>0.10638333725673821</v>
      </c>
    </row>
    <row r="1737" spans="2:4" x14ac:dyDescent="0.25">
      <c r="B1737" s="12">
        <v>33252</v>
      </c>
      <c r="C1737" s="18">
        <v>1.9583330000000001</v>
      </c>
      <c r="D1737">
        <f t="shared" si="36"/>
        <v>0.38235238062296939</v>
      </c>
    </row>
    <row r="1738" spans="2:4" x14ac:dyDescent="0.25">
      <c r="B1738" s="12">
        <v>33245</v>
      </c>
      <c r="C1738" s="18">
        <v>1.4166669999999999</v>
      </c>
      <c r="D1738">
        <f t="shared" si="36"/>
        <v>0.17241439239017708</v>
      </c>
    </row>
    <row r="1739" spans="2:4" x14ac:dyDescent="0.25">
      <c r="B1739" s="12">
        <v>33238</v>
      </c>
      <c r="C1739" s="18">
        <v>1.2083330000000001</v>
      </c>
      <c r="D1739">
        <f t="shared" si="36"/>
        <v>9.433899038822946E-2</v>
      </c>
    </row>
    <row r="1740" spans="2:4" x14ac:dyDescent="0.25">
      <c r="B1740" s="12">
        <v>33231</v>
      </c>
      <c r="C1740" s="18">
        <v>1.1041669999999999</v>
      </c>
      <c r="D1740">
        <f t="shared" si="36"/>
        <v>1.923139053273526E-2</v>
      </c>
    </row>
    <row r="1741" spans="2:4" x14ac:dyDescent="0.25">
      <c r="B1741" s="12">
        <v>33224</v>
      </c>
      <c r="C1741" s="18">
        <v>1.0833330000000001</v>
      </c>
      <c r="D1741">
        <f t="shared" si="36"/>
        <v>-0.13333359999999994</v>
      </c>
    </row>
    <row r="1742" spans="2:4" x14ac:dyDescent="0.25">
      <c r="B1742" s="12">
        <v>33217</v>
      </c>
      <c r="C1742" s="18">
        <v>1.25</v>
      </c>
      <c r="D1742">
        <f t="shared" si="36"/>
        <v>0</v>
      </c>
    </row>
    <row r="1743" spans="2:4" x14ac:dyDescent="0.25">
      <c r="B1743" s="12">
        <v>33210</v>
      </c>
      <c r="C1743" s="18">
        <v>1.25</v>
      </c>
      <c r="D1743">
        <f t="shared" si="36"/>
        <v>7.1428265306209937E-2</v>
      </c>
    </row>
    <row r="1744" spans="2:4" x14ac:dyDescent="0.25">
      <c r="B1744" s="12">
        <v>33203</v>
      </c>
      <c r="C1744" s="18">
        <v>1.1666669999999999</v>
      </c>
      <c r="D1744">
        <f t="shared" si="36"/>
        <v>-6.6666400000000126E-2</v>
      </c>
    </row>
    <row r="1745" spans="2:4" x14ac:dyDescent="0.25">
      <c r="B1745" s="12">
        <v>33196</v>
      </c>
      <c r="C1745" s="18">
        <v>1.25</v>
      </c>
      <c r="D1745">
        <f t="shared" si="36"/>
        <v>7.1428265306209937E-2</v>
      </c>
    </row>
    <row r="1746" spans="2:4" x14ac:dyDescent="0.25">
      <c r="B1746" s="12">
        <v>33189</v>
      </c>
      <c r="C1746" s="18">
        <v>1.1666669999999999</v>
      </c>
      <c r="D1746">
        <f t="shared" si="36"/>
        <v>-0.12499953124988294</v>
      </c>
    </row>
    <row r="1747" spans="2:4" x14ac:dyDescent="0.25">
      <c r="B1747" s="12">
        <v>33182</v>
      </c>
      <c r="C1747" s="18">
        <v>1.3333330000000001</v>
      </c>
      <c r="D1747">
        <f t="shared" si="36"/>
        <v>-5.8823986159061925E-2</v>
      </c>
    </row>
    <row r="1748" spans="2:4" x14ac:dyDescent="0.25">
      <c r="B1748" s="12">
        <v>33175</v>
      </c>
      <c r="C1748" s="18">
        <v>1.4166669999999999</v>
      </c>
      <c r="D1748">
        <f t="shared" si="36"/>
        <v>0.13333359999999983</v>
      </c>
    </row>
    <row r="1749" spans="2:4" x14ac:dyDescent="0.25">
      <c r="B1749" s="12">
        <v>33168</v>
      </c>
      <c r="C1749" s="18">
        <v>1.25</v>
      </c>
      <c r="D1749">
        <f t="shared" si="36"/>
        <v>-6.2499765624941528E-2</v>
      </c>
    </row>
    <row r="1750" spans="2:4" x14ac:dyDescent="0.25">
      <c r="B1750" s="12">
        <v>33161</v>
      </c>
      <c r="C1750" s="18">
        <v>1.3333330000000001</v>
      </c>
      <c r="D1750">
        <f t="shared" si="36"/>
        <v>0.1428565306124201</v>
      </c>
    </row>
    <row r="1751" spans="2:4" x14ac:dyDescent="0.25">
      <c r="B1751" s="12">
        <v>33154</v>
      </c>
      <c r="C1751" s="18">
        <v>1.1666669999999999</v>
      </c>
      <c r="D1751">
        <f t="shared" si="36"/>
        <v>-0.12499953124988294</v>
      </c>
    </row>
    <row r="1752" spans="2:4" x14ac:dyDescent="0.25">
      <c r="B1752" s="12">
        <v>33147</v>
      </c>
      <c r="C1752" s="18">
        <v>1.3333330000000001</v>
      </c>
      <c r="D1752">
        <f t="shared" si="36"/>
        <v>0</v>
      </c>
    </row>
    <row r="1753" spans="2:4" x14ac:dyDescent="0.25">
      <c r="B1753" s="12">
        <v>33140</v>
      </c>
      <c r="C1753" s="18">
        <v>1.3333330000000001</v>
      </c>
      <c r="D1753">
        <f t="shared" si="36"/>
        <v>-5.8823986159061925E-2</v>
      </c>
    </row>
    <row r="1754" spans="2:4" x14ac:dyDescent="0.25">
      <c r="B1754" s="12">
        <v>33133</v>
      </c>
      <c r="C1754" s="18">
        <v>1.4166669999999999</v>
      </c>
      <c r="D1754">
        <f t="shared" si="36"/>
        <v>-5.5555333333333401E-2</v>
      </c>
    </row>
    <row r="1755" spans="2:4" x14ac:dyDescent="0.25">
      <c r="B1755" s="12">
        <v>33126</v>
      </c>
      <c r="C1755" s="18">
        <v>1.5</v>
      </c>
      <c r="D1755">
        <f t="shared" si="36"/>
        <v>0</v>
      </c>
    </row>
    <row r="1756" spans="2:4" x14ac:dyDescent="0.25">
      <c r="B1756" s="12">
        <v>33119</v>
      </c>
      <c r="C1756" s="18">
        <v>1.5</v>
      </c>
      <c r="D1756">
        <f t="shared" si="36"/>
        <v>5.8823280276875334E-2</v>
      </c>
    </row>
    <row r="1757" spans="2:4" x14ac:dyDescent="0.25">
      <c r="B1757" s="12">
        <v>33112</v>
      </c>
      <c r="C1757" s="18">
        <v>1.4166669999999999</v>
      </c>
      <c r="D1757">
        <f t="shared" si="36"/>
        <v>6.2500515625128816E-2</v>
      </c>
    </row>
    <row r="1758" spans="2:4" x14ac:dyDescent="0.25">
      <c r="B1758" s="12">
        <v>33105</v>
      </c>
      <c r="C1758" s="18">
        <v>1.3333330000000001</v>
      </c>
      <c r="D1758">
        <f t="shared" si="36"/>
        <v>-0.23809542857142851</v>
      </c>
    </row>
    <row r="1759" spans="2:4" x14ac:dyDescent="0.25">
      <c r="B1759" s="12">
        <v>33098</v>
      </c>
      <c r="C1759" s="18">
        <v>1.75</v>
      </c>
      <c r="D1759">
        <f t="shared" si="36"/>
        <v>4.9999790000041955E-2</v>
      </c>
    </row>
    <row r="1760" spans="2:4" x14ac:dyDescent="0.25">
      <c r="B1760" s="12">
        <v>33091</v>
      </c>
      <c r="C1760" s="18">
        <v>1.6666669999999999</v>
      </c>
      <c r="D1760">
        <f t="shared" si="36"/>
        <v>-4.7618857142857185E-2</v>
      </c>
    </row>
    <row r="1761" spans="2:4" x14ac:dyDescent="0.25">
      <c r="B1761" s="12">
        <v>33084</v>
      </c>
      <c r="C1761" s="18">
        <v>1.75</v>
      </c>
      <c r="D1761">
        <f t="shared" si="36"/>
        <v>-0.17647058823529416</v>
      </c>
    </row>
    <row r="1762" spans="2:4" x14ac:dyDescent="0.25">
      <c r="B1762" s="12">
        <v>33077</v>
      </c>
      <c r="C1762" s="18">
        <v>2.125</v>
      </c>
      <c r="D1762">
        <f t="shared" si="36"/>
        <v>-0.12068977645658252</v>
      </c>
    </row>
    <row r="1763" spans="2:4" x14ac:dyDescent="0.25">
      <c r="B1763" s="12">
        <v>33070</v>
      </c>
      <c r="C1763" s="18">
        <v>2.4166669999999999</v>
      </c>
      <c r="D1763">
        <f t="shared" si="36"/>
        <v>7.4074222222222152E-2</v>
      </c>
    </row>
    <row r="1764" spans="2:4" x14ac:dyDescent="0.25">
      <c r="B1764" s="12">
        <v>33063</v>
      </c>
      <c r="C1764" s="18">
        <v>2.25</v>
      </c>
      <c r="D1764">
        <f t="shared" si="36"/>
        <v>0</v>
      </c>
    </row>
    <row r="1765" spans="2:4" x14ac:dyDescent="0.25">
      <c r="B1765" s="12">
        <v>33056</v>
      </c>
      <c r="C1765" s="18">
        <v>2.25</v>
      </c>
      <c r="D1765">
        <f t="shared" si="36"/>
        <v>0</v>
      </c>
    </row>
    <row r="1766" spans="2:4" x14ac:dyDescent="0.25">
      <c r="B1766" s="12">
        <v>33049</v>
      </c>
      <c r="C1766" s="18">
        <v>2.25</v>
      </c>
      <c r="D1766">
        <f t="shared" si="36"/>
        <v>-9.9999999999999978E-2</v>
      </c>
    </row>
    <row r="1767" spans="2:4" x14ac:dyDescent="0.25">
      <c r="B1767" s="12">
        <v>33042</v>
      </c>
      <c r="C1767" s="18">
        <v>2.5</v>
      </c>
      <c r="D1767">
        <f t="shared" si="36"/>
        <v>0</v>
      </c>
    </row>
    <row r="1768" spans="2:4" x14ac:dyDescent="0.25">
      <c r="B1768" s="12">
        <v>33035</v>
      </c>
      <c r="C1768" s="18">
        <v>2.5</v>
      </c>
      <c r="D1768">
        <f t="shared" si="36"/>
        <v>-9.0909090909090939E-2</v>
      </c>
    </row>
    <row r="1769" spans="2:4" x14ac:dyDescent="0.25">
      <c r="B1769" s="12">
        <v>33028</v>
      </c>
      <c r="C1769" s="18">
        <v>2.75</v>
      </c>
      <c r="D1769">
        <f t="shared" si="36"/>
        <v>3.1249871093766091E-2</v>
      </c>
    </row>
    <row r="1770" spans="2:4" x14ac:dyDescent="0.25">
      <c r="B1770" s="12">
        <v>33021</v>
      </c>
      <c r="C1770" s="18">
        <v>2.6666669999999999</v>
      </c>
      <c r="D1770">
        <f t="shared" si="36"/>
        <v>0</v>
      </c>
    </row>
    <row r="1771" spans="2:4" x14ac:dyDescent="0.25">
      <c r="B1771" s="12">
        <v>33014</v>
      </c>
      <c r="C1771" s="18">
        <v>2.6666669999999999</v>
      </c>
      <c r="D1771">
        <f t="shared" si="36"/>
        <v>-0.11111100000000007</v>
      </c>
    </row>
    <row r="1772" spans="2:4" x14ac:dyDescent="0.25">
      <c r="B1772" s="12">
        <v>33007</v>
      </c>
      <c r="C1772" s="18">
        <v>3</v>
      </c>
      <c r="D1772">
        <f t="shared" si="36"/>
        <v>5.8823653979253265E-2</v>
      </c>
    </row>
    <row r="1773" spans="2:4" x14ac:dyDescent="0.25">
      <c r="B1773" s="12">
        <v>33000</v>
      </c>
      <c r="C1773" s="18">
        <v>2.8333330000000001</v>
      </c>
      <c r="D1773">
        <f t="shared" si="36"/>
        <v>-5.555566666666667E-2</v>
      </c>
    </row>
    <row r="1774" spans="2:4" x14ac:dyDescent="0.25">
      <c r="B1774" s="12">
        <v>32993</v>
      </c>
      <c r="C1774" s="18">
        <v>3</v>
      </c>
      <c r="D1774">
        <f t="shared" si="36"/>
        <v>-5.2631678670349569E-2</v>
      </c>
    </row>
    <row r="1775" spans="2:4" x14ac:dyDescent="0.25">
      <c r="B1775" s="12">
        <v>32986</v>
      </c>
      <c r="C1775" s="18">
        <v>3.1666669999999999</v>
      </c>
      <c r="D1775">
        <f t="shared" si="36"/>
        <v>8.5714275918368443E-2</v>
      </c>
    </row>
    <row r="1776" spans="2:4" x14ac:dyDescent="0.25">
      <c r="B1776" s="12">
        <v>32979</v>
      </c>
      <c r="C1776" s="18">
        <v>2.9166669999999999</v>
      </c>
      <c r="D1776">
        <f t="shared" si="36"/>
        <v>-7.8947360110804166E-2</v>
      </c>
    </row>
    <row r="1777" spans="2:4" x14ac:dyDescent="0.25">
      <c r="B1777" s="12">
        <v>32972</v>
      </c>
      <c r="C1777" s="18">
        <v>3.1666669999999999</v>
      </c>
      <c r="D1777">
        <f t="shared" si="36"/>
        <v>8.5714275918368443E-2</v>
      </c>
    </row>
    <row r="1778" spans="2:4" x14ac:dyDescent="0.25">
      <c r="B1778" s="12">
        <v>32965</v>
      </c>
      <c r="C1778" s="18">
        <v>2.9166669999999999</v>
      </c>
      <c r="D1778">
        <f t="shared" si="36"/>
        <v>0</v>
      </c>
    </row>
    <row r="1779" spans="2:4" x14ac:dyDescent="0.25">
      <c r="B1779" s="12">
        <v>32958</v>
      </c>
      <c r="C1779" s="18">
        <v>2.9166669999999999</v>
      </c>
      <c r="D1779">
        <f t="shared" si="36"/>
        <v>6.0606181818181781E-2</v>
      </c>
    </row>
    <row r="1780" spans="2:4" x14ac:dyDescent="0.25">
      <c r="B1780" s="12">
        <v>32951</v>
      </c>
      <c r="C1780" s="18">
        <v>2.75</v>
      </c>
      <c r="D1780">
        <f t="shared" si="36"/>
        <v>3.1249871093766091E-2</v>
      </c>
    </row>
    <row r="1781" spans="2:4" x14ac:dyDescent="0.25">
      <c r="B1781" s="12">
        <v>32944</v>
      </c>
      <c r="C1781" s="18">
        <v>2.6666669999999999</v>
      </c>
      <c r="D1781">
        <f t="shared" si="36"/>
        <v>-0.19999981999998206</v>
      </c>
    </row>
    <row r="1782" spans="2:4" x14ac:dyDescent="0.25">
      <c r="B1782" s="12">
        <v>32937</v>
      </c>
      <c r="C1782" s="18">
        <v>3.3333330000000001</v>
      </c>
      <c r="D1782">
        <f t="shared" si="36"/>
        <v>2.5640923076923006E-2</v>
      </c>
    </row>
    <row r="1783" spans="2:4" x14ac:dyDescent="0.25">
      <c r="B1783" s="12">
        <v>32930</v>
      </c>
      <c r="C1783" s="18">
        <v>3.25</v>
      </c>
      <c r="D1783">
        <f t="shared" si="36"/>
        <v>1.298711823242793E-2</v>
      </c>
    </row>
    <row r="1784" spans="2:4" x14ac:dyDescent="0.25">
      <c r="B1784" s="12">
        <v>32923</v>
      </c>
      <c r="C1784" s="18">
        <v>3.2083330000000001</v>
      </c>
      <c r="D1784">
        <f t="shared" si="36"/>
        <v>-1.2820615384615319E-2</v>
      </c>
    </row>
    <row r="1785" spans="2:4" x14ac:dyDescent="0.25">
      <c r="B1785" s="12">
        <v>32916</v>
      </c>
      <c r="C1785" s="18">
        <v>3.25</v>
      </c>
      <c r="D1785">
        <f t="shared" si="36"/>
        <v>0</v>
      </c>
    </row>
    <row r="1786" spans="2:4" x14ac:dyDescent="0.25">
      <c r="B1786" s="12">
        <v>32909</v>
      </c>
      <c r="C1786" s="18">
        <v>3.25</v>
      </c>
      <c r="D1786">
        <f t="shared" si="36"/>
        <v>0</v>
      </c>
    </row>
    <row r="1787" spans="2:4" x14ac:dyDescent="0.25">
      <c r="B1787" s="12">
        <v>32902</v>
      </c>
      <c r="C1787" s="18">
        <v>3.25</v>
      </c>
      <c r="D1787">
        <f t="shared" si="36"/>
        <v>-4.8780580606772594E-2</v>
      </c>
    </row>
    <row r="1788" spans="2:4" x14ac:dyDescent="0.25">
      <c r="B1788" s="12">
        <v>32895</v>
      </c>
      <c r="C1788" s="18">
        <v>3.4166669999999999</v>
      </c>
      <c r="D1788">
        <f t="shared" si="36"/>
        <v>-6.8181811983471619E-2</v>
      </c>
    </row>
    <row r="1789" spans="2:4" x14ac:dyDescent="0.25">
      <c r="B1789" s="12">
        <v>32888</v>
      </c>
      <c r="C1789" s="18">
        <v>3.6666669999999999</v>
      </c>
      <c r="D1789">
        <f t="shared" si="36"/>
        <v>0</v>
      </c>
    </row>
    <row r="1790" spans="2:4" x14ac:dyDescent="0.25">
      <c r="B1790" s="12">
        <v>32881</v>
      </c>
      <c r="C1790" s="18">
        <v>3.6666669999999999</v>
      </c>
      <c r="D1790">
        <f t="shared" si="36"/>
        <v>-0.11999999040000087</v>
      </c>
    </row>
    <row r="1791" spans="2:4" x14ac:dyDescent="0.25">
      <c r="B1791" s="12">
        <v>32874</v>
      </c>
      <c r="C1791" s="18">
        <v>4.1666670000000003</v>
      </c>
      <c r="D1791">
        <f t="shared" si="36"/>
        <v>-1.9607764705882325E-2</v>
      </c>
    </row>
    <row r="1792" spans="2:4" x14ac:dyDescent="0.25">
      <c r="B1792" s="12">
        <v>32867</v>
      </c>
      <c r="C1792" s="18">
        <v>4.25</v>
      </c>
      <c r="D1792">
        <f t="shared" si="36"/>
        <v>4.081641149521742E-2</v>
      </c>
    </row>
    <row r="1793" spans="2:4" x14ac:dyDescent="0.25">
      <c r="B1793" s="12">
        <v>32860</v>
      </c>
      <c r="C1793" s="18">
        <v>4.0833329999999997</v>
      </c>
      <c r="D1793">
        <f t="shared" si="36"/>
        <v>-3.9215764705882394E-2</v>
      </c>
    </row>
    <row r="1794" spans="2:4" x14ac:dyDescent="0.25">
      <c r="B1794" s="12">
        <v>32853</v>
      </c>
      <c r="C1794" s="18">
        <v>4.25</v>
      </c>
      <c r="D1794">
        <f t="shared" si="36"/>
        <v>-1.9230693786976394E-2</v>
      </c>
    </row>
    <row r="1795" spans="2:4" x14ac:dyDescent="0.25">
      <c r="B1795" s="12">
        <v>32846</v>
      </c>
      <c r="C1795" s="18">
        <v>4.3333329999999997</v>
      </c>
      <c r="D1795">
        <f t="shared" ref="D1795:D1858" si="37">C1795/C1796-1</f>
        <v>0</v>
      </c>
    </row>
    <row r="1796" spans="2:4" x14ac:dyDescent="0.25">
      <c r="B1796" s="12">
        <v>32839</v>
      </c>
      <c r="C1796" s="18">
        <v>4.3333329999999997</v>
      </c>
      <c r="D1796">
        <f t="shared" si="37"/>
        <v>0</v>
      </c>
    </row>
    <row r="1797" spans="2:4" x14ac:dyDescent="0.25">
      <c r="B1797" s="12">
        <v>32832</v>
      </c>
      <c r="C1797" s="18">
        <v>4.3333329999999997</v>
      </c>
      <c r="D1797">
        <f t="shared" si="37"/>
        <v>0</v>
      </c>
    </row>
    <row r="1798" spans="2:4" x14ac:dyDescent="0.25">
      <c r="B1798" s="12">
        <v>32825</v>
      </c>
      <c r="C1798" s="18">
        <v>4.3333329999999997</v>
      </c>
      <c r="D1798">
        <f t="shared" si="37"/>
        <v>9.7085817702071697E-3</v>
      </c>
    </row>
    <row r="1799" spans="2:4" x14ac:dyDescent="0.25">
      <c r="B1799" s="12">
        <v>32818</v>
      </c>
      <c r="C1799" s="18">
        <v>4.2916670000000003</v>
      </c>
      <c r="D1799">
        <f t="shared" si="37"/>
        <v>-9.6152315088637863E-3</v>
      </c>
    </row>
    <row r="1800" spans="2:4" x14ac:dyDescent="0.25">
      <c r="B1800" s="12">
        <v>32811</v>
      </c>
      <c r="C1800" s="18">
        <v>4.3333329999999997</v>
      </c>
      <c r="D1800">
        <f t="shared" si="37"/>
        <v>1.9607764705882325E-2</v>
      </c>
    </row>
    <row r="1801" spans="2:4" x14ac:dyDescent="0.25">
      <c r="B1801" s="12">
        <v>32804</v>
      </c>
      <c r="C1801" s="18">
        <v>4.25</v>
      </c>
      <c r="D1801">
        <f t="shared" si="37"/>
        <v>4.081641149521742E-2</v>
      </c>
    </row>
    <row r="1802" spans="2:4" x14ac:dyDescent="0.25">
      <c r="B1802" s="12">
        <v>32797</v>
      </c>
      <c r="C1802" s="18">
        <v>4.0833329999999997</v>
      </c>
      <c r="D1802">
        <f t="shared" si="37"/>
        <v>2.0833249999999914E-2</v>
      </c>
    </row>
    <row r="1803" spans="2:4" x14ac:dyDescent="0.25">
      <c r="B1803" s="12">
        <v>32790</v>
      </c>
      <c r="C1803" s="18">
        <v>4</v>
      </c>
      <c r="D1803">
        <f t="shared" si="37"/>
        <v>-4.0000076799993955E-2</v>
      </c>
    </row>
    <row r="1804" spans="2:4" x14ac:dyDescent="0.25">
      <c r="B1804" s="12">
        <v>32783</v>
      </c>
      <c r="C1804" s="18">
        <v>4.1666670000000003</v>
      </c>
      <c r="D1804">
        <f t="shared" si="37"/>
        <v>0.16279089886426967</v>
      </c>
    </row>
    <row r="1805" spans="2:4" x14ac:dyDescent="0.25">
      <c r="B1805" s="12">
        <v>32776</v>
      </c>
      <c r="C1805" s="18">
        <v>3.5833330000000001</v>
      </c>
      <c r="D1805">
        <f t="shared" si="37"/>
        <v>-6.5217396975425834E-2</v>
      </c>
    </row>
    <row r="1806" spans="2:4" x14ac:dyDescent="0.25">
      <c r="B1806" s="12">
        <v>32769</v>
      </c>
      <c r="C1806" s="18">
        <v>3.8333330000000001</v>
      </c>
      <c r="D1806">
        <f t="shared" si="37"/>
        <v>4.5454359504149222E-2</v>
      </c>
    </row>
    <row r="1807" spans="2:4" x14ac:dyDescent="0.25">
      <c r="B1807" s="12">
        <v>32762</v>
      </c>
      <c r="C1807" s="18">
        <v>3.6666669999999999</v>
      </c>
      <c r="D1807">
        <f t="shared" si="37"/>
        <v>-0.10204066139107437</v>
      </c>
    </row>
    <row r="1808" spans="2:4" x14ac:dyDescent="0.25">
      <c r="B1808" s="12">
        <v>32755</v>
      </c>
      <c r="C1808" s="18">
        <v>4.0833329999999997</v>
      </c>
      <c r="D1808">
        <f t="shared" si="37"/>
        <v>6.5217396975425723E-2</v>
      </c>
    </row>
    <row r="1809" spans="2:4" x14ac:dyDescent="0.25">
      <c r="B1809" s="12">
        <v>32748</v>
      </c>
      <c r="C1809" s="18">
        <v>3.8333330000000001</v>
      </c>
      <c r="D1809">
        <f t="shared" si="37"/>
        <v>-8.00001535999878E-2</v>
      </c>
    </row>
    <row r="1810" spans="2:4" x14ac:dyDescent="0.25">
      <c r="B1810" s="12">
        <v>32741</v>
      </c>
      <c r="C1810" s="18">
        <v>4.1666670000000003</v>
      </c>
      <c r="D1810">
        <f t="shared" si="37"/>
        <v>0</v>
      </c>
    </row>
    <row r="1811" spans="2:4" x14ac:dyDescent="0.25">
      <c r="B1811" s="12">
        <v>32734</v>
      </c>
      <c r="C1811" s="18">
        <v>4.1666670000000003</v>
      </c>
      <c r="D1811">
        <f t="shared" si="37"/>
        <v>4.1666750000000086E-2</v>
      </c>
    </row>
    <row r="1812" spans="2:4" x14ac:dyDescent="0.25">
      <c r="B1812" s="12">
        <v>32727</v>
      </c>
      <c r="C1812" s="18">
        <v>4</v>
      </c>
      <c r="D1812">
        <f t="shared" si="37"/>
        <v>0</v>
      </c>
    </row>
    <row r="1813" spans="2:4" x14ac:dyDescent="0.25">
      <c r="B1813" s="12">
        <v>32720</v>
      </c>
      <c r="C1813" s="18">
        <v>4</v>
      </c>
      <c r="D1813">
        <f t="shared" si="37"/>
        <v>0</v>
      </c>
    </row>
    <row r="1814" spans="2:4" x14ac:dyDescent="0.25">
      <c r="B1814" s="12">
        <v>32713</v>
      </c>
      <c r="C1814" s="18">
        <v>4</v>
      </c>
      <c r="D1814">
        <f t="shared" si="37"/>
        <v>-3.0303030303030276E-2</v>
      </c>
    </row>
    <row r="1815" spans="2:4" x14ac:dyDescent="0.25">
      <c r="B1815" s="12">
        <v>32706</v>
      </c>
      <c r="C1815" s="18">
        <v>4.125</v>
      </c>
      <c r="D1815">
        <f t="shared" si="37"/>
        <v>-2.9411764705882359E-2</v>
      </c>
    </row>
    <row r="1816" spans="2:4" x14ac:dyDescent="0.25">
      <c r="B1816" s="12">
        <v>32699</v>
      </c>
      <c r="C1816" s="18">
        <v>4.25</v>
      </c>
      <c r="D1816">
        <f t="shared" si="37"/>
        <v>4.081641149521742E-2</v>
      </c>
    </row>
    <row r="1817" spans="2:4" x14ac:dyDescent="0.25">
      <c r="B1817" s="12">
        <v>32692</v>
      </c>
      <c r="C1817" s="18">
        <v>4.0833329999999997</v>
      </c>
      <c r="D1817">
        <f t="shared" si="37"/>
        <v>2.0833249999999914E-2</v>
      </c>
    </row>
    <row r="1818" spans="2:4" x14ac:dyDescent="0.25">
      <c r="B1818" s="12">
        <v>32685</v>
      </c>
      <c r="C1818" s="18">
        <v>4</v>
      </c>
      <c r="D1818">
        <f t="shared" si="37"/>
        <v>-4.0000076799993955E-2</v>
      </c>
    </row>
    <row r="1819" spans="2:4" x14ac:dyDescent="0.25">
      <c r="B1819" s="12">
        <v>32678</v>
      </c>
      <c r="C1819" s="18">
        <v>4.1666670000000003</v>
      </c>
      <c r="D1819">
        <f t="shared" si="37"/>
        <v>-1.9607764705882325E-2</v>
      </c>
    </row>
    <row r="1820" spans="2:4" x14ac:dyDescent="0.25">
      <c r="B1820" s="12">
        <v>32671</v>
      </c>
      <c r="C1820" s="18">
        <v>4.25</v>
      </c>
      <c r="D1820">
        <f t="shared" si="37"/>
        <v>0</v>
      </c>
    </row>
    <row r="1821" spans="2:4" x14ac:dyDescent="0.25">
      <c r="B1821" s="12">
        <v>32664</v>
      </c>
      <c r="C1821" s="18">
        <v>4.25</v>
      </c>
      <c r="D1821">
        <f t="shared" si="37"/>
        <v>6.25E-2</v>
      </c>
    </row>
    <row r="1822" spans="2:4" x14ac:dyDescent="0.25">
      <c r="B1822" s="12">
        <v>32657</v>
      </c>
      <c r="C1822" s="18">
        <v>4</v>
      </c>
      <c r="D1822">
        <f t="shared" si="37"/>
        <v>-5.8823529411764719E-2</v>
      </c>
    </row>
    <row r="1823" spans="2:4" x14ac:dyDescent="0.25">
      <c r="B1823" s="12">
        <v>32650</v>
      </c>
      <c r="C1823" s="18">
        <v>4.25</v>
      </c>
      <c r="D1823">
        <f t="shared" si="37"/>
        <v>-2.5477682177775351E-2</v>
      </c>
    </row>
    <row r="1824" spans="2:4" x14ac:dyDescent="0.25">
      <c r="B1824" s="12">
        <v>32643</v>
      </c>
      <c r="C1824" s="18">
        <v>4.3611110000000002</v>
      </c>
      <c r="D1824">
        <f t="shared" si="37"/>
        <v>6.4103081854085531E-3</v>
      </c>
    </row>
    <row r="1825" spans="2:4" x14ac:dyDescent="0.25">
      <c r="B1825" s="12">
        <v>32636</v>
      </c>
      <c r="C1825" s="18">
        <v>4.3333329999999997</v>
      </c>
      <c r="D1825">
        <f t="shared" si="37"/>
        <v>-3.7037111111111187E-2</v>
      </c>
    </row>
    <row r="1826" spans="2:4" x14ac:dyDescent="0.25">
      <c r="B1826" s="12">
        <v>32629</v>
      </c>
      <c r="C1826" s="18">
        <v>4.5</v>
      </c>
      <c r="D1826">
        <f t="shared" si="37"/>
        <v>0</v>
      </c>
    </row>
    <row r="1827" spans="2:4" x14ac:dyDescent="0.25">
      <c r="B1827" s="12">
        <v>32622</v>
      </c>
      <c r="C1827" s="18">
        <v>4.5</v>
      </c>
      <c r="D1827">
        <f t="shared" si="37"/>
        <v>6.5789529778396139E-2</v>
      </c>
    </row>
    <row r="1828" spans="2:4" x14ac:dyDescent="0.25">
      <c r="B1828" s="12">
        <v>32615</v>
      </c>
      <c r="C1828" s="18">
        <v>4.2222220000000004</v>
      </c>
      <c r="D1828">
        <f t="shared" si="37"/>
        <v>7.0422599484236681E-2</v>
      </c>
    </row>
    <row r="1829" spans="2:4" x14ac:dyDescent="0.25">
      <c r="B1829" s="12">
        <v>32608</v>
      </c>
      <c r="C1829" s="18">
        <v>3.9444439999999998</v>
      </c>
      <c r="D1829">
        <f t="shared" si="37"/>
        <v>0.12698399999999999</v>
      </c>
    </row>
    <row r="1830" spans="2:4" x14ac:dyDescent="0.25">
      <c r="B1830" s="12">
        <v>32601</v>
      </c>
      <c r="C1830" s="18">
        <v>3.5</v>
      </c>
      <c r="D1830">
        <f t="shared" si="37"/>
        <v>-1.5625123046859701E-2</v>
      </c>
    </row>
    <row r="1831" spans="2:4" x14ac:dyDescent="0.25">
      <c r="B1831" s="12">
        <v>32594</v>
      </c>
      <c r="C1831" s="18">
        <v>3.5555560000000002</v>
      </c>
      <c r="D1831">
        <f t="shared" si="37"/>
        <v>3.2258326743010102E-2</v>
      </c>
    </row>
    <row r="1832" spans="2:4" x14ac:dyDescent="0.25">
      <c r="B1832" s="12">
        <v>32587</v>
      </c>
      <c r="C1832" s="18">
        <v>3.4444439999999998</v>
      </c>
      <c r="D1832">
        <f t="shared" si="37"/>
        <v>1.639327815104008E-2</v>
      </c>
    </row>
    <row r="1833" spans="2:4" x14ac:dyDescent="0.25">
      <c r="B1833" s="12">
        <v>32580</v>
      </c>
      <c r="C1833" s="18">
        <v>3.3888889999999998</v>
      </c>
      <c r="D1833">
        <f t="shared" si="37"/>
        <v>-1.6128873048886883E-2</v>
      </c>
    </row>
    <row r="1834" spans="2:4" x14ac:dyDescent="0.25">
      <c r="B1834" s="12">
        <v>32573</v>
      </c>
      <c r="C1834" s="18">
        <v>3.4444439999999998</v>
      </c>
      <c r="D1834">
        <f t="shared" si="37"/>
        <v>7.8260880453687731E-2</v>
      </c>
    </row>
    <row r="1835" spans="2:4" x14ac:dyDescent="0.25">
      <c r="B1835" s="12">
        <v>32566</v>
      </c>
      <c r="C1835" s="18">
        <v>3.1944439999999998</v>
      </c>
      <c r="D1835">
        <f t="shared" si="37"/>
        <v>-2.542393047973357E-2</v>
      </c>
    </row>
    <row r="1836" spans="2:4" x14ac:dyDescent="0.25">
      <c r="B1836" s="12">
        <v>32559</v>
      </c>
      <c r="C1836" s="18">
        <v>3.2777780000000001</v>
      </c>
      <c r="D1836">
        <f t="shared" si="37"/>
        <v>5.3571537627554955E-2</v>
      </c>
    </row>
    <row r="1837" spans="2:4" x14ac:dyDescent="0.25">
      <c r="B1837" s="12">
        <v>32552</v>
      </c>
      <c r="C1837" s="18">
        <v>3.1111110000000002</v>
      </c>
      <c r="D1837">
        <f t="shared" si="37"/>
        <v>-3.448272651605E-2</v>
      </c>
    </row>
    <row r="1838" spans="2:4" x14ac:dyDescent="0.25">
      <c r="B1838" s="12">
        <v>32545</v>
      </c>
      <c r="C1838" s="18">
        <v>3.2222219999999999</v>
      </c>
      <c r="D1838">
        <f t="shared" si="37"/>
        <v>3.5714251275508868E-2</v>
      </c>
    </row>
    <row r="1839" spans="2:4" x14ac:dyDescent="0.25">
      <c r="B1839" s="12">
        <v>32538</v>
      </c>
      <c r="C1839" s="18">
        <v>3.1111110000000002</v>
      </c>
      <c r="D1839">
        <f t="shared" si="37"/>
        <v>3.7036999999999987E-2</v>
      </c>
    </row>
    <row r="1840" spans="2:4" x14ac:dyDescent="0.25">
      <c r="B1840" s="12">
        <v>32531</v>
      </c>
      <c r="C1840" s="18">
        <v>3</v>
      </c>
      <c r="D1840">
        <f t="shared" si="37"/>
        <v>0</v>
      </c>
    </row>
    <row r="1841" spans="2:4" x14ac:dyDescent="0.25">
      <c r="B1841" s="12">
        <v>32524</v>
      </c>
      <c r="C1841" s="18">
        <v>3</v>
      </c>
      <c r="D1841">
        <f t="shared" si="37"/>
        <v>0</v>
      </c>
    </row>
    <row r="1842" spans="2:4" x14ac:dyDescent="0.25">
      <c r="B1842" s="12">
        <v>32517</v>
      </c>
      <c r="C1842" s="18">
        <v>3</v>
      </c>
      <c r="D1842">
        <f t="shared" si="37"/>
        <v>7.9999913600006911E-2</v>
      </c>
    </row>
    <row r="1843" spans="2:4" x14ac:dyDescent="0.25">
      <c r="B1843" s="12">
        <v>32510</v>
      </c>
      <c r="C1843" s="18">
        <v>2.7777780000000001</v>
      </c>
      <c r="D1843">
        <f t="shared" si="37"/>
        <v>4.1666619791672632E-2</v>
      </c>
    </row>
    <row r="1844" spans="2:4" x14ac:dyDescent="0.25">
      <c r="B1844" s="12">
        <v>32503</v>
      </c>
      <c r="C1844" s="18">
        <v>2.6666669999999999</v>
      </c>
      <c r="D1844">
        <f t="shared" si="37"/>
        <v>2.1276766862841079E-2</v>
      </c>
    </row>
    <row r="1845" spans="2:4" x14ac:dyDescent="0.25">
      <c r="B1845" s="12">
        <v>32496</v>
      </c>
      <c r="C1845" s="18">
        <v>2.6111110000000002</v>
      </c>
      <c r="D1845">
        <f t="shared" si="37"/>
        <v>-2.083349739581275E-2</v>
      </c>
    </row>
    <row r="1846" spans="2:4" x14ac:dyDescent="0.25">
      <c r="B1846" s="12">
        <v>32489</v>
      </c>
      <c r="C1846" s="18">
        <v>2.6666669999999999</v>
      </c>
      <c r="D1846">
        <f t="shared" si="37"/>
        <v>0</v>
      </c>
    </row>
    <row r="1847" spans="2:4" x14ac:dyDescent="0.25">
      <c r="B1847" s="12">
        <v>32482</v>
      </c>
      <c r="C1847" s="18">
        <v>2.6666669999999999</v>
      </c>
      <c r="D1847">
        <f t="shared" si="37"/>
        <v>-2.0407960849629481E-2</v>
      </c>
    </row>
    <row r="1848" spans="2:4" x14ac:dyDescent="0.25">
      <c r="B1848" s="12">
        <v>32475</v>
      </c>
      <c r="C1848" s="18">
        <v>2.7222219999999999</v>
      </c>
      <c r="D1848">
        <f t="shared" si="37"/>
        <v>-3.9215651672429686E-2</v>
      </c>
    </row>
    <row r="1849" spans="2:4" x14ac:dyDescent="0.25">
      <c r="B1849" s="12">
        <v>32468</v>
      </c>
      <c r="C1849" s="18">
        <v>2.8333330000000001</v>
      </c>
      <c r="D1849">
        <f t="shared" si="37"/>
        <v>4.0816289046227805E-2</v>
      </c>
    </row>
    <row r="1850" spans="2:4" x14ac:dyDescent="0.25">
      <c r="B1850" s="12">
        <v>32461</v>
      </c>
      <c r="C1850" s="18">
        <v>2.7222219999999999</v>
      </c>
      <c r="D1850">
        <f t="shared" si="37"/>
        <v>4.2553150746942547E-2</v>
      </c>
    </row>
    <row r="1851" spans="2:4" x14ac:dyDescent="0.25">
      <c r="B1851" s="12">
        <v>32454</v>
      </c>
      <c r="C1851" s="18">
        <v>2.6111110000000002</v>
      </c>
      <c r="D1851">
        <f t="shared" si="37"/>
        <v>0.14634130279597057</v>
      </c>
    </row>
    <row r="1852" spans="2:4" x14ac:dyDescent="0.25">
      <c r="B1852" s="12">
        <v>32447</v>
      </c>
      <c r="C1852" s="18">
        <v>2.2777780000000001</v>
      </c>
      <c r="D1852">
        <f t="shared" si="37"/>
        <v>0</v>
      </c>
    </row>
    <row r="1853" spans="2:4" x14ac:dyDescent="0.25">
      <c r="B1853" s="12">
        <v>32440</v>
      </c>
      <c r="C1853" s="18">
        <v>2.2777780000000001</v>
      </c>
      <c r="D1853">
        <f t="shared" si="37"/>
        <v>-2.3809289115612753E-2</v>
      </c>
    </row>
    <row r="1854" spans="2:4" x14ac:dyDescent="0.25">
      <c r="B1854" s="12">
        <v>32433</v>
      </c>
      <c r="C1854" s="18">
        <v>2.3333330000000001</v>
      </c>
      <c r="D1854">
        <f t="shared" si="37"/>
        <v>4.9999954999995655E-2</v>
      </c>
    </row>
    <row r="1855" spans="2:4" x14ac:dyDescent="0.25">
      <c r="B1855" s="12">
        <v>32426</v>
      </c>
      <c r="C1855" s="18">
        <v>2.2222219999999999</v>
      </c>
      <c r="D1855">
        <f t="shared" si="37"/>
        <v>-5.8823579238756807E-2</v>
      </c>
    </row>
    <row r="1856" spans="2:4" x14ac:dyDescent="0.25">
      <c r="B1856" s="12">
        <v>32419</v>
      </c>
      <c r="C1856" s="18">
        <v>2.3611110000000002</v>
      </c>
      <c r="D1856">
        <f t="shared" si="37"/>
        <v>0</v>
      </c>
    </row>
    <row r="1857" spans="2:4" x14ac:dyDescent="0.25">
      <c r="B1857" s="12">
        <v>32412</v>
      </c>
      <c r="C1857" s="18">
        <v>2.3611110000000002</v>
      </c>
      <c r="D1857">
        <f t="shared" si="37"/>
        <v>-5.5555599999999927E-2</v>
      </c>
    </row>
    <row r="1858" spans="2:4" x14ac:dyDescent="0.25">
      <c r="B1858" s="12">
        <v>32405</v>
      </c>
      <c r="C1858" s="18">
        <v>2.5</v>
      </c>
      <c r="D1858">
        <f t="shared" si="37"/>
        <v>7.1428724489817741E-2</v>
      </c>
    </row>
    <row r="1859" spans="2:4" x14ac:dyDescent="0.25">
      <c r="B1859" s="12">
        <v>32398</v>
      </c>
      <c r="C1859" s="18">
        <v>2.3333330000000001</v>
      </c>
      <c r="D1859">
        <f t="shared" ref="D1859:D1922" si="38">C1859/C1860-1</f>
        <v>2.4389997620487991E-2</v>
      </c>
    </row>
    <row r="1860" spans="2:4" x14ac:dyDescent="0.25">
      <c r="B1860" s="12">
        <v>32391</v>
      </c>
      <c r="C1860" s="18">
        <v>2.2777780000000001</v>
      </c>
      <c r="D1860">
        <f t="shared" si="38"/>
        <v>0</v>
      </c>
    </row>
    <row r="1861" spans="2:4" x14ac:dyDescent="0.25">
      <c r="B1861" s="12">
        <v>32384</v>
      </c>
      <c r="C1861" s="18">
        <v>2.2777780000000001</v>
      </c>
      <c r="D1861">
        <f t="shared" si="38"/>
        <v>-2.3809289115612753E-2</v>
      </c>
    </row>
    <row r="1862" spans="2:4" x14ac:dyDescent="0.25">
      <c r="B1862" s="12">
        <v>32377</v>
      </c>
      <c r="C1862" s="18">
        <v>2.3333330000000001</v>
      </c>
      <c r="D1862">
        <f t="shared" si="38"/>
        <v>0</v>
      </c>
    </row>
    <row r="1863" spans="2:4" x14ac:dyDescent="0.25">
      <c r="B1863" s="12">
        <v>32370</v>
      </c>
      <c r="C1863" s="18">
        <v>2.3333330000000001</v>
      </c>
      <c r="D1863">
        <f t="shared" si="38"/>
        <v>2.4389997620487991E-2</v>
      </c>
    </row>
    <row r="1864" spans="2:4" x14ac:dyDescent="0.25">
      <c r="B1864" s="12">
        <v>32363</v>
      </c>
      <c r="C1864" s="18">
        <v>2.2777780000000001</v>
      </c>
      <c r="D1864">
        <f t="shared" si="38"/>
        <v>0</v>
      </c>
    </row>
    <row r="1865" spans="2:4" x14ac:dyDescent="0.25">
      <c r="B1865" s="12">
        <v>32356</v>
      </c>
      <c r="C1865" s="18">
        <v>2.2777780000000001</v>
      </c>
      <c r="D1865">
        <f t="shared" si="38"/>
        <v>0</v>
      </c>
    </row>
    <row r="1866" spans="2:4" x14ac:dyDescent="0.25">
      <c r="B1866" s="12">
        <v>32349</v>
      </c>
      <c r="C1866" s="18">
        <v>2.2777780000000001</v>
      </c>
      <c r="D1866">
        <f t="shared" si="38"/>
        <v>0</v>
      </c>
    </row>
    <row r="1867" spans="2:4" x14ac:dyDescent="0.25">
      <c r="B1867" s="12">
        <v>32342</v>
      </c>
      <c r="C1867" s="18">
        <v>2.2777780000000001</v>
      </c>
      <c r="D1867">
        <f t="shared" si="38"/>
        <v>-2.3809289115612753E-2</v>
      </c>
    </row>
    <row r="1868" spans="2:4" x14ac:dyDescent="0.25">
      <c r="B1868" s="12">
        <v>32335</v>
      </c>
      <c r="C1868" s="18">
        <v>2.3333330000000001</v>
      </c>
      <c r="D1868">
        <f t="shared" si="38"/>
        <v>-4.5454508264455962E-2</v>
      </c>
    </row>
    <row r="1869" spans="2:4" x14ac:dyDescent="0.25">
      <c r="B1869" s="12">
        <v>32328</v>
      </c>
      <c r="C1869" s="18">
        <v>2.4444439999999998</v>
      </c>
      <c r="D1869">
        <f t="shared" si="38"/>
        <v>0</v>
      </c>
    </row>
    <row r="1870" spans="2:4" x14ac:dyDescent="0.25">
      <c r="B1870" s="12">
        <v>32321</v>
      </c>
      <c r="C1870" s="18">
        <v>2.4444439999999998</v>
      </c>
      <c r="D1870">
        <f t="shared" si="38"/>
        <v>2.3255580313694013E-2</v>
      </c>
    </row>
    <row r="1871" spans="2:4" x14ac:dyDescent="0.25">
      <c r="B1871" s="12">
        <v>32314</v>
      </c>
      <c r="C1871" s="18">
        <v>2.3888889999999998</v>
      </c>
      <c r="D1871">
        <f t="shared" si="38"/>
        <v>-2.2727049586736325E-2</v>
      </c>
    </row>
    <row r="1872" spans="2:4" x14ac:dyDescent="0.25">
      <c r="B1872" s="12">
        <v>32307</v>
      </c>
      <c r="C1872" s="18">
        <v>2.4444439999999998</v>
      </c>
      <c r="D1872">
        <f t="shared" si="38"/>
        <v>0</v>
      </c>
    </row>
    <row r="1873" spans="2:4" x14ac:dyDescent="0.25">
      <c r="B1873" s="12">
        <v>32300</v>
      </c>
      <c r="C1873" s="18">
        <v>2.4444439999999998</v>
      </c>
      <c r="D1873">
        <f t="shared" si="38"/>
        <v>7.3170431885811515E-2</v>
      </c>
    </row>
    <row r="1874" spans="2:4" x14ac:dyDescent="0.25">
      <c r="B1874" s="12">
        <v>32293</v>
      </c>
      <c r="C1874" s="18">
        <v>2.2777780000000001</v>
      </c>
      <c r="D1874">
        <f t="shared" si="38"/>
        <v>-1.2048286834065225E-2</v>
      </c>
    </row>
    <row r="1875" spans="2:4" x14ac:dyDescent="0.25">
      <c r="B1875" s="12">
        <v>32286</v>
      </c>
      <c r="C1875" s="18">
        <v>2.3055560000000002</v>
      </c>
      <c r="D1875">
        <f t="shared" si="38"/>
        <v>1.2195218322417656E-2</v>
      </c>
    </row>
    <row r="1876" spans="2:4" x14ac:dyDescent="0.25">
      <c r="B1876" s="12">
        <v>32279</v>
      </c>
      <c r="C1876" s="18">
        <v>2.2777780000000001</v>
      </c>
      <c r="D1876">
        <f t="shared" si="38"/>
        <v>2.5000202500020219E-2</v>
      </c>
    </row>
    <row r="1877" spans="2:4" x14ac:dyDescent="0.25">
      <c r="B1877" s="12">
        <v>32272</v>
      </c>
      <c r="C1877" s="18">
        <v>2.2222219999999999</v>
      </c>
      <c r="D1877">
        <f t="shared" si="38"/>
        <v>9.589018127230875E-2</v>
      </c>
    </row>
    <row r="1878" spans="2:4" x14ac:dyDescent="0.25">
      <c r="B1878" s="12">
        <v>32265</v>
      </c>
      <c r="C1878" s="18">
        <v>2.0277780000000001</v>
      </c>
      <c r="D1878">
        <f t="shared" si="38"/>
        <v>1.388900000000004E-2</v>
      </c>
    </row>
    <row r="1879" spans="2:4" x14ac:dyDescent="0.25">
      <c r="B1879" s="12">
        <v>32258</v>
      </c>
      <c r="C1879" s="18">
        <v>2</v>
      </c>
      <c r="D1879">
        <f t="shared" si="38"/>
        <v>-5.2631529085869988E-2</v>
      </c>
    </row>
    <row r="1880" spans="2:4" x14ac:dyDescent="0.25">
      <c r="B1880" s="12">
        <v>32251</v>
      </c>
      <c r="C1880" s="18">
        <v>2.1111110000000002</v>
      </c>
      <c r="D1880">
        <f t="shared" si="38"/>
        <v>2.7026750913135E-2</v>
      </c>
    </row>
    <row r="1881" spans="2:4" x14ac:dyDescent="0.25">
      <c r="B1881" s="12">
        <v>32244</v>
      </c>
      <c r="C1881" s="18">
        <v>2.0555560000000002</v>
      </c>
      <c r="D1881">
        <f t="shared" si="38"/>
        <v>-2.6315527700817243E-2</v>
      </c>
    </row>
    <row r="1882" spans="2:4" x14ac:dyDescent="0.25">
      <c r="B1882" s="12">
        <v>32237</v>
      </c>
      <c r="C1882" s="18">
        <v>2.1111110000000002</v>
      </c>
      <c r="D1882">
        <f t="shared" si="38"/>
        <v>4.1095721523756623E-2</v>
      </c>
    </row>
    <row r="1883" spans="2:4" x14ac:dyDescent="0.25">
      <c r="B1883" s="12">
        <v>32230</v>
      </c>
      <c r="C1883" s="18">
        <v>2.0277780000000001</v>
      </c>
      <c r="D1883">
        <f t="shared" si="38"/>
        <v>-3.9473528393343615E-2</v>
      </c>
    </row>
    <row r="1884" spans="2:4" x14ac:dyDescent="0.25">
      <c r="B1884" s="12">
        <v>32223</v>
      </c>
      <c r="C1884" s="18">
        <v>2.1111110000000002</v>
      </c>
      <c r="D1884">
        <f t="shared" si="38"/>
        <v>4.1095721523756623E-2</v>
      </c>
    </row>
    <row r="1885" spans="2:4" x14ac:dyDescent="0.25">
      <c r="B1885" s="12">
        <v>32216</v>
      </c>
      <c r="C1885" s="18">
        <v>2.0277780000000001</v>
      </c>
      <c r="D1885">
        <f t="shared" si="38"/>
        <v>1.388900000000004E-2</v>
      </c>
    </row>
    <row r="1886" spans="2:4" x14ac:dyDescent="0.25">
      <c r="B1886" s="12">
        <v>32209</v>
      </c>
      <c r="C1886" s="18">
        <v>2</v>
      </c>
      <c r="D1886">
        <f t="shared" si="38"/>
        <v>-2.7027237399516291E-2</v>
      </c>
    </row>
    <row r="1887" spans="2:4" x14ac:dyDescent="0.25">
      <c r="B1887" s="12">
        <v>32202</v>
      </c>
      <c r="C1887" s="18">
        <v>2.0555560000000002</v>
      </c>
      <c r="D1887">
        <f t="shared" si="38"/>
        <v>0</v>
      </c>
    </row>
    <row r="1888" spans="2:4" x14ac:dyDescent="0.25">
      <c r="B1888" s="12">
        <v>32195</v>
      </c>
      <c r="C1888" s="18">
        <v>2.0555560000000002</v>
      </c>
      <c r="D1888">
        <f t="shared" si="38"/>
        <v>-9.7560868530646938E-2</v>
      </c>
    </row>
    <row r="1889" spans="2:4" x14ac:dyDescent="0.25">
      <c r="B1889" s="12">
        <v>32188</v>
      </c>
      <c r="C1889" s="18">
        <v>2.2777780000000001</v>
      </c>
      <c r="D1889">
        <f t="shared" si="38"/>
        <v>2.5000202500020219E-2</v>
      </c>
    </row>
    <row r="1890" spans="2:4" x14ac:dyDescent="0.25">
      <c r="B1890" s="12">
        <v>32181</v>
      </c>
      <c r="C1890" s="18">
        <v>2.2222219999999999</v>
      </c>
      <c r="D1890">
        <f t="shared" si="38"/>
        <v>-2.4390436644835534E-2</v>
      </c>
    </row>
    <row r="1891" spans="2:4" x14ac:dyDescent="0.25">
      <c r="B1891" s="12">
        <v>32174</v>
      </c>
      <c r="C1891" s="18">
        <v>2.2777780000000001</v>
      </c>
      <c r="D1891">
        <f t="shared" si="38"/>
        <v>0.13888900000000004</v>
      </c>
    </row>
    <row r="1892" spans="2:4" x14ac:dyDescent="0.25">
      <c r="B1892" s="12">
        <v>32167</v>
      </c>
      <c r="C1892" s="18">
        <v>2</v>
      </c>
      <c r="D1892">
        <f t="shared" si="38"/>
        <v>9.0909289256234427E-2</v>
      </c>
    </row>
    <row r="1893" spans="2:4" x14ac:dyDescent="0.25">
      <c r="B1893" s="12">
        <v>32160</v>
      </c>
      <c r="C1893" s="18">
        <v>1.8333330000000001</v>
      </c>
      <c r="D1893">
        <f t="shared" si="38"/>
        <v>-5.7142813061214381E-2</v>
      </c>
    </row>
    <row r="1894" spans="2:4" x14ac:dyDescent="0.25">
      <c r="B1894" s="12">
        <v>32153</v>
      </c>
      <c r="C1894" s="18">
        <v>1.9444440000000001</v>
      </c>
      <c r="D1894">
        <f t="shared" si="38"/>
        <v>0.12903214568156729</v>
      </c>
    </row>
    <row r="1895" spans="2:4" x14ac:dyDescent="0.25">
      <c r="B1895" s="12">
        <v>32146</v>
      </c>
      <c r="C1895" s="18">
        <v>1.7222219999999999</v>
      </c>
      <c r="D1895">
        <f t="shared" si="38"/>
        <v>6.8965453032100221E-2</v>
      </c>
    </row>
    <row r="1896" spans="2:4" x14ac:dyDescent="0.25">
      <c r="B1896" s="12">
        <v>32139</v>
      </c>
      <c r="C1896" s="18">
        <v>1.611111</v>
      </c>
      <c r="D1896">
        <f t="shared" si="38"/>
        <v>0</v>
      </c>
    </row>
    <row r="1897" spans="2:4" x14ac:dyDescent="0.25">
      <c r="B1897" s="12">
        <v>32132</v>
      </c>
      <c r="C1897" s="18">
        <v>1.611111</v>
      </c>
      <c r="D1897">
        <f t="shared" si="38"/>
        <v>0</v>
      </c>
    </row>
    <row r="1898" spans="2:4" x14ac:dyDescent="0.25">
      <c r="B1898" s="12">
        <v>32125</v>
      </c>
      <c r="C1898" s="18">
        <v>1.611111</v>
      </c>
      <c r="D1898">
        <f t="shared" si="38"/>
        <v>0</v>
      </c>
    </row>
    <row r="1899" spans="2:4" x14ac:dyDescent="0.25">
      <c r="B1899" s="12">
        <v>32118</v>
      </c>
      <c r="C1899" s="18">
        <v>1.611111</v>
      </c>
      <c r="D1899">
        <f t="shared" si="38"/>
        <v>-1.694928698648912E-2</v>
      </c>
    </row>
    <row r="1900" spans="2:4" x14ac:dyDescent="0.25">
      <c r="B1900" s="12">
        <v>32111</v>
      </c>
      <c r="C1900" s="18">
        <v>1.638889</v>
      </c>
      <c r="D1900">
        <f t="shared" si="38"/>
        <v>1.7241518430449521E-2</v>
      </c>
    </row>
    <row r="1901" spans="2:4" x14ac:dyDescent="0.25">
      <c r="B1901" s="12">
        <v>32104</v>
      </c>
      <c r="C1901" s="18">
        <v>1.611111</v>
      </c>
      <c r="D1901">
        <f t="shared" si="38"/>
        <v>-6.4516072840783534E-2</v>
      </c>
    </row>
    <row r="1902" spans="2:4" x14ac:dyDescent="0.25">
      <c r="B1902" s="12">
        <v>32097</v>
      </c>
      <c r="C1902" s="18">
        <v>1.7222219999999999</v>
      </c>
      <c r="D1902">
        <f t="shared" si="38"/>
        <v>3.3332993333401451E-2</v>
      </c>
    </row>
    <row r="1903" spans="2:4" x14ac:dyDescent="0.25">
      <c r="B1903" s="12">
        <v>32090</v>
      </c>
      <c r="C1903" s="18">
        <v>1.6666669999999999</v>
      </c>
      <c r="D1903">
        <f t="shared" si="38"/>
        <v>3.4483036860899041E-2</v>
      </c>
    </row>
    <row r="1904" spans="2:4" x14ac:dyDescent="0.25">
      <c r="B1904" s="12">
        <v>32083</v>
      </c>
      <c r="C1904" s="18">
        <v>1.611111</v>
      </c>
      <c r="D1904">
        <f t="shared" si="38"/>
        <v>3.5713918367451969E-2</v>
      </c>
    </row>
    <row r="1905" spans="2:4" x14ac:dyDescent="0.25">
      <c r="B1905" s="12">
        <v>32076</v>
      </c>
      <c r="C1905" s="18">
        <v>1.5555559999999999</v>
      </c>
      <c r="D1905">
        <f t="shared" si="38"/>
        <v>-5.0847250790016951E-2</v>
      </c>
    </row>
    <row r="1906" spans="2:4" x14ac:dyDescent="0.25">
      <c r="B1906" s="12">
        <v>32069</v>
      </c>
      <c r="C1906" s="18">
        <v>1.638889</v>
      </c>
      <c r="D1906">
        <f t="shared" si="38"/>
        <v>-0.20270282103722792</v>
      </c>
    </row>
    <row r="1907" spans="2:4" x14ac:dyDescent="0.25">
      <c r="B1907" s="12">
        <v>32062</v>
      </c>
      <c r="C1907" s="18">
        <v>2.0555560000000002</v>
      </c>
      <c r="D1907">
        <f t="shared" si="38"/>
        <v>0</v>
      </c>
    </row>
    <row r="1908" spans="2:4" x14ac:dyDescent="0.25">
      <c r="B1908" s="12">
        <v>32055</v>
      </c>
      <c r="C1908" s="18">
        <v>2.0555560000000002</v>
      </c>
      <c r="D1908">
        <f t="shared" si="38"/>
        <v>0</v>
      </c>
    </row>
    <row r="1909" spans="2:4" x14ac:dyDescent="0.25">
      <c r="B1909" s="12">
        <v>32048</v>
      </c>
      <c r="C1909" s="18">
        <v>2.0555560000000002</v>
      </c>
      <c r="D1909">
        <f t="shared" si="38"/>
        <v>2.777800000000008E-2</v>
      </c>
    </row>
    <row r="1910" spans="2:4" x14ac:dyDescent="0.25">
      <c r="B1910" s="12">
        <v>32041</v>
      </c>
      <c r="C1910" s="18">
        <v>2</v>
      </c>
      <c r="D1910">
        <f t="shared" si="38"/>
        <v>0</v>
      </c>
    </row>
    <row r="1911" spans="2:4" x14ac:dyDescent="0.25">
      <c r="B1911" s="12">
        <v>32034</v>
      </c>
      <c r="C1911" s="18">
        <v>2</v>
      </c>
      <c r="D1911">
        <f t="shared" si="38"/>
        <v>-2.7027237399516291E-2</v>
      </c>
    </row>
    <row r="1912" spans="2:4" x14ac:dyDescent="0.25">
      <c r="B1912" s="12">
        <v>32027</v>
      </c>
      <c r="C1912" s="18">
        <v>2.0555560000000002</v>
      </c>
      <c r="D1912">
        <f t="shared" si="38"/>
        <v>2.777800000000008E-2</v>
      </c>
    </row>
    <row r="1913" spans="2:4" x14ac:dyDescent="0.25">
      <c r="B1913" s="12">
        <v>32020</v>
      </c>
      <c r="C1913" s="18">
        <v>2</v>
      </c>
      <c r="D1913">
        <f t="shared" si="38"/>
        <v>-5.2631529085869988E-2</v>
      </c>
    </row>
    <row r="1914" spans="2:4" x14ac:dyDescent="0.25">
      <c r="B1914" s="12">
        <v>32013</v>
      </c>
      <c r="C1914" s="18">
        <v>2.1111110000000002</v>
      </c>
      <c r="D1914">
        <f t="shared" si="38"/>
        <v>5.5555500000000091E-2</v>
      </c>
    </row>
    <row r="1915" spans="2:4" x14ac:dyDescent="0.25">
      <c r="B1915" s="12">
        <v>32006</v>
      </c>
      <c r="C1915" s="18">
        <v>2</v>
      </c>
      <c r="D1915">
        <f t="shared" si="38"/>
        <v>2.8571663673523151E-2</v>
      </c>
    </row>
    <row r="1916" spans="2:4" x14ac:dyDescent="0.25">
      <c r="B1916" s="12">
        <v>31999</v>
      </c>
      <c r="C1916" s="18">
        <v>1.9444440000000001</v>
      </c>
      <c r="D1916">
        <f t="shared" si="38"/>
        <v>-5.405447479903247E-2</v>
      </c>
    </row>
    <row r="1917" spans="2:4" x14ac:dyDescent="0.25">
      <c r="B1917" s="12">
        <v>31992</v>
      </c>
      <c r="C1917" s="18">
        <v>2.0555560000000002</v>
      </c>
      <c r="D1917">
        <f t="shared" si="38"/>
        <v>8.8235465397913826E-2</v>
      </c>
    </row>
    <row r="1918" spans="2:4" x14ac:dyDescent="0.25">
      <c r="B1918" s="12">
        <v>31985</v>
      </c>
      <c r="C1918" s="18">
        <v>1.888889</v>
      </c>
      <c r="D1918">
        <f t="shared" si="38"/>
        <v>-5.555549999999998E-2</v>
      </c>
    </row>
    <row r="1919" spans="2:4" x14ac:dyDescent="0.25">
      <c r="B1919" s="12">
        <v>31978</v>
      </c>
      <c r="C1919" s="18">
        <v>2</v>
      </c>
      <c r="D1919">
        <f t="shared" si="38"/>
        <v>-2.7027237399516291E-2</v>
      </c>
    </row>
    <row r="1920" spans="2:4" x14ac:dyDescent="0.25">
      <c r="B1920" s="12">
        <v>31971</v>
      </c>
      <c r="C1920" s="18">
        <v>2.0555560000000002</v>
      </c>
      <c r="D1920">
        <f t="shared" si="38"/>
        <v>7.2463813484554329E-2</v>
      </c>
    </row>
    <row r="1921" spans="2:4" x14ac:dyDescent="0.25">
      <c r="B1921" s="12">
        <v>31964</v>
      </c>
      <c r="C1921" s="18">
        <v>1.9166669999999999</v>
      </c>
      <c r="D1921">
        <f t="shared" si="38"/>
        <v>0</v>
      </c>
    </row>
    <row r="1922" spans="2:4" x14ac:dyDescent="0.25">
      <c r="B1922" s="12">
        <v>31957</v>
      </c>
      <c r="C1922" s="18">
        <v>1.9166669999999999</v>
      </c>
      <c r="D1922">
        <f t="shared" si="38"/>
        <v>2.9850986856775341E-2</v>
      </c>
    </row>
    <row r="1923" spans="2:4" x14ac:dyDescent="0.25">
      <c r="B1923" s="12">
        <v>31950</v>
      </c>
      <c r="C1923" s="18">
        <v>1.861111</v>
      </c>
      <c r="D1923">
        <f t="shared" ref="D1923:D1986" si="39">C1923/C1924-1</f>
        <v>-4.2856981224452917E-2</v>
      </c>
    </row>
    <row r="1924" spans="2:4" x14ac:dyDescent="0.25">
      <c r="B1924" s="12">
        <v>31943</v>
      </c>
      <c r="C1924" s="18">
        <v>1.9444440000000001</v>
      </c>
      <c r="D1924">
        <f t="shared" si="39"/>
        <v>0</v>
      </c>
    </row>
    <row r="1925" spans="2:4" x14ac:dyDescent="0.25">
      <c r="B1925" s="12">
        <v>31936</v>
      </c>
      <c r="C1925" s="18">
        <v>1.9444440000000001</v>
      </c>
      <c r="D1925">
        <f t="shared" si="39"/>
        <v>6.0606011019274764E-2</v>
      </c>
    </row>
    <row r="1926" spans="2:4" x14ac:dyDescent="0.25">
      <c r="B1926" s="12">
        <v>31929</v>
      </c>
      <c r="C1926" s="18">
        <v>1.8333330000000001</v>
      </c>
      <c r="D1926">
        <f t="shared" si="39"/>
        <v>-5.7142813061214381E-2</v>
      </c>
    </row>
    <row r="1927" spans="2:4" x14ac:dyDescent="0.25">
      <c r="B1927" s="12">
        <v>31922</v>
      </c>
      <c r="C1927" s="18">
        <v>1.9444440000000001</v>
      </c>
      <c r="D1927">
        <f t="shared" si="39"/>
        <v>7.6922565680599186E-2</v>
      </c>
    </row>
    <row r="1928" spans="2:4" x14ac:dyDescent="0.25">
      <c r="B1928" s="12">
        <v>31915</v>
      </c>
      <c r="C1928" s="18">
        <v>1.8055559999999999</v>
      </c>
      <c r="D1928">
        <f t="shared" si="39"/>
        <v>-4.4117467993090131E-2</v>
      </c>
    </row>
    <row r="1929" spans="2:4" x14ac:dyDescent="0.25">
      <c r="B1929" s="12">
        <v>31908</v>
      </c>
      <c r="C1929" s="18">
        <v>1.888889</v>
      </c>
      <c r="D1929">
        <f t="shared" si="39"/>
        <v>-2.8571149387691341E-2</v>
      </c>
    </row>
    <row r="1930" spans="2:4" x14ac:dyDescent="0.25">
      <c r="B1930" s="12">
        <v>31901</v>
      </c>
      <c r="C1930" s="18">
        <v>1.9444440000000001</v>
      </c>
      <c r="D1930">
        <f t="shared" si="39"/>
        <v>-2.7777999999999969E-2</v>
      </c>
    </row>
    <row r="1931" spans="2:4" x14ac:dyDescent="0.25">
      <c r="B1931" s="12">
        <v>31894</v>
      </c>
      <c r="C1931" s="18">
        <v>2</v>
      </c>
      <c r="D1931">
        <f t="shared" si="39"/>
        <v>9.0909289256234427E-2</v>
      </c>
    </row>
    <row r="1932" spans="2:4" x14ac:dyDescent="0.25">
      <c r="B1932" s="12">
        <v>31887</v>
      </c>
      <c r="C1932" s="18">
        <v>1.8333330000000001</v>
      </c>
      <c r="D1932">
        <f t="shared" si="39"/>
        <v>0</v>
      </c>
    </row>
    <row r="1933" spans="2:4" x14ac:dyDescent="0.25">
      <c r="B1933" s="12">
        <v>31880</v>
      </c>
      <c r="C1933" s="18">
        <v>1.8333330000000001</v>
      </c>
      <c r="D1933">
        <f t="shared" si="39"/>
        <v>-0.13157905955679261</v>
      </c>
    </row>
    <row r="1934" spans="2:4" x14ac:dyDescent="0.25">
      <c r="B1934" s="12">
        <v>31873</v>
      </c>
      <c r="C1934" s="18">
        <v>2.1111110000000002</v>
      </c>
      <c r="D1934">
        <f t="shared" si="39"/>
        <v>0</v>
      </c>
    </row>
    <row r="1935" spans="2:4" x14ac:dyDescent="0.25">
      <c r="B1935" s="12">
        <v>31866</v>
      </c>
      <c r="C1935" s="18">
        <v>2.1111110000000002</v>
      </c>
      <c r="D1935">
        <f t="shared" si="39"/>
        <v>5.5555500000000091E-2</v>
      </c>
    </row>
    <row r="1936" spans="2:4" x14ac:dyDescent="0.25">
      <c r="B1936" s="12">
        <v>31859</v>
      </c>
      <c r="C1936" s="18">
        <v>2</v>
      </c>
      <c r="D1936">
        <f t="shared" si="39"/>
        <v>-2.7027237399516291E-2</v>
      </c>
    </row>
    <row r="1937" spans="2:4" x14ac:dyDescent="0.25">
      <c r="B1937" s="12">
        <v>31852</v>
      </c>
      <c r="C1937" s="18">
        <v>2.0555560000000002</v>
      </c>
      <c r="D1937">
        <f t="shared" si="39"/>
        <v>5.7143327347046302E-2</v>
      </c>
    </row>
    <row r="1938" spans="2:4" x14ac:dyDescent="0.25">
      <c r="B1938" s="12">
        <v>31845</v>
      </c>
      <c r="C1938" s="18">
        <v>1.9444440000000001</v>
      </c>
      <c r="D1938">
        <f t="shared" si="39"/>
        <v>6.0606011019274764E-2</v>
      </c>
    </row>
    <row r="1939" spans="2:4" x14ac:dyDescent="0.25">
      <c r="B1939" s="12">
        <v>31838</v>
      </c>
      <c r="C1939" s="18">
        <v>1.8333330000000001</v>
      </c>
      <c r="D1939">
        <f t="shared" si="39"/>
        <v>0.26923092899413192</v>
      </c>
    </row>
    <row r="1940" spans="2:4" x14ac:dyDescent="0.25">
      <c r="B1940" s="12">
        <v>31831</v>
      </c>
      <c r="C1940" s="18">
        <v>1.4444440000000001</v>
      </c>
      <c r="D1940">
        <f t="shared" si="39"/>
        <v>-7.1429122448822047E-2</v>
      </c>
    </row>
    <row r="1941" spans="2:4" x14ac:dyDescent="0.25">
      <c r="B1941" s="12">
        <v>31824</v>
      </c>
      <c r="C1941" s="18">
        <v>1.5555559999999999</v>
      </c>
      <c r="D1941">
        <f t="shared" si="39"/>
        <v>0</v>
      </c>
    </row>
    <row r="1942" spans="2:4" x14ac:dyDescent="0.25">
      <c r="B1942" s="12">
        <v>31817</v>
      </c>
      <c r="C1942" s="18">
        <v>1.5555559999999999</v>
      </c>
      <c r="D1942">
        <f t="shared" si="39"/>
        <v>0.12000023039998142</v>
      </c>
    </row>
    <row r="1943" spans="2:4" x14ac:dyDescent="0.25">
      <c r="B1943" s="12">
        <v>31810</v>
      </c>
      <c r="C1943" s="18">
        <v>1.388889</v>
      </c>
      <c r="D1943">
        <f t="shared" si="39"/>
        <v>-0.10714304081627402</v>
      </c>
    </row>
    <row r="1944" spans="2:4" x14ac:dyDescent="0.25">
      <c r="B1944" s="12">
        <v>31803</v>
      </c>
      <c r="C1944" s="18">
        <v>1.5555559999999999</v>
      </c>
      <c r="D1944">
        <f t="shared" si="39"/>
        <v>7.6923715976527918E-2</v>
      </c>
    </row>
    <row r="1945" spans="2:4" x14ac:dyDescent="0.25">
      <c r="B1945" s="12">
        <v>31796</v>
      </c>
      <c r="C1945" s="18">
        <v>1.4444440000000001</v>
      </c>
      <c r="D1945">
        <f t="shared" si="39"/>
        <v>0</v>
      </c>
    </row>
    <row r="1946" spans="2:4" x14ac:dyDescent="0.25">
      <c r="B1946" s="12">
        <v>31789</v>
      </c>
      <c r="C1946" s="18">
        <v>1.4444440000000001</v>
      </c>
      <c r="D1946">
        <f t="shared" si="39"/>
        <v>8.3333270833317652E-2</v>
      </c>
    </row>
    <row r="1947" spans="2:4" x14ac:dyDescent="0.25">
      <c r="B1947" s="12">
        <v>31782</v>
      </c>
      <c r="C1947" s="18">
        <v>1.3333330000000001</v>
      </c>
      <c r="D1947">
        <f t="shared" si="39"/>
        <v>0</v>
      </c>
    </row>
    <row r="1948" spans="2:4" x14ac:dyDescent="0.25">
      <c r="B1948" s="12">
        <v>31775</v>
      </c>
      <c r="C1948" s="18">
        <v>1.3333330000000001</v>
      </c>
      <c r="D1948">
        <f t="shared" si="39"/>
        <v>0</v>
      </c>
    </row>
    <row r="1949" spans="2:4" x14ac:dyDescent="0.25">
      <c r="B1949" s="12">
        <v>31768</v>
      </c>
      <c r="C1949" s="18">
        <v>1.3333330000000001</v>
      </c>
      <c r="D1949">
        <f t="shared" si="39"/>
        <v>0</v>
      </c>
    </row>
    <row r="1950" spans="2:4" x14ac:dyDescent="0.25">
      <c r="B1950" s="12">
        <v>31761</v>
      </c>
      <c r="C1950" s="18">
        <v>1.3333330000000001</v>
      </c>
      <c r="D1950">
        <f t="shared" si="39"/>
        <v>0</v>
      </c>
    </row>
    <row r="1951" spans="2:4" x14ac:dyDescent="0.25">
      <c r="B1951" s="12">
        <v>31754</v>
      </c>
      <c r="C1951" s="18">
        <v>1.3333330000000001</v>
      </c>
      <c r="D1951">
        <f t="shared" si="39"/>
        <v>9.0909016528912145E-2</v>
      </c>
    </row>
    <row r="1952" spans="2:4" x14ac:dyDescent="0.25">
      <c r="B1952" s="12">
        <v>31747</v>
      </c>
      <c r="C1952" s="18">
        <v>1.2222219999999999</v>
      </c>
      <c r="D1952">
        <f t="shared" si="39"/>
        <v>0</v>
      </c>
    </row>
    <row r="1953" spans="2:4" x14ac:dyDescent="0.25">
      <c r="B1953" s="12">
        <v>31740</v>
      </c>
      <c r="C1953" s="18">
        <v>1.2222219999999999</v>
      </c>
      <c r="D1953">
        <f t="shared" si="39"/>
        <v>-8.3333270833317874E-2</v>
      </c>
    </row>
    <row r="1954" spans="2:4" x14ac:dyDescent="0.25">
      <c r="B1954" s="12">
        <v>31733</v>
      </c>
      <c r="C1954" s="18">
        <v>1.3333330000000001</v>
      </c>
      <c r="D1954">
        <f t="shared" si="39"/>
        <v>0</v>
      </c>
    </row>
    <row r="1955" spans="2:4" x14ac:dyDescent="0.25">
      <c r="B1955" s="12">
        <v>31726</v>
      </c>
      <c r="C1955" s="18">
        <v>1.3333330000000001</v>
      </c>
      <c r="D1955">
        <f t="shared" si="39"/>
        <v>-7.6923023668622581E-2</v>
      </c>
    </row>
    <row r="1956" spans="2:4" x14ac:dyDescent="0.25">
      <c r="B1956" s="12">
        <v>31719</v>
      </c>
      <c r="C1956" s="18">
        <v>1.4444440000000001</v>
      </c>
      <c r="D1956">
        <f t="shared" si="39"/>
        <v>3.9999596800032178E-2</v>
      </c>
    </row>
    <row r="1957" spans="2:4" x14ac:dyDescent="0.25">
      <c r="B1957" s="12">
        <v>31712</v>
      </c>
      <c r="C1957" s="18">
        <v>1.388889</v>
      </c>
      <c r="D1957">
        <f t="shared" si="39"/>
        <v>-7.4073999999999973E-2</v>
      </c>
    </row>
    <row r="1958" spans="2:4" x14ac:dyDescent="0.25">
      <c r="B1958" s="12">
        <v>31705</v>
      </c>
      <c r="C1958" s="18">
        <v>1.5</v>
      </c>
      <c r="D1958">
        <f t="shared" si="39"/>
        <v>0.17391283931950619</v>
      </c>
    </row>
    <row r="1959" spans="2:4" x14ac:dyDescent="0.25">
      <c r="B1959" s="12">
        <v>31698</v>
      </c>
      <c r="C1959" s="18">
        <v>1.2777780000000001</v>
      </c>
      <c r="D1959">
        <f t="shared" si="39"/>
        <v>0</v>
      </c>
    </row>
    <row r="1960" spans="2:4" x14ac:dyDescent="0.25">
      <c r="B1960" s="12">
        <v>31691</v>
      </c>
      <c r="C1960" s="18">
        <v>1.2777780000000001</v>
      </c>
      <c r="D1960">
        <f t="shared" si="39"/>
        <v>4.5454917355439717E-2</v>
      </c>
    </row>
    <row r="1961" spans="2:4" x14ac:dyDescent="0.25">
      <c r="B1961" s="12">
        <v>31684</v>
      </c>
      <c r="C1961" s="18">
        <v>1.2222219999999999</v>
      </c>
      <c r="D1961">
        <f t="shared" si="39"/>
        <v>-8.3333270833317874E-2</v>
      </c>
    </row>
    <row r="1962" spans="2:4" x14ac:dyDescent="0.25">
      <c r="B1962" s="12">
        <v>31677</v>
      </c>
      <c r="C1962" s="18">
        <v>1.3333330000000001</v>
      </c>
      <c r="D1962">
        <f t="shared" si="39"/>
        <v>9.0909016528912145E-2</v>
      </c>
    </row>
    <row r="1963" spans="2:4" x14ac:dyDescent="0.25">
      <c r="B1963" s="12">
        <v>31670</v>
      </c>
      <c r="C1963" s="18">
        <v>1.2222219999999999</v>
      </c>
      <c r="D1963">
        <f t="shared" si="39"/>
        <v>4.7618557823269292E-2</v>
      </c>
    </row>
    <row r="1964" spans="2:4" x14ac:dyDescent="0.25">
      <c r="B1964" s="12">
        <v>31663</v>
      </c>
      <c r="C1964" s="18">
        <v>1.1666669999999999</v>
      </c>
      <c r="D1964">
        <f t="shared" si="39"/>
        <v>-0.12499953124988294</v>
      </c>
    </row>
    <row r="1965" spans="2:4" x14ac:dyDescent="0.25">
      <c r="B1965" s="12">
        <v>31656</v>
      </c>
      <c r="C1965" s="18">
        <v>1.3333330000000001</v>
      </c>
      <c r="D1965">
        <f t="shared" si="39"/>
        <v>2.1275992757108897E-2</v>
      </c>
    </row>
    <row r="1966" spans="2:4" x14ac:dyDescent="0.25">
      <c r="B1966" s="12">
        <v>31649</v>
      </c>
      <c r="C1966" s="18">
        <v>1.3055559999999999</v>
      </c>
      <c r="D1966">
        <f t="shared" si="39"/>
        <v>2.1739300567078068E-2</v>
      </c>
    </row>
    <row r="1967" spans="2:4" x14ac:dyDescent="0.25">
      <c r="B1967" s="12">
        <v>31642</v>
      </c>
      <c r="C1967" s="18">
        <v>1.2777780000000001</v>
      </c>
      <c r="D1967">
        <f t="shared" si="39"/>
        <v>0.15000031500003153</v>
      </c>
    </row>
    <row r="1968" spans="2:4" x14ac:dyDescent="0.25">
      <c r="B1968" s="12">
        <v>31635</v>
      </c>
      <c r="C1968" s="18">
        <v>1.111111</v>
      </c>
      <c r="D1968">
        <f t="shared" si="39"/>
        <v>-9.0909016528912034E-2</v>
      </c>
    </row>
    <row r="1969" spans="2:4" x14ac:dyDescent="0.25">
      <c r="B1969" s="12">
        <v>31628</v>
      </c>
      <c r="C1969" s="18">
        <v>1.2222219999999999</v>
      </c>
      <c r="D1969">
        <f t="shared" si="39"/>
        <v>4.7618557823269292E-2</v>
      </c>
    </row>
    <row r="1970" spans="2:4" x14ac:dyDescent="0.25">
      <c r="B1970" s="12">
        <v>31621</v>
      </c>
      <c r="C1970" s="18">
        <v>1.1666669999999999</v>
      </c>
      <c r="D1970">
        <f t="shared" si="39"/>
        <v>-0.19230721301760412</v>
      </c>
    </row>
    <row r="1971" spans="2:4" x14ac:dyDescent="0.25">
      <c r="B1971" s="12">
        <v>31614</v>
      </c>
      <c r="C1971" s="18">
        <v>1.4444440000000001</v>
      </c>
      <c r="D1971">
        <f t="shared" si="39"/>
        <v>8.3333270833317652E-2</v>
      </c>
    </row>
    <row r="1972" spans="2:4" x14ac:dyDescent="0.25">
      <c r="B1972" s="12">
        <v>31607</v>
      </c>
      <c r="C1972" s="18">
        <v>1.3333330000000001</v>
      </c>
      <c r="D1972">
        <f t="shared" si="39"/>
        <v>-4.0000316799974622E-2</v>
      </c>
    </row>
    <row r="1973" spans="2:4" x14ac:dyDescent="0.25">
      <c r="B1973" s="12">
        <v>31600</v>
      </c>
      <c r="C1973" s="18">
        <v>1.388889</v>
      </c>
      <c r="D1973">
        <f t="shared" si="39"/>
        <v>-0.10714304081627402</v>
      </c>
    </row>
    <row r="1974" spans="2:4" x14ac:dyDescent="0.25">
      <c r="B1974" s="12">
        <v>31593</v>
      </c>
      <c r="C1974" s="18">
        <v>1.5555559999999999</v>
      </c>
      <c r="D1974">
        <f t="shared" si="39"/>
        <v>3.7037333333333367E-2</v>
      </c>
    </row>
    <row r="1975" spans="2:4" x14ac:dyDescent="0.25">
      <c r="B1975" s="12">
        <v>31586</v>
      </c>
      <c r="C1975" s="18">
        <v>1.5</v>
      </c>
      <c r="D1975">
        <f t="shared" si="39"/>
        <v>3.8461857988263848E-2</v>
      </c>
    </row>
    <row r="1976" spans="2:4" x14ac:dyDescent="0.25">
      <c r="B1976" s="12">
        <v>31579</v>
      </c>
      <c r="C1976" s="18">
        <v>1.4444440000000001</v>
      </c>
      <c r="D1976">
        <f t="shared" si="39"/>
        <v>0.13043423818534983</v>
      </c>
    </row>
    <row r="1977" spans="2:4" x14ac:dyDescent="0.25">
      <c r="B1977" s="12">
        <v>31572</v>
      </c>
      <c r="C1977" s="18">
        <v>1.2777780000000001</v>
      </c>
      <c r="D1977">
        <f t="shared" si="39"/>
        <v>-4.1666260416565071E-2</v>
      </c>
    </row>
    <row r="1978" spans="2:4" x14ac:dyDescent="0.25">
      <c r="B1978" s="12">
        <v>31565</v>
      </c>
      <c r="C1978" s="18">
        <v>1.3333330000000001</v>
      </c>
      <c r="D1978">
        <f t="shared" si="39"/>
        <v>2.1275992757108897E-2</v>
      </c>
    </row>
    <row r="1979" spans="2:4" x14ac:dyDescent="0.25">
      <c r="B1979" s="12">
        <v>31558</v>
      </c>
      <c r="C1979" s="18">
        <v>1.3055559999999999</v>
      </c>
      <c r="D1979">
        <f t="shared" si="39"/>
        <v>-5.9999755200019655E-2</v>
      </c>
    </row>
    <row r="1980" spans="2:4" x14ac:dyDescent="0.25">
      <c r="B1980" s="12">
        <v>31551</v>
      </c>
      <c r="C1980" s="18">
        <v>1.388889</v>
      </c>
      <c r="D1980">
        <f t="shared" si="39"/>
        <v>0.13636393388435164</v>
      </c>
    </row>
    <row r="1981" spans="2:4" x14ac:dyDescent="0.25">
      <c r="B1981" s="12">
        <v>31544</v>
      </c>
      <c r="C1981" s="18">
        <v>1.2222219999999999</v>
      </c>
      <c r="D1981">
        <f t="shared" si="39"/>
        <v>-0.12000023039998164</v>
      </c>
    </row>
    <row r="1982" spans="2:4" x14ac:dyDescent="0.25">
      <c r="B1982" s="12">
        <v>31537</v>
      </c>
      <c r="C1982" s="18">
        <v>1.388889</v>
      </c>
      <c r="D1982">
        <f t="shared" si="39"/>
        <v>4.166701041675247E-2</v>
      </c>
    </row>
    <row r="1983" spans="2:4" x14ac:dyDescent="0.25">
      <c r="B1983" s="12">
        <v>31530</v>
      </c>
      <c r="C1983" s="18">
        <v>1.3333330000000001</v>
      </c>
      <c r="D1983">
        <f t="shared" si="39"/>
        <v>-7.6923023668622581E-2</v>
      </c>
    </row>
    <row r="1984" spans="2:4" x14ac:dyDescent="0.25">
      <c r="B1984" s="12">
        <v>31523</v>
      </c>
      <c r="C1984" s="18">
        <v>1.4444440000000001</v>
      </c>
      <c r="D1984">
        <f t="shared" si="39"/>
        <v>-3.7037333333333256E-2</v>
      </c>
    </row>
    <row r="1985" spans="2:4" x14ac:dyDescent="0.25">
      <c r="B1985" s="12">
        <v>31516</v>
      </c>
      <c r="C1985" s="18">
        <v>1.5</v>
      </c>
      <c r="D1985">
        <f t="shared" si="39"/>
        <v>0</v>
      </c>
    </row>
    <row r="1986" spans="2:4" x14ac:dyDescent="0.25">
      <c r="B1986" s="12">
        <v>31509</v>
      </c>
      <c r="C1986" s="18">
        <v>1.5</v>
      </c>
      <c r="D1986">
        <f t="shared" si="39"/>
        <v>-0.10000017999996391</v>
      </c>
    </row>
    <row r="1987" spans="2:4" x14ac:dyDescent="0.25">
      <c r="B1987" s="12">
        <v>31502</v>
      </c>
      <c r="C1987" s="18">
        <v>1.6666669999999999</v>
      </c>
      <c r="D1987">
        <f t="shared" ref="D1987:D2050" si="40">C1987/C1988-1</f>
        <v>0.11111133333333334</v>
      </c>
    </row>
    <row r="1988" spans="2:4" x14ac:dyDescent="0.25">
      <c r="B1988" s="12">
        <v>31495</v>
      </c>
      <c r="C1988" s="18">
        <v>1.5</v>
      </c>
      <c r="D1988">
        <f t="shared" si="40"/>
        <v>0</v>
      </c>
    </row>
    <row r="1989" spans="2:4" x14ac:dyDescent="0.25">
      <c r="B1989" s="12">
        <v>31488</v>
      </c>
      <c r="C1989" s="18">
        <v>1.5</v>
      </c>
      <c r="D1989">
        <f t="shared" si="40"/>
        <v>-0.10000017999996391</v>
      </c>
    </row>
    <row r="1990" spans="2:4" x14ac:dyDescent="0.25">
      <c r="B1990" s="12">
        <v>31481</v>
      </c>
      <c r="C1990" s="18">
        <v>1.6666669999999999</v>
      </c>
      <c r="D1990">
        <f t="shared" si="40"/>
        <v>-0.11764693425606276</v>
      </c>
    </row>
    <row r="1991" spans="2:4" x14ac:dyDescent="0.25">
      <c r="B1991" s="12">
        <v>31474</v>
      </c>
      <c r="C1991" s="18">
        <v>1.888889</v>
      </c>
      <c r="D1991">
        <f t="shared" si="40"/>
        <v>6.2499929687508837E-2</v>
      </c>
    </row>
    <row r="1992" spans="2:4" x14ac:dyDescent="0.25">
      <c r="B1992" s="12">
        <v>31467</v>
      </c>
      <c r="C1992" s="18">
        <v>1.7777780000000001</v>
      </c>
      <c r="D1992">
        <f t="shared" si="40"/>
        <v>6.6666586666682681E-2</v>
      </c>
    </row>
    <row r="1993" spans="2:4" x14ac:dyDescent="0.25">
      <c r="B1993" s="12">
        <v>31460</v>
      </c>
      <c r="C1993" s="18">
        <v>1.6666669999999999</v>
      </c>
      <c r="D1993">
        <f t="shared" si="40"/>
        <v>0.15384673964515061</v>
      </c>
    </row>
    <row r="1994" spans="2:4" x14ac:dyDescent="0.25">
      <c r="B1994" s="12">
        <v>31453</v>
      </c>
      <c r="C1994" s="18">
        <v>1.4444440000000001</v>
      </c>
      <c r="D1994">
        <f t="shared" si="40"/>
        <v>0</v>
      </c>
    </row>
    <row r="1995" spans="2:4" x14ac:dyDescent="0.25">
      <c r="B1995" s="12">
        <v>31446</v>
      </c>
      <c r="C1995" s="18">
        <v>1.4444440000000001</v>
      </c>
      <c r="D1995">
        <f t="shared" si="40"/>
        <v>8.3333270833317652E-2</v>
      </c>
    </row>
    <row r="1996" spans="2:4" x14ac:dyDescent="0.25">
      <c r="B1996" s="12">
        <v>31439</v>
      </c>
      <c r="C1996" s="18">
        <v>1.3333330000000001</v>
      </c>
      <c r="D1996">
        <f t="shared" si="40"/>
        <v>4.3477818525596845E-2</v>
      </c>
    </row>
    <row r="1997" spans="2:4" x14ac:dyDescent="0.25">
      <c r="B1997" s="12">
        <v>31432</v>
      </c>
      <c r="C1997" s="18">
        <v>1.2777780000000001</v>
      </c>
      <c r="D1997">
        <f t="shared" si="40"/>
        <v>0</v>
      </c>
    </row>
    <row r="1998" spans="2:4" x14ac:dyDescent="0.25">
      <c r="B1998" s="12">
        <v>31425</v>
      </c>
      <c r="C1998" s="18">
        <v>1.2777780000000001</v>
      </c>
      <c r="D1998">
        <f t="shared" si="40"/>
        <v>9.5237972789150804E-2</v>
      </c>
    </row>
    <row r="1999" spans="2:4" x14ac:dyDescent="0.25">
      <c r="B1999" s="12">
        <v>31418</v>
      </c>
      <c r="C1999" s="18">
        <v>1.1666669999999999</v>
      </c>
      <c r="D1999">
        <f t="shared" si="40"/>
        <v>5.0000405000040438E-2</v>
      </c>
    </row>
    <row r="2000" spans="2:4" x14ac:dyDescent="0.25">
      <c r="B2000" s="12">
        <v>31411</v>
      </c>
      <c r="C2000" s="18">
        <v>1.111111</v>
      </c>
      <c r="D2000">
        <f t="shared" si="40"/>
        <v>0</v>
      </c>
    </row>
    <row r="2001" spans="2:4" x14ac:dyDescent="0.25">
      <c r="B2001" s="12">
        <v>31404</v>
      </c>
      <c r="C2001" s="18">
        <v>1.111111</v>
      </c>
      <c r="D2001">
        <f t="shared" si="40"/>
        <v>5.2631030471145035E-2</v>
      </c>
    </row>
    <row r="2002" spans="2:4" x14ac:dyDescent="0.25">
      <c r="B2002" s="12">
        <v>31397</v>
      </c>
      <c r="C2002" s="18">
        <v>1.0555559999999999</v>
      </c>
      <c r="D2002">
        <f t="shared" si="40"/>
        <v>0</v>
      </c>
    </row>
    <row r="2003" spans="2:4" x14ac:dyDescent="0.25">
      <c r="B2003" s="12">
        <v>31390</v>
      </c>
      <c r="C2003" s="18">
        <v>1.0555559999999999</v>
      </c>
      <c r="D2003">
        <f t="shared" si="40"/>
        <v>-4.9999504999950539E-2</v>
      </c>
    </row>
    <row r="2004" spans="2:4" x14ac:dyDescent="0.25">
      <c r="B2004" s="12">
        <v>31383</v>
      </c>
      <c r="C2004" s="18">
        <v>1.111111</v>
      </c>
      <c r="D2004">
        <f t="shared" si="40"/>
        <v>5.2631030471145035E-2</v>
      </c>
    </row>
    <row r="2005" spans="2:4" x14ac:dyDescent="0.25">
      <c r="B2005" s="12">
        <v>31376</v>
      </c>
      <c r="C2005" s="18">
        <v>1.0555559999999999</v>
      </c>
      <c r="D2005">
        <f t="shared" si="40"/>
        <v>-0.23999974080002084</v>
      </c>
    </row>
    <row r="2006" spans="2:4" x14ac:dyDescent="0.25">
      <c r="B2006" s="12">
        <v>31369</v>
      </c>
      <c r="C2006" s="18">
        <v>1.388889</v>
      </c>
      <c r="D2006">
        <f t="shared" si="40"/>
        <v>0</v>
      </c>
    </row>
    <row r="2007" spans="2:4" x14ac:dyDescent="0.25">
      <c r="B2007" s="12">
        <v>31362</v>
      </c>
      <c r="C2007" s="18">
        <v>1.388889</v>
      </c>
      <c r="D2007">
        <f t="shared" si="40"/>
        <v>-3.8461165680358733E-2</v>
      </c>
    </row>
    <row r="2008" spans="2:4" x14ac:dyDescent="0.25">
      <c r="B2008" s="12">
        <v>31355</v>
      </c>
      <c r="C2008" s="18">
        <v>1.4444440000000001</v>
      </c>
      <c r="D2008">
        <f t="shared" si="40"/>
        <v>0</v>
      </c>
    </row>
    <row r="2009" spans="2:4" x14ac:dyDescent="0.25">
      <c r="B2009" s="12">
        <v>31348</v>
      </c>
      <c r="C2009" s="18">
        <v>1.4444440000000001</v>
      </c>
      <c r="D2009">
        <f t="shared" si="40"/>
        <v>-3.7037333333333256E-2</v>
      </c>
    </row>
    <row r="2010" spans="2:4" x14ac:dyDescent="0.25">
      <c r="B2010" s="12">
        <v>31341</v>
      </c>
      <c r="C2010" s="18">
        <v>1.5</v>
      </c>
      <c r="D2010">
        <f t="shared" si="40"/>
        <v>0</v>
      </c>
    </row>
    <row r="2011" spans="2:4" x14ac:dyDescent="0.25">
      <c r="B2011" s="12">
        <v>31334</v>
      </c>
      <c r="C2011" s="18">
        <v>1.5</v>
      </c>
      <c r="D2011">
        <f t="shared" si="40"/>
        <v>-3.5714561224411079E-2</v>
      </c>
    </row>
    <row r="2012" spans="2:4" x14ac:dyDescent="0.25">
      <c r="B2012" s="12">
        <v>31327</v>
      </c>
      <c r="C2012" s="18">
        <v>1.5555559999999999</v>
      </c>
      <c r="D2012">
        <f t="shared" si="40"/>
        <v>-3.448241617120118E-2</v>
      </c>
    </row>
    <row r="2013" spans="2:4" x14ac:dyDescent="0.25">
      <c r="B2013" s="12">
        <v>31320</v>
      </c>
      <c r="C2013" s="18">
        <v>1.611111</v>
      </c>
      <c r="D2013">
        <f t="shared" si="40"/>
        <v>0</v>
      </c>
    </row>
    <row r="2014" spans="2:4" x14ac:dyDescent="0.25">
      <c r="B2014" s="12">
        <v>31313</v>
      </c>
      <c r="C2014" s="18">
        <v>1.611111</v>
      </c>
      <c r="D2014">
        <f t="shared" si="40"/>
        <v>0</v>
      </c>
    </row>
    <row r="2015" spans="2:4" x14ac:dyDescent="0.25">
      <c r="B2015" s="12">
        <v>31306</v>
      </c>
      <c r="C2015" s="18">
        <v>1.611111</v>
      </c>
      <c r="D2015">
        <f t="shared" si="40"/>
        <v>0</v>
      </c>
    </row>
    <row r="2016" spans="2:4" x14ac:dyDescent="0.25">
      <c r="B2016" s="12">
        <v>31299</v>
      </c>
      <c r="C2016" s="18">
        <v>1.611111</v>
      </c>
      <c r="D2016">
        <f t="shared" si="40"/>
        <v>7.4073999999999973E-2</v>
      </c>
    </row>
    <row r="2017" spans="2:4" x14ac:dyDescent="0.25">
      <c r="B2017" s="12">
        <v>31292</v>
      </c>
      <c r="C2017" s="18">
        <v>1.5</v>
      </c>
      <c r="D2017">
        <f t="shared" si="40"/>
        <v>3.8461857988263848E-2</v>
      </c>
    </row>
    <row r="2018" spans="2:4" x14ac:dyDescent="0.25">
      <c r="B2018" s="12">
        <v>31285</v>
      </c>
      <c r="C2018" s="18">
        <v>1.4444440000000001</v>
      </c>
      <c r="D2018">
        <f t="shared" si="40"/>
        <v>0.1555552</v>
      </c>
    </row>
    <row r="2019" spans="2:4" x14ac:dyDescent="0.25">
      <c r="B2019" s="12">
        <v>31278</v>
      </c>
      <c r="C2019" s="18">
        <v>1.25</v>
      </c>
      <c r="D2019">
        <f t="shared" si="40"/>
        <v>-2.1739300567078179E-2</v>
      </c>
    </row>
    <row r="2020" spans="2:4" x14ac:dyDescent="0.25">
      <c r="B2020" s="12">
        <v>31271</v>
      </c>
      <c r="C2020" s="18">
        <v>1.2777780000000001</v>
      </c>
      <c r="D2020">
        <f t="shared" si="40"/>
        <v>0</v>
      </c>
    </row>
    <row r="2021" spans="2:4" x14ac:dyDescent="0.25">
      <c r="B2021" s="12">
        <v>31264</v>
      </c>
      <c r="C2021" s="18">
        <v>1.2777780000000001</v>
      </c>
      <c r="D2021">
        <f t="shared" si="40"/>
        <v>4.5454917355439717E-2</v>
      </c>
    </row>
    <row r="2022" spans="2:4" x14ac:dyDescent="0.25">
      <c r="B2022" s="12">
        <v>31257</v>
      </c>
      <c r="C2022" s="18">
        <v>1.2222219999999999</v>
      </c>
      <c r="D2022">
        <f t="shared" si="40"/>
        <v>-0.18518533333333342</v>
      </c>
    </row>
    <row r="2023" spans="2:4" x14ac:dyDescent="0.25">
      <c r="B2023" s="12">
        <v>31250</v>
      </c>
      <c r="C2023" s="18">
        <v>1.5</v>
      </c>
      <c r="D2023">
        <f t="shared" si="40"/>
        <v>3.8461857988263848E-2</v>
      </c>
    </row>
    <row r="2024" spans="2:4" x14ac:dyDescent="0.25">
      <c r="B2024" s="12">
        <v>31243</v>
      </c>
      <c r="C2024" s="18">
        <v>1.4444440000000001</v>
      </c>
      <c r="D2024">
        <f t="shared" si="40"/>
        <v>-0.13333377333324525</v>
      </c>
    </row>
    <row r="2025" spans="2:4" x14ac:dyDescent="0.25">
      <c r="B2025" s="12">
        <v>31236</v>
      </c>
      <c r="C2025" s="18">
        <v>1.6666669999999999</v>
      </c>
      <c r="D2025">
        <f t="shared" si="40"/>
        <v>-1.639298790635757E-2</v>
      </c>
    </row>
    <row r="2026" spans="2:4" x14ac:dyDescent="0.25">
      <c r="B2026" s="12">
        <v>31229</v>
      </c>
      <c r="C2026" s="18">
        <v>1.6944440000000001</v>
      </c>
      <c r="D2026">
        <f t="shared" si="40"/>
        <v>0</v>
      </c>
    </row>
    <row r="2027" spans="2:4" x14ac:dyDescent="0.25">
      <c r="B2027" s="12">
        <v>31222</v>
      </c>
      <c r="C2027" s="18">
        <v>1.6944440000000001</v>
      </c>
      <c r="D2027">
        <f t="shared" si="40"/>
        <v>5.1723934601650701E-2</v>
      </c>
    </row>
    <row r="2028" spans="2:4" x14ac:dyDescent="0.25">
      <c r="B2028" s="12">
        <v>31215</v>
      </c>
      <c r="C2028" s="18">
        <v>1.611111</v>
      </c>
      <c r="D2028">
        <f t="shared" si="40"/>
        <v>-0.19444450000000002</v>
      </c>
    </row>
    <row r="2029" spans="2:4" x14ac:dyDescent="0.25">
      <c r="B2029" s="12">
        <v>31208</v>
      </c>
      <c r="C2029" s="18">
        <v>2</v>
      </c>
      <c r="D2029">
        <f t="shared" si="40"/>
        <v>5.8823467128031215E-2</v>
      </c>
    </row>
    <row r="2030" spans="2:4" x14ac:dyDescent="0.25">
      <c r="B2030" s="12">
        <v>31201</v>
      </c>
      <c r="C2030" s="18">
        <v>1.888889</v>
      </c>
      <c r="D2030">
        <f t="shared" si="40"/>
        <v>-0.26086965028353915</v>
      </c>
    </row>
    <row r="2031" spans="2:4" x14ac:dyDescent="0.25">
      <c r="B2031" s="12">
        <v>31194</v>
      </c>
      <c r="C2031" s="18">
        <v>2.5555560000000002</v>
      </c>
      <c r="D2031">
        <f t="shared" si="40"/>
        <v>2.2222399999999976E-2</v>
      </c>
    </row>
    <row r="2032" spans="2:4" x14ac:dyDescent="0.25">
      <c r="B2032" s="12">
        <v>31187</v>
      </c>
      <c r="C2032" s="18">
        <v>2.5</v>
      </c>
      <c r="D2032">
        <f t="shared" si="40"/>
        <v>-1.0989097935024339E-2</v>
      </c>
    </row>
    <row r="2033" spans="2:4" x14ac:dyDescent="0.25">
      <c r="B2033" s="12">
        <v>31180</v>
      </c>
      <c r="C2033" s="18">
        <v>2.5277780000000001</v>
      </c>
      <c r="D2033">
        <f t="shared" si="40"/>
        <v>2.2472091907603797E-2</v>
      </c>
    </row>
    <row r="2034" spans="2:4" x14ac:dyDescent="0.25">
      <c r="B2034" s="12">
        <v>31173</v>
      </c>
      <c r="C2034" s="18">
        <v>2.4722219999999999</v>
      </c>
      <c r="D2034">
        <f t="shared" si="40"/>
        <v>2.2988272691272682E-2</v>
      </c>
    </row>
    <row r="2035" spans="2:4" x14ac:dyDescent="0.25">
      <c r="B2035" s="12">
        <v>31166</v>
      </c>
      <c r="C2035" s="18">
        <v>2.4166669999999999</v>
      </c>
      <c r="D2035">
        <f t="shared" si="40"/>
        <v>0</v>
      </c>
    </row>
    <row r="2036" spans="2:4" x14ac:dyDescent="0.25">
      <c r="B2036" s="12">
        <v>31159</v>
      </c>
      <c r="C2036" s="18">
        <v>2.4166669999999999</v>
      </c>
      <c r="D2036">
        <f t="shared" si="40"/>
        <v>0</v>
      </c>
    </row>
    <row r="2037" spans="2:4" x14ac:dyDescent="0.25">
      <c r="B2037" s="12">
        <v>31152</v>
      </c>
      <c r="C2037" s="18">
        <v>2.4166669999999999</v>
      </c>
      <c r="D2037">
        <f t="shared" si="40"/>
        <v>-1.1363320247876341E-2</v>
      </c>
    </row>
    <row r="2038" spans="2:4" x14ac:dyDescent="0.25">
      <c r="B2038" s="12">
        <v>31145</v>
      </c>
      <c r="C2038" s="18">
        <v>2.4444439999999998</v>
      </c>
      <c r="D2038">
        <f t="shared" si="40"/>
        <v>2.3255580313694013E-2</v>
      </c>
    </row>
    <row r="2039" spans="2:4" x14ac:dyDescent="0.25">
      <c r="B2039" s="12">
        <v>31138</v>
      </c>
      <c r="C2039" s="18">
        <v>2.3888889999999998</v>
      </c>
      <c r="D2039">
        <f t="shared" si="40"/>
        <v>-6.5217510396954892E-2</v>
      </c>
    </row>
    <row r="2040" spans="2:4" x14ac:dyDescent="0.25">
      <c r="B2040" s="12">
        <v>31131</v>
      </c>
      <c r="C2040" s="18">
        <v>2.5555560000000002</v>
      </c>
      <c r="D2040">
        <f t="shared" si="40"/>
        <v>-2.1276383884101469E-2</v>
      </c>
    </row>
    <row r="2041" spans="2:4" x14ac:dyDescent="0.25">
      <c r="B2041" s="12">
        <v>31124</v>
      </c>
      <c r="C2041" s="18">
        <v>2.6111110000000002</v>
      </c>
      <c r="D2041">
        <f t="shared" si="40"/>
        <v>0</v>
      </c>
    </row>
    <row r="2042" spans="2:4" x14ac:dyDescent="0.25">
      <c r="B2042" s="12">
        <v>31117</v>
      </c>
      <c r="C2042" s="18">
        <v>2.6111110000000002</v>
      </c>
      <c r="D2042">
        <f t="shared" si="40"/>
        <v>-6.0000115199990711E-2</v>
      </c>
    </row>
    <row r="2043" spans="2:4" x14ac:dyDescent="0.25">
      <c r="B2043" s="12">
        <v>31110</v>
      </c>
      <c r="C2043" s="18">
        <v>2.7777780000000001</v>
      </c>
      <c r="D2043">
        <f t="shared" si="40"/>
        <v>-1.9607649365605773E-2</v>
      </c>
    </row>
    <row r="2044" spans="2:4" x14ac:dyDescent="0.25">
      <c r="B2044" s="12">
        <v>31103</v>
      </c>
      <c r="C2044" s="18">
        <v>2.8333330000000001</v>
      </c>
      <c r="D2044">
        <f t="shared" si="40"/>
        <v>0</v>
      </c>
    </row>
    <row r="2045" spans="2:4" x14ac:dyDescent="0.25">
      <c r="B2045" s="12">
        <v>31096</v>
      </c>
      <c r="C2045" s="18">
        <v>2.8333330000000001</v>
      </c>
      <c r="D2045">
        <f t="shared" si="40"/>
        <v>1.99997984000162E-2</v>
      </c>
    </row>
    <row r="2046" spans="2:4" x14ac:dyDescent="0.25">
      <c r="B2046" s="12">
        <v>31089</v>
      </c>
      <c r="C2046" s="18">
        <v>2.7777780000000001</v>
      </c>
      <c r="D2046">
        <f t="shared" si="40"/>
        <v>4.1666619791672632E-2</v>
      </c>
    </row>
    <row r="2047" spans="2:4" x14ac:dyDescent="0.25">
      <c r="B2047" s="12">
        <v>31082</v>
      </c>
      <c r="C2047" s="18">
        <v>2.6666669999999999</v>
      </c>
      <c r="D2047">
        <f t="shared" si="40"/>
        <v>4.3478209829876491E-2</v>
      </c>
    </row>
    <row r="2048" spans="2:4" x14ac:dyDescent="0.25">
      <c r="B2048" s="12">
        <v>31075</v>
      </c>
      <c r="C2048" s="18">
        <v>2.5555560000000002</v>
      </c>
      <c r="D2048">
        <f t="shared" si="40"/>
        <v>0</v>
      </c>
    </row>
    <row r="2049" spans="2:4" x14ac:dyDescent="0.25">
      <c r="B2049" s="12">
        <v>31068</v>
      </c>
      <c r="C2049" s="18">
        <v>2.5555560000000002</v>
      </c>
      <c r="D2049">
        <f t="shared" si="40"/>
        <v>0</v>
      </c>
    </row>
    <row r="2050" spans="2:4" x14ac:dyDescent="0.25">
      <c r="B2050" s="12">
        <v>31061</v>
      </c>
      <c r="C2050" s="18">
        <v>2.5555560000000002</v>
      </c>
      <c r="D2050">
        <f t="shared" si="40"/>
        <v>9.5238442176920346E-2</v>
      </c>
    </row>
    <row r="2051" spans="2:4" x14ac:dyDescent="0.25">
      <c r="B2051" s="12">
        <v>31054</v>
      </c>
      <c r="C2051" s="18">
        <v>2.3333330000000001</v>
      </c>
      <c r="D2051">
        <f t="shared" ref="D2051:D2070" si="41">C2051/C2052-1</f>
        <v>2.4389997620487991E-2</v>
      </c>
    </row>
    <row r="2052" spans="2:4" x14ac:dyDescent="0.25">
      <c r="B2052" s="12">
        <v>31047</v>
      </c>
      <c r="C2052" s="18">
        <v>2.2777780000000001</v>
      </c>
      <c r="D2052">
        <f t="shared" si="41"/>
        <v>-2.3809289115612753E-2</v>
      </c>
    </row>
    <row r="2053" spans="2:4" x14ac:dyDescent="0.25">
      <c r="B2053" s="12">
        <v>31040</v>
      </c>
      <c r="C2053" s="18">
        <v>2.3333330000000001</v>
      </c>
      <c r="D2053">
        <f t="shared" si="41"/>
        <v>0</v>
      </c>
    </row>
    <row r="2054" spans="2:4" x14ac:dyDescent="0.25">
      <c r="B2054" s="12">
        <v>31033</v>
      </c>
      <c r="C2054" s="18">
        <v>2.3333330000000001</v>
      </c>
      <c r="D2054">
        <f t="shared" si="41"/>
        <v>2.4389997620487991E-2</v>
      </c>
    </row>
    <row r="2055" spans="2:4" x14ac:dyDescent="0.25">
      <c r="B2055" s="12">
        <v>31026</v>
      </c>
      <c r="C2055" s="18">
        <v>2.2777780000000001</v>
      </c>
      <c r="D2055">
        <f t="shared" si="41"/>
        <v>0</v>
      </c>
    </row>
    <row r="2056" spans="2:4" x14ac:dyDescent="0.25">
      <c r="B2056" s="12">
        <v>31019</v>
      </c>
      <c r="C2056" s="18">
        <v>2.2777780000000001</v>
      </c>
      <c r="D2056">
        <f t="shared" si="41"/>
        <v>0</v>
      </c>
    </row>
    <row r="2057" spans="2:4" x14ac:dyDescent="0.25">
      <c r="B2057" s="12">
        <v>31012</v>
      </c>
      <c r="C2057" s="18">
        <v>2.2777780000000001</v>
      </c>
      <c r="D2057">
        <f t="shared" si="41"/>
        <v>5.1281992110462804E-2</v>
      </c>
    </row>
    <row r="2058" spans="2:4" x14ac:dyDescent="0.25">
      <c r="B2058" s="12">
        <v>31005</v>
      </c>
      <c r="C2058" s="18">
        <v>2.1666669999999999</v>
      </c>
      <c r="D2058">
        <f t="shared" si="41"/>
        <v>-2.4999752499975214E-2</v>
      </c>
    </row>
    <row r="2059" spans="2:4" x14ac:dyDescent="0.25">
      <c r="B2059" s="12">
        <v>30998</v>
      </c>
      <c r="C2059" s="18">
        <v>2.2222219999999999</v>
      </c>
      <c r="D2059">
        <f t="shared" si="41"/>
        <v>-9.0909016528912034E-2</v>
      </c>
    </row>
    <row r="2060" spans="2:4" x14ac:dyDescent="0.25">
      <c r="B2060" s="12">
        <v>30991</v>
      </c>
      <c r="C2060" s="18">
        <v>2.4444439999999998</v>
      </c>
      <c r="D2060">
        <f t="shared" si="41"/>
        <v>0</v>
      </c>
    </row>
    <row r="2061" spans="2:4" x14ac:dyDescent="0.25">
      <c r="B2061" s="12">
        <v>30984</v>
      </c>
      <c r="C2061" s="18">
        <v>2.4444439999999998</v>
      </c>
      <c r="D2061">
        <f t="shared" si="41"/>
        <v>-4.3478601134156469E-2</v>
      </c>
    </row>
    <row r="2062" spans="2:4" x14ac:dyDescent="0.25">
      <c r="B2062" s="12">
        <v>30977</v>
      </c>
      <c r="C2062" s="18">
        <v>2.5555560000000002</v>
      </c>
      <c r="D2062">
        <f t="shared" si="41"/>
        <v>-2.1276383884101469E-2</v>
      </c>
    </row>
    <row r="2063" spans="2:4" x14ac:dyDescent="0.25">
      <c r="B2063" s="12">
        <v>30970</v>
      </c>
      <c r="C2063" s="18">
        <v>2.6111110000000002</v>
      </c>
      <c r="D2063">
        <f t="shared" si="41"/>
        <v>-1.0526399556783028E-2</v>
      </c>
    </row>
    <row r="2064" spans="2:4" x14ac:dyDescent="0.25">
      <c r="B2064" s="12">
        <v>30963</v>
      </c>
      <c r="C2064" s="18">
        <v>2.6388889999999998</v>
      </c>
      <c r="D2064">
        <f t="shared" si="41"/>
        <v>2.1505551162006586E-2</v>
      </c>
    </row>
    <row r="2065" spans="2:4" x14ac:dyDescent="0.25">
      <c r="B2065" s="12">
        <v>30956</v>
      </c>
      <c r="C2065" s="18">
        <v>2.5833330000000001</v>
      </c>
      <c r="D2065">
        <f t="shared" si="41"/>
        <v>0</v>
      </c>
    </row>
    <row r="2066" spans="2:4" x14ac:dyDescent="0.25">
      <c r="B2066" s="12">
        <v>30949</v>
      </c>
      <c r="C2066" s="18">
        <v>2.5833330000000001</v>
      </c>
      <c r="D2066">
        <f t="shared" si="41"/>
        <v>-2.1052799113566278E-2</v>
      </c>
    </row>
    <row r="2067" spans="2:4" x14ac:dyDescent="0.25">
      <c r="B2067" s="12">
        <v>30942</v>
      </c>
      <c r="C2067" s="18">
        <v>2.6388889999999998</v>
      </c>
      <c r="D2067">
        <f t="shared" si="41"/>
        <v>1.0638383431420539E-2</v>
      </c>
    </row>
    <row r="2068" spans="2:4" x14ac:dyDescent="0.25">
      <c r="B2068" s="12">
        <v>30935</v>
      </c>
      <c r="C2068" s="18">
        <v>2.6111110000000002</v>
      </c>
      <c r="D2068">
        <f t="shared" si="41"/>
        <v>0</v>
      </c>
    </row>
    <row r="2069" spans="2:4" x14ac:dyDescent="0.25">
      <c r="B2069" s="12">
        <v>30928</v>
      </c>
      <c r="C2069" s="18">
        <v>2.6111110000000002</v>
      </c>
      <c r="D2069">
        <f t="shared" si="41"/>
        <v>0</v>
      </c>
    </row>
    <row r="2070" spans="2:4" x14ac:dyDescent="0.25">
      <c r="B2070" s="12">
        <v>30921</v>
      </c>
      <c r="C2070" s="18">
        <v>2.6111110000000002</v>
      </c>
      <c r="D2070">
        <f t="shared" si="41"/>
        <v>-2.083349739581275E-2</v>
      </c>
    </row>
    <row r="2071" spans="2:4" x14ac:dyDescent="0.25">
      <c r="B2071" s="12">
        <v>30914</v>
      </c>
      <c r="C2071" s="18">
        <v>2.6666669999999999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2024-04-22T22:32:37Z</dcterms:modified>
</cp:coreProperties>
</file>