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michele_tosi_students_uniroma2_eu/Documents/Desktop/PMCSN/AMA-ROMA_PMCSN/reports e riferimenti/"/>
    </mc:Choice>
  </mc:AlternateContent>
  <xr:revisionPtr revIDLastSave="98" documentId="8_{96754257-0EBA-48EA-AA7F-78DE3853AF65}" xr6:coauthVersionLast="47" xr6:coauthVersionMax="47" xr10:uidLastSave="{126EFA60-3CC9-4D82-9B88-E470FE9F5020}"/>
  <bookViews>
    <workbookView xWindow="-96" yWindow="0" windowWidth="11712" windowHeight="12336" xr2:uid="{0A54CB1D-96A8-4DA3-B11B-B6CFD14F36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74" i="1"/>
  <c r="B62" i="1"/>
  <c r="B50" i="1"/>
  <c r="B38" i="1"/>
  <c r="B26" i="1"/>
  <c r="B7" i="1"/>
  <c r="M91" i="1"/>
  <c r="N91" i="1" s="1"/>
  <c r="D88" i="1"/>
  <c r="F88" i="1" s="1"/>
  <c r="B89" i="1" s="1"/>
  <c r="M79" i="1"/>
  <c r="D76" i="1"/>
  <c r="F76" i="1" s="1"/>
  <c r="M67" i="1"/>
  <c r="N67" i="1" s="1"/>
  <c r="D64" i="1"/>
  <c r="F64" i="1" s="1"/>
  <c r="B65" i="1" s="1"/>
  <c r="M55" i="1"/>
  <c r="N55" i="1" s="1"/>
  <c r="N54" i="1" s="1"/>
  <c r="D52" i="1"/>
  <c r="F52" i="1" s="1"/>
  <c r="B53" i="1" s="1"/>
  <c r="L54" i="1" s="1"/>
  <c r="M43" i="1"/>
  <c r="D40" i="1"/>
  <c r="F40" i="1" s="1"/>
  <c r="B41" i="1" s="1"/>
  <c r="M31" i="1"/>
  <c r="N31" i="1" s="1"/>
  <c r="D28" i="1"/>
  <c r="F28" i="1" s="1"/>
  <c r="M19" i="1"/>
  <c r="N19" i="1" s="1"/>
  <c r="D16" i="1"/>
  <c r="F16" i="1" s="1"/>
  <c r="B17" i="1" s="1"/>
  <c r="M7" i="1"/>
  <c r="N7" i="1" s="1"/>
  <c r="O7" i="1" s="1"/>
  <c r="P7" i="1" s="1"/>
  <c r="Q7" i="1" s="1"/>
  <c r="R7" i="1" s="1"/>
  <c r="S7" i="1" s="1"/>
  <c r="T7" i="1" s="1"/>
  <c r="U7" i="1" s="1"/>
  <c r="D4" i="1"/>
  <c r="F4" i="1" s="1"/>
  <c r="B5" i="1" s="1"/>
  <c r="B77" i="1" l="1"/>
  <c r="L78" i="1" s="1"/>
  <c r="M78" i="1"/>
  <c r="B29" i="1"/>
  <c r="M30" i="1" s="1"/>
  <c r="V7" i="1"/>
  <c r="U6" i="1"/>
  <c r="Q6" i="1"/>
  <c r="K54" i="1"/>
  <c r="K66" i="1"/>
  <c r="K78" i="1"/>
  <c r="K42" i="1"/>
  <c r="K18" i="1"/>
  <c r="L6" i="1"/>
  <c r="N6" i="1"/>
  <c r="M6" i="1"/>
  <c r="K30" i="1"/>
  <c r="K90" i="1"/>
  <c r="R6" i="1"/>
  <c r="S6" i="1"/>
  <c r="T6" i="1"/>
  <c r="O6" i="1"/>
  <c r="P6" i="1"/>
  <c r="O31" i="1"/>
  <c r="N30" i="1"/>
  <c r="L66" i="1"/>
  <c r="L90" i="1"/>
  <c r="L42" i="1"/>
  <c r="M54" i="1"/>
  <c r="O91" i="1"/>
  <c r="N90" i="1"/>
  <c r="O55" i="1"/>
  <c r="N79" i="1"/>
  <c r="O19" i="1"/>
  <c r="N18" i="1"/>
  <c r="M42" i="1"/>
  <c r="O67" i="1"/>
  <c r="N66" i="1"/>
  <c r="L18" i="1"/>
  <c r="M90" i="1"/>
  <c r="M66" i="1"/>
  <c r="N43" i="1"/>
  <c r="M18" i="1"/>
  <c r="K6" i="1"/>
  <c r="L30" i="1" l="1"/>
  <c r="W7" i="1"/>
  <c r="V6" i="1"/>
  <c r="O18" i="1"/>
  <c r="P19" i="1"/>
  <c r="P31" i="1"/>
  <c r="O30" i="1"/>
  <c r="O66" i="1"/>
  <c r="P67" i="1"/>
  <c r="N78" i="1"/>
  <c r="O79" i="1"/>
  <c r="P55" i="1"/>
  <c r="O54" i="1"/>
  <c r="O43" i="1"/>
  <c r="N42" i="1"/>
  <c r="P91" i="1"/>
  <c r="O90" i="1"/>
  <c r="X7" i="1" l="1"/>
  <c r="W6" i="1"/>
  <c r="P90" i="1"/>
  <c r="Q91" i="1"/>
  <c r="Q55" i="1"/>
  <c r="P54" i="1"/>
  <c r="Q67" i="1"/>
  <c r="P66" i="1"/>
  <c r="P79" i="1"/>
  <c r="O78" i="1"/>
  <c r="Q31" i="1"/>
  <c r="P30" i="1"/>
  <c r="P43" i="1"/>
  <c r="O42" i="1"/>
  <c r="Q19" i="1"/>
  <c r="P18" i="1"/>
  <c r="Y7" i="1" l="1"/>
  <c r="X6" i="1"/>
  <c r="R67" i="1"/>
  <c r="Q66" i="1"/>
  <c r="Q43" i="1"/>
  <c r="P42" i="1"/>
  <c r="Q30" i="1"/>
  <c r="R31" i="1"/>
  <c r="Q79" i="1"/>
  <c r="P78" i="1"/>
  <c r="R55" i="1"/>
  <c r="Q54" i="1"/>
  <c r="R91" i="1"/>
  <c r="Q90" i="1"/>
  <c r="R19" i="1"/>
  <c r="Q18" i="1"/>
  <c r="Z7" i="1" l="1"/>
  <c r="Z6" i="1" s="1"/>
  <c r="Y6" i="1"/>
  <c r="B6" i="1" s="1"/>
  <c r="B8" i="1" s="1"/>
  <c r="R79" i="1"/>
  <c r="Q78" i="1"/>
  <c r="S91" i="1"/>
  <c r="R90" i="1"/>
  <c r="S31" i="1"/>
  <c r="R30" i="1"/>
  <c r="R43" i="1"/>
  <c r="Q42" i="1"/>
  <c r="S19" i="1"/>
  <c r="R18" i="1"/>
  <c r="S67" i="1"/>
  <c r="R66" i="1"/>
  <c r="S55" i="1"/>
  <c r="R54" i="1"/>
  <c r="B9" i="1" l="1"/>
  <c r="D8" i="1"/>
  <c r="D9" i="1" s="1"/>
  <c r="S66" i="1"/>
  <c r="T67" i="1"/>
  <c r="S43" i="1"/>
  <c r="R42" i="1"/>
  <c r="T31" i="1"/>
  <c r="S30" i="1"/>
  <c r="T91" i="1"/>
  <c r="S90" i="1"/>
  <c r="T55" i="1"/>
  <c r="S54" i="1"/>
  <c r="T19" i="1"/>
  <c r="S18" i="1"/>
  <c r="S79" i="1"/>
  <c r="R78" i="1"/>
  <c r="U19" i="1" l="1"/>
  <c r="T18" i="1"/>
  <c r="S78" i="1"/>
  <c r="T79" i="1"/>
  <c r="U55" i="1"/>
  <c r="T54" i="1"/>
  <c r="U91" i="1"/>
  <c r="T90" i="1"/>
  <c r="U31" i="1"/>
  <c r="T30" i="1"/>
  <c r="T43" i="1"/>
  <c r="S42" i="1"/>
  <c r="T66" i="1"/>
  <c r="U67" i="1"/>
  <c r="U66" i="1" l="1"/>
  <c r="V67" i="1"/>
  <c r="T42" i="1"/>
  <c r="U43" i="1"/>
  <c r="U30" i="1"/>
  <c r="V31" i="1"/>
  <c r="U90" i="1"/>
  <c r="V91" i="1"/>
  <c r="V55" i="1"/>
  <c r="U54" i="1"/>
  <c r="U79" i="1"/>
  <c r="T78" i="1"/>
  <c r="V19" i="1"/>
  <c r="U18" i="1"/>
  <c r="W19" i="1" l="1"/>
  <c r="V18" i="1"/>
  <c r="V79" i="1"/>
  <c r="U78" i="1"/>
  <c r="V90" i="1"/>
  <c r="W91" i="1"/>
  <c r="V66" i="1"/>
  <c r="W67" i="1"/>
  <c r="W55" i="1"/>
  <c r="V54" i="1"/>
  <c r="W31" i="1"/>
  <c r="V30" i="1"/>
  <c r="U42" i="1"/>
  <c r="V43" i="1"/>
  <c r="V42" i="1" l="1"/>
  <c r="W43" i="1"/>
  <c r="X31" i="1"/>
  <c r="W30" i="1"/>
  <c r="W66" i="1"/>
  <c r="X67" i="1"/>
  <c r="W54" i="1"/>
  <c r="X55" i="1"/>
  <c r="W90" i="1"/>
  <c r="X91" i="1"/>
  <c r="W79" i="1"/>
  <c r="V78" i="1"/>
  <c r="X19" i="1"/>
  <c r="W18" i="1"/>
  <c r="Y91" i="1" l="1"/>
  <c r="X90" i="1"/>
  <c r="Y67" i="1"/>
  <c r="X66" i="1"/>
  <c r="W42" i="1"/>
  <c r="X43" i="1"/>
  <c r="Y19" i="1"/>
  <c r="X18" i="1"/>
  <c r="X79" i="1"/>
  <c r="W78" i="1"/>
  <c r="Y55" i="1"/>
  <c r="X54" i="1"/>
  <c r="Y31" i="1"/>
  <c r="X30" i="1"/>
  <c r="Z19" i="1" l="1"/>
  <c r="Z18" i="1" s="1"/>
  <c r="Y18" i="1"/>
  <c r="Z91" i="1"/>
  <c r="Z90" i="1" s="1"/>
  <c r="Y90" i="1"/>
  <c r="Z31" i="1"/>
  <c r="Z30" i="1" s="1"/>
  <c r="Y30" i="1"/>
  <c r="Z55" i="1"/>
  <c r="Z54" i="1" s="1"/>
  <c r="Y54" i="1"/>
  <c r="Y79" i="1"/>
  <c r="X78" i="1"/>
  <c r="Y43" i="1"/>
  <c r="X42" i="1"/>
  <c r="Y66" i="1"/>
  <c r="Z67" i="1"/>
  <c r="Z66" i="1" s="1"/>
  <c r="B66" i="1" s="1"/>
  <c r="B54" i="1" l="1"/>
  <c r="B55" i="1" s="1"/>
  <c r="B56" i="1" s="1"/>
  <c r="B67" i="1"/>
  <c r="B68" i="1" s="1"/>
  <c r="Z43" i="1"/>
  <c r="Z42" i="1" s="1"/>
  <c r="Y42" i="1"/>
  <c r="B90" i="1"/>
  <c r="Y78" i="1"/>
  <c r="Z79" i="1"/>
  <c r="Z78" i="1" s="1"/>
  <c r="B30" i="1"/>
  <c r="B18" i="1"/>
  <c r="B91" i="1" l="1"/>
  <c r="B92" i="1" s="1"/>
  <c r="B78" i="1"/>
  <c r="B79" i="1" s="1"/>
  <c r="B80" i="1" s="1"/>
  <c r="B69" i="1"/>
  <c r="D68" i="1"/>
  <c r="D69" i="1" s="1"/>
  <c r="D56" i="1"/>
  <c r="D57" i="1" s="1"/>
  <c r="B57" i="1"/>
  <c r="B31" i="1"/>
  <c r="B32" i="1" s="1"/>
  <c r="B19" i="1"/>
  <c r="B20" i="1" s="1"/>
  <c r="B42" i="1"/>
  <c r="D92" i="1" l="1"/>
  <c r="D93" i="1" s="1"/>
  <c r="B93" i="1"/>
  <c r="B81" i="1"/>
  <c r="D80" i="1"/>
  <c r="D81" i="1" s="1"/>
  <c r="B43" i="1"/>
  <c r="B44" i="1" s="1"/>
  <c r="D32" i="1"/>
  <c r="D33" i="1" s="1"/>
  <c r="B33" i="1"/>
  <c r="B21" i="1"/>
  <c r="D20" i="1"/>
  <c r="D21" i="1" s="1"/>
  <c r="B45" i="1" l="1"/>
  <c r="D44" i="1"/>
  <c r="D45" i="1" s="1"/>
</calcChain>
</file>

<file path=xl/sharedStrings.xml><?xml version="1.0" encoding="utf-8"?>
<sst xmlns="http://schemas.openxmlformats.org/spreadsheetml/2006/main" count="120" uniqueCount="29">
  <si>
    <t>lambda</t>
  </si>
  <si>
    <t>numero serventi</t>
  </si>
  <si>
    <t>probabilità</t>
  </si>
  <si>
    <t>E[S_i]</t>
  </si>
  <si>
    <t>E[S]</t>
  </si>
  <si>
    <t>μ</t>
  </si>
  <si>
    <t>ρ</t>
  </si>
  <si>
    <t>P_0</t>
  </si>
  <si>
    <t>termini sommatoria</t>
  </si>
  <si>
    <t>P_Q</t>
  </si>
  <si>
    <t>E[Tq]</t>
  </si>
  <si>
    <t>E[Ts]</t>
  </si>
  <si>
    <t>E[Nq]</t>
  </si>
  <si>
    <t>E[Ns]</t>
  </si>
  <si>
    <t>P_1</t>
  </si>
  <si>
    <t>P_2</t>
  </si>
  <si>
    <t>P_3</t>
  </si>
  <si>
    <t>P_4</t>
  </si>
  <si>
    <t>P_5</t>
  </si>
  <si>
    <t>P_6</t>
  </si>
  <si>
    <t>P_7</t>
  </si>
  <si>
    <t>ACCETTAZIONE</t>
  </si>
  <si>
    <t>SCARICO</t>
  </si>
  <si>
    <t>GOMMISTA</t>
  </si>
  <si>
    <t>CARROZZERIA</t>
  </si>
  <si>
    <t>ELETTRAUTO</t>
  </si>
  <si>
    <t>CARPENTERIA</t>
  </si>
  <si>
    <t>MECCANICA</t>
  </si>
  <si>
    <t>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</si>
</sst>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9892-4947-49C9-AA79-F2477F733ADC}">
  <dimension ref="A1:Z105"/>
  <sheetViews>
    <sheetView tabSelected="1" zoomScale="71" zoomScaleNormal="71" workbookViewId="0">
      <selection activeCell="D87" sqref="D87"/>
    </sheetView>
  </sheetViews>
  <sheetFormatPr defaultRowHeight="14.4" x14ac:dyDescent="0.3"/>
  <cols>
    <col min="1" max="1" width="14.33203125" bestFit="1" customWidth="1"/>
    <col min="2" max="2" width="9.6640625" customWidth="1"/>
    <col min="3" max="3" width="9.77734375" bestFit="1" customWidth="1"/>
    <col min="4" max="4" width="12.5546875" bestFit="1" customWidth="1"/>
    <col min="6" max="6" width="9.109375" bestFit="1" customWidth="1"/>
    <col min="11" max="11" width="9.109375" bestFit="1" customWidth="1"/>
    <col min="12" max="12" width="13.109375" bestFit="1" customWidth="1"/>
    <col min="13" max="18" width="12.77734375" bestFit="1" customWidth="1"/>
    <col min="19" max="20" width="14.6640625" bestFit="1" customWidth="1"/>
    <col min="21" max="26" width="12.77734375" bestFit="1" customWidth="1"/>
  </cols>
  <sheetData>
    <row r="1" spans="1:26" x14ac:dyDescent="0.3">
      <c r="A1" t="s">
        <v>22</v>
      </c>
    </row>
    <row r="2" spans="1:26" x14ac:dyDescent="0.3">
      <c r="A2" t="s">
        <v>0</v>
      </c>
      <c r="B2">
        <v>5.4999999999999997E-3</v>
      </c>
      <c r="C2" t="s">
        <v>2</v>
      </c>
      <c r="D2">
        <v>1</v>
      </c>
    </row>
    <row r="3" spans="1:26" x14ac:dyDescent="0.3">
      <c r="A3" t="s">
        <v>1</v>
      </c>
      <c r="B3">
        <v>4</v>
      </c>
    </row>
    <row r="4" spans="1:26" x14ac:dyDescent="0.3">
      <c r="A4" t="s">
        <v>3</v>
      </c>
      <c r="B4">
        <v>600</v>
      </c>
      <c r="C4" t="s">
        <v>4</v>
      </c>
      <c r="D4">
        <f>+B4/B3</f>
        <v>150</v>
      </c>
      <c r="E4" s="1" t="s">
        <v>5</v>
      </c>
      <c r="F4">
        <f>1/D4</f>
        <v>6.6666666666666671E-3</v>
      </c>
    </row>
    <row r="5" spans="1:26" x14ac:dyDescent="0.3">
      <c r="A5" s="1" t="s">
        <v>6</v>
      </c>
      <c r="B5">
        <f>(B2*D2)/F4</f>
        <v>0.82499999999999984</v>
      </c>
      <c r="K5" t="s">
        <v>8</v>
      </c>
    </row>
    <row r="6" spans="1:26" x14ac:dyDescent="0.3">
      <c r="A6" s="1" t="s">
        <v>7</v>
      </c>
      <c r="B6">
        <f>(+SUM(K6:Z6)+(B3*B5)^B3/(FACT(B3)*(1-B5)))^(-1)</f>
        <v>2.2742409720755728E-2</v>
      </c>
      <c r="K6">
        <f>($B$3*$B$5)^K7/FACT(K7)</f>
        <v>1</v>
      </c>
      <c r="L6">
        <f>IF(L7&lt;&gt;0,(($B3*$B5)^L7/(FACT(L7))),0)</f>
        <v>3.2999999999999994</v>
      </c>
      <c r="M6">
        <f>IF(M7&lt;&gt;0,(($B3*$B5)^M7/(FACT(M7))),0)</f>
        <v>5.4449999999999976</v>
      </c>
      <c r="N6">
        <f t="shared" ref="N6:Z6" si="0">IF(N7&lt;&gt;0,(($B3*$B5)^N7/(FACT(N7))),0)</f>
        <v>5.989499999999996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</row>
    <row r="7" spans="1:26" x14ac:dyDescent="0.3">
      <c r="A7" s="1" t="s">
        <v>9</v>
      </c>
      <c r="B7">
        <f>+(B3*B5)^B3*B6/(FACT(B3)*(1-B5))</f>
        <v>0.64215955424876925</v>
      </c>
      <c r="K7">
        <v>0</v>
      </c>
      <c r="L7">
        <v>1</v>
      </c>
      <c r="M7">
        <f>+IF(AND($B3&gt;L7+1,L7+1&lt;&gt;1),L7+1,0)</f>
        <v>2</v>
      </c>
      <c r="N7">
        <f t="shared" ref="N7:Z7" si="1">+IF(AND($B3&gt;M7+1,M7+1&lt;&gt;1),M7+1,0)</f>
        <v>3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</row>
    <row r="8" spans="1:26" x14ac:dyDescent="0.3">
      <c r="A8" s="1" t="s">
        <v>10</v>
      </c>
      <c r="B8">
        <f>+(B7*D4)/(1-B5)</f>
        <v>550.42247507037314</v>
      </c>
      <c r="C8" t="s">
        <v>11</v>
      </c>
      <c r="D8">
        <f>+B8+B4</f>
        <v>1150.4224750703731</v>
      </c>
    </row>
    <row r="9" spans="1:26" x14ac:dyDescent="0.3">
      <c r="A9" s="1" t="s">
        <v>12</v>
      </c>
      <c r="B9">
        <f>+B8*B2*D2</f>
        <v>3.0273236128870522</v>
      </c>
      <c r="C9" t="s">
        <v>13</v>
      </c>
      <c r="D9">
        <f>+D8*B2*D2</f>
        <v>6.327323612887052</v>
      </c>
    </row>
    <row r="13" spans="1:26" x14ac:dyDescent="0.3">
      <c r="A13" t="s">
        <v>21</v>
      </c>
    </row>
    <row r="14" spans="1:26" x14ac:dyDescent="0.3">
      <c r="A14" t="s">
        <v>0</v>
      </c>
      <c r="B14">
        <v>5.4999999999999997E-3</v>
      </c>
      <c r="C14" t="s">
        <v>2</v>
      </c>
      <c r="D14">
        <v>0.3</v>
      </c>
    </row>
    <row r="15" spans="1:26" x14ac:dyDescent="0.3">
      <c r="A15" t="s">
        <v>1</v>
      </c>
      <c r="B15">
        <v>4</v>
      </c>
    </row>
    <row r="16" spans="1:26" x14ac:dyDescent="0.3">
      <c r="A16" t="s">
        <v>3</v>
      </c>
      <c r="B16">
        <v>600</v>
      </c>
      <c r="C16" t="s">
        <v>4</v>
      </c>
      <c r="D16">
        <f t="shared" ref="D16" si="2">+B16/B15</f>
        <v>150</v>
      </c>
      <c r="E16" s="1" t="s">
        <v>5</v>
      </c>
      <c r="F16">
        <f t="shared" ref="F16" si="3">1/D16</f>
        <v>6.6666666666666671E-3</v>
      </c>
    </row>
    <row r="17" spans="1:26" x14ac:dyDescent="0.3">
      <c r="A17" s="1" t="s">
        <v>6</v>
      </c>
      <c r="B17">
        <f t="shared" ref="B17" si="4">(B14*D14)/F16</f>
        <v>0.24749999999999994</v>
      </c>
      <c r="K17" t="s">
        <v>8</v>
      </c>
    </row>
    <row r="18" spans="1:26" x14ac:dyDescent="0.3">
      <c r="A18" s="1" t="s">
        <v>14</v>
      </c>
      <c r="B18">
        <f t="shared" ref="B18" si="5">(+SUM(K18:Z18)+(B15*B17)^B15/(FACT(B15)*(1-B17)))^(-1)</f>
        <v>0.37106362058362646</v>
      </c>
      <c r="K18">
        <f t="shared" ref="K18" si="6">($B$3*$B$5)^K19/FACT(K19)</f>
        <v>1</v>
      </c>
      <c r="L18">
        <f t="shared" ref="L18:M18" si="7">IF(L19&lt;&gt;0,(($B15*$B17)^L19/(FACT(L19))),0)</f>
        <v>0.98999999999999977</v>
      </c>
      <c r="M18">
        <f t="shared" si="7"/>
        <v>0.49004999999999976</v>
      </c>
      <c r="N18">
        <f t="shared" ref="N18" si="8">IF(N19&lt;&gt;0,(($B15*$B17)^N19/(FACT(N19))),0)</f>
        <v>0.1617164999999999</v>
      </c>
      <c r="O18">
        <f t="shared" ref="O18" si="9">IF(O19&lt;&gt;0,(($B15*$B17)^O19/(FACT(O19))),0)</f>
        <v>0</v>
      </c>
      <c r="P18">
        <f t="shared" ref="P18" si="10">IF(P19&lt;&gt;0,(($B15*$B17)^P19/(FACT(P19))),0)</f>
        <v>0</v>
      </c>
      <c r="Q18">
        <f t="shared" ref="Q18" si="11">IF(Q19&lt;&gt;0,(($B15*$B17)^Q19/(FACT(Q19))),0)</f>
        <v>0</v>
      </c>
      <c r="R18">
        <f t="shared" ref="R18" si="12">IF(R19&lt;&gt;0,(($B15*$B17)^R19/(FACT(R19))),0)</f>
        <v>0</v>
      </c>
      <c r="S18">
        <f t="shared" ref="S18" si="13">IF(S19&lt;&gt;0,(($B15*$B17)^S19/(FACT(S19))),0)</f>
        <v>0</v>
      </c>
      <c r="T18">
        <f t="shared" ref="T18" si="14">IF(T19&lt;&gt;0,(($B15*$B17)^T19/(FACT(T19))),0)</f>
        <v>0</v>
      </c>
      <c r="U18">
        <f t="shared" ref="U18" si="15">IF(U19&lt;&gt;0,(($B15*$B17)^U19/(FACT(U19))),0)</f>
        <v>0</v>
      </c>
      <c r="V18">
        <f t="shared" ref="V18" si="16">IF(V19&lt;&gt;0,(($B15*$B17)^V19/(FACT(V19))),0)</f>
        <v>0</v>
      </c>
      <c r="W18">
        <f t="shared" ref="W18" si="17">IF(W19&lt;&gt;0,(($B15*$B17)^W19/(FACT(W19))),0)</f>
        <v>0</v>
      </c>
      <c r="X18">
        <f t="shared" ref="X18" si="18">IF(X19&lt;&gt;0,(($B15*$B17)^X19/(FACT(X19))),0)</f>
        <v>0</v>
      </c>
      <c r="Y18">
        <f t="shared" ref="Y18" si="19">IF(Y19&lt;&gt;0,(($B15*$B17)^Y19/(FACT(Y19))),0)</f>
        <v>0</v>
      </c>
      <c r="Z18">
        <f t="shared" ref="Z18" si="20">IF(Z19&lt;&gt;0,(($B15*$B17)^Z19/(FACT(Z19))),0)</f>
        <v>0</v>
      </c>
    </row>
    <row r="19" spans="1:26" x14ac:dyDescent="0.3">
      <c r="A19" s="1" t="s">
        <v>9</v>
      </c>
      <c r="B19">
        <f>+(B15*B17)^B15*B18/(FACT(B15)*(1-B17))</f>
        <v>1.9736557773465398E-2</v>
      </c>
      <c r="K19">
        <v>0</v>
      </c>
      <c r="L19">
        <v>1</v>
      </c>
      <c r="M19">
        <f t="shared" ref="M19:Z19" si="21">+IF(AND($B15&gt;L19+1,L19+1&lt;&gt;1),L19+1,0)</f>
        <v>2</v>
      </c>
      <c r="N19">
        <f t="shared" si="21"/>
        <v>3</v>
      </c>
      <c r="O19">
        <f t="shared" si="21"/>
        <v>0</v>
      </c>
      <c r="P19">
        <f t="shared" si="21"/>
        <v>0</v>
      </c>
      <c r="Q19">
        <f t="shared" si="21"/>
        <v>0</v>
      </c>
      <c r="R19">
        <f t="shared" si="21"/>
        <v>0</v>
      </c>
      <c r="S19">
        <f t="shared" si="21"/>
        <v>0</v>
      </c>
      <c r="T19">
        <f t="shared" si="21"/>
        <v>0</v>
      </c>
      <c r="U19">
        <f t="shared" si="21"/>
        <v>0</v>
      </c>
      <c r="V19">
        <f t="shared" si="21"/>
        <v>0</v>
      </c>
      <c r="W19">
        <f t="shared" si="21"/>
        <v>0</v>
      </c>
      <c r="X19">
        <f t="shared" si="21"/>
        <v>0</v>
      </c>
      <c r="Y19">
        <f t="shared" si="21"/>
        <v>0</v>
      </c>
      <c r="Z19">
        <f t="shared" si="21"/>
        <v>0</v>
      </c>
    </row>
    <row r="20" spans="1:26" x14ac:dyDescent="0.3">
      <c r="A20" s="1" t="s">
        <v>10</v>
      </c>
      <c r="B20">
        <f t="shared" ref="B20" si="22">+(B19*D16)/(1-B17)</f>
        <v>3.9341975628170225</v>
      </c>
      <c r="C20" t="s">
        <v>11</v>
      </c>
      <c r="D20">
        <f t="shared" ref="D20" si="23">+B20+B16</f>
        <v>603.93419756281708</v>
      </c>
    </row>
    <row r="21" spans="1:26" x14ac:dyDescent="0.3">
      <c r="A21" s="1" t="s">
        <v>12</v>
      </c>
      <c r="B21">
        <f t="shared" ref="B21" si="24">+B20*B14*D14</f>
        <v>6.4914259786480874E-3</v>
      </c>
      <c r="C21" t="s">
        <v>13</v>
      </c>
      <c r="D21">
        <f t="shared" ref="D21" si="25">+D20*B14*D14</f>
        <v>0.99649142597864804</v>
      </c>
    </row>
    <row r="25" spans="1:26" x14ac:dyDescent="0.3">
      <c r="A25" t="s">
        <v>23</v>
      </c>
    </row>
    <row r="26" spans="1:26" x14ac:dyDescent="0.3">
      <c r="A26" t="s">
        <v>0</v>
      </c>
      <c r="B26">
        <f>+B14*D14</f>
        <v>1.6499999999999998E-3</v>
      </c>
      <c r="C26" t="s">
        <v>2</v>
      </c>
      <c r="D26">
        <v>0.3</v>
      </c>
    </row>
    <row r="27" spans="1:26" x14ac:dyDescent="0.3">
      <c r="A27" t="s">
        <v>1</v>
      </c>
      <c r="B27">
        <v>3</v>
      </c>
    </row>
    <row r="28" spans="1:26" x14ac:dyDescent="0.3">
      <c r="A28" t="s">
        <v>3</v>
      </c>
      <c r="B28">
        <v>5400</v>
      </c>
      <c r="C28" t="s">
        <v>4</v>
      </c>
      <c r="D28">
        <f t="shared" ref="D28" si="26">+B28/B27</f>
        <v>1800</v>
      </c>
      <c r="E28" s="1" t="s">
        <v>5</v>
      </c>
      <c r="F28">
        <f t="shared" ref="F28" si="27">1/D28</f>
        <v>5.5555555555555556E-4</v>
      </c>
    </row>
    <row r="29" spans="1:26" x14ac:dyDescent="0.3">
      <c r="A29" s="1" t="s">
        <v>6</v>
      </c>
      <c r="B29">
        <f t="shared" ref="B29" si="28">(B26*D26)/F28</f>
        <v>0.89099999999999979</v>
      </c>
      <c r="K29" t="s">
        <v>8</v>
      </c>
    </row>
    <row r="30" spans="1:26" x14ac:dyDescent="0.3">
      <c r="A30" s="1" t="s">
        <v>15</v>
      </c>
      <c r="B30">
        <f t="shared" ref="B30" si="29">(+SUM(K30:Z30)+(B27*B29)^B27/(FACT(B27)*(1-B29)))^(-1)</f>
        <v>2.7436420186509831E-2</v>
      </c>
      <c r="K30">
        <f t="shared" ref="K30" si="30">($B$3*$B$5)^K31/FACT(K31)</f>
        <v>1</v>
      </c>
      <c r="L30">
        <f t="shared" ref="L30:M30" si="31">IF(L31&lt;&gt;0,(($B27*$B29)^L31/(FACT(L31))),0)</f>
        <v>2.6729999999999992</v>
      </c>
      <c r="M30">
        <f t="shared" si="31"/>
        <v>3.5724644999999979</v>
      </c>
      <c r="N30">
        <f t="shared" ref="N30" si="32">IF(N31&lt;&gt;0,(($B27*$B29)^N31/(FACT(N31))),0)</f>
        <v>0</v>
      </c>
      <c r="O30">
        <f t="shared" ref="O30" si="33">IF(O31&lt;&gt;0,(($B27*$B29)^O31/(FACT(O31))),0)</f>
        <v>0</v>
      </c>
      <c r="P30">
        <f t="shared" ref="P30" si="34">IF(P31&lt;&gt;0,(($B27*$B29)^P31/(FACT(P31))),0)</f>
        <v>0</v>
      </c>
      <c r="Q30">
        <f t="shared" ref="Q30" si="35">IF(Q31&lt;&gt;0,(($B27*$B29)^Q31/(FACT(Q31))),0)</f>
        <v>0</v>
      </c>
      <c r="R30">
        <f t="shared" ref="R30" si="36">IF(R31&lt;&gt;0,(($B27*$B29)^R31/(FACT(R31))),0)</f>
        <v>0</v>
      </c>
      <c r="S30">
        <f t="shared" ref="S30" si="37">IF(S31&lt;&gt;0,(($B27*$B29)^S31/(FACT(S31))),0)</f>
        <v>0</v>
      </c>
      <c r="T30">
        <f t="shared" ref="T30" si="38">IF(T31&lt;&gt;0,(($B27*$B29)^T31/(FACT(T31))),0)</f>
        <v>0</v>
      </c>
      <c r="U30">
        <f t="shared" ref="U30" si="39">IF(U31&lt;&gt;0,(($B27*$B29)^U31/(FACT(U31))),0)</f>
        <v>0</v>
      </c>
      <c r="V30">
        <f t="shared" ref="V30" si="40">IF(V31&lt;&gt;0,(($B27*$B29)^V31/(FACT(V31))),0)</f>
        <v>0</v>
      </c>
      <c r="W30">
        <f t="shared" ref="W30" si="41">IF(W31&lt;&gt;0,(($B27*$B29)^W31/(FACT(W31))),0)</f>
        <v>0</v>
      </c>
      <c r="X30">
        <f t="shared" ref="X30" si="42">IF(X31&lt;&gt;0,(($B27*$B29)^X31/(FACT(X31))),0)</f>
        <v>0</v>
      </c>
      <c r="Y30">
        <f t="shared" ref="Y30" si="43">IF(Y31&lt;&gt;0,(($B27*$B29)^Y31/(FACT(Y31))),0)</f>
        <v>0</v>
      </c>
      <c r="Z30">
        <f t="shared" ref="Z30" si="44">IF(Z31&lt;&gt;0,(($B27*$B29)^Z31/(FACT(Z31))),0)</f>
        <v>0</v>
      </c>
    </row>
    <row r="31" spans="1:26" x14ac:dyDescent="0.3">
      <c r="A31" s="1" t="s">
        <v>9</v>
      </c>
      <c r="B31">
        <f>+(B27*B29)^B27*B30/(FACT(B27)*(1-B29))</f>
        <v>0.80121039153155982</v>
      </c>
      <c r="K31">
        <v>0</v>
      </c>
      <c r="L31">
        <v>1</v>
      </c>
      <c r="M31">
        <f t="shared" ref="M31:Z31" si="45">+IF(AND($B27&gt;L31+1,L31+1&lt;&gt;1),L31+1,0)</f>
        <v>2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f t="shared" si="45"/>
        <v>0</v>
      </c>
      <c r="S31">
        <f t="shared" si="45"/>
        <v>0</v>
      </c>
      <c r="T31">
        <f t="shared" si="45"/>
        <v>0</v>
      </c>
      <c r="U31">
        <f t="shared" si="45"/>
        <v>0</v>
      </c>
      <c r="V31">
        <f t="shared" si="45"/>
        <v>0</v>
      </c>
      <c r="W31">
        <f t="shared" si="45"/>
        <v>0</v>
      </c>
      <c r="X31">
        <f t="shared" si="45"/>
        <v>0</v>
      </c>
      <c r="Y31">
        <f t="shared" si="45"/>
        <v>0</v>
      </c>
      <c r="Z31">
        <f t="shared" si="45"/>
        <v>0</v>
      </c>
    </row>
    <row r="32" spans="1:26" x14ac:dyDescent="0.3">
      <c r="A32" s="1" t="s">
        <v>10</v>
      </c>
      <c r="B32">
        <f t="shared" ref="B32" si="46">+(B31*D28)/(1-B29)</f>
        <v>13230.997291346835</v>
      </c>
      <c r="C32" t="s">
        <v>11</v>
      </c>
      <c r="D32">
        <f t="shared" ref="D32" si="47">+B32+B28</f>
        <v>18630.997291346837</v>
      </c>
    </row>
    <row r="33" spans="1:26" x14ac:dyDescent="0.3">
      <c r="A33" s="1" t="s">
        <v>12</v>
      </c>
      <c r="B33">
        <f t="shared" ref="B33" si="48">+B32*B26*D26</f>
        <v>6.5493436592166825</v>
      </c>
      <c r="C33" t="s">
        <v>13</v>
      </c>
      <c r="D33">
        <f t="shared" ref="D33" si="49">+D32*B26*D26</f>
        <v>9.2223436592166834</v>
      </c>
    </row>
    <row r="37" spans="1:26" x14ac:dyDescent="0.3">
      <c r="A37" t="s">
        <v>24</v>
      </c>
    </row>
    <row r="38" spans="1:26" x14ac:dyDescent="0.3">
      <c r="A38" t="s">
        <v>0</v>
      </c>
      <c r="B38">
        <f>+B26</f>
        <v>1.6499999999999998E-3</v>
      </c>
      <c r="C38" t="s">
        <v>2</v>
      </c>
      <c r="D38">
        <v>0.09</v>
      </c>
    </row>
    <row r="39" spans="1:26" x14ac:dyDescent="0.3">
      <c r="A39" t="s">
        <v>1</v>
      </c>
      <c r="B39">
        <v>3</v>
      </c>
    </row>
    <row r="40" spans="1:26" x14ac:dyDescent="0.3">
      <c r="A40" t="s">
        <v>3</v>
      </c>
      <c r="B40">
        <v>5400</v>
      </c>
      <c r="C40" t="s">
        <v>4</v>
      </c>
      <c r="D40">
        <f t="shared" ref="D40" si="50">+B40/B39</f>
        <v>1800</v>
      </c>
      <c r="E40" s="1" t="s">
        <v>5</v>
      </c>
      <c r="F40">
        <f t="shared" ref="F40" si="51">1/D40</f>
        <v>5.5555555555555556E-4</v>
      </c>
    </row>
    <row r="41" spans="1:26" x14ac:dyDescent="0.3">
      <c r="A41" s="1" t="s">
        <v>6</v>
      </c>
      <c r="B41">
        <f t="shared" ref="B41" si="52">(B38*D38)/F40</f>
        <v>0.26729999999999998</v>
      </c>
      <c r="K41" t="s">
        <v>8</v>
      </c>
    </row>
    <row r="42" spans="1:26" x14ac:dyDescent="0.3">
      <c r="A42" s="1" t="s">
        <v>16</v>
      </c>
      <c r="B42">
        <f t="shared" ref="B42" si="53">(+SUM(K42:Z42)+(B39*B41)^B39/(FACT(B39)*(1-B41)))^(-1)</f>
        <v>0.44628556001530151</v>
      </c>
      <c r="K42">
        <f t="shared" ref="K42" si="54">($B$3*$B$5)^K43/FACT(K43)</f>
        <v>1</v>
      </c>
      <c r="L42">
        <f t="shared" ref="L42:M42" si="55">IF(L43&lt;&gt;0,(($B39*$B41)^L43/(FACT(L43))),0)</f>
        <v>0.80189999999999995</v>
      </c>
      <c r="M42">
        <f t="shared" si="55"/>
        <v>0.32152180499999994</v>
      </c>
      <c r="N42">
        <f t="shared" ref="N42" si="56">IF(N43&lt;&gt;0,(($B39*$B41)^N43/(FACT(N43))),0)</f>
        <v>0</v>
      </c>
      <c r="O42">
        <f t="shared" ref="O42" si="57">IF(O43&lt;&gt;0,(($B39*$B41)^O43/(FACT(O43))),0)</f>
        <v>0</v>
      </c>
      <c r="P42">
        <f t="shared" ref="P42" si="58">IF(P43&lt;&gt;0,(($B39*$B41)^P43/(FACT(P43))),0)</f>
        <v>0</v>
      </c>
      <c r="Q42">
        <f t="shared" ref="Q42" si="59">IF(Q43&lt;&gt;0,(($B39*$B41)^Q43/(FACT(Q43))),0)</f>
        <v>0</v>
      </c>
      <c r="R42">
        <f t="shared" ref="R42" si="60">IF(R43&lt;&gt;0,(($B39*$B41)^R43/(FACT(R43))),0)</f>
        <v>0</v>
      </c>
      <c r="S42">
        <f t="shared" ref="S42" si="61">IF(S43&lt;&gt;0,(($B39*$B41)^S43/(FACT(S43))),0)</f>
        <v>0</v>
      </c>
      <c r="T42">
        <f t="shared" ref="T42" si="62">IF(T43&lt;&gt;0,(($B39*$B41)^T43/(FACT(T43))),0)</f>
        <v>0</v>
      </c>
      <c r="U42">
        <f t="shared" ref="U42" si="63">IF(U43&lt;&gt;0,(($B39*$B41)^U43/(FACT(U43))),0)</f>
        <v>0</v>
      </c>
      <c r="V42">
        <f t="shared" ref="V42" si="64">IF(V43&lt;&gt;0,(($B39*$B41)^V43/(FACT(V43))),0)</f>
        <v>0</v>
      </c>
      <c r="W42">
        <f t="shared" ref="W42" si="65">IF(W43&lt;&gt;0,(($B39*$B41)^W43/(FACT(W43))),0)</f>
        <v>0</v>
      </c>
      <c r="X42">
        <f t="shared" ref="X42" si="66">IF(X43&lt;&gt;0,(($B39*$B41)^X43/(FACT(X43))),0)</f>
        <v>0</v>
      </c>
      <c r="Y42">
        <f t="shared" ref="Y42" si="67">IF(Y43&lt;&gt;0,(($B39*$B41)^Y43/(FACT(Y43))),0)</f>
        <v>0</v>
      </c>
      <c r="Z42">
        <f t="shared" ref="Z42" si="68">IF(Z43&lt;&gt;0,(($B39*$B41)^Z43/(FACT(Z43))),0)</f>
        <v>0</v>
      </c>
    </row>
    <row r="43" spans="1:26" x14ac:dyDescent="0.3">
      <c r="A43" s="1" t="s">
        <v>9</v>
      </c>
      <c r="B43">
        <f>+(B39*B41)^B39*B42/(FACT(B39)*(1-B41))</f>
        <v>5.2347510606872927E-2</v>
      </c>
      <c r="K43">
        <v>0</v>
      </c>
      <c r="L43">
        <v>1</v>
      </c>
      <c r="M43">
        <f t="shared" ref="M43:Z43" si="69">+IF(AND($B39&gt;L43+1,L43+1&lt;&gt;1),L43+1,0)</f>
        <v>2</v>
      </c>
      <c r="N43">
        <f t="shared" si="69"/>
        <v>0</v>
      </c>
      <c r="O43">
        <f t="shared" si="69"/>
        <v>0</v>
      </c>
      <c r="P43">
        <f t="shared" si="69"/>
        <v>0</v>
      </c>
      <c r="Q43">
        <f t="shared" si="69"/>
        <v>0</v>
      </c>
      <c r="R43">
        <f t="shared" si="69"/>
        <v>0</v>
      </c>
      <c r="S43">
        <f t="shared" si="69"/>
        <v>0</v>
      </c>
      <c r="T43">
        <f t="shared" si="69"/>
        <v>0</v>
      </c>
      <c r="U43">
        <f t="shared" si="69"/>
        <v>0</v>
      </c>
      <c r="V43">
        <f t="shared" si="69"/>
        <v>0</v>
      </c>
      <c r="W43">
        <f t="shared" si="69"/>
        <v>0</v>
      </c>
      <c r="X43">
        <f t="shared" si="69"/>
        <v>0</v>
      </c>
      <c r="Y43">
        <f t="shared" si="69"/>
        <v>0</v>
      </c>
      <c r="Z43">
        <f t="shared" si="69"/>
        <v>0</v>
      </c>
    </row>
    <row r="44" spans="1:26" x14ac:dyDescent="0.3">
      <c r="A44" s="1" t="s">
        <v>10</v>
      </c>
      <c r="B44">
        <f t="shared" ref="B44" si="70">+(B43*D40)/(1-B41)</f>
        <v>128.6004082057749</v>
      </c>
      <c r="C44" t="s">
        <v>11</v>
      </c>
      <c r="D44">
        <f t="shared" ref="D44" si="71">+B44+B40</f>
        <v>5528.6004082057752</v>
      </c>
    </row>
    <row r="45" spans="1:26" x14ac:dyDescent="0.3">
      <c r="A45" s="1" t="s">
        <v>12</v>
      </c>
      <c r="B45">
        <f t="shared" ref="B45" si="72">+B44*B38*D38</f>
        <v>1.9097160618557568E-2</v>
      </c>
      <c r="C45" t="s">
        <v>13</v>
      </c>
      <c r="D45">
        <f t="shared" ref="D45" si="73">+D44*B38*D38</f>
        <v>0.82099716061855743</v>
      </c>
    </row>
    <row r="49" spans="1:26" x14ac:dyDescent="0.3">
      <c r="A49" t="s">
        <v>25</v>
      </c>
    </row>
    <row r="50" spans="1:26" x14ac:dyDescent="0.3">
      <c r="A50" t="s">
        <v>0</v>
      </c>
      <c r="B50">
        <f>+B26</f>
        <v>1.6499999999999998E-3</v>
      </c>
      <c r="C50" t="s">
        <v>2</v>
      </c>
      <c r="D50">
        <v>0.1</v>
      </c>
    </row>
    <row r="51" spans="1:26" x14ac:dyDescent="0.3">
      <c r="A51" t="s">
        <v>1</v>
      </c>
      <c r="B51">
        <v>1</v>
      </c>
    </row>
    <row r="52" spans="1:26" x14ac:dyDescent="0.3">
      <c r="A52" t="s">
        <v>3</v>
      </c>
      <c r="B52">
        <v>5400</v>
      </c>
      <c r="C52" t="s">
        <v>4</v>
      </c>
      <c r="D52">
        <f t="shared" ref="D52" si="74">+B52/B51</f>
        <v>5400</v>
      </c>
      <c r="E52" s="1" t="s">
        <v>5</v>
      </c>
      <c r="F52">
        <f t="shared" ref="F52" si="75">1/D52</f>
        <v>1.8518518518518518E-4</v>
      </c>
    </row>
    <row r="53" spans="1:26" x14ac:dyDescent="0.3">
      <c r="A53" s="1" t="s">
        <v>6</v>
      </c>
      <c r="B53">
        <f t="shared" ref="B53" si="76">(B50*D50)/F52</f>
        <v>0.89100000000000001</v>
      </c>
      <c r="K53" t="s">
        <v>8</v>
      </c>
    </row>
    <row r="54" spans="1:26" x14ac:dyDescent="0.3">
      <c r="A54" s="1" t="s">
        <v>17</v>
      </c>
      <c r="B54">
        <f t="shared" ref="B54" si="77">(+SUM(K54:Z54)+(B51*B53)^B51/(FACT(B51)*(1-B53)))^(-1)</f>
        <v>9.935111870271135E-2</v>
      </c>
      <c r="K54">
        <f t="shared" ref="K54" si="78">($B$3*$B$5)^K55/FACT(K55)</f>
        <v>1</v>
      </c>
      <c r="L54">
        <f t="shared" ref="L54:M54" si="79">IF(L55&lt;&gt;0,(($B51*$B53)^L55/(FACT(L55))),0)</f>
        <v>0.89100000000000001</v>
      </c>
      <c r="M54">
        <f t="shared" si="79"/>
        <v>0</v>
      </c>
      <c r="N54">
        <f t="shared" ref="N54" si="80">IF(N55&lt;&gt;0,(($B51*$B53)^N55/(FACT(N55))),0)</f>
        <v>0</v>
      </c>
      <c r="O54">
        <f t="shared" ref="O54" si="81">IF(O55&lt;&gt;0,(($B51*$B53)^O55/(FACT(O55))),0)</f>
        <v>0</v>
      </c>
      <c r="P54">
        <f t="shared" ref="P54" si="82">IF(P55&lt;&gt;0,(($B51*$B53)^P55/(FACT(P55))),0)</f>
        <v>0</v>
      </c>
      <c r="Q54">
        <f t="shared" ref="Q54" si="83">IF(Q55&lt;&gt;0,(($B51*$B53)^Q55/(FACT(Q55))),0)</f>
        <v>0</v>
      </c>
      <c r="R54">
        <f t="shared" ref="R54" si="84">IF(R55&lt;&gt;0,(($B51*$B53)^R55/(FACT(R55))),0)</f>
        <v>0</v>
      </c>
      <c r="S54">
        <f t="shared" ref="S54" si="85">IF(S55&lt;&gt;0,(($B51*$B53)^S55/(FACT(S55))),0)</f>
        <v>0</v>
      </c>
      <c r="T54">
        <f t="shared" ref="T54" si="86">IF(T55&lt;&gt;0,(($B51*$B53)^T55/(FACT(T55))),0)</f>
        <v>0</v>
      </c>
      <c r="U54">
        <f t="shared" ref="U54" si="87">IF(U55&lt;&gt;0,(($B51*$B53)^U55/(FACT(U55))),0)</f>
        <v>0</v>
      </c>
      <c r="V54">
        <f t="shared" ref="V54" si="88">IF(V55&lt;&gt;0,(($B51*$B53)^V55/(FACT(V55))),0)</f>
        <v>0</v>
      </c>
      <c r="W54">
        <f t="shared" ref="W54" si="89">IF(W55&lt;&gt;0,(($B51*$B53)^W55/(FACT(W55))),0)</f>
        <v>0</v>
      </c>
      <c r="X54">
        <f t="shared" ref="X54" si="90">IF(X55&lt;&gt;0,(($B51*$B53)^X55/(FACT(X55))),0)</f>
        <v>0</v>
      </c>
      <c r="Y54">
        <f t="shared" ref="Y54" si="91">IF(Y55&lt;&gt;0,(($B51*$B53)^Y55/(FACT(Y55))),0)</f>
        <v>0</v>
      </c>
      <c r="Z54">
        <f t="shared" ref="Z54" si="92">IF(Z55&lt;&gt;0,(($B51*$B53)^Z55/(FACT(Z55))),0)</f>
        <v>0</v>
      </c>
    </row>
    <row r="55" spans="1:26" x14ac:dyDescent="0.3">
      <c r="A55" s="1" t="s">
        <v>9</v>
      </c>
      <c r="B55">
        <f>+(B51*B53)^B51*B54/(FACT(B51)*(1-B53))</f>
        <v>0.8121270345331727</v>
      </c>
      <c r="K55">
        <v>0</v>
      </c>
      <c r="L55">
        <v>1</v>
      </c>
      <c r="M55">
        <f t="shared" ref="M55:Z55" si="93">+IF(AND($B51&gt;L55+1,L55+1&lt;&gt;1),L55+1,0)</f>
        <v>0</v>
      </c>
      <c r="N55">
        <f t="shared" si="93"/>
        <v>0</v>
      </c>
      <c r="O55">
        <f t="shared" si="93"/>
        <v>0</v>
      </c>
      <c r="P55">
        <f t="shared" si="93"/>
        <v>0</v>
      </c>
      <c r="Q55">
        <f t="shared" si="93"/>
        <v>0</v>
      </c>
      <c r="R55">
        <f t="shared" si="93"/>
        <v>0</v>
      </c>
      <c r="S55">
        <f t="shared" si="93"/>
        <v>0</v>
      </c>
      <c r="T55">
        <f t="shared" si="93"/>
        <v>0</v>
      </c>
      <c r="U55">
        <f t="shared" si="93"/>
        <v>0</v>
      </c>
      <c r="V55">
        <f t="shared" si="93"/>
        <v>0</v>
      </c>
      <c r="W55">
        <f t="shared" si="93"/>
        <v>0</v>
      </c>
      <c r="X55">
        <f t="shared" si="93"/>
        <v>0</v>
      </c>
      <c r="Y55">
        <f t="shared" si="93"/>
        <v>0</v>
      </c>
      <c r="Z55">
        <f t="shared" si="93"/>
        <v>0</v>
      </c>
    </row>
    <row r="56" spans="1:26" x14ac:dyDescent="0.3">
      <c r="A56" s="1" t="s">
        <v>10</v>
      </c>
      <c r="B56">
        <f t="shared" ref="B56" si="94">+(B55*D52)/(1-B53)</f>
        <v>40233.81638971682</v>
      </c>
      <c r="C56" t="s">
        <v>11</v>
      </c>
      <c r="D56">
        <f t="shared" ref="D56" si="95">+B56+B52</f>
        <v>45633.81638971682</v>
      </c>
    </row>
    <row r="57" spans="1:26" x14ac:dyDescent="0.3">
      <c r="A57" s="1" t="s">
        <v>12</v>
      </c>
      <c r="B57">
        <f t="shared" ref="B57" si="96">+B56*B50*D50</f>
        <v>6.6385797043032744</v>
      </c>
      <c r="C57" t="s">
        <v>13</v>
      </c>
      <c r="D57">
        <f t="shared" ref="D57" si="97">+D56*B50*D50</f>
        <v>7.5295797043032753</v>
      </c>
    </row>
    <row r="61" spans="1:26" x14ac:dyDescent="0.3">
      <c r="A61" t="s">
        <v>26</v>
      </c>
    </row>
    <row r="62" spans="1:26" x14ac:dyDescent="0.3">
      <c r="A62" t="s">
        <v>0</v>
      </c>
      <c r="B62">
        <f>+B26</f>
        <v>1.6499999999999998E-3</v>
      </c>
      <c r="C62" t="s">
        <v>2</v>
      </c>
      <c r="D62">
        <v>0.2</v>
      </c>
    </row>
    <row r="63" spans="1:26" x14ac:dyDescent="0.3">
      <c r="A63" t="s">
        <v>1</v>
      </c>
      <c r="B63">
        <v>3</v>
      </c>
    </row>
    <row r="64" spans="1:26" x14ac:dyDescent="0.3">
      <c r="A64" t="s">
        <v>3</v>
      </c>
      <c r="B64">
        <v>5400</v>
      </c>
      <c r="C64" t="s">
        <v>4</v>
      </c>
      <c r="D64">
        <f t="shared" ref="D64" si="98">+B64/B63</f>
        <v>1800</v>
      </c>
      <c r="E64" s="1" t="s">
        <v>5</v>
      </c>
      <c r="F64">
        <f t="shared" ref="F64" si="99">1/D64</f>
        <v>5.5555555555555556E-4</v>
      </c>
    </row>
    <row r="65" spans="1:26" x14ac:dyDescent="0.3">
      <c r="A65" s="1" t="s">
        <v>6</v>
      </c>
      <c r="B65">
        <f t="shared" ref="B65" si="100">(B62*D62)/F64</f>
        <v>0.59399999999999997</v>
      </c>
      <c r="K65" t="s">
        <v>8</v>
      </c>
    </row>
    <row r="66" spans="1:26" x14ac:dyDescent="0.3">
      <c r="A66" s="1" t="s">
        <v>18</v>
      </c>
      <c r="B66">
        <f t="shared" ref="B66" si="101">(+SUM(K66:Z66)+(B63*B65)^B63/(FACT(B63)*(1-B65)))^(-1)</f>
        <v>0.14941554966889367</v>
      </c>
      <c r="K66">
        <f t="shared" ref="K66" si="102">($B$3*$B$5)^K67/FACT(K67)</f>
        <v>1</v>
      </c>
      <c r="L66">
        <f t="shared" ref="L66:M66" si="103">IF(L67&lt;&gt;0,(($B63*$B65)^L67/(FACT(L67))),0)</f>
        <v>1.782</v>
      </c>
      <c r="M66">
        <f t="shared" si="103"/>
        <v>1.5877620000000001</v>
      </c>
      <c r="N66">
        <f t="shared" ref="N66" si="104">IF(N67&lt;&gt;0,(($B63*$B65)^N67/(FACT(N67))),0)</f>
        <v>0</v>
      </c>
      <c r="O66">
        <f t="shared" ref="O66" si="105">IF(O67&lt;&gt;0,(($B63*$B65)^O67/(FACT(O67))),0)</f>
        <v>0</v>
      </c>
      <c r="P66">
        <f t="shared" ref="P66" si="106">IF(P67&lt;&gt;0,(($B63*$B65)^P67/(FACT(P67))),0)</f>
        <v>0</v>
      </c>
      <c r="Q66">
        <f t="shared" ref="Q66" si="107">IF(Q67&lt;&gt;0,(($B63*$B65)^Q67/(FACT(Q67))),0)</f>
        <v>0</v>
      </c>
      <c r="R66">
        <f t="shared" ref="R66" si="108">IF(R67&lt;&gt;0,(($B63*$B65)^R67/(FACT(R67))),0)</f>
        <v>0</v>
      </c>
      <c r="S66">
        <f t="shared" ref="S66" si="109">IF(S67&lt;&gt;0,(($B63*$B65)^S67/(FACT(S67))),0)</f>
        <v>0</v>
      </c>
      <c r="T66">
        <f t="shared" ref="T66" si="110">IF(T67&lt;&gt;0,(($B63*$B65)^T67/(FACT(T67))),0)</f>
        <v>0</v>
      </c>
      <c r="U66">
        <f t="shared" ref="U66" si="111">IF(U67&lt;&gt;0,(($B63*$B65)^U67/(FACT(U67))),0)</f>
        <v>0</v>
      </c>
      <c r="V66">
        <f t="shared" ref="V66" si="112">IF(V67&lt;&gt;0,(($B63*$B65)^V67/(FACT(V67))),0)</f>
        <v>0</v>
      </c>
      <c r="W66">
        <f t="shared" ref="W66" si="113">IF(W67&lt;&gt;0,(($B63*$B65)^W67/(FACT(W67))),0)</f>
        <v>0</v>
      </c>
      <c r="X66">
        <f t="shared" ref="X66" si="114">IF(X67&lt;&gt;0,(($B63*$B65)^X67/(FACT(X67))),0)</f>
        <v>0</v>
      </c>
      <c r="Y66">
        <f t="shared" ref="Y66" si="115">IF(Y67&lt;&gt;0,(($B63*$B65)^Y67/(FACT(Y67))),0)</f>
        <v>0</v>
      </c>
      <c r="Z66">
        <f t="shared" ref="Z66" si="116">IF(Z67&lt;&gt;0,(($B63*$B65)^Z67/(FACT(Z67))),0)</f>
        <v>0</v>
      </c>
    </row>
    <row r="67" spans="1:26" x14ac:dyDescent="0.3">
      <c r="A67" s="1" t="s">
        <v>9</v>
      </c>
      <c r="B67">
        <f>+(B63*B65)^B63*B66/(FACT(B63)*(1-B65))</f>
        <v>0.34708960884775586</v>
      </c>
      <c r="K67">
        <v>0</v>
      </c>
      <c r="L67">
        <v>1</v>
      </c>
      <c r="M67">
        <f t="shared" ref="M67:Z67" si="117">+IF(AND($B63&gt;L67+1,L67+1&lt;&gt;1),L67+1,0)</f>
        <v>2</v>
      </c>
      <c r="N67">
        <f t="shared" si="117"/>
        <v>0</v>
      </c>
      <c r="O67">
        <f t="shared" si="117"/>
        <v>0</v>
      </c>
      <c r="P67">
        <f t="shared" si="117"/>
        <v>0</v>
      </c>
      <c r="Q67">
        <f t="shared" si="117"/>
        <v>0</v>
      </c>
      <c r="R67">
        <f t="shared" si="117"/>
        <v>0</v>
      </c>
      <c r="S67">
        <f t="shared" si="117"/>
        <v>0</v>
      </c>
      <c r="T67">
        <f t="shared" si="117"/>
        <v>0</v>
      </c>
      <c r="U67">
        <f t="shared" si="117"/>
        <v>0</v>
      </c>
      <c r="V67">
        <f t="shared" si="117"/>
        <v>0</v>
      </c>
      <c r="W67">
        <f t="shared" si="117"/>
        <v>0</v>
      </c>
      <c r="X67">
        <f t="shared" si="117"/>
        <v>0</v>
      </c>
      <c r="Y67">
        <f t="shared" si="117"/>
        <v>0</v>
      </c>
      <c r="Z67">
        <f t="shared" si="117"/>
        <v>0</v>
      </c>
    </row>
    <row r="68" spans="1:26" x14ac:dyDescent="0.3">
      <c r="A68" s="1" t="s">
        <v>10</v>
      </c>
      <c r="B68">
        <f t="shared" ref="B68" si="118">+(B67*D64)/(1-B65)</f>
        <v>1538.8209259260111</v>
      </c>
      <c r="C68" t="s">
        <v>11</v>
      </c>
      <c r="D68">
        <f t="shared" ref="D68" si="119">+B68+B64</f>
        <v>6938.8209259260111</v>
      </c>
    </row>
    <row r="69" spans="1:26" x14ac:dyDescent="0.3">
      <c r="A69" s="1" t="s">
        <v>12</v>
      </c>
      <c r="B69">
        <f t="shared" ref="B69" si="120">+B68*B62*D62</f>
        <v>0.50781090555558361</v>
      </c>
      <c r="C69" t="s">
        <v>13</v>
      </c>
      <c r="D69">
        <f t="shared" ref="D69" si="121">+D68*B62*D62</f>
        <v>2.2898109055555835</v>
      </c>
    </row>
    <row r="73" spans="1:26" x14ac:dyDescent="0.3">
      <c r="A73" t="s">
        <v>27</v>
      </c>
    </row>
    <row r="74" spans="1:26" x14ac:dyDescent="0.3">
      <c r="A74" t="s">
        <v>0</v>
      </c>
      <c r="B74">
        <f>+B26</f>
        <v>1.6499999999999998E-3</v>
      </c>
      <c r="C74" t="s">
        <v>2</v>
      </c>
      <c r="D74">
        <v>0.3</v>
      </c>
    </row>
    <row r="75" spans="1:26" x14ac:dyDescent="0.3">
      <c r="A75" t="s">
        <v>1</v>
      </c>
      <c r="B75">
        <v>3</v>
      </c>
    </row>
    <row r="76" spans="1:26" x14ac:dyDescent="0.3">
      <c r="A76" t="s">
        <v>3</v>
      </c>
      <c r="B76">
        <v>5400</v>
      </c>
      <c r="C76" t="s">
        <v>4</v>
      </c>
      <c r="D76">
        <f t="shared" ref="D76" si="122">+B76/B75</f>
        <v>1800</v>
      </c>
      <c r="E76" s="1" t="s">
        <v>5</v>
      </c>
      <c r="F76">
        <f t="shared" ref="F76" si="123">1/D76</f>
        <v>5.5555555555555556E-4</v>
      </c>
    </row>
    <row r="77" spans="1:26" x14ac:dyDescent="0.3">
      <c r="A77" s="1" t="s">
        <v>6</v>
      </c>
      <c r="B77">
        <f t="shared" ref="B77" si="124">(B74*D74)/F76</f>
        <v>0.89099999999999979</v>
      </c>
      <c r="K77" t="s">
        <v>8</v>
      </c>
    </row>
    <row r="78" spans="1:26" x14ac:dyDescent="0.3">
      <c r="A78" s="1" t="s">
        <v>19</v>
      </c>
      <c r="B78">
        <f t="shared" ref="B78" si="125">(+SUM(K78:Z78)+(B75*B77)^B75/(FACT(B75)*(1-B77)))^(-1)</f>
        <v>2.7436420186509831E-2</v>
      </c>
      <c r="K78">
        <f t="shared" ref="K78" si="126">($B$3*$B$5)^K79/FACT(K79)</f>
        <v>1</v>
      </c>
      <c r="L78">
        <f t="shared" ref="L78:M78" si="127">IF(L79&lt;&gt;0,(($B75*$B77)^L79/(FACT(L79))),0)</f>
        <v>2.6729999999999992</v>
      </c>
      <c r="M78">
        <f t="shared" si="127"/>
        <v>3.5724644999999979</v>
      </c>
      <c r="N78">
        <f t="shared" ref="N78" si="128">IF(N79&lt;&gt;0,(($B75*$B77)^N79/(FACT(N79))),0)</f>
        <v>0</v>
      </c>
      <c r="O78">
        <f t="shared" ref="O78" si="129">IF(O79&lt;&gt;0,(($B75*$B77)^O79/(FACT(O79))),0)</f>
        <v>0</v>
      </c>
      <c r="P78">
        <f t="shared" ref="P78" si="130">IF(P79&lt;&gt;0,(($B75*$B77)^P79/(FACT(P79))),0)</f>
        <v>0</v>
      </c>
      <c r="Q78">
        <f t="shared" ref="Q78" si="131">IF(Q79&lt;&gt;0,(($B75*$B77)^Q79/(FACT(Q79))),0)</f>
        <v>0</v>
      </c>
      <c r="R78">
        <f t="shared" ref="R78" si="132">IF(R79&lt;&gt;0,(($B75*$B77)^R79/(FACT(R79))),0)</f>
        <v>0</v>
      </c>
      <c r="S78">
        <f t="shared" ref="S78" si="133">IF(S79&lt;&gt;0,(($B75*$B77)^S79/(FACT(S79))),0)</f>
        <v>0</v>
      </c>
      <c r="T78">
        <f t="shared" ref="T78" si="134">IF(T79&lt;&gt;0,(($B75*$B77)^T79/(FACT(T79))),0)</f>
        <v>0</v>
      </c>
      <c r="U78">
        <f t="shared" ref="U78" si="135">IF(U79&lt;&gt;0,(($B75*$B77)^U79/(FACT(U79))),0)</f>
        <v>0</v>
      </c>
      <c r="V78">
        <f t="shared" ref="V78" si="136">IF(V79&lt;&gt;0,(($B75*$B77)^V79/(FACT(V79))),0)</f>
        <v>0</v>
      </c>
      <c r="W78">
        <f t="shared" ref="W78" si="137">IF(W79&lt;&gt;0,(($B75*$B77)^W79/(FACT(W79))),0)</f>
        <v>0</v>
      </c>
      <c r="X78">
        <f t="shared" ref="X78" si="138">IF(X79&lt;&gt;0,(($B75*$B77)^X79/(FACT(X79))),0)</f>
        <v>0</v>
      </c>
      <c r="Y78">
        <f t="shared" ref="Y78" si="139">IF(Y79&lt;&gt;0,(($B75*$B77)^Y79/(FACT(Y79))),0)</f>
        <v>0</v>
      </c>
      <c r="Z78">
        <f t="shared" ref="Z78" si="140">IF(Z79&lt;&gt;0,(($B75*$B77)^Z79/(FACT(Z79))),0)</f>
        <v>0</v>
      </c>
    </row>
    <row r="79" spans="1:26" x14ac:dyDescent="0.3">
      <c r="A79" s="1" t="s">
        <v>9</v>
      </c>
      <c r="B79">
        <f>+(B75*B77)^B75*B78/(FACT(B75)*(1-B77))</f>
        <v>0.80121039153155982</v>
      </c>
      <c r="K79">
        <v>0</v>
      </c>
      <c r="L79">
        <v>1</v>
      </c>
      <c r="M79">
        <f t="shared" ref="M79:Z79" si="141">+IF(AND($B75&gt;L79+1,L79+1&lt;&gt;1),L79+1,0)</f>
        <v>2</v>
      </c>
      <c r="N79">
        <f t="shared" si="141"/>
        <v>0</v>
      </c>
      <c r="O79">
        <f t="shared" si="141"/>
        <v>0</v>
      </c>
      <c r="P79">
        <f t="shared" si="141"/>
        <v>0</v>
      </c>
      <c r="Q79">
        <f t="shared" si="141"/>
        <v>0</v>
      </c>
      <c r="R79">
        <f t="shared" si="141"/>
        <v>0</v>
      </c>
      <c r="S79">
        <f t="shared" si="141"/>
        <v>0</v>
      </c>
      <c r="T79">
        <f t="shared" si="141"/>
        <v>0</v>
      </c>
      <c r="U79">
        <f t="shared" si="141"/>
        <v>0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</row>
    <row r="80" spans="1:26" x14ac:dyDescent="0.3">
      <c r="A80" s="1" t="s">
        <v>10</v>
      </c>
      <c r="B80">
        <f t="shared" ref="B80" si="142">+(B79*D76)/(1-B77)</f>
        <v>13230.997291346835</v>
      </c>
      <c r="C80" t="s">
        <v>11</v>
      </c>
      <c r="D80">
        <f t="shared" ref="D80" si="143">+B80+B76</f>
        <v>18630.997291346837</v>
      </c>
    </row>
    <row r="81" spans="1:26" x14ac:dyDescent="0.3">
      <c r="A81" s="1" t="s">
        <v>12</v>
      </c>
      <c r="B81">
        <f t="shared" ref="B81" si="144">+B80*B74*D74</f>
        <v>6.5493436592166825</v>
      </c>
      <c r="C81" t="s">
        <v>13</v>
      </c>
      <c r="D81">
        <f t="shared" ref="D81" si="145">+D80*B74*D74</f>
        <v>9.2223436592166834</v>
      </c>
    </row>
    <row r="85" spans="1:26" x14ac:dyDescent="0.3">
      <c r="A85" t="s">
        <v>28</v>
      </c>
    </row>
    <row r="86" spans="1:26" x14ac:dyDescent="0.3">
      <c r="A86" t="s">
        <v>0</v>
      </c>
      <c r="B86">
        <f>+B2</f>
        <v>5.4999999999999997E-3</v>
      </c>
      <c r="C86" t="s">
        <v>2</v>
      </c>
      <c r="D86">
        <v>0.1</v>
      </c>
    </row>
    <row r="87" spans="1:26" x14ac:dyDescent="0.3">
      <c r="A87" t="s">
        <v>1</v>
      </c>
      <c r="B87">
        <v>1</v>
      </c>
    </row>
    <row r="88" spans="1:26" x14ac:dyDescent="0.3">
      <c r="A88" t="s">
        <v>3</v>
      </c>
      <c r="B88">
        <v>900</v>
      </c>
      <c r="C88" t="s">
        <v>4</v>
      </c>
      <c r="D88">
        <f t="shared" ref="D88" si="146">+B88/B87</f>
        <v>900</v>
      </c>
      <c r="E88" s="1" t="s">
        <v>5</v>
      </c>
      <c r="F88">
        <f t="shared" ref="F88" si="147">1/D88</f>
        <v>1.1111111111111111E-3</v>
      </c>
    </row>
    <row r="89" spans="1:26" x14ac:dyDescent="0.3">
      <c r="A89" s="1" t="s">
        <v>6</v>
      </c>
      <c r="B89">
        <f t="shared" ref="B89" si="148">(B86*D86)/F88</f>
        <v>0.49500000000000005</v>
      </c>
      <c r="K89" t="s">
        <v>8</v>
      </c>
    </row>
    <row r="90" spans="1:26" x14ac:dyDescent="0.3">
      <c r="A90" s="1" t="s">
        <v>20</v>
      </c>
      <c r="B90">
        <f t="shared" ref="B90" si="149">(+SUM(K90:Z90)+(B87*B89)^B87/(FACT(B87)*(1-B89)))^(-1)</f>
        <v>0.40400808016160317</v>
      </c>
      <c r="K90">
        <f t="shared" ref="K90" si="150">($B$3*$B$5)^K91/FACT(K91)</f>
        <v>1</v>
      </c>
      <c r="L90">
        <f t="shared" ref="L90:M90" si="151">IF(L91&lt;&gt;0,(($B87*$B89)^L91/(FACT(L91))),0)</f>
        <v>0.49500000000000005</v>
      </c>
      <c r="M90">
        <f t="shared" si="151"/>
        <v>0</v>
      </c>
      <c r="N90">
        <f t="shared" ref="N90" si="152">IF(N91&lt;&gt;0,(($B87*$B89)^N91/(FACT(N91))),0)</f>
        <v>0</v>
      </c>
      <c r="O90">
        <f t="shared" ref="O90" si="153">IF(O91&lt;&gt;0,(($B87*$B89)^O91/(FACT(O91))),0)</f>
        <v>0</v>
      </c>
      <c r="P90">
        <f t="shared" ref="P90" si="154">IF(P91&lt;&gt;0,(($B87*$B89)^P91/(FACT(P91))),0)</f>
        <v>0</v>
      </c>
      <c r="Q90">
        <f t="shared" ref="Q90" si="155">IF(Q91&lt;&gt;0,(($B87*$B89)^Q91/(FACT(Q91))),0)</f>
        <v>0</v>
      </c>
      <c r="R90">
        <f t="shared" ref="R90" si="156">IF(R91&lt;&gt;0,(($B87*$B89)^R91/(FACT(R91))),0)</f>
        <v>0</v>
      </c>
      <c r="S90">
        <f t="shared" ref="S90" si="157">IF(S91&lt;&gt;0,(($B87*$B89)^S91/(FACT(S91))),0)</f>
        <v>0</v>
      </c>
      <c r="T90">
        <f t="shared" ref="T90" si="158">IF(T91&lt;&gt;0,(($B87*$B89)^T91/(FACT(T91))),0)</f>
        <v>0</v>
      </c>
      <c r="U90">
        <f t="shared" ref="U90" si="159">IF(U91&lt;&gt;0,(($B87*$B89)^U91/(FACT(U91))),0)</f>
        <v>0</v>
      </c>
      <c r="V90">
        <f t="shared" ref="V90" si="160">IF(V91&lt;&gt;0,(($B87*$B89)^V91/(FACT(V91))),0)</f>
        <v>0</v>
      </c>
      <c r="W90">
        <f t="shared" ref="W90" si="161">IF(W91&lt;&gt;0,(($B87*$B89)^W91/(FACT(W91))),0)</f>
        <v>0</v>
      </c>
      <c r="X90">
        <f t="shared" ref="X90" si="162">IF(X91&lt;&gt;0,(($B87*$B89)^X91/(FACT(X91))),0)</f>
        <v>0</v>
      </c>
      <c r="Y90">
        <f t="shared" ref="Y90" si="163">IF(Y91&lt;&gt;0,(($B87*$B89)^Y91/(FACT(Y91))),0)</f>
        <v>0</v>
      </c>
      <c r="Z90">
        <f t="shared" ref="Z90" si="164">IF(Z91&lt;&gt;0,(($B87*$B89)^Z91/(FACT(Z91))),0)</f>
        <v>0</v>
      </c>
    </row>
    <row r="91" spans="1:26" x14ac:dyDescent="0.3">
      <c r="A91" s="1" t="s">
        <v>9</v>
      </c>
      <c r="B91">
        <f>+(B87*B89)^B87*B90/(FACT(B87)*(1-B89))</f>
        <v>0.39600792015840325</v>
      </c>
      <c r="K91">
        <v>0</v>
      </c>
      <c r="L91">
        <v>1</v>
      </c>
      <c r="M91">
        <f t="shared" ref="M91:Z91" si="165">+IF(AND($B87&gt;L91+1,L91+1&lt;&gt;1),L91+1,0)</f>
        <v>0</v>
      </c>
      <c r="N91">
        <f t="shared" si="165"/>
        <v>0</v>
      </c>
      <c r="O91">
        <f t="shared" si="165"/>
        <v>0</v>
      </c>
      <c r="P91">
        <f t="shared" si="165"/>
        <v>0</v>
      </c>
      <c r="Q91">
        <f t="shared" si="165"/>
        <v>0</v>
      </c>
      <c r="R91">
        <f t="shared" si="165"/>
        <v>0</v>
      </c>
      <c r="S91">
        <f t="shared" si="165"/>
        <v>0</v>
      </c>
      <c r="T91">
        <f t="shared" si="165"/>
        <v>0</v>
      </c>
      <c r="U91">
        <f t="shared" si="165"/>
        <v>0</v>
      </c>
      <c r="V91">
        <f t="shared" si="165"/>
        <v>0</v>
      </c>
      <c r="W91">
        <f t="shared" si="165"/>
        <v>0</v>
      </c>
      <c r="X91">
        <f t="shared" si="165"/>
        <v>0</v>
      </c>
      <c r="Y91">
        <f t="shared" si="165"/>
        <v>0</v>
      </c>
      <c r="Z91">
        <f t="shared" si="165"/>
        <v>0</v>
      </c>
    </row>
    <row r="92" spans="1:26" x14ac:dyDescent="0.3">
      <c r="A92" s="1" t="s">
        <v>10</v>
      </c>
      <c r="B92">
        <f t="shared" ref="B92" si="166">+(B91*D88)/(1-B89)</f>
        <v>705.75668939121385</v>
      </c>
      <c r="C92" t="s">
        <v>11</v>
      </c>
      <c r="D92">
        <f t="shared" ref="D92" si="167">+B92+B88</f>
        <v>1605.756689391214</v>
      </c>
    </row>
    <row r="93" spans="1:26" x14ac:dyDescent="0.3">
      <c r="A93" s="1" t="s">
        <v>12</v>
      </c>
      <c r="B93">
        <f t="shared" ref="B93" si="168">+B92*B86*D86</f>
        <v>0.3881661791651676</v>
      </c>
      <c r="C93" t="s">
        <v>13</v>
      </c>
      <c r="D93">
        <f t="shared" ref="D93" si="169">+D92*B86*D86</f>
        <v>0.88316617916516771</v>
      </c>
    </row>
    <row r="100" spans="1:5" x14ac:dyDescent="0.3">
      <c r="E100" s="1"/>
    </row>
    <row r="101" spans="1:5" x14ac:dyDescent="0.3">
      <c r="A101" s="1"/>
    </row>
    <row r="102" spans="1:5" x14ac:dyDescent="0.3">
      <c r="A102" s="1"/>
    </row>
    <row r="103" spans="1:5" x14ac:dyDescent="0.3">
      <c r="A103" s="1"/>
    </row>
    <row r="104" spans="1:5" x14ac:dyDescent="0.3">
      <c r="A104" s="1"/>
    </row>
    <row r="105" spans="1:5" x14ac:dyDescent="0.3">
      <c r="A10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tosi</dc:creator>
  <cp:lastModifiedBy>michele tosi</cp:lastModifiedBy>
  <dcterms:created xsi:type="dcterms:W3CDTF">2024-01-16T11:20:59Z</dcterms:created>
  <dcterms:modified xsi:type="dcterms:W3CDTF">2024-01-17T12:47:02Z</dcterms:modified>
</cp:coreProperties>
</file>