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ource\repos\covid-19_italy_analysis\"/>
    </mc:Choice>
  </mc:AlternateContent>
  <xr:revisionPtr revIDLastSave="0" documentId="13_ncr:1_{A52B6124-2572-4743-B068-B519D13CC25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ogistic function" sheetId="2" r:id="rId1"/>
    <sheet name="prediction itali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8" i="1" l="1"/>
  <c r="F238" i="1" s="1"/>
  <c r="E238" i="1"/>
  <c r="D239" i="1"/>
  <c r="F239" i="1"/>
  <c r="G239" i="1"/>
  <c r="H239" i="1" s="1"/>
  <c r="D240" i="1"/>
  <c r="F241" i="1" s="1"/>
  <c r="E240" i="1"/>
  <c r="D241" i="1"/>
  <c r="E241" i="1"/>
  <c r="D201" i="1"/>
  <c r="F204" i="1" s="1"/>
  <c r="G204" i="1" s="1"/>
  <c r="D202" i="1"/>
  <c r="E203" i="1" s="1"/>
  <c r="F202" i="1"/>
  <c r="G202" i="1" s="1"/>
  <c r="D203" i="1"/>
  <c r="D204" i="1"/>
  <c r="E204" i="1" s="1"/>
  <c r="D205" i="1"/>
  <c r="E206" i="1" s="1"/>
  <c r="D206" i="1"/>
  <c r="D207" i="1"/>
  <c r="E207" i="1"/>
  <c r="D208" i="1"/>
  <c r="E209" i="1" s="1"/>
  <c r="E208" i="1"/>
  <c r="D209" i="1"/>
  <c r="F212" i="1" s="1"/>
  <c r="G212" i="1" s="1"/>
  <c r="D210" i="1"/>
  <c r="F213" i="1" s="1"/>
  <c r="G213" i="1" s="1"/>
  <c r="F210" i="1"/>
  <c r="G210" i="1" s="1"/>
  <c r="D211" i="1"/>
  <c r="E211" i="1"/>
  <c r="F211" i="1"/>
  <c r="G211" i="1" s="1"/>
  <c r="D212" i="1"/>
  <c r="E212" i="1" s="1"/>
  <c r="D213" i="1"/>
  <c r="E214" i="1" s="1"/>
  <c r="D214" i="1"/>
  <c r="D215" i="1"/>
  <c r="E215" i="1"/>
  <c r="D216" i="1"/>
  <c r="E217" i="1" s="1"/>
  <c r="E216" i="1"/>
  <c r="D217" i="1"/>
  <c r="F220" i="1" s="1"/>
  <c r="G220" i="1" s="1"/>
  <c r="D218" i="1"/>
  <c r="F221" i="1" s="1"/>
  <c r="G221" i="1" s="1"/>
  <c r="F218" i="1"/>
  <c r="G218" i="1" s="1"/>
  <c r="D219" i="1"/>
  <c r="E219" i="1"/>
  <c r="F219" i="1"/>
  <c r="G219" i="1" s="1"/>
  <c r="D220" i="1"/>
  <c r="E220" i="1" s="1"/>
  <c r="D221" i="1"/>
  <c r="E222" i="1" s="1"/>
  <c r="D222" i="1"/>
  <c r="D223" i="1"/>
  <c r="E223" i="1"/>
  <c r="D224" i="1"/>
  <c r="E225" i="1" s="1"/>
  <c r="E224" i="1"/>
  <c r="D225" i="1"/>
  <c r="F228" i="1" s="1"/>
  <c r="G228" i="1" s="1"/>
  <c r="D226" i="1"/>
  <c r="F229" i="1" s="1"/>
  <c r="G229" i="1" s="1"/>
  <c r="F226" i="1"/>
  <c r="G226" i="1" s="1"/>
  <c r="D227" i="1"/>
  <c r="E227" i="1"/>
  <c r="F227" i="1"/>
  <c r="G227" i="1" s="1"/>
  <c r="D228" i="1"/>
  <c r="E228" i="1" s="1"/>
  <c r="D229" i="1"/>
  <c r="E230" i="1" s="1"/>
  <c r="D230" i="1"/>
  <c r="D231" i="1"/>
  <c r="E231" i="1"/>
  <c r="D232" i="1"/>
  <c r="E233" i="1" s="1"/>
  <c r="E232" i="1"/>
  <c r="D233" i="1"/>
  <c r="F236" i="1" s="1"/>
  <c r="G236" i="1" s="1"/>
  <c r="D234" i="1"/>
  <c r="F234" i="1"/>
  <c r="G234" i="1" s="1"/>
  <c r="D235" i="1"/>
  <c r="E235" i="1"/>
  <c r="F235" i="1"/>
  <c r="G235" i="1" s="1"/>
  <c r="D236" i="1"/>
  <c r="E236" i="1" s="1"/>
  <c r="D237" i="1"/>
  <c r="D117" i="1"/>
  <c r="D118" i="1"/>
  <c r="E118" i="1"/>
  <c r="D119" i="1"/>
  <c r="E120" i="1" s="1"/>
  <c r="E119" i="1"/>
  <c r="D120" i="1"/>
  <c r="F123" i="1" s="1"/>
  <c r="G123" i="1" s="1"/>
  <c r="D121" i="1"/>
  <c r="F121" i="1"/>
  <c r="G121" i="1" s="1"/>
  <c r="D122" i="1"/>
  <c r="F124" i="1" s="1"/>
  <c r="G124" i="1" s="1"/>
  <c r="E122" i="1"/>
  <c r="F122" i="1"/>
  <c r="G122" i="1" s="1"/>
  <c r="D123" i="1"/>
  <c r="E123" i="1" s="1"/>
  <c r="D124" i="1"/>
  <c r="E125" i="1" s="1"/>
  <c r="D125" i="1"/>
  <c r="D126" i="1"/>
  <c r="E126" i="1"/>
  <c r="D127" i="1"/>
  <c r="E128" i="1" s="1"/>
  <c r="E127" i="1"/>
  <c r="D128" i="1"/>
  <c r="F131" i="1" s="1"/>
  <c r="G131" i="1" s="1"/>
  <c r="D129" i="1"/>
  <c r="F129" i="1"/>
  <c r="G129" i="1" s="1"/>
  <c r="D130" i="1"/>
  <c r="F132" i="1" s="1"/>
  <c r="G132" i="1" s="1"/>
  <c r="E130" i="1"/>
  <c r="F130" i="1"/>
  <c r="G130" i="1" s="1"/>
  <c r="D131" i="1"/>
  <c r="E131" i="1" s="1"/>
  <c r="D132" i="1"/>
  <c r="E133" i="1" s="1"/>
  <c r="D133" i="1"/>
  <c r="D134" i="1"/>
  <c r="E134" i="1"/>
  <c r="D135" i="1"/>
  <c r="E136" i="1" s="1"/>
  <c r="E135" i="1"/>
  <c r="D136" i="1"/>
  <c r="F139" i="1" s="1"/>
  <c r="G139" i="1" s="1"/>
  <c r="D137" i="1"/>
  <c r="F137" i="1"/>
  <c r="G137" i="1" s="1"/>
  <c r="D138" i="1"/>
  <c r="F140" i="1" s="1"/>
  <c r="G140" i="1" s="1"/>
  <c r="E138" i="1"/>
  <c r="F138" i="1"/>
  <c r="G138" i="1" s="1"/>
  <c r="D139" i="1"/>
  <c r="E139" i="1" s="1"/>
  <c r="D140" i="1"/>
  <c r="E141" i="1" s="1"/>
  <c r="D141" i="1"/>
  <c r="D142" i="1"/>
  <c r="E142" i="1"/>
  <c r="D143" i="1"/>
  <c r="E144" i="1" s="1"/>
  <c r="E143" i="1"/>
  <c r="D144" i="1"/>
  <c r="F147" i="1" s="1"/>
  <c r="G147" i="1" s="1"/>
  <c r="D145" i="1"/>
  <c r="F145" i="1"/>
  <c r="G145" i="1" s="1"/>
  <c r="D146" i="1"/>
  <c r="F148" i="1" s="1"/>
  <c r="G148" i="1" s="1"/>
  <c r="E146" i="1"/>
  <c r="F146" i="1"/>
  <c r="G146" i="1" s="1"/>
  <c r="D147" i="1"/>
  <c r="E147" i="1" s="1"/>
  <c r="D148" i="1"/>
  <c r="E149" i="1" s="1"/>
  <c r="D149" i="1"/>
  <c r="D150" i="1"/>
  <c r="E150" i="1"/>
  <c r="D151" i="1"/>
  <c r="E152" i="1" s="1"/>
  <c r="E151" i="1"/>
  <c r="D152" i="1"/>
  <c r="F155" i="1" s="1"/>
  <c r="G155" i="1" s="1"/>
  <c r="D153" i="1"/>
  <c r="F153" i="1"/>
  <c r="G153" i="1" s="1"/>
  <c r="D154" i="1"/>
  <c r="F156" i="1" s="1"/>
  <c r="G156" i="1" s="1"/>
  <c r="E154" i="1"/>
  <c r="F154" i="1"/>
  <c r="G154" i="1" s="1"/>
  <c r="D155" i="1"/>
  <c r="E155" i="1" s="1"/>
  <c r="D156" i="1"/>
  <c r="E157" i="1" s="1"/>
  <c r="D157" i="1"/>
  <c r="D158" i="1"/>
  <c r="E158" i="1"/>
  <c r="D159" i="1"/>
  <c r="E160" i="1" s="1"/>
  <c r="E159" i="1"/>
  <c r="D160" i="1"/>
  <c r="F163" i="1" s="1"/>
  <c r="G163" i="1" s="1"/>
  <c r="D161" i="1"/>
  <c r="F161" i="1"/>
  <c r="G161" i="1" s="1"/>
  <c r="D162" i="1"/>
  <c r="F164" i="1" s="1"/>
  <c r="G164" i="1" s="1"/>
  <c r="E162" i="1"/>
  <c r="F162" i="1"/>
  <c r="G162" i="1" s="1"/>
  <c r="D163" i="1"/>
  <c r="E163" i="1" s="1"/>
  <c r="D164" i="1"/>
  <c r="E165" i="1" s="1"/>
  <c r="D165" i="1"/>
  <c r="D166" i="1"/>
  <c r="E166" i="1"/>
  <c r="D167" i="1"/>
  <c r="E168" i="1" s="1"/>
  <c r="E167" i="1"/>
  <c r="D168" i="1"/>
  <c r="F171" i="1" s="1"/>
  <c r="G171" i="1" s="1"/>
  <c r="D169" i="1"/>
  <c r="F169" i="1"/>
  <c r="G169" i="1" s="1"/>
  <c r="D170" i="1"/>
  <c r="F172" i="1" s="1"/>
  <c r="G172" i="1" s="1"/>
  <c r="E170" i="1"/>
  <c r="F170" i="1"/>
  <c r="G170" i="1" s="1"/>
  <c r="D171" i="1"/>
  <c r="E171" i="1" s="1"/>
  <c r="D172" i="1"/>
  <c r="E173" i="1" s="1"/>
  <c r="D173" i="1"/>
  <c r="D174" i="1"/>
  <c r="E174" i="1"/>
  <c r="D175" i="1"/>
  <c r="E176" i="1" s="1"/>
  <c r="E175" i="1"/>
  <c r="D176" i="1"/>
  <c r="F179" i="1" s="1"/>
  <c r="G179" i="1" s="1"/>
  <c r="D177" i="1"/>
  <c r="F177" i="1"/>
  <c r="G177" i="1" s="1"/>
  <c r="D178" i="1"/>
  <c r="F180" i="1" s="1"/>
  <c r="G180" i="1" s="1"/>
  <c r="E178" i="1"/>
  <c r="F178" i="1"/>
  <c r="G178" i="1" s="1"/>
  <c r="D179" i="1"/>
  <c r="E179" i="1" s="1"/>
  <c r="D180" i="1"/>
  <c r="E181" i="1" s="1"/>
  <c r="D181" i="1"/>
  <c r="D182" i="1"/>
  <c r="E182" i="1"/>
  <c r="D183" i="1"/>
  <c r="E184" i="1" s="1"/>
  <c r="E183" i="1"/>
  <c r="D184" i="1"/>
  <c r="F187" i="1" s="1"/>
  <c r="G187" i="1" s="1"/>
  <c r="D185" i="1"/>
  <c r="F185" i="1"/>
  <c r="G185" i="1" s="1"/>
  <c r="D186" i="1"/>
  <c r="F188" i="1" s="1"/>
  <c r="G188" i="1" s="1"/>
  <c r="E186" i="1"/>
  <c r="F186" i="1"/>
  <c r="G186" i="1" s="1"/>
  <c r="D187" i="1"/>
  <c r="E187" i="1" s="1"/>
  <c r="D188" i="1"/>
  <c r="E189" i="1" s="1"/>
  <c r="D189" i="1"/>
  <c r="D190" i="1"/>
  <c r="E190" i="1"/>
  <c r="D191" i="1"/>
  <c r="E192" i="1" s="1"/>
  <c r="E191" i="1"/>
  <c r="D192" i="1"/>
  <c r="F195" i="1" s="1"/>
  <c r="G195" i="1" s="1"/>
  <c r="D193" i="1"/>
  <c r="F193" i="1"/>
  <c r="G193" i="1" s="1"/>
  <c r="D194" i="1"/>
  <c r="F196" i="1" s="1"/>
  <c r="G196" i="1" s="1"/>
  <c r="E194" i="1"/>
  <c r="F194" i="1"/>
  <c r="G194" i="1" s="1"/>
  <c r="D195" i="1"/>
  <c r="D196" i="1"/>
  <c r="E197" i="1" s="1"/>
  <c r="D197" i="1"/>
  <c r="D198" i="1"/>
  <c r="F201" i="1" s="1"/>
  <c r="G201" i="1" s="1"/>
  <c r="E198" i="1"/>
  <c r="D199" i="1"/>
  <c r="E200" i="1" s="1"/>
  <c r="E199" i="1"/>
  <c r="D200" i="1"/>
  <c r="E201" i="1" s="1"/>
  <c r="D92" i="1"/>
  <c r="D93" i="1"/>
  <c r="D94" i="1"/>
  <c r="E94" i="1"/>
  <c r="D95" i="1"/>
  <c r="F96" i="1" s="1"/>
  <c r="G96" i="1" s="1"/>
  <c r="D96" i="1"/>
  <c r="E96" i="1"/>
  <c r="D97" i="1"/>
  <c r="E98" i="1" s="1"/>
  <c r="E97" i="1"/>
  <c r="D98" i="1"/>
  <c r="E99" i="1" s="1"/>
  <c r="D99" i="1"/>
  <c r="E100" i="1" s="1"/>
  <c r="D100" i="1"/>
  <c r="F100" i="1"/>
  <c r="G100" i="1"/>
  <c r="D101" i="1"/>
  <c r="F103" i="1" s="1"/>
  <c r="G103" i="1" s="1"/>
  <c r="E101" i="1"/>
  <c r="F101" i="1"/>
  <c r="G101" i="1" s="1"/>
  <c r="D102" i="1"/>
  <c r="E103" i="1" s="1"/>
  <c r="E102" i="1"/>
  <c r="D103" i="1"/>
  <c r="E104" i="1" s="1"/>
  <c r="D104" i="1"/>
  <c r="F106" i="1" s="1"/>
  <c r="G106" i="1" s="1"/>
  <c r="D105" i="1"/>
  <c r="F108" i="1" s="1"/>
  <c r="G108" i="1" s="1"/>
  <c r="D106" i="1"/>
  <c r="E106" i="1"/>
  <c r="D107" i="1"/>
  <c r="E108" i="1" s="1"/>
  <c r="D108" i="1"/>
  <c r="D109" i="1"/>
  <c r="E110" i="1" s="1"/>
  <c r="D110" i="1"/>
  <c r="E111" i="1" s="1"/>
  <c r="D111" i="1"/>
  <c r="F111" i="1"/>
  <c r="G111" i="1" s="1"/>
  <c r="D112" i="1"/>
  <c r="E112" i="1"/>
  <c r="D113" i="1"/>
  <c r="D114" i="1"/>
  <c r="E115" i="1" s="1"/>
  <c r="D115" i="1"/>
  <c r="F118" i="1" s="1"/>
  <c r="G118" i="1" s="1"/>
  <c r="D116" i="1"/>
  <c r="E117" i="1" s="1"/>
  <c r="F116" i="1"/>
  <c r="G116" i="1" s="1"/>
  <c r="G241" i="1" l="1"/>
  <c r="H241" i="1" s="1"/>
  <c r="G238" i="1"/>
  <c r="H238" i="1" s="1"/>
  <c r="I238" i="1"/>
  <c r="I239" i="1"/>
  <c r="F240" i="1"/>
  <c r="E239" i="1"/>
  <c r="E113" i="1"/>
  <c r="F113" i="1"/>
  <c r="G113" i="1" s="1"/>
  <c r="F115" i="1"/>
  <c r="G115" i="1" s="1"/>
  <c r="E114" i="1"/>
  <c r="F114" i="1"/>
  <c r="G114" i="1" s="1"/>
  <c r="F110" i="1"/>
  <c r="G110" i="1" s="1"/>
  <c r="E109" i="1"/>
  <c r="E195" i="1"/>
  <c r="F198" i="1"/>
  <c r="G198" i="1" s="1"/>
  <c r="F197" i="1"/>
  <c r="G197" i="1" s="1"/>
  <c r="E196" i="1"/>
  <c r="E116" i="1"/>
  <c r="F109" i="1"/>
  <c r="G109" i="1" s="1"/>
  <c r="E107" i="1"/>
  <c r="F104" i="1"/>
  <c r="G104" i="1" s="1"/>
  <c r="F99" i="1"/>
  <c r="G99" i="1" s="1"/>
  <c r="E95" i="1"/>
  <c r="E193" i="1"/>
  <c r="E185" i="1"/>
  <c r="E177" i="1"/>
  <c r="E169" i="1"/>
  <c r="E161" i="1"/>
  <c r="E153" i="1"/>
  <c r="E145" i="1"/>
  <c r="E137" i="1"/>
  <c r="E129" i="1"/>
  <c r="E121" i="1"/>
  <c r="F237" i="1"/>
  <c r="G237" i="1" s="1"/>
  <c r="E234" i="1"/>
  <c r="E226" i="1"/>
  <c r="E218" i="1"/>
  <c r="E210" i="1"/>
  <c r="F205" i="1"/>
  <c r="G205" i="1" s="1"/>
  <c r="E202" i="1"/>
  <c r="F102" i="1"/>
  <c r="G102" i="1" s="1"/>
  <c r="F97" i="1"/>
  <c r="G97" i="1" s="1"/>
  <c r="F95" i="1"/>
  <c r="G95" i="1" s="1"/>
  <c r="F199" i="1"/>
  <c r="G199" i="1" s="1"/>
  <c r="F191" i="1"/>
  <c r="G191" i="1" s="1"/>
  <c r="E188" i="1"/>
  <c r="F183" i="1"/>
  <c r="G183" i="1" s="1"/>
  <c r="E180" i="1"/>
  <c r="F175" i="1"/>
  <c r="G175" i="1" s="1"/>
  <c r="E172" i="1"/>
  <c r="F167" i="1"/>
  <c r="G167" i="1" s="1"/>
  <c r="E164" i="1"/>
  <c r="F159" i="1"/>
  <c r="G159" i="1" s="1"/>
  <c r="E156" i="1"/>
  <c r="F151" i="1"/>
  <c r="G151" i="1" s="1"/>
  <c r="E148" i="1"/>
  <c r="F143" i="1"/>
  <c r="G143" i="1" s="1"/>
  <c r="E140" i="1"/>
  <c r="F135" i="1"/>
  <c r="G135" i="1" s="1"/>
  <c r="E132" i="1"/>
  <c r="F127" i="1"/>
  <c r="G127" i="1" s="1"/>
  <c r="E124" i="1"/>
  <c r="F119" i="1"/>
  <c r="G119" i="1" s="1"/>
  <c r="E237" i="1"/>
  <c r="F232" i="1"/>
  <c r="G232" i="1" s="1"/>
  <c r="E229" i="1"/>
  <c r="F224" i="1"/>
  <c r="G224" i="1" s="1"/>
  <c r="E221" i="1"/>
  <c r="F216" i="1"/>
  <c r="G216" i="1" s="1"/>
  <c r="E213" i="1"/>
  <c r="F208" i="1"/>
  <c r="G208" i="1" s="1"/>
  <c r="E205" i="1"/>
  <c r="F203" i="1"/>
  <c r="G203" i="1" s="1"/>
  <c r="F107" i="1"/>
  <c r="G107" i="1" s="1"/>
  <c r="F105" i="1"/>
  <c r="G105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230" i="1"/>
  <c r="G230" i="1" s="1"/>
  <c r="F222" i="1"/>
  <c r="G222" i="1" s="1"/>
  <c r="F214" i="1"/>
  <c r="G214" i="1" s="1"/>
  <c r="F206" i="1"/>
  <c r="G206" i="1" s="1"/>
  <c r="F112" i="1"/>
  <c r="G112" i="1" s="1"/>
  <c r="E105" i="1"/>
  <c r="F98" i="1"/>
  <c r="G9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233" i="1"/>
  <c r="G233" i="1" s="1"/>
  <c r="F225" i="1"/>
  <c r="G225" i="1" s="1"/>
  <c r="F217" i="1"/>
  <c r="G217" i="1" s="1"/>
  <c r="F209" i="1"/>
  <c r="G209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231" i="1"/>
  <c r="G231" i="1" s="1"/>
  <c r="F223" i="1"/>
  <c r="G223" i="1" s="1"/>
  <c r="F215" i="1"/>
  <c r="G215" i="1" s="1"/>
  <c r="F207" i="1"/>
  <c r="G207" i="1" s="1"/>
  <c r="E93" i="1"/>
  <c r="F68" i="1"/>
  <c r="G68" i="1" s="1"/>
  <c r="F76" i="1"/>
  <c r="G76" i="1" s="1"/>
  <c r="F84" i="1"/>
  <c r="G84" i="1" s="1"/>
  <c r="D60" i="1"/>
  <c r="F62" i="1" s="1"/>
  <c r="G62" i="1" s="1"/>
  <c r="D61" i="1"/>
  <c r="F63" i="1" s="1"/>
  <c r="G63" i="1" s="1"/>
  <c r="D62" i="1"/>
  <c r="F65" i="1" s="1"/>
  <c r="G65" i="1" s="1"/>
  <c r="D63" i="1"/>
  <c r="F66" i="1" s="1"/>
  <c r="G66" i="1" s="1"/>
  <c r="D64" i="1"/>
  <c r="E64" i="1" s="1"/>
  <c r="D65" i="1"/>
  <c r="E66" i="1" s="1"/>
  <c r="D66" i="1"/>
  <c r="E67" i="1" s="1"/>
  <c r="D67" i="1"/>
  <c r="D68" i="1"/>
  <c r="E68" i="1" s="1"/>
  <c r="D69" i="1"/>
  <c r="F72" i="1" s="1"/>
  <c r="G72" i="1" s="1"/>
  <c r="D70" i="1"/>
  <c r="F73" i="1" s="1"/>
  <c r="G73" i="1" s="1"/>
  <c r="D71" i="1"/>
  <c r="E71" i="1" s="1"/>
  <c r="D72" i="1"/>
  <c r="E73" i="1" s="1"/>
  <c r="D73" i="1"/>
  <c r="E74" i="1" s="1"/>
  <c r="D74" i="1"/>
  <c r="E75" i="1" s="1"/>
  <c r="D75" i="1"/>
  <c r="D76" i="1"/>
  <c r="E76" i="1" s="1"/>
  <c r="D77" i="1"/>
  <c r="F79" i="1" s="1"/>
  <c r="G79" i="1" s="1"/>
  <c r="D78" i="1"/>
  <c r="F81" i="1" s="1"/>
  <c r="G81" i="1" s="1"/>
  <c r="D79" i="1"/>
  <c r="F82" i="1" s="1"/>
  <c r="G82" i="1" s="1"/>
  <c r="D80" i="1"/>
  <c r="E80" i="1" s="1"/>
  <c r="D81" i="1"/>
  <c r="E82" i="1" s="1"/>
  <c r="D82" i="1"/>
  <c r="E83" i="1" s="1"/>
  <c r="D83" i="1"/>
  <c r="D84" i="1"/>
  <c r="E84" i="1" s="1"/>
  <c r="D85" i="1"/>
  <c r="F87" i="1" s="1"/>
  <c r="G87" i="1" s="1"/>
  <c r="D86" i="1"/>
  <c r="F89" i="1" s="1"/>
  <c r="G89" i="1" s="1"/>
  <c r="D87" i="1"/>
  <c r="F90" i="1" s="1"/>
  <c r="G90" i="1" s="1"/>
  <c r="D88" i="1"/>
  <c r="E88" i="1" s="1"/>
  <c r="D89" i="1"/>
  <c r="F92" i="1" s="1"/>
  <c r="G92" i="1" s="1"/>
  <c r="D90" i="1"/>
  <c r="F93" i="1" s="1"/>
  <c r="G93" i="1" s="1"/>
  <c r="D91" i="1"/>
  <c r="I240" i="1" l="1"/>
  <c r="I241" i="1"/>
  <c r="G240" i="1"/>
  <c r="H240" i="1" s="1"/>
  <c r="E72" i="1"/>
  <c r="F71" i="1"/>
  <c r="G71" i="1" s="1"/>
  <c r="E87" i="1"/>
  <c r="E79" i="1"/>
  <c r="E63" i="1"/>
  <c r="F86" i="1"/>
  <c r="G86" i="1" s="1"/>
  <c r="F78" i="1"/>
  <c r="G78" i="1" s="1"/>
  <c r="F70" i="1"/>
  <c r="G70" i="1" s="1"/>
  <c r="E86" i="1"/>
  <c r="E78" i="1"/>
  <c r="E70" i="1"/>
  <c r="E62" i="1"/>
  <c r="F85" i="1"/>
  <c r="G85" i="1" s="1"/>
  <c r="F77" i="1"/>
  <c r="G77" i="1" s="1"/>
  <c r="F69" i="1"/>
  <c r="G69" i="1" s="1"/>
  <c r="F61" i="1"/>
  <c r="G61" i="1" s="1"/>
  <c r="H61" i="1" s="1"/>
  <c r="F91" i="1"/>
  <c r="G91" i="1" s="1"/>
  <c r="F83" i="1"/>
  <c r="G83" i="1" s="1"/>
  <c r="F75" i="1"/>
  <c r="G75" i="1" s="1"/>
  <c r="F67" i="1"/>
  <c r="G67" i="1" s="1"/>
  <c r="F94" i="1"/>
  <c r="G94" i="1" s="1"/>
  <c r="E92" i="1"/>
  <c r="E91" i="1"/>
  <c r="F74" i="1"/>
  <c r="G74" i="1" s="1"/>
  <c r="E69" i="1"/>
  <c r="E90" i="1"/>
  <c r="E77" i="1"/>
  <c r="E89" i="1"/>
  <c r="E81" i="1"/>
  <c r="E65" i="1"/>
  <c r="F88" i="1"/>
  <c r="G88" i="1" s="1"/>
  <c r="F80" i="1"/>
  <c r="G80" i="1" s="1"/>
  <c r="F64" i="1"/>
  <c r="G64" i="1" s="1"/>
  <c r="E85" i="1"/>
  <c r="E6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D4" i="1"/>
  <c r="D5" i="1"/>
  <c r="J5" i="1" s="1"/>
  <c r="D6" i="1"/>
  <c r="D7" i="1"/>
  <c r="D8" i="1"/>
  <c r="F9" i="1" s="1"/>
  <c r="G9" i="1" s="1"/>
  <c r="H9" i="1" s="1"/>
  <c r="D9" i="1"/>
  <c r="F12" i="1" s="1"/>
  <c r="G12" i="1" s="1"/>
  <c r="H12" i="1" s="1"/>
  <c r="D10" i="1"/>
  <c r="E11" i="1" s="1"/>
  <c r="D11" i="1"/>
  <c r="D12" i="1"/>
  <c r="D13" i="1"/>
  <c r="D14" i="1"/>
  <c r="D15" i="1"/>
  <c r="D16" i="1"/>
  <c r="D17" i="1"/>
  <c r="F20" i="1" s="1"/>
  <c r="G20" i="1" s="1"/>
  <c r="H20" i="1" s="1"/>
  <c r="D18" i="1"/>
  <c r="E19" i="1" s="1"/>
  <c r="D19" i="1"/>
  <c r="D20" i="1"/>
  <c r="D21" i="1"/>
  <c r="D22" i="1"/>
  <c r="D23" i="1"/>
  <c r="D24" i="1"/>
  <c r="D25" i="1"/>
  <c r="F28" i="1" s="1"/>
  <c r="G28" i="1" s="1"/>
  <c r="H28" i="1" s="1"/>
  <c r="D26" i="1"/>
  <c r="E27" i="1" s="1"/>
  <c r="D2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" i="1"/>
  <c r="E4" i="1" s="1"/>
  <c r="K2" i="1"/>
  <c r="L2" i="1" s="1"/>
  <c r="C28" i="1"/>
  <c r="D28" i="1" s="1"/>
  <c r="F60" i="1" l="1"/>
  <c r="F56" i="1"/>
  <c r="G56" i="1" s="1"/>
  <c r="F59" i="1"/>
  <c r="G59" i="1" s="1"/>
  <c r="H59" i="1" s="1"/>
  <c r="E56" i="1"/>
  <c r="E55" i="1"/>
  <c r="F57" i="1"/>
  <c r="G57" i="1" s="1"/>
  <c r="H57" i="1" s="1"/>
  <c r="E53" i="1"/>
  <c r="F54" i="1"/>
  <c r="G54" i="1" s="1"/>
  <c r="H54" i="1" s="1"/>
  <c r="F53" i="1"/>
  <c r="G53" i="1" s="1"/>
  <c r="F52" i="1"/>
  <c r="G52" i="1" s="1"/>
  <c r="F51" i="1"/>
  <c r="G51" i="1" s="1"/>
  <c r="F49" i="1"/>
  <c r="G49" i="1" s="1"/>
  <c r="F50" i="1"/>
  <c r="G50" i="1" s="1"/>
  <c r="E46" i="1"/>
  <c r="E45" i="1"/>
  <c r="F46" i="1"/>
  <c r="G46" i="1" s="1"/>
  <c r="H46" i="1" s="1"/>
  <c r="F45" i="1"/>
  <c r="G45" i="1" s="1"/>
  <c r="F44" i="1"/>
  <c r="G44" i="1" s="1"/>
  <c r="F43" i="1"/>
  <c r="G43" i="1" s="1"/>
  <c r="E40" i="1"/>
  <c r="E39" i="1"/>
  <c r="E38" i="1"/>
  <c r="F41" i="1"/>
  <c r="G41" i="1" s="1"/>
  <c r="E37" i="1"/>
  <c r="E36" i="1"/>
  <c r="F37" i="1"/>
  <c r="G37" i="1" s="1"/>
  <c r="F36" i="1"/>
  <c r="G36" i="1" s="1"/>
  <c r="F34" i="1"/>
  <c r="G34" i="1" s="1"/>
  <c r="F35" i="1"/>
  <c r="G35" i="1" s="1"/>
  <c r="F33" i="1"/>
  <c r="G33" i="1" s="1"/>
  <c r="F40" i="1"/>
  <c r="G40" i="1" s="1"/>
  <c r="H40" i="1" s="1"/>
  <c r="F22" i="1"/>
  <c r="G22" i="1" s="1"/>
  <c r="H22" i="1" s="1"/>
  <c r="F14" i="1"/>
  <c r="G14" i="1" s="1"/>
  <c r="H14" i="1" s="1"/>
  <c r="E35" i="1"/>
  <c r="F6" i="1"/>
  <c r="E20" i="1"/>
  <c r="E12" i="1"/>
  <c r="F25" i="1"/>
  <c r="G25" i="1" s="1"/>
  <c r="H25" i="1" s="1"/>
  <c r="F48" i="1"/>
  <c r="G48" i="1" s="1"/>
  <c r="F24" i="1"/>
  <c r="G24" i="1" s="1"/>
  <c r="H24" i="1" s="1"/>
  <c r="F16" i="1"/>
  <c r="G16" i="1" s="1"/>
  <c r="H16" i="1" s="1"/>
  <c r="F23" i="1"/>
  <c r="F15" i="1"/>
  <c r="G15" i="1" s="1"/>
  <c r="H15" i="1" s="1"/>
  <c r="F7" i="1"/>
  <c r="G7" i="1" s="1"/>
  <c r="F58" i="1"/>
  <c r="G58" i="1" s="1"/>
  <c r="H58" i="1" s="1"/>
  <c r="F42" i="1"/>
  <c r="G42" i="1" s="1"/>
  <c r="F31" i="1"/>
  <c r="G31" i="1" s="1"/>
  <c r="H31" i="1" s="1"/>
  <c r="F55" i="1"/>
  <c r="G55" i="1" s="1"/>
  <c r="H55" i="1" s="1"/>
  <c r="F27" i="1"/>
  <c r="F26" i="1"/>
  <c r="F39" i="1"/>
  <c r="G39" i="1" s="1"/>
  <c r="H39" i="1" s="1"/>
  <c r="E52" i="1"/>
  <c r="F38" i="1"/>
  <c r="G38" i="1" s="1"/>
  <c r="H38" i="1" s="1"/>
  <c r="F19" i="1"/>
  <c r="F18" i="1"/>
  <c r="G18" i="1" s="1"/>
  <c r="H18" i="1" s="1"/>
  <c r="E17" i="1"/>
  <c r="E8" i="1"/>
  <c r="E51" i="1"/>
  <c r="F21" i="1"/>
  <c r="F13" i="1"/>
  <c r="J6" i="1"/>
  <c r="F11" i="1"/>
  <c r="F10" i="1"/>
  <c r="F17" i="1"/>
  <c r="F8" i="1"/>
  <c r="F47" i="1"/>
  <c r="G47" i="1" s="1"/>
  <c r="H47" i="1" s="1"/>
  <c r="E28" i="1"/>
  <c r="E7" i="1"/>
  <c r="E16" i="1"/>
  <c r="E18" i="1"/>
  <c r="D29" i="1"/>
  <c r="E60" i="1"/>
  <c r="E44" i="1"/>
  <c r="E32" i="1"/>
  <c r="E34" i="1"/>
  <c r="E33" i="1"/>
  <c r="E21" i="1"/>
  <c r="E13" i="1"/>
  <c r="E5" i="1"/>
  <c r="E59" i="1"/>
  <c r="E43" i="1"/>
  <c r="E31" i="1"/>
  <c r="E49" i="1"/>
  <c r="E58" i="1"/>
  <c r="E42" i="1"/>
  <c r="E26" i="1"/>
  <c r="E10" i="1"/>
  <c r="E24" i="1"/>
  <c r="E50" i="1"/>
  <c r="E15" i="1"/>
  <c r="E14" i="1"/>
  <c r="E57" i="1"/>
  <c r="E41" i="1"/>
  <c r="E25" i="1"/>
  <c r="E9" i="1"/>
  <c r="J3" i="1"/>
  <c r="K3" i="1" s="1"/>
  <c r="L3" i="1" s="1"/>
  <c r="E48" i="1"/>
  <c r="M2" i="1"/>
  <c r="E47" i="1"/>
  <c r="E23" i="1"/>
  <c r="E54" i="1"/>
  <c r="E22" i="1"/>
  <c r="E6" i="1"/>
  <c r="J4" i="1"/>
  <c r="C61" i="2"/>
  <c r="C62" i="2"/>
  <c r="D62" i="2" s="1"/>
  <c r="C63" i="2"/>
  <c r="D63" i="2" s="1"/>
  <c r="C64" i="2"/>
  <c r="D64" i="2" s="1"/>
  <c r="E64" i="2" s="1"/>
  <c r="C65" i="2"/>
  <c r="D65" i="2" s="1"/>
  <c r="E65" i="2" s="1"/>
  <c r="C66" i="2"/>
  <c r="D66" i="2" s="1"/>
  <c r="E66" i="2" s="1"/>
  <c r="G60" i="1" l="1"/>
  <c r="H60" i="1" s="1"/>
  <c r="I60" i="1"/>
  <c r="H7" i="1"/>
  <c r="G8" i="1"/>
  <c r="H8" i="1" s="1"/>
  <c r="G27" i="1"/>
  <c r="H27" i="1" s="1"/>
  <c r="G21" i="1"/>
  <c r="H21" i="1" s="1"/>
  <c r="G17" i="1"/>
  <c r="H17" i="1" s="1"/>
  <c r="G10" i="1"/>
  <c r="H10" i="1" s="1"/>
  <c r="G11" i="1"/>
  <c r="H11" i="1" s="1"/>
  <c r="G19" i="1"/>
  <c r="H19" i="1" s="1"/>
  <c r="G23" i="1"/>
  <c r="H23" i="1" s="1"/>
  <c r="G13" i="1"/>
  <c r="H13" i="1" s="1"/>
  <c r="G26" i="1"/>
  <c r="H26" i="1" s="1"/>
  <c r="E30" i="1"/>
  <c r="F32" i="1"/>
  <c r="F30" i="1"/>
  <c r="F29" i="1"/>
  <c r="G29" i="1" s="1"/>
  <c r="H29" i="1" s="1"/>
  <c r="E29" i="1"/>
  <c r="K4" i="1"/>
  <c r="L4" i="1" s="1"/>
  <c r="M3" i="1"/>
  <c r="E63" i="2"/>
  <c r="H107" i="1" l="1"/>
  <c r="H191" i="1"/>
  <c r="H93" i="1"/>
  <c r="H208" i="1"/>
  <c r="H83" i="1"/>
  <c r="H204" i="1"/>
  <c r="H158" i="1"/>
  <c r="H133" i="1"/>
  <c r="H136" i="1"/>
  <c r="H112" i="1"/>
  <c r="H213" i="1"/>
  <c r="H96" i="1"/>
  <c r="H232" i="1"/>
  <c r="H179" i="1"/>
  <c r="H230" i="1"/>
  <c r="H65" i="1"/>
  <c r="H117" i="1"/>
  <c r="H170" i="1"/>
  <c r="H75" i="1"/>
  <c r="H193" i="1"/>
  <c r="H97" i="1"/>
  <c r="H103" i="1"/>
  <c r="G32" i="1"/>
  <c r="H32" i="1" s="1"/>
  <c r="G30" i="1"/>
  <c r="H30" i="1" s="1"/>
  <c r="K5" i="1"/>
  <c r="L5" i="1" s="1"/>
  <c r="M4" i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61" i="2" s="1"/>
  <c r="C8" i="2"/>
  <c r="C9" i="2"/>
  <c r="C10" i="2"/>
  <c r="D10" i="2" s="1"/>
  <c r="C11" i="2"/>
  <c r="C12" i="2"/>
  <c r="C13" i="2"/>
  <c r="D13" i="2" s="1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D34" i="2" s="1"/>
  <c r="C35" i="2"/>
  <c r="C36" i="2"/>
  <c r="C37" i="2"/>
  <c r="D37" i="2" s="1"/>
  <c r="C38" i="2"/>
  <c r="C39" i="2"/>
  <c r="C40" i="2"/>
  <c r="C41" i="2"/>
  <c r="C42" i="2"/>
  <c r="D42" i="2" s="1"/>
  <c r="C43" i="2"/>
  <c r="C44" i="2"/>
  <c r="C7" i="2"/>
  <c r="H108" i="1" l="1"/>
  <c r="H160" i="1"/>
  <c r="H111" i="1"/>
  <c r="H91" i="1"/>
  <c r="H126" i="1"/>
  <c r="H106" i="1"/>
  <c r="H152" i="1"/>
  <c r="H105" i="1"/>
  <c r="H95" i="1"/>
  <c r="H128" i="1"/>
  <c r="H162" i="1"/>
  <c r="H169" i="1"/>
  <c r="H154" i="1"/>
  <c r="H142" i="1"/>
  <c r="H167" i="1"/>
  <c r="H70" i="1"/>
  <c r="H180" i="1"/>
  <c r="H138" i="1"/>
  <c r="H116" i="1"/>
  <c r="H171" i="1"/>
  <c r="H104" i="1"/>
  <c r="H149" i="1"/>
  <c r="H135" i="1"/>
  <c r="H94" i="1"/>
  <c r="H174" i="1"/>
  <c r="H145" i="1"/>
  <c r="H143" i="1"/>
  <c r="H124" i="1"/>
  <c r="H67" i="1"/>
  <c r="H224" i="1"/>
  <c r="H209" i="1"/>
  <c r="H134" i="1"/>
  <c r="H176" i="1"/>
  <c r="H120" i="1"/>
  <c r="H130" i="1"/>
  <c r="H199" i="1"/>
  <c r="H123" i="1"/>
  <c r="H235" i="1"/>
  <c r="H140" i="1"/>
  <c r="H214" i="1"/>
  <c r="H127" i="1"/>
  <c r="H234" i="1"/>
  <c r="H156" i="1"/>
  <c r="H200" i="1"/>
  <c r="H187" i="1"/>
  <c r="H90" i="1"/>
  <c r="H100" i="1"/>
  <c r="H177" i="1"/>
  <c r="H132" i="1"/>
  <c r="H163" i="1"/>
  <c r="H121" i="1"/>
  <c r="H148" i="1"/>
  <c r="H102" i="1"/>
  <c r="H218" i="1"/>
  <c r="H151" i="1"/>
  <c r="H159" i="1"/>
  <c r="H184" i="1"/>
  <c r="H194" i="1"/>
  <c r="H212" i="1"/>
  <c r="H185" i="1"/>
  <c r="H161" i="1"/>
  <c r="H129" i="1"/>
  <c r="H82" i="1"/>
  <c r="H165" i="1"/>
  <c r="H202" i="1"/>
  <c r="H229" i="1"/>
  <c r="H219" i="1"/>
  <c r="H217" i="1"/>
  <c r="H84" i="1"/>
  <c r="H72" i="1"/>
  <c r="H155" i="1"/>
  <c r="H205" i="1"/>
  <c r="H73" i="1"/>
  <c r="H166" i="1"/>
  <c r="H215" i="1"/>
  <c r="H147" i="1"/>
  <c r="H237" i="1"/>
  <c r="H173" i="1"/>
  <c r="H88" i="1"/>
  <c r="H221" i="1"/>
  <c r="H225" i="1"/>
  <c r="H68" i="1"/>
  <c r="H110" i="1"/>
  <c r="H181" i="1"/>
  <c r="H78" i="1"/>
  <c r="H118" i="1"/>
  <c r="H66" i="1"/>
  <c r="H228" i="1"/>
  <c r="H150" i="1"/>
  <c r="H168" i="1"/>
  <c r="H198" i="1"/>
  <c r="H139" i="1"/>
  <c r="H157" i="1"/>
  <c r="H141" i="1"/>
  <c r="H77" i="1"/>
  <c r="H76" i="1"/>
  <c r="H114" i="1"/>
  <c r="H109" i="1"/>
  <c r="H188" i="1"/>
  <c r="H86" i="1"/>
  <c r="H186" i="1"/>
  <c r="H89" i="1"/>
  <c r="H210" i="1"/>
  <c r="H115" i="1"/>
  <c r="H79" i="1"/>
  <c r="H227" i="1"/>
  <c r="H182" i="1"/>
  <c r="H233" i="1"/>
  <c r="H190" i="1"/>
  <c r="H196" i="1"/>
  <c r="H172" i="1"/>
  <c r="H74" i="1"/>
  <c r="H119" i="1"/>
  <c r="H85" i="1"/>
  <c r="H146" i="1"/>
  <c r="H175" i="1"/>
  <c r="H92" i="1"/>
  <c r="H183" i="1"/>
  <c r="H226" i="1"/>
  <c r="H101" i="1"/>
  <c r="H189" i="1"/>
  <c r="H122" i="1"/>
  <c r="H71" i="1"/>
  <c r="H131" i="1"/>
  <c r="H231" i="1"/>
  <c r="H62" i="1"/>
  <c r="H113" i="1"/>
  <c r="H216" i="1"/>
  <c r="H206" i="1"/>
  <c r="H98" i="1"/>
  <c r="H63" i="1"/>
  <c r="H99" i="1"/>
  <c r="H223" i="1"/>
  <c r="H236" i="1"/>
  <c r="H87" i="1"/>
  <c r="H201" i="1"/>
  <c r="H125" i="1"/>
  <c r="H144" i="1"/>
  <c r="H178" i="1"/>
  <c r="H80" i="1"/>
  <c r="H81" i="1"/>
  <c r="H195" i="1"/>
  <c r="H203" i="1"/>
  <c r="H64" i="1"/>
  <c r="H211" i="1"/>
  <c r="H197" i="1"/>
  <c r="H207" i="1"/>
  <c r="H153" i="1"/>
  <c r="H220" i="1"/>
  <c r="H164" i="1"/>
  <c r="H192" i="1"/>
  <c r="H222" i="1"/>
  <c r="H137" i="1"/>
  <c r="H69" i="1"/>
  <c r="I32" i="1"/>
  <c r="H48" i="1"/>
  <c r="H56" i="1"/>
  <c r="H41" i="1"/>
  <c r="H49" i="1"/>
  <c r="H44" i="1"/>
  <c r="H42" i="1"/>
  <c r="H50" i="1"/>
  <c r="H43" i="1"/>
  <c r="H51" i="1"/>
  <c r="H52" i="1"/>
  <c r="H37" i="1"/>
  <c r="H45" i="1"/>
  <c r="H53" i="1"/>
  <c r="H34" i="1"/>
  <c r="H36" i="1"/>
  <c r="H35" i="1"/>
  <c r="H33" i="1"/>
  <c r="I33" i="1" s="1"/>
  <c r="I34" i="1" s="1"/>
  <c r="M5" i="1"/>
  <c r="D56" i="2"/>
  <c r="D48" i="2"/>
  <c r="E61" i="2"/>
  <c r="E62" i="2"/>
  <c r="D59" i="2"/>
  <c r="D51" i="2"/>
  <c r="D58" i="2"/>
  <c r="E59" i="2" s="1"/>
  <c r="D50" i="2"/>
  <c r="E51" i="2" s="1"/>
  <c r="D39" i="2"/>
  <c r="D31" i="2"/>
  <c r="D23" i="2"/>
  <c r="D15" i="2"/>
  <c r="D53" i="2"/>
  <c r="D45" i="2"/>
  <c r="D38" i="2"/>
  <c r="E38" i="2" s="1"/>
  <c r="D22" i="2"/>
  <c r="E22" i="2" s="1"/>
  <c r="D14" i="2"/>
  <c r="E14" i="2" s="1"/>
  <c r="D60" i="2"/>
  <c r="D52" i="2"/>
  <c r="D36" i="2"/>
  <c r="E37" i="2" s="1"/>
  <c r="D30" i="2"/>
  <c r="E30" i="2" s="1"/>
  <c r="D44" i="2"/>
  <c r="D20" i="2"/>
  <c r="D28" i="2"/>
  <c r="E29" i="2" s="1"/>
  <c r="D12" i="2"/>
  <c r="E13" i="2" s="1"/>
  <c r="D27" i="2"/>
  <c r="D19" i="2"/>
  <c r="D41" i="2"/>
  <c r="D33" i="2"/>
  <c r="D25" i="2"/>
  <c r="D17" i="2"/>
  <c r="D9" i="2"/>
  <c r="E10" i="2" s="1"/>
  <c r="D55" i="2"/>
  <c r="E56" i="2" s="1"/>
  <c r="D47" i="2"/>
  <c r="D40" i="2"/>
  <c r="D32" i="2"/>
  <c r="D24" i="2"/>
  <c r="D16" i="2"/>
  <c r="D8" i="2"/>
  <c r="D54" i="2"/>
  <c r="D46" i="2"/>
  <c r="D35" i="2"/>
  <c r="E35" i="2" s="1"/>
  <c r="D18" i="2"/>
  <c r="D49" i="2"/>
  <c r="E49" i="2" s="1"/>
  <c r="D26" i="2"/>
  <c r="D57" i="2"/>
  <c r="E57" i="2" s="1"/>
  <c r="D43" i="2"/>
  <c r="E43" i="2" s="1"/>
  <c r="D11" i="2"/>
  <c r="E11" i="2" s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E52" i="2"/>
  <c r="E48" i="2"/>
  <c r="E60" i="2"/>
  <c r="E32" i="2"/>
  <c r="E53" i="2"/>
  <c r="E40" i="2"/>
  <c r="E18" i="2"/>
  <c r="E46" i="2"/>
  <c r="E54" i="2"/>
  <c r="E16" i="2"/>
  <c r="E26" i="2"/>
  <c r="E24" i="2"/>
  <c r="E45" i="2"/>
  <c r="E39" i="2"/>
  <c r="E15" i="2"/>
  <c r="E23" i="2"/>
  <c r="E33" i="2"/>
  <c r="E41" i="2"/>
  <c r="E27" i="2"/>
  <c r="E47" i="2"/>
  <c r="E55" i="2"/>
  <c r="E34" i="2"/>
  <c r="E9" i="2"/>
  <c r="E42" i="2"/>
  <c r="E20" i="2"/>
  <c r="E31" i="2"/>
  <c r="E17" i="2"/>
  <c r="E25" i="2"/>
  <c r="E28" i="2"/>
  <c r="E21" i="2"/>
  <c r="E19" i="2"/>
  <c r="E50" i="2"/>
  <c r="E12" i="2"/>
  <c r="E44" i="2"/>
  <c r="E58" i="2"/>
  <c r="E36" i="2"/>
  <c r="I93" i="1" l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6" i="1"/>
  <c r="L6" i="1" s="1"/>
  <c r="I118" i="1" l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K7" i="1"/>
  <c r="L7" i="1" s="1"/>
  <c r="M6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l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I202" i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M7" i="1"/>
  <c r="K8" i="1"/>
  <c r="L8" i="1" s="1"/>
  <c r="J210" i="1" l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K9" i="1"/>
  <c r="L9" i="1" s="1"/>
  <c r="M8" i="1"/>
  <c r="M9" i="1" l="1"/>
  <c r="K10" i="1"/>
  <c r="L10" i="1" s="1"/>
  <c r="M10" i="1" l="1"/>
  <c r="K11" i="1"/>
  <c r="L11" i="1" s="1"/>
  <c r="K12" i="1" l="1"/>
  <c r="L12" i="1" s="1"/>
  <c r="M11" i="1"/>
  <c r="K13" i="1" l="1"/>
  <c r="L13" i="1" s="1"/>
  <c r="M12" i="1"/>
  <c r="K14" i="1" l="1"/>
  <c r="L14" i="1" s="1"/>
  <c r="M13" i="1"/>
  <c r="K15" i="1" l="1"/>
  <c r="L15" i="1" s="1"/>
  <c r="M14" i="1"/>
  <c r="K16" i="1" l="1"/>
  <c r="L16" i="1" s="1"/>
  <c r="M15" i="1"/>
  <c r="K17" i="1" l="1"/>
  <c r="L17" i="1" s="1"/>
  <c r="M16" i="1"/>
  <c r="K18" i="1" l="1"/>
  <c r="L18" i="1" s="1"/>
  <c r="M17" i="1"/>
  <c r="K19" i="1" l="1"/>
  <c r="L19" i="1" s="1"/>
  <c r="M18" i="1"/>
  <c r="K20" i="1" l="1"/>
  <c r="L20" i="1" s="1"/>
  <c r="M19" i="1"/>
  <c r="K21" i="1" l="1"/>
  <c r="L21" i="1" s="1"/>
  <c r="M20" i="1"/>
  <c r="K22" i="1" l="1"/>
  <c r="L22" i="1" s="1"/>
  <c r="M21" i="1"/>
  <c r="K23" i="1" l="1"/>
  <c r="L23" i="1" s="1"/>
  <c r="M22" i="1"/>
  <c r="K24" i="1" l="1"/>
  <c r="L24" i="1" s="1"/>
  <c r="M23" i="1"/>
  <c r="K25" i="1" l="1"/>
  <c r="L25" i="1" s="1"/>
  <c r="M24" i="1"/>
  <c r="K26" i="1" l="1"/>
  <c r="L26" i="1" s="1"/>
  <c r="M25" i="1"/>
  <c r="K27" i="1" l="1"/>
  <c r="L27" i="1" s="1"/>
  <c r="M26" i="1"/>
  <c r="K28" i="1" l="1"/>
  <c r="L28" i="1" s="1"/>
  <c r="M27" i="1"/>
  <c r="K29" i="1" l="1"/>
  <c r="L29" i="1" s="1"/>
  <c r="M28" i="1"/>
  <c r="K30" i="1" l="1"/>
  <c r="L30" i="1" s="1"/>
  <c r="M29" i="1"/>
  <c r="K31" i="1" l="1"/>
  <c r="L31" i="1" s="1"/>
  <c r="M30" i="1"/>
  <c r="K32" i="1" l="1"/>
  <c r="L32" i="1" s="1"/>
  <c r="M31" i="1"/>
  <c r="K33" i="1" l="1"/>
  <c r="L33" i="1" s="1"/>
  <c r="M32" i="1"/>
  <c r="K34" i="1" l="1"/>
  <c r="L34" i="1" s="1"/>
  <c r="M33" i="1"/>
  <c r="K35" i="1" l="1"/>
  <c r="L35" i="1" s="1"/>
  <c r="M34" i="1"/>
  <c r="K36" i="1" l="1"/>
  <c r="L36" i="1" s="1"/>
  <c r="M35" i="1"/>
  <c r="K37" i="1" l="1"/>
  <c r="L37" i="1" s="1"/>
  <c r="M36" i="1"/>
  <c r="K38" i="1" l="1"/>
  <c r="L38" i="1" s="1"/>
  <c r="M37" i="1"/>
  <c r="K39" i="1" l="1"/>
  <c r="L39" i="1" s="1"/>
  <c r="M38" i="1"/>
  <c r="K40" i="1" l="1"/>
  <c r="L40" i="1" s="1"/>
  <c r="M39" i="1"/>
  <c r="K41" i="1" l="1"/>
  <c r="L41" i="1" s="1"/>
  <c r="M40" i="1"/>
  <c r="K42" i="1" l="1"/>
  <c r="L42" i="1" s="1"/>
  <c r="M41" i="1"/>
  <c r="K43" i="1" l="1"/>
  <c r="L43" i="1" s="1"/>
  <c r="M42" i="1"/>
  <c r="K44" i="1" l="1"/>
  <c r="L44" i="1" s="1"/>
  <c r="M43" i="1"/>
  <c r="K45" i="1" l="1"/>
  <c r="L45" i="1" s="1"/>
  <c r="M44" i="1"/>
  <c r="K46" i="1" l="1"/>
  <c r="L46" i="1" s="1"/>
  <c r="M45" i="1"/>
  <c r="K47" i="1" l="1"/>
  <c r="L47" i="1" s="1"/>
  <c r="M46" i="1"/>
  <c r="K48" i="1" l="1"/>
  <c r="L48" i="1" s="1"/>
  <c r="M47" i="1"/>
  <c r="K49" i="1" l="1"/>
  <c r="L49" i="1" s="1"/>
  <c r="M48" i="1"/>
  <c r="K50" i="1" l="1"/>
  <c r="L50" i="1" s="1"/>
  <c r="M49" i="1"/>
  <c r="K51" i="1" l="1"/>
  <c r="L51" i="1" s="1"/>
  <c r="M50" i="1"/>
  <c r="K52" i="1" l="1"/>
  <c r="L52" i="1" s="1"/>
  <c r="M51" i="1"/>
  <c r="K53" i="1" l="1"/>
  <c r="L53" i="1" s="1"/>
  <c r="M52" i="1"/>
  <c r="K54" i="1" l="1"/>
  <c r="L54" i="1" s="1"/>
  <c r="M53" i="1"/>
  <c r="K55" i="1" l="1"/>
  <c r="L55" i="1" s="1"/>
  <c r="M54" i="1"/>
  <c r="K56" i="1" l="1"/>
  <c r="L56" i="1" s="1"/>
  <c r="M55" i="1"/>
  <c r="K57" i="1" l="1"/>
  <c r="L57" i="1" s="1"/>
  <c r="M56" i="1"/>
  <c r="K58" i="1" l="1"/>
  <c r="L58" i="1" s="1"/>
  <c r="M57" i="1"/>
  <c r="K59" i="1" l="1"/>
  <c r="L59" i="1" s="1"/>
  <c r="M58" i="1"/>
  <c r="K60" i="1" l="1"/>
  <c r="L60" i="1" s="1"/>
  <c r="M59" i="1"/>
  <c r="K61" i="1" l="1"/>
  <c r="K62" i="1" s="1"/>
  <c r="L62" i="1" s="1"/>
  <c r="M60" i="1"/>
  <c r="M62" i="1" l="1"/>
  <c r="K63" i="1"/>
  <c r="L63" i="1" s="1"/>
  <c r="M61" i="1"/>
  <c r="L61" i="1"/>
  <c r="P3" i="1" s="1"/>
  <c r="K64" i="1" l="1"/>
  <c r="L64" i="1" s="1"/>
  <c r="M63" i="1"/>
  <c r="K65" i="1" l="1"/>
  <c r="L65" i="1" s="1"/>
  <c r="M64" i="1"/>
  <c r="K66" i="1" l="1"/>
  <c r="L66" i="1" s="1"/>
  <c r="M65" i="1"/>
  <c r="K67" i="1" l="1"/>
  <c r="L67" i="1" s="1"/>
  <c r="M66" i="1"/>
  <c r="M67" i="1" l="1"/>
  <c r="K68" i="1"/>
  <c r="L68" i="1" s="1"/>
  <c r="M68" i="1" l="1"/>
  <c r="K69" i="1"/>
  <c r="L69" i="1" s="1"/>
  <c r="M69" i="1" l="1"/>
  <c r="K70" i="1"/>
  <c r="L70" i="1" s="1"/>
  <c r="M70" i="1" l="1"/>
  <c r="K71" i="1"/>
  <c r="L71" i="1" s="1"/>
  <c r="K72" i="1" l="1"/>
  <c r="L72" i="1" s="1"/>
  <c r="M71" i="1"/>
  <c r="K73" i="1" l="1"/>
  <c r="L73" i="1" s="1"/>
  <c r="M72" i="1"/>
  <c r="M73" i="1" l="1"/>
  <c r="K74" i="1"/>
  <c r="L74" i="1" s="1"/>
  <c r="K75" i="1" l="1"/>
  <c r="L75" i="1" s="1"/>
  <c r="M74" i="1"/>
  <c r="M75" i="1" l="1"/>
  <c r="K76" i="1"/>
  <c r="L76" i="1" s="1"/>
  <c r="K77" i="1" l="1"/>
  <c r="L77" i="1" s="1"/>
  <c r="M76" i="1"/>
  <c r="M77" i="1" l="1"/>
  <c r="K78" i="1"/>
  <c r="L78" i="1" s="1"/>
  <c r="M78" i="1" l="1"/>
  <c r="K79" i="1"/>
  <c r="L79" i="1" s="1"/>
  <c r="K80" i="1" l="1"/>
  <c r="L80" i="1" s="1"/>
  <c r="M79" i="1"/>
  <c r="M80" i="1" l="1"/>
  <c r="K81" i="1"/>
  <c r="L81" i="1" s="1"/>
  <c r="M81" i="1" l="1"/>
  <c r="K82" i="1"/>
  <c r="L82" i="1" s="1"/>
  <c r="K83" i="1" l="1"/>
  <c r="L83" i="1" s="1"/>
  <c r="M82" i="1"/>
  <c r="K84" i="1" l="1"/>
  <c r="L84" i="1" s="1"/>
  <c r="M83" i="1"/>
  <c r="K85" i="1" l="1"/>
  <c r="L85" i="1" s="1"/>
  <c r="M84" i="1"/>
  <c r="K86" i="1" l="1"/>
  <c r="L86" i="1" s="1"/>
  <c r="M85" i="1"/>
  <c r="K87" i="1" l="1"/>
  <c r="L87" i="1" s="1"/>
  <c r="M86" i="1"/>
  <c r="K88" i="1" l="1"/>
  <c r="L88" i="1" s="1"/>
  <c r="M87" i="1"/>
  <c r="K89" i="1" l="1"/>
  <c r="L89" i="1" s="1"/>
  <c r="M88" i="1"/>
  <c r="K90" i="1" l="1"/>
  <c r="L90" i="1" s="1"/>
  <c r="M89" i="1"/>
  <c r="M90" i="1" l="1"/>
  <c r="K91" i="1"/>
  <c r="L91" i="1" s="1"/>
  <c r="M91" i="1" l="1"/>
  <c r="K92" i="1"/>
  <c r="L92" i="1" s="1"/>
  <c r="M92" i="1" l="1"/>
  <c r="K93" i="1"/>
  <c r="L93" i="1" s="1"/>
  <c r="M93" i="1" l="1"/>
  <c r="K94" i="1"/>
  <c r="L94" i="1" s="1"/>
  <c r="M94" i="1" l="1"/>
  <c r="K95" i="1"/>
  <c r="L95" i="1" s="1"/>
  <c r="M95" i="1" l="1"/>
  <c r="K96" i="1"/>
  <c r="L96" i="1" s="1"/>
  <c r="K97" i="1" l="1"/>
  <c r="L97" i="1" s="1"/>
  <c r="M96" i="1"/>
  <c r="M97" i="1" l="1"/>
  <c r="K98" i="1"/>
  <c r="L98" i="1" s="1"/>
  <c r="M98" i="1" l="1"/>
  <c r="K99" i="1"/>
  <c r="L99" i="1" s="1"/>
  <c r="K100" i="1" l="1"/>
  <c r="L100" i="1" s="1"/>
  <c r="M99" i="1"/>
  <c r="K101" i="1" l="1"/>
  <c r="L101" i="1" s="1"/>
  <c r="M100" i="1"/>
  <c r="K102" i="1" l="1"/>
  <c r="L102" i="1" s="1"/>
  <c r="M101" i="1"/>
  <c r="K103" i="1" l="1"/>
  <c r="L103" i="1" s="1"/>
  <c r="M102" i="1"/>
  <c r="K104" i="1" l="1"/>
  <c r="L104" i="1" s="1"/>
  <c r="M103" i="1"/>
  <c r="M104" i="1" l="1"/>
  <c r="K105" i="1"/>
  <c r="L105" i="1" s="1"/>
  <c r="K106" i="1" l="1"/>
  <c r="L106" i="1" s="1"/>
  <c r="M105" i="1"/>
  <c r="M106" i="1" l="1"/>
  <c r="K107" i="1"/>
  <c r="L107" i="1" s="1"/>
  <c r="M107" i="1" l="1"/>
  <c r="K108" i="1"/>
  <c r="L108" i="1" s="1"/>
  <c r="M108" i="1" l="1"/>
  <c r="K109" i="1"/>
  <c r="L109" i="1" s="1"/>
  <c r="M109" i="1" l="1"/>
  <c r="K110" i="1"/>
  <c r="L110" i="1" s="1"/>
  <c r="M110" i="1" l="1"/>
  <c r="K111" i="1"/>
  <c r="L111" i="1" s="1"/>
  <c r="M111" i="1" l="1"/>
  <c r="K112" i="1"/>
  <c r="L112" i="1" s="1"/>
  <c r="M112" i="1" l="1"/>
  <c r="K113" i="1"/>
  <c r="L113" i="1" s="1"/>
  <c r="M113" i="1" l="1"/>
  <c r="K114" i="1"/>
  <c r="L114" i="1" s="1"/>
  <c r="M114" i="1" l="1"/>
  <c r="K115" i="1"/>
  <c r="L115" i="1" s="1"/>
  <c r="M115" i="1" l="1"/>
  <c r="K116" i="1"/>
  <c r="L116" i="1" s="1"/>
  <c r="M116" i="1" l="1"/>
  <c r="K117" i="1"/>
  <c r="L117" i="1" s="1"/>
  <c r="M117" i="1" l="1"/>
  <c r="K118" i="1"/>
  <c r="L118" i="1" s="1"/>
  <c r="M118" i="1" l="1"/>
  <c r="K119" i="1"/>
  <c r="L119" i="1" s="1"/>
  <c r="M119" i="1" l="1"/>
  <c r="K120" i="1"/>
  <c r="L120" i="1" s="1"/>
  <c r="M120" i="1" l="1"/>
  <c r="K121" i="1"/>
  <c r="L121" i="1" s="1"/>
  <c r="M121" i="1" l="1"/>
  <c r="K122" i="1"/>
  <c r="L122" i="1" s="1"/>
  <c r="M122" i="1" l="1"/>
  <c r="K123" i="1"/>
  <c r="L123" i="1" s="1"/>
  <c r="K124" i="1" l="1"/>
  <c r="L124" i="1" s="1"/>
  <c r="M123" i="1"/>
  <c r="M124" i="1" l="1"/>
  <c r="K125" i="1"/>
  <c r="L125" i="1" s="1"/>
  <c r="M125" i="1" l="1"/>
  <c r="K126" i="1"/>
  <c r="L126" i="1" s="1"/>
  <c r="K127" i="1" l="1"/>
  <c r="L127" i="1" s="1"/>
  <c r="M126" i="1"/>
  <c r="K128" i="1" l="1"/>
  <c r="L128" i="1" s="1"/>
  <c r="M127" i="1"/>
  <c r="K129" i="1" l="1"/>
  <c r="L129" i="1" s="1"/>
  <c r="M128" i="1"/>
  <c r="M129" i="1" l="1"/>
  <c r="K130" i="1"/>
  <c r="L130" i="1" s="1"/>
  <c r="M130" i="1" l="1"/>
  <c r="K131" i="1"/>
  <c r="L131" i="1" s="1"/>
  <c r="M131" i="1" l="1"/>
  <c r="K132" i="1"/>
  <c r="L132" i="1" s="1"/>
  <c r="K133" i="1" l="1"/>
  <c r="L133" i="1" s="1"/>
  <c r="M132" i="1"/>
  <c r="M133" i="1" l="1"/>
  <c r="K134" i="1"/>
  <c r="L134" i="1" s="1"/>
  <c r="M134" i="1" l="1"/>
  <c r="K135" i="1"/>
  <c r="L135" i="1" s="1"/>
  <c r="M135" i="1" l="1"/>
  <c r="K136" i="1"/>
  <c r="L136" i="1" s="1"/>
  <c r="K137" i="1" l="1"/>
  <c r="L137" i="1" s="1"/>
  <c r="M136" i="1"/>
  <c r="M137" i="1" l="1"/>
  <c r="K138" i="1"/>
  <c r="L138" i="1" s="1"/>
  <c r="M138" i="1" l="1"/>
  <c r="K139" i="1"/>
  <c r="L139" i="1" s="1"/>
  <c r="M139" i="1" l="1"/>
  <c r="K140" i="1"/>
  <c r="L140" i="1" s="1"/>
  <c r="K141" i="1" l="1"/>
  <c r="L141" i="1" s="1"/>
  <c r="M140" i="1"/>
  <c r="M141" i="1" l="1"/>
  <c r="K142" i="1"/>
  <c r="L142" i="1" s="1"/>
  <c r="M142" i="1" l="1"/>
  <c r="K143" i="1"/>
  <c r="L143" i="1" s="1"/>
  <c r="M143" i="1" l="1"/>
  <c r="K144" i="1"/>
  <c r="L144" i="1" s="1"/>
  <c r="K145" i="1" l="1"/>
  <c r="L145" i="1" s="1"/>
  <c r="M144" i="1"/>
  <c r="M145" i="1" l="1"/>
  <c r="K146" i="1"/>
  <c r="L146" i="1" s="1"/>
  <c r="M146" i="1" l="1"/>
  <c r="K147" i="1"/>
  <c r="L147" i="1" s="1"/>
  <c r="M147" i="1" l="1"/>
  <c r="K148" i="1"/>
  <c r="L148" i="1" s="1"/>
  <c r="M148" i="1" l="1"/>
  <c r="K149" i="1"/>
  <c r="L149" i="1" s="1"/>
  <c r="M149" i="1" l="1"/>
  <c r="K150" i="1"/>
  <c r="L150" i="1" s="1"/>
  <c r="M150" i="1" l="1"/>
  <c r="K151" i="1"/>
  <c r="L151" i="1" s="1"/>
  <c r="M151" i="1" l="1"/>
  <c r="K152" i="1"/>
  <c r="L152" i="1" s="1"/>
  <c r="K153" i="1" l="1"/>
  <c r="L153" i="1" s="1"/>
  <c r="M152" i="1"/>
  <c r="M153" i="1" l="1"/>
  <c r="K154" i="1"/>
  <c r="L154" i="1" s="1"/>
  <c r="M154" i="1" l="1"/>
  <c r="K155" i="1"/>
  <c r="L155" i="1" s="1"/>
  <c r="M155" i="1" l="1"/>
  <c r="K156" i="1"/>
  <c r="L156" i="1" s="1"/>
  <c r="K157" i="1" l="1"/>
  <c r="L157" i="1" s="1"/>
  <c r="M156" i="1"/>
  <c r="M157" i="1" l="1"/>
  <c r="K158" i="1"/>
  <c r="L158" i="1" s="1"/>
  <c r="M158" i="1" l="1"/>
  <c r="K159" i="1"/>
  <c r="L159" i="1" s="1"/>
  <c r="M159" i="1" l="1"/>
  <c r="K160" i="1"/>
  <c r="L160" i="1" s="1"/>
  <c r="K161" i="1" l="1"/>
  <c r="L161" i="1" s="1"/>
  <c r="M160" i="1"/>
  <c r="M161" i="1" l="1"/>
  <c r="K162" i="1"/>
  <c r="L162" i="1" s="1"/>
  <c r="M162" i="1" l="1"/>
  <c r="K163" i="1"/>
  <c r="L163" i="1" s="1"/>
  <c r="M163" i="1" l="1"/>
  <c r="K164" i="1"/>
  <c r="L164" i="1" s="1"/>
  <c r="M164" i="1" l="1"/>
  <c r="K165" i="1"/>
  <c r="L165" i="1" s="1"/>
  <c r="M165" i="1" l="1"/>
  <c r="K166" i="1"/>
  <c r="L166" i="1" s="1"/>
  <c r="M166" i="1" l="1"/>
  <c r="K167" i="1"/>
  <c r="L167" i="1" s="1"/>
  <c r="M167" i="1" l="1"/>
  <c r="K168" i="1"/>
  <c r="L168" i="1" s="1"/>
  <c r="K169" i="1" l="1"/>
  <c r="L169" i="1" s="1"/>
  <c r="M168" i="1"/>
  <c r="M169" i="1" l="1"/>
  <c r="K170" i="1"/>
  <c r="L170" i="1" s="1"/>
  <c r="M170" i="1" l="1"/>
  <c r="K171" i="1"/>
  <c r="L171" i="1" s="1"/>
  <c r="M171" i="1" l="1"/>
  <c r="K172" i="1"/>
  <c r="L172" i="1" s="1"/>
  <c r="K173" i="1" l="1"/>
  <c r="L173" i="1" s="1"/>
  <c r="M172" i="1"/>
  <c r="M173" i="1" l="1"/>
  <c r="K174" i="1"/>
  <c r="L174" i="1" s="1"/>
  <c r="M174" i="1" l="1"/>
  <c r="K175" i="1"/>
  <c r="L175" i="1" s="1"/>
  <c r="M175" i="1" l="1"/>
  <c r="K176" i="1"/>
  <c r="L176" i="1" s="1"/>
  <c r="M176" i="1" l="1"/>
  <c r="K177" i="1"/>
  <c r="L177" i="1" s="1"/>
  <c r="M177" i="1" l="1"/>
  <c r="K178" i="1"/>
  <c r="L178" i="1" s="1"/>
  <c r="M178" i="1" l="1"/>
  <c r="K179" i="1"/>
  <c r="L179" i="1" s="1"/>
  <c r="M179" i="1" l="1"/>
  <c r="K180" i="1"/>
  <c r="L180" i="1" s="1"/>
  <c r="M180" i="1" l="1"/>
  <c r="K181" i="1"/>
  <c r="L181" i="1" s="1"/>
  <c r="M181" i="1" l="1"/>
  <c r="K182" i="1"/>
  <c r="L182" i="1" s="1"/>
  <c r="M182" i="1" l="1"/>
  <c r="K183" i="1"/>
  <c r="L183" i="1" s="1"/>
  <c r="M183" i="1" l="1"/>
  <c r="K184" i="1"/>
  <c r="L184" i="1" s="1"/>
  <c r="K185" i="1" l="1"/>
  <c r="L185" i="1" s="1"/>
  <c r="M184" i="1"/>
  <c r="M185" i="1" l="1"/>
  <c r="K186" i="1"/>
  <c r="L186" i="1" s="1"/>
  <c r="M186" i="1" l="1"/>
  <c r="K187" i="1"/>
  <c r="L187" i="1" s="1"/>
  <c r="M187" i="1" l="1"/>
  <c r="K188" i="1"/>
  <c r="L188" i="1" s="1"/>
  <c r="M188" i="1" l="1"/>
  <c r="K189" i="1"/>
  <c r="L189" i="1" s="1"/>
  <c r="M189" i="1" l="1"/>
  <c r="K190" i="1"/>
  <c r="L190" i="1" s="1"/>
  <c r="M190" i="1" l="1"/>
  <c r="K191" i="1"/>
  <c r="L191" i="1" s="1"/>
  <c r="M191" i="1" l="1"/>
  <c r="K192" i="1"/>
  <c r="L192" i="1" s="1"/>
  <c r="M192" i="1" l="1"/>
  <c r="K193" i="1"/>
  <c r="L193" i="1" s="1"/>
  <c r="M193" i="1" l="1"/>
  <c r="K194" i="1"/>
  <c r="L194" i="1" s="1"/>
  <c r="M194" i="1" l="1"/>
  <c r="K195" i="1"/>
  <c r="L195" i="1" s="1"/>
  <c r="M195" i="1" l="1"/>
  <c r="K196" i="1"/>
  <c r="L196" i="1" s="1"/>
  <c r="M196" i="1" l="1"/>
  <c r="K197" i="1"/>
  <c r="L197" i="1" s="1"/>
  <c r="M197" i="1" l="1"/>
  <c r="K198" i="1"/>
  <c r="L198" i="1" s="1"/>
  <c r="M198" i="1" l="1"/>
  <c r="K199" i="1"/>
  <c r="L199" i="1" s="1"/>
  <c r="M199" i="1" l="1"/>
  <c r="K200" i="1"/>
  <c r="L200" i="1" s="1"/>
  <c r="M200" i="1" l="1"/>
  <c r="K201" i="1"/>
  <c r="L201" i="1" s="1"/>
  <c r="K202" i="1" l="1"/>
  <c r="L202" i="1" s="1"/>
  <c r="M201" i="1"/>
  <c r="M202" i="1" l="1"/>
  <c r="K203" i="1"/>
  <c r="L203" i="1" s="1"/>
  <c r="K204" i="1" l="1"/>
  <c r="L204" i="1" s="1"/>
  <c r="M203" i="1"/>
  <c r="M204" i="1" l="1"/>
  <c r="K205" i="1"/>
  <c r="L205" i="1" s="1"/>
  <c r="M205" i="1" l="1"/>
  <c r="K206" i="1"/>
  <c r="L206" i="1" s="1"/>
  <c r="K207" i="1" l="1"/>
  <c r="L207" i="1" s="1"/>
  <c r="M206" i="1"/>
  <c r="K208" i="1" l="1"/>
  <c r="L208" i="1" s="1"/>
  <c r="M207" i="1"/>
  <c r="M208" i="1" l="1"/>
  <c r="K209" i="1"/>
  <c r="L209" i="1" s="1"/>
  <c r="M209" i="1" l="1"/>
  <c r="K210" i="1"/>
  <c r="L210" i="1" s="1"/>
  <c r="M210" i="1" l="1"/>
  <c r="K211" i="1"/>
  <c r="L211" i="1" s="1"/>
  <c r="M211" i="1" l="1"/>
  <c r="K212" i="1"/>
  <c r="L212" i="1" s="1"/>
  <c r="K213" i="1" l="1"/>
  <c r="L213" i="1" s="1"/>
  <c r="M212" i="1"/>
  <c r="M213" i="1" l="1"/>
  <c r="K214" i="1"/>
  <c r="L214" i="1" s="1"/>
  <c r="M214" i="1" l="1"/>
  <c r="K215" i="1"/>
  <c r="L215" i="1" s="1"/>
  <c r="M215" i="1" l="1"/>
  <c r="K216" i="1"/>
  <c r="L216" i="1" s="1"/>
  <c r="K217" i="1" l="1"/>
  <c r="L217" i="1" s="1"/>
  <c r="M216" i="1"/>
  <c r="K218" i="1" l="1"/>
  <c r="L218" i="1" s="1"/>
  <c r="M217" i="1"/>
  <c r="M218" i="1" l="1"/>
  <c r="K219" i="1"/>
  <c r="L219" i="1" s="1"/>
  <c r="M219" i="1" l="1"/>
  <c r="K220" i="1"/>
  <c r="L220" i="1" s="1"/>
  <c r="K221" i="1" l="1"/>
  <c r="L221" i="1" s="1"/>
  <c r="M220" i="1"/>
  <c r="M221" i="1" l="1"/>
  <c r="K222" i="1"/>
  <c r="L222" i="1" s="1"/>
  <c r="M222" i="1" l="1"/>
  <c r="K223" i="1"/>
  <c r="L223" i="1" s="1"/>
  <c r="M223" i="1" l="1"/>
  <c r="K224" i="1"/>
  <c r="L224" i="1" s="1"/>
  <c r="K225" i="1" l="1"/>
  <c r="L225" i="1" s="1"/>
  <c r="M224" i="1"/>
  <c r="M225" i="1" l="1"/>
  <c r="K226" i="1"/>
  <c r="L226" i="1" s="1"/>
  <c r="M226" i="1" l="1"/>
  <c r="K227" i="1"/>
  <c r="L227" i="1" s="1"/>
  <c r="M227" i="1" l="1"/>
  <c r="K228" i="1"/>
  <c r="L228" i="1" s="1"/>
  <c r="K229" i="1" l="1"/>
  <c r="L229" i="1" s="1"/>
  <c r="M228" i="1"/>
  <c r="M229" i="1" l="1"/>
  <c r="K230" i="1"/>
  <c r="L230" i="1" s="1"/>
  <c r="M230" i="1" l="1"/>
  <c r="K231" i="1"/>
  <c r="L231" i="1" s="1"/>
  <c r="M231" i="1" l="1"/>
  <c r="K232" i="1"/>
  <c r="L232" i="1" s="1"/>
  <c r="K233" i="1" l="1"/>
  <c r="L233" i="1" s="1"/>
  <c r="M232" i="1"/>
  <c r="M233" i="1" l="1"/>
  <c r="K234" i="1"/>
  <c r="L234" i="1" s="1"/>
  <c r="M234" i="1" l="1"/>
  <c r="K235" i="1"/>
  <c r="L235" i="1" s="1"/>
  <c r="M235" i="1" l="1"/>
  <c r="K236" i="1"/>
  <c r="L236" i="1" s="1"/>
  <c r="K237" i="1" l="1"/>
  <c r="M236" i="1"/>
  <c r="L237" i="1" l="1"/>
  <c r="K238" i="1"/>
  <c r="M237" i="1"/>
  <c r="L238" i="1" l="1"/>
  <c r="M238" i="1"/>
  <c r="K239" i="1"/>
  <c r="L239" i="1" l="1"/>
  <c r="M239" i="1"/>
  <c r="K240" i="1"/>
  <c r="L240" i="1" l="1"/>
  <c r="M240" i="1"/>
  <c r="K241" i="1"/>
  <c r="L241" i="1" l="1"/>
  <c r="M241" i="1"/>
</calcChain>
</file>

<file path=xl/sharedStrings.xml><?xml version="1.0" encoding="utf-8"?>
<sst xmlns="http://schemas.openxmlformats.org/spreadsheetml/2006/main" count="26" uniqueCount="23">
  <si>
    <t>L</t>
  </si>
  <si>
    <t>k</t>
  </si>
  <si>
    <t>x0</t>
  </si>
  <si>
    <t>x</t>
  </si>
  <si>
    <t>f(x)</t>
  </si>
  <si>
    <t>Varation</t>
  </si>
  <si>
    <t>Date</t>
  </si>
  <si>
    <t>https://en.wikipedia.org/wiki/Coronavirus_disease_2019</t>
  </si>
  <si>
    <t>Day</t>
  </si>
  <si>
    <t>Death Rate</t>
  </si>
  <si>
    <t>Deceased</t>
  </si>
  <si>
    <t>Variation</t>
  </si>
  <si>
    <t>Variation Prediction</t>
  </si>
  <si>
    <t>Deceased Prediction</t>
  </si>
  <si>
    <t>Estimated Infected</t>
  </si>
  <si>
    <t>Growth Factor</t>
  </si>
  <si>
    <t>Growth Factor Prediction</t>
  </si>
  <si>
    <t>Slow Down Growth Factor</t>
  </si>
  <si>
    <t>Error</t>
  </si>
  <si>
    <t>Avarage Error</t>
  </si>
  <si>
    <t>Variation MA4</t>
  </si>
  <si>
    <t>Weight of the Slow Down Growth Factor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</si>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</sst>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1" xfId="0" applyNumberFormat="1" applyBorder="1"/>
    <xf numFmtId="164" fontId="0" fillId="0" borderId="18" xfId="0" applyNumberFormat="1" applyBorder="1"/>
    <xf numFmtId="2" fontId="0" fillId="0" borderId="0" xfId="0" applyNumberFormat="1"/>
    <xf numFmtId="0" fontId="19" fillId="0" borderId="0" xfId="42"/>
    <xf numFmtId="165" fontId="0" fillId="0" borderId="0" xfId="0" applyNumberFormat="1"/>
    <xf numFmtId="0" fontId="13" fillId="33" borderId="10" xfId="0" applyFont="1" applyFill="1" applyBorder="1"/>
    <xf numFmtId="1" fontId="0" fillId="0" borderId="10" xfId="0" applyNumberFormat="1" applyBorder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" fontId="8" fillId="4" borderId="0" xfId="8" applyNumberFormat="1"/>
    <xf numFmtId="166" fontId="8" fillId="4" borderId="0" xfId="8" applyNumberFormat="1"/>
    <xf numFmtId="1" fontId="9" fillId="5" borderId="4" xfId="9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9" formatCode="dd/mm/yy"/>
    </dxf>
    <dxf>
      <numFmt numFmtId="165" formatCode="0.000"/>
    </dxf>
    <dxf>
      <numFmt numFmtId="165" formatCode="0.000"/>
    </dxf>
    <dxf>
      <numFmt numFmtId="2" formatCode="0.00"/>
    </dxf>
    <dxf>
      <numFmt numFmtId="164" formatCode="0.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function'!$C$7:$C$66</c:f>
              <c:numCache>
                <c:formatCode>0.000000000</c:formatCode>
                <c:ptCount val="60"/>
                <c:pt idx="0">
                  <c:v>3.3862074809885056E-3</c:v>
                </c:pt>
                <c:pt idx="1">
                  <c:v>5.0514596953886359E-3</c:v>
                </c:pt>
                <c:pt idx="2">
                  <c:v>7.5355179029878705E-3</c:v>
                </c:pt>
                <c:pt idx="3">
                  <c:v>1.1240838511664764E-2</c:v>
                </c:pt>
                <c:pt idx="4">
                  <c:v>1.6767506523323907E-2</c:v>
                </c:pt>
                <c:pt idx="5">
                  <c:v>2.5010055353978194E-2</c:v>
                </c:pt>
                <c:pt idx="6">
                  <c:v>3.7301441691834851E-2</c:v>
                </c:pt>
                <c:pt idx="7">
                  <c:v>5.5626801643016033E-2</c:v>
                </c:pt>
                <c:pt idx="8">
                  <c:v>8.2940054008721065E-2</c:v>
                </c:pt>
                <c:pt idx="9">
                  <c:v>0.12363115783173872</c:v>
                </c:pt>
                <c:pt idx="10">
                  <c:v>0.1842119949717993</c:v>
                </c:pt>
                <c:pt idx="11">
                  <c:v>0.27431494497252018</c:v>
                </c:pt>
                <c:pt idx="12">
                  <c:v>0.4081285576579945</c:v>
                </c:pt>
                <c:pt idx="13">
                  <c:v>0.60642174921371184</c:v>
                </c:pt>
                <c:pt idx="14">
                  <c:v>0.89931049810457797</c:v>
                </c:pt>
                <c:pt idx="15">
                  <c:v>1.3298496788432927</c:v>
                </c:pt>
                <c:pt idx="16">
                  <c:v>1.9582861398382176</c:v>
                </c:pt>
                <c:pt idx="17">
                  <c:v>2.8662087949434363</c:v>
                </c:pt>
                <c:pt idx="18">
                  <c:v>4.1586348246961178</c:v>
                </c:pt>
                <c:pt idx="19">
                  <c:v>5.9601461011058774</c:v>
                </c:pt>
                <c:pt idx="20">
                  <c:v>8.3990807433037755</c:v>
                </c:pt>
                <c:pt idx="21">
                  <c:v>11.573760825049115</c:v>
                </c:pt>
                <c:pt idx="22">
                  <c:v>15.501275943619376</c:v>
                </c:pt>
                <c:pt idx="23">
                  <c:v>20.0656169943774</c:v>
                </c:pt>
                <c:pt idx="24">
                  <c:v>25</c:v>
                </c:pt>
                <c:pt idx="25">
                  <c:v>29.9343830056226</c:v>
                </c:pt>
                <c:pt idx="26">
                  <c:v>34.498724056380624</c:v>
                </c:pt>
                <c:pt idx="27">
                  <c:v>38.426239174950886</c:v>
                </c:pt>
                <c:pt idx="28">
                  <c:v>41.600919256696223</c:v>
                </c:pt>
                <c:pt idx="29">
                  <c:v>44.039853898894116</c:v>
                </c:pt>
                <c:pt idx="30">
                  <c:v>45.841365175303885</c:v>
                </c:pt>
                <c:pt idx="31">
                  <c:v>47.133791205056568</c:v>
                </c:pt>
                <c:pt idx="32">
                  <c:v>48.041713860161785</c:v>
                </c:pt>
                <c:pt idx="33">
                  <c:v>48.670150321156704</c:v>
                </c:pt>
                <c:pt idx="34">
                  <c:v>49.100689501895417</c:v>
                </c:pt>
                <c:pt idx="35">
                  <c:v>49.393578250786291</c:v>
                </c:pt>
                <c:pt idx="36">
                  <c:v>49.591871442342004</c:v>
                </c:pt>
                <c:pt idx="37">
                  <c:v>49.725685055027476</c:v>
                </c:pt>
                <c:pt idx="38">
                  <c:v>49.815788005028203</c:v>
                </c:pt>
                <c:pt idx="39">
                  <c:v>49.876368842168269</c:v>
                </c:pt>
                <c:pt idx="40">
                  <c:v>49.917059945991276</c:v>
                </c:pt>
                <c:pt idx="41">
                  <c:v>49.944373198356985</c:v>
                </c:pt>
                <c:pt idx="42">
                  <c:v>49.962698558308169</c:v>
                </c:pt>
                <c:pt idx="43">
                  <c:v>49.974989944646026</c:v>
                </c:pt>
                <c:pt idx="44">
                  <c:v>49.983232493476685</c:v>
                </c:pt>
                <c:pt idx="45">
                  <c:v>49.988759161488332</c:v>
                </c:pt>
                <c:pt idx="46">
                  <c:v>49.992464482097013</c:v>
                </c:pt>
                <c:pt idx="47">
                  <c:v>49.994948540304613</c:v>
                </c:pt>
                <c:pt idx="48">
                  <c:v>49.996613792519014</c:v>
                </c:pt>
                <c:pt idx="49">
                  <c:v>49.99773010656488</c:v>
                </c:pt>
                <c:pt idx="50">
                  <c:v>49.998478422154967</c:v>
                </c:pt>
                <c:pt idx="51">
                  <c:v>49.998980045636003</c:v>
                </c:pt>
                <c:pt idx="52">
                  <c:v>49.999316299545768</c:v>
                </c:pt>
                <c:pt idx="53">
                  <c:v>49.99954169981401</c:v>
                </c:pt>
                <c:pt idx="54">
                  <c:v>49.999692791269887</c:v>
                </c:pt>
                <c:pt idx="55">
                  <c:v>49.999794071412751</c:v>
                </c:pt>
                <c:pt idx="56">
                  <c:v>49.999861961752487</c:v>
                </c:pt>
                <c:pt idx="57">
                  <c:v>49.999907470111353</c:v>
                </c:pt>
                <c:pt idx="58">
                  <c:v>49.999937975322943</c:v>
                </c:pt>
                <c:pt idx="59">
                  <c:v>49.999958423598613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4494-B15F-0CB3CDA9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8559"/>
        <c:axId val="1629256991"/>
      </c:scatterChart>
      <c:valAx>
        <c:axId val="2175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991"/>
        <c:crosses val="autoZero"/>
        <c:crossBetween val="midCat"/>
      </c:valAx>
      <c:valAx>
        <c:axId val="1629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function'!$D$6</c:f>
              <c:strCache>
                <c:ptCount val="1"/>
                <c:pt idx="0">
                  <c:v>Varation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function'!$D$7:$D$66</c:f>
              <c:numCache>
                <c:formatCode>0.000000000</c:formatCode>
                <c:ptCount val="60"/>
                <c:pt idx="1">
                  <c:v>1.6652522144001303E-3</c:v>
                </c:pt>
                <c:pt idx="2">
                  <c:v>2.4840582075992346E-3</c:v>
                </c:pt>
                <c:pt idx="3">
                  <c:v>3.7053206086768934E-3</c:v>
                </c:pt>
                <c:pt idx="4">
                  <c:v>5.5266680116591426E-3</c:v>
                </c:pt>
                <c:pt idx="5">
                  <c:v>8.2425488306542873E-3</c:v>
                </c:pt>
                <c:pt idx="6">
                  <c:v>1.2291386337856657E-2</c:v>
                </c:pt>
                <c:pt idx="7">
                  <c:v>1.8325359951181182E-2</c:v>
                </c:pt>
                <c:pt idx="8">
                  <c:v>2.7313252365705032E-2</c:v>
                </c:pt>
                <c:pt idx="9">
                  <c:v>4.069110382301766E-2</c:v>
                </c:pt>
                <c:pt idx="10">
                  <c:v>6.0580837140060573E-2</c:v>
                </c:pt>
                <c:pt idx="11">
                  <c:v>9.0102950000720883E-2</c:v>
                </c:pt>
                <c:pt idx="12">
                  <c:v>0.13381361268547431</c:v>
                </c:pt>
                <c:pt idx="13">
                  <c:v>0.19829319155571734</c:v>
                </c:pt>
                <c:pt idx="14">
                  <c:v>0.29288874889086614</c:v>
                </c:pt>
                <c:pt idx="15">
                  <c:v>0.43053918073871478</c:v>
                </c:pt>
                <c:pt idx="16">
                  <c:v>0.62843646099492489</c:v>
                </c:pt>
                <c:pt idx="17">
                  <c:v>0.90792265510521863</c:v>
                </c:pt>
                <c:pt idx="18">
                  <c:v>1.2924260297526815</c:v>
                </c:pt>
                <c:pt idx="19">
                  <c:v>1.8015112764097596</c:v>
                </c:pt>
                <c:pt idx="20">
                  <c:v>2.4389346421978981</c:v>
                </c:pt>
                <c:pt idx="21">
                  <c:v>3.1746800817453398</c:v>
                </c:pt>
                <c:pt idx="22">
                  <c:v>3.9275151185702608</c:v>
                </c:pt>
                <c:pt idx="23">
                  <c:v>4.5643410507580242</c:v>
                </c:pt>
                <c:pt idx="24">
                  <c:v>4.9343830056225997</c:v>
                </c:pt>
                <c:pt idx="25">
                  <c:v>4.9343830056225997</c:v>
                </c:pt>
                <c:pt idx="26">
                  <c:v>4.5643410507580242</c:v>
                </c:pt>
                <c:pt idx="27">
                  <c:v>3.9275151185702626</c:v>
                </c:pt>
                <c:pt idx="28">
                  <c:v>3.1746800817453362</c:v>
                </c:pt>
                <c:pt idx="29">
                  <c:v>2.4389346421978928</c:v>
                </c:pt>
                <c:pt idx="30">
                  <c:v>1.8015112764097694</c:v>
                </c:pt>
                <c:pt idx="31">
                  <c:v>1.2924260297526828</c:v>
                </c:pt>
                <c:pt idx="32">
                  <c:v>0.9079226551052173</c:v>
                </c:pt>
                <c:pt idx="33">
                  <c:v>0.62843646099491934</c:v>
                </c:pt>
                <c:pt idx="34">
                  <c:v>0.43053918073871245</c:v>
                </c:pt>
                <c:pt idx="35">
                  <c:v>0.29288874889087424</c:v>
                </c:pt>
                <c:pt idx="36">
                  <c:v>0.19829319155571312</c:v>
                </c:pt>
                <c:pt idx="37">
                  <c:v>0.13381361268547209</c:v>
                </c:pt>
                <c:pt idx="38">
                  <c:v>9.0102950000726878E-2</c:v>
                </c:pt>
                <c:pt idx="39">
                  <c:v>6.0580837140065569E-2</c:v>
                </c:pt>
                <c:pt idx="40">
                  <c:v>4.0691103823007779E-2</c:v>
                </c:pt>
                <c:pt idx="41">
                  <c:v>2.7313252365708252E-2</c:v>
                </c:pt>
                <c:pt idx="42">
                  <c:v>1.8325359951184339E-2</c:v>
                </c:pt>
                <c:pt idx="43">
                  <c:v>1.2291386337857091E-2</c:v>
                </c:pt>
                <c:pt idx="44">
                  <c:v>8.2425488306583361E-3</c:v>
                </c:pt>
                <c:pt idx="45">
                  <c:v>5.5266680116474731E-3</c:v>
                </c:pt>
                <c:pt idx="46">
                  <c:v>3.7053206086810064E-3</c:v>
                </c:pt>
                <c:pt idx="47">
                  <c:v>2.4840582075995599E-3</c:v>
                </c:pt>
                <c:pt idx="48">
                  <c:v>1.6652522144013915E-3</c:v>
                </c:pt>
                <c:pt idx="49">
                  <c:v>1.1163140458663179E-3</c:v>
                </c:pt>
                <c:pt idx="50">
                  <c:v>7.4831559008714521E-4</c:v>
                </c:pt>
                <c:pt idx="51">
                  <c:v>5.0162348103555132E-4</c:v>
                </c:pt>
                <c:pt idx="52">
                  <c:v>3.3625390976510516E-4</c:v>
                </c:pt>
                <c:pt idx="53">
                  <c:v>2.2540026824202641E-4</c:v>
                </c:pt>
                <c:pt idx="54">
                  <c:v>1.510914558764398E-4</c:v>
                </c:pt>
                <c:pt idx="55">
                  <c:v>1.0128014286436837E-4</c:v>
                </c:pt>
                <c:pt idx="56">
                  <c:v>6.7890339735754424E-5</c:v>
                </c:pt>
                <c:pt idx="57">
                  <c:v>4.5508358866186427E-5</c:v>
                </c:pt>
                <c:pt idx="58">
                  <c:v>3.0505211590536874E-5</c:v>
                </c:pt>
                <c:pt idx="59">
                  <c:v>2.0448275670048588E-5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33A-BB84-DB2FF81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8336"/>
        <c:axId val="1654588784"/>
      </c:scatterChart>
      <c:valAx>
        <c:axId val="17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8784"/>
        <c:crosses val="autoZero"/>
        <c:crossBetween val="midCat"/>
      </c:valAx>
      <c:valAx>
        <c:axId val="16545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function'!$E$6</c:f>
              <c:strCache>
                <c:ptCount val="1"/>
                <c:pt idx="0">
                  <c:v>Growth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function'!$E$7:$E$66</c:f>
              <c:numCache>
                <c:formatCode>0.000000000</c:formatCode>
                <c:ptCount val="60"/>
                <c:pt idx="2">
                  <c:v>1.4917008883810796</c:v>
                </c:pt>
                <c:pt idx="3">
                  <c:v>1.4916400096187645</c:v>
                </c:pt>
                <c:pt idx="4">
                  <c:v>1.4915492059491773</c:v>
                </c:pt>
                <c:pt idx="5">
                  <c:v>1.4914137801050618</c:v>
                </c:pt>
                <c:pt idx="6">
                  <c:v>1.4912118314840455</c:v>
                </c:pt>
                <c:pt idx="7">
                  <c:v>1.4909107441151928</c:v>
                </c:pt>
                <c:pt idx="8">
                  <c:v>1.4904619848378218</c:v>
                </c:pt>
                <c:pt idx="9">
                  <c:v>1.4897934262164281</c:v>
                </c:pt>
                <c:pt idx="10">
                  <c:v>1.4887980774262488</c:v>
                </c:pt>
                <c:pt idx="11">
                  <c:v>1.4873176775752754</c:v>
                </c:pt>
                <c:pt idx="12">
                  <c:v>1.4851191074698855</c:v>
                </c:pt>
                <c:pt idx="13">
                  <c:v>1.4818611318849955</c:v>
                </c:pt>
                <c:pt idx="14">
                  <c:v>1.4770489424926569</c:v>
                </c:pt>
                <c:pt idx="15">
                  <c:v>1.4699751436991486</c:v>
                </c:pt>
                <c:pt idx="16">
                  <c:v>1.4596498741802313</c:v>
                </c:pt>
                <c:pt idx="17">
                  <c:v>1.4447326204908897</c:v>
                </c:pt>
                <c:pt idx="18">
                  <c:v>1.4234979405849313</c:v>
                </c:pt>
                <c:pt idx="19">
                  <c:v>1.3938989427151174</c:v>
                </c:pt>
                <c:pt idx="20">
                  <c:v>1.3538270196445634</c:v>
                </c:pt>
                <c:pt idx="21">
                  <c:v>1.3016667305542919</c:v>
                </c:pt>
                <c:pt idx="22">
                  <c:v>1.2371372917711556</c:v>
                </c:pt>
                <c:pt idx="23">
                  <c:v>1.1621447436769099</c:v>
                </c:pt>
                <c:pt idx="24">
                  <c:v>1.0810723718384543</c:v>
                </c:pt>
                <c:pt idx="25">
                  <c:v>1</c:v>
                </c:pt>
                <c:pt idx="26">
                  <c:v>0.92500745190575551</c:v>
                </c:pt>
                <c:pt idx="27">
                  <c:v>0.86047801312261696</c:v>
                </c:pt>
                <c:pt idx="28">
                  <c:v>0.80831772403234392</c:v>
                </c:pt>
                <c:pt idx="29">
                  <c:v>0.76824580096179185</c:v>
                </c:pt>
                <c:pt idx="30">
                  <c:v>0.7386468030919856</c:v>
                </c:pt>
                <c:pt idx="31">
                  <c:v>0.71741212318601622</c:v>
                </c:pt>
                <c:pt idx="32">
                  <c:v>0.70249486949667539</c:v>
                </c:pt>
                <c:pt idx="33">
                  <c:v>0.69216959997775485</c:v>
                </c:pt>
                <c:pt idx="34">
                  <c:v>0.68509580118425562</c:v>
                </c:pt>
                <c:pt idx="35">
                  <c:v>0.68028361179194019</c:v>
                </c:pt>
                <c:pt idx="36">
                  <c:v>0.67702563620698886</c:v>
                </c:pt>
                <c:pt idx="37">
                  <c:v>0.67482706610163856</c:v>
                </c:pt>
                <c:pt idx="38">
                  <c:v>0.67334666625071393</c:v>
                </c:pt>
                <c:pt idx="39">
                  <c:v>0.67235131746049215</c:v>
                </c:pt>
                <c:pt idx="40">
                  <c:v>0.67168275883887429</c:v>
                </c:pt>
                <c:pt idx="41">
                  <c:v>0.67123399956195462</c:v>
                </c:pt>
                <c:pt idx="42">
                  <c:v>0.67093291219290319</c:v>
                </c:pt>
                <c:pt idx="43">
                  <c:v>0.67073096357175332</c:v>
                </c:pt>
                <c:pt idx="44">
                  <c:v>0.67059553772803804</c:v>
                </c:pt>
                <c:pt idx="45">
                  <c:v>0.67050473405640176</c:v>
                </c:pt>
                <c:pt idx="46">
                  <c:v>0.67044385529798967</c:v>
                </c:pt>
                <c:pt idx="47">
                  <c:v>0.67040304198772616</c:v>
                </c:pt>
                <c:pt idx="48">
                  <c:v>0.67037568173999762</c:v>
                </c:pt>
                <c:pt idx="49">
                  <c:v>0.67035734059515995</c:v>
                </c:pt>
                <c:pt idx="50">
                  <c:v>0.67034504569582232</c:v>
                </c:pt>
                <c:pt idx="51">
                  <c:v>0.67033680399085993</c:v>
                </c:pt>
                <c:pt idx="52">
                  <c:v>0.67033127929127778</c:v>
                </c:pt>
                <c:pt idx="53">
                  <c:v>0.67032757596627768</c:v>
                </c:pt>
                <c:pt idx="54">
                  <c:v>0.67032509346529889</c:v>
                </c:pt>
                <c:pt idx="55">
                  <c:v>0.67032342945449985</c:v>
                </c:pt>
                <c:pt idx="56">
                  <c:v>0.67032231408550969</c:v>
                </c:pt>
                <c:pt idx="57">
                  <c:v>0.67032156626872008</c:v>
                </c:pt>
                <c:pt idx="58">
                  <c:v>0.67032106519672419</c:v>
                </c:pt>
                <c:pt idx="59">
                  <c:v>0.67032072894691597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95B-9584-391C5ACE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5968"/>
        <c:axId val="1648805664"/>
      </c:scatterChart>
      <c:valAx>
        <c:axId val="1697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05664"/>
        <c:crosses val="autoZero"/>
        <c:crossBetween val="midCat"/>
      </c:valAx>
      <c:valAx>
        <c:axId val="1648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'prediction italia'!$K$1</c:f>
              <c:strCache>
                <c:ptCount val="1"/>
                <c:pt idx="0">
                  <c:v>Deceased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'prediction italia'!$B$2:$B$270</c:f>
              <c:numCache>
                <c:formatCode>0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236</c:v>
                </c:pt>
                <c:pt idx="237">
                  <c:v>236</c:v>
                </c:pt>
                <c:pt idx="238">
                  <c:v>236</c:v>
                </c:pt>
                <c:pt idx="239">
                  <c:v>236</c:v>
                </c:pt>
              </c:numCache>
            </c:numRef>
          </c:xVal>
          <c:yVal>
            <c:numRef>
              <c:f>'prediction italia'!$K$2:$K$270</c:f>
              <c:numCache>
                <c:formatCode>0</c:formatCode>
                <c:ptCount val="26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26.428571428571431</c:v>
                </c:pt>
                <c:pt idx="6">
                  <c:v>32.714285714285715</c:v>
                </c:pt>
                <c:pt idx="7">
                  <c:v>42.714285714285715</c:v>
                </c:pt>
                <c:pt idx="8">
                  <c:v>59.285714285714292</c:v>
                </c:pt>
                <c:pt idx="9">
                  <c:v>81.571428571428584</c:v>
                </c:pt>
                <c:pt idx="10">
                  <c:v>114.14285714285717</c:v>
                </c:pt>
                <c:pt idx="11">
                  <c:v>155.57142857142861</c:v>
                </c:pt>
                <c:pt idx="12">
                  <c:v>199.57142857142861</c:v>
                </c:pt>
                <c:pt idx="13">
                  <c:v>273.57142857142861</c:v>
                </c:pt>
                <c:pt idx="14">
                  <c:v>363.57142857142861</c:v>
                </c:pt>
                <c:pt idx="15">
                  <c:v>487.57142857142861</c:v>
                </c:pt>
                <c:pt idx="16">
                  <c:v>657.28571428571433</c:v>
                </c:pt>
                <c:pt idx="17">
                  <c:v>843</c:v>
                </c:pt>
                <c:pt idx="18">
                  <c:v>1072.4285714285713</c:v>
                </c:pt>
                <c:pt idx="19">
                  <c:v>1303.8571428571427</c:v>
                </c:pt>
                <c:pt idx="20">
                  <c:v>1584.4285714285711</c:v>
                </c:pt>
                <c:pt idx="21">
                  <c:v>1910.7142857142853</c:v>
                </c:pt>
                <c:pt idx="22">
                  <c:v>2264.1428571428569</c:v>
                </c:pt>
                <c:pt idx="23">
                  <c:v>2703.2857142857138</c:v>
                </c:pt>
                <c:pt idx="24">
                  <c:v>3159.2857142857138</c:v>
                </c:pt>
                <c:pt idx="25">
                  <c:v>3694.7142857142849</c:v>
                </c:pt>
                <c:pt idx="26">
                  <c:v>4358.142857142856</c:v>
                </c:pt>
                <c:pt idx="27">
                  <c:v>5071.8571428571413</c:v>
                </c:pt>
                <c:pt idx="28">
                  <c:v>5835.2857142857119</c:v>
                </c:pt>
                <c:pt idx="29">
                  <c:v>6631.8571428571404</c:v>
                </c:pt>
                <c:pt idx="30">
                  <c:v>7396.9999999999973</c:v>
                </c:pt>
                <c:pt idx="31">
                  <c:v>8165.285714285711</c:v>
                </c:pt>
                <c:pt idx="32">
                  <c:v>9038.7142857142826</c:v>
                </c:pt>
                <c:pt idx="33">
                  <c:v>9953.8571428571395</c:v>
                </c:pt>
                <c:pt idx="34">
                  <c:v>10889.857142857139</c:v>
                </c:pt>
                <c:pt idx="35">
                  <c:v>11868.714285714283</c:v>
                </c:pt>
                <c:pt idx="36">
                  <c:v>12809.857142857139</c:v>
                </c:pt>
                <c:pt idx="37">
                  <c:v>13704.714285714283</c:v>
                </c:pt>
                <c:pt idx="38">
                  <c:v>14600.714285714283</c:v>
                </c:pt>
                <c:pt idx="39">
                  <c:v>15483.571428571424</c:v>
                </c:pt>
                <c:pt idx="40">
                  <c:v>16321.857142857138</c:v>
                </c:pt>
                <c:pt idx="41">
                  <c:v>17102.428571428565</c:v>
                </c:pt>
                <c:pt idx="42">
                  <c:v>17847.57142857142</c:v>
                </c:pt>
                <c:pt idx="43">
                  <c:v>18546.428571428562</c:v>
                </c:pt>
                <c:pt idx="44">
                  <c:v>19205.571428571417</c:v>
                </c:pt>
                <c:pt idx="45">
                  <c:v>19888.999999999989</c:v>
                </c:pt>
                <c:pt idx="46">
                  <c:v>20553.571428571417</c:v>
                </c:pt>
                <c:pt idx="47">
                  <c:v>21222.428571428558</c:v>
                </c:pt>
                <c:pt idx="48">
                  <c:v>21859.571428571413</c:v>
                </c:pt>
                <c:pt idx="49">
                  <c:v>22484.142857142841</c:v>
                </c:pt>
                <c:pt idx="50">
                  <c:v>23117.857142857127</c:v>
                </c:pt>
                <c:pt idx="51">
                  <c:v>23739.857142857127</c:v>
                </c:pt>
                <c:pt idx="52">
                  <c:v>24388.714285714268</c:v>
                </c:pt>
                <c:pt idx="53">
                  <c:v>25040.142857142841</c:v>
                </c:pt>
                <c:pt idx="54">
                  <c:v>25657.285714285696</c:v>
                </c:pt>
                <c:pt idx="55">
                  <c:v>26232.999999999982</c:v>
                </c:pt>
                <c:pt idx="56">
                  <c:v>26788.428571428554</c:v>
                </c:pt>
                <c:pt idx="57">
                  <c:v>27332.142857142841</c:v>
                </c:pt>
                <c:pt idx="58">
                  <c:v>27862.999999999982</c:v>
                </c:pt>
                <c:pt idx="59">
                  <c:v>28402.714285714268</c:v>
                </c:pt>
                <c:pt idx="60">
                  <c:v>28932.714285714268</c:v>
                </c:pt>
                <c:pt idx="61">
                  <c:v>29428.714285714268</c:v>
                </c:pt>
                <c:pt idx="62">
                  <c:v>29874.142857142841</c:v>
                </c:pt>
                <c:pt idx="63">
                  <c:v>30282.142857142841</c:v>
                </c:pt>
                <c:pt idx="64">
                  <c:v>30679.285714285699</c:v>
                </c:pt>
                <c:pt idx="65">
                  <c:v>31050.142857142841</c:v>
                </c:pt>
                <c:pt idx="66">
                  <c:v>31428.142857142841</c:v>
                </c:pt>
                <c:pt idx="67">
                  <c:v>31787.857142857127</c:v>
                </c:pt>
                <c:pt idx="68">
                  <c:v>32173.857142857127</c:v>
                </c:pt>
                <c:pt idx="69">
                  <c:v>32517.285714285699</c:v>
                </c:pt>
                <c:pt idx="70">
                  <c:v>32834.999999999985</c:v>
                </c:pt>
                <c:pt idx="71">
                  <c:v>33143.285714285703</c:v>
                </c:pt>
                <c:pt idx="72">
                  <c:v>33421.57142857142</c:v>
                </c:pt>
                <c:pt idx="73">
                  <c:v>33728.428571428565</c:v>
                </c:pt>
                <c:pt idx="74">
                  <c:v>34048.999999999993</c:v>
                </c:pt>
                <c:pt idx="75">
                  <c:v>34357.57142857142</c:v>
                </c:pt>
                <c:pt idx="76">
                  <c:v>34607.857142857138</c:v>
                </c:pt>
                <c:pt idx="77">
                  <c:v>34830.999999999993</c:v>
                </c:pt>
                <c:pt idx="78">
                  <c:v>35033.857142857138</c:v>
                </c:pt>
                <c:pt idx="79">
                  <c:v>35236.999999999993</c:v>
                </c:pt>
                <c:pt idx="80">
                  <c:v>35467.857142857138</c:v>
                </c:pt>
                <c:pt idx="81">
                  <c:v>35716.714285714283</c:v>
                </c:pt>
                <c:pt idx="82">
                  <c:v>35960.142857142855</c:v>
                </c:pt>
                <c:pt idx="83">
                  <c:v>36189.28571428571</c:v>
                </c:pt>
                <c:pt idx="84">
                  <c:v>36371.857142857138</c:v>
                </c:pt>
                <c:pt idx="85">
                  <c:v>36531.57142857142</c:v>
                </c:pt>
                <c:pt idx="86">
                  <c:v>36693.57142857142</c:v>
                </c:pt>
                <c:pt idx="87">
                  <c:v>36858.714285714275</c:v>
                </c:pt>
                <c:pt idx="88">
                  <c:v>37032.714285714275</c:v>
                </c:pt>
                <c:pt idx="89">
                  <c:v>37194.428571428558</c:v>
                </c:pt>
                <c:pt idx="90">
                  <c:v>37324.428571428558</c:v>
                </c:pt>
                <c:pt idx="91">
                  <c:v>37436.142857142841</c:v>
                </c:pt>
                <c:pt idx="92">
                  <c:v>37532.999999999985</c:v>
                </c:pt>
                <c:pt idx="93">
                  <c:v>37629.285714285703</c:v>
                </c:pt>
                <c:pt idx="94">
                  <c:v>37731.285714285703</c:v>
                </c:pt>
                <c:pt idx="95">
                  <c:v>37831.85714285713</c:v>
                </c:pt>
                <c:pt idx="96">
                  <c:v>37941.85714285713</c:v>
                </c:pt>
                <c:pt idx="97">
                  <c:v>38039.85714285713</c:v>
                </c:pt>
                <c:pt idx="98">
                  <c:v>38134.999999999985</c:v>
                </c:pt>
                <c:pt idx="99">
                  <c:v>38220.999999999985</c:v>
                </c:pt>
                <c:pt idx="100">
                  <c:v>38295.571428571413</c:v>
                </c:pt>
                <c:pt idx="101">
                  <c:v>38373.85714285713</c:v>
                </c:pt>
                <c:pt idx="102">
                  <c:v>38459.285714285703</c:v>
                </c:pt>
                <c:pt idx="103">
                  <c:v>38549.57142857142</c:v>
                </c:pt>
                <c:pt idx="104">
                  <c:v>38634.714285714275</c:v>
                </c:pt>
                <c:pt idx="105">
                  <c:v>38713.285714285703</c:v>
                </c:pt>
                <c:pt idx="106">
                  <c:v>38790.142857142848</c:v>
                </c:pt>
                <c:pt idx="107">
                  <c:v>38866.714285714275</c:v>
                </c:pt>
                <c:pt idx="108">
                  <c:v>38943.285714285703</c:v>
                </c:pt>
                <c:pt idx="109">
                  <c:v>39017.285714285703</c:v>
                </c:pt>
                <c:pt idx="110">
                  <c:v>39090.999999999985</c:v>
                </c:pt>
                <c:pt idx="111">
                  <c:v>39156.999999999985</c:v>
                </c:pt>
                <c:pt idx="112">
                  <c:v>39215.285714285703</c:v>
                </c:pt>
                <c:pt idx="113">
                  <c:v>39267.285714285703</c:v>
                </c:pt>
                <c:pt idx="114">
                  <c:v>39309.285714285703</c:v>
                </c:pt>
                <c:pt idx="115">
                  <c:v>39357.57142857142</c:v>
                </c:pt>
                <c:pt idx="116">
                  <c:v>39411.857142857138</c:v>
                </c:pt>
                <c:pt idx="117">
                  <c:v>39470.428571428565</c:v>
                </c:pt>
                <c:pt idx="118">
                  <c:v>39523.57142857142</c:v>
                </c:pt>
                <c:pt idx="119">
                  <c:v>39564.428571428565</c:v>
                </c:pt>
                <c:pt idx="120">
                  <c:v>39596.999999999993</c:v>
                </c:pt>
                <c:pt idx="121">
                  <c:v>39606.714285714275</c:v>
                </c:pt>
                <c:pt idx="122">
                  <c:v>39619.285714285703</c:v>
                </c:pt>
                <c:pt idx="123">
                  <c:v>39633.85714285713</c:v>
                </c:pt>
                <c:pt idx="124">
                  <c:v>39645.571428571413</c:v>
                </c:pt>
                <c:pt idx="125">
                  <c:v>39672.428571428558</c:v>
                </c:pt>
                <c:pt idx="126">
                  <c:v>39691.285714285703</c:v>
                </c:pt>
                <c:pt idx="127">
                  <c:v>39708.142857142848</c:v>
                </c:pt>
                <c:pt idx="128">
                  <c:v>39728.714285714275</c:v>
                </c:pt>
                <c:pt idx="129">
                  <c:v>39751.57142857142</c:v>
                </c:pt>
                <c:pt idx="130">
                  <c:v>39776.999999999993</c:v>
                </c:pt>
                <c:pt idx="131">
                  <c:v>39801.857142857138</c:v>
                </c:pt>
                <c:pt idx="132">
                  <c:v>39822.714285714283</c:v>
                </c:pt>
                <c:pt idx="133">
                  <c:v>39837.28571428571</c:v>
                </c:pt>
                <c:pt idx="134">
                  <c:v>39856.142857142855</c:v>
                </c:pt>
                <c:pt idx="135">
                  <c:v>39873.28571428571</c:v>
                </c:pt>
                <c:pt idx="136">
                  <c:v>39891.857142857138</c:v>
                </c:pt>
                <c:pt idx="137">
                  <c:v>39911.57142857142</c:v>
                </c:pt>
                <c:pt idx="138">
                  <c:v>39924.714285714275</c:v>
                </c:pt>
                <c:pt idx="139">
                  <c:v>39936.142857142848</c:v>
                </c:pt>
                <c:pt idx="140">
                  <c:v>39947.85714285713</c:v>
                </c:pt>
                <c:pt idx="141">
                  <c:v>39960.999999999985</c:v>
                </c:pt>
                <c:pt idx="142">
                  <c:v>39975.85714285713</c:v>
                </c:pt>
                <c:pt idx="143">
                  <c:v>39993.85714285713</c:v>
                </c:pt>
                <c:pt idx="144">
                  <c:v>40011.285714285703</c:v>
                </c:pt>
                <c:pt idx="145">
                  <c:v>40027.85714285713</c:v>
                </c:pt>
                <c:pt idx="146">
                  <c:v>40041.571428571413</c:v>
                </c:pt>
                <c:pt idx="147">
                  <c:v>40053.285714285696</c:v>
                </c:pt>
                <c:pt idx="148">
                  <c:v>40066.142857142841</c:v>
                </c:pt>
                <c:pt idx="149">
                  <c:v>40077.571428571413</c:v>
                </c:pt>
                <c:pt idx="150">
                  <c:v>40090.999999999985</c:v>
                </c:pt>
                <c:pt idx="151">
                  <c:v>40102.142857142841</c:v>
                </c:pt>
                <c:pt idx="152">
                  <c:v>40110.428571428558</c:v>
                </c:pt>
                <c:pt idx="153">
                  <c:v>40117.571428571413</c:v>
                </c:pt>
                <c:pt idx="154">
                  <c:v>40123.285714285696</c:v>
                </c:pt>
                <c:pt idx="155">
                  <c:v>40130.714285714268</c:v>
                </c:pt>
                <c:pt idx="156">
                  <c:v>40138.428571428551</c:v>
                </c:pt>
                <c:pt idx="157">
                  <c:v>40145.571428571406</c:v>
                </c:pt>
                <c:pt idx="158">
                  <c:v>40153.857142857123</c:v>
                </c:pt>
                <c:pt idx="159">
                  <c:v>40160.428571428551</c:v>
                </c:pt>
                <c:pt idx="160">
                  <c:v>40167.571428571406</c:v>
                </c:pt>
                <c:pt idx="161">
                  <c:v>40177.285714285688</c:v>
                </c:pt>
                <c:pt idx="162">
                  <c:v>40185.857142857116</c:v>
                </c:pt>
                <c:pt idx="163">
                  <c:v>40195.857142857116</c:v>
                </c:pt>
                <c:pt idx="164">
                  <c:v>40205.285714285688</c:v>
                </c:pt>
                <c:pt idx="165">
                  <c:v>40212.142857142833</c:v>
                </c:pt>
                <c:pt idx="166">
                  <c:v>40221.285714285688</c:v>
                </c:pt>
                <c:pt idx="167">
                  <c:v>40228.142857142833</c:v>
                </c:pt>
                <c:pt idx="168">
                  <c:v>40234.428571428551</c:v>
                </c:pt>
                <c:pt idx="169">
                  <c:v>40241.571428571406</c:v>
                </c:pt>
                <c:pt idx="170">
                  <c:v>40247.857142857123</c:v>
                </c:pt>
                <c:pt idx="171">
                  <c:v>40255.285714285696</c:v>
                </c:pt>
                <c:pt idx="172">
                  <c:v>40262.428571428551</c:v>
                </c:pt>
                <c:pt idx="173">
                  <c:v>40312.999999999978</c:v>
                </c:pt>
                <c:pt idx="174">
                  <c:v>40361.857142857123</c:v>
                </c:pt>
                <c:pt idx="175">
                  <c:v>40410.142857142841</c:v>
                </c:pt>
                <c:pt idx="176">
                  <c:v>40458.999999999985</c:v>
                </c:pt>
                <c:pt idx="177">
                  <c:v>40464.714285714268</c:v>
                </c:pt>
                <c:pt idx="178">
                  <c:v>40470.999999999985</c:v>
                </c:pt>
                <c:pt idx="179">
                  <c:v>40478.714285714268</c:v>
                </c:pt>
                <c:pt idx="180">
                  <c:v>40485.857142857123</c:v>
                </c:pt>
                <c:pt idx="181">
                  <c:v>40492.999999999978</c:v>
                </c:pt>
                <c:pt idx="182">
                  <c:v>40499.571428571406</c:v>
                </c:pt>
                <c:pt idx="183">
                  <c:v>40504.714285714261</c:v>
                </c:pt>
                <c:pt idx="184">
                  <c:v>40512.714285714261</c:v>
                </c:pt>
                <c:pt idx="185">
                  <c:v>40520.142857142833</c:v>
                </c:pt>
                <c:pt idx="186">
                  <c:v>40528.999999999978</c:v>
                </c:pt>
                <c:pt idx="187">
                  <c:v>40536.999999999978</c:v>
                </c:pt>
                <c:pt idx="188">
                  <c:v>40542.428571428551</c:v>
                </c:pt>
                <c:pt idx="189">
                  <c:v>40548.142857142833</c:v>
                </c:pt>
                <c:pt idx="190">
                  <c:v>40553.571428571406</c:v>
                </c:pt>
                <c:pt idx="191">
                  <c:v>40560.428571428551</c:v>
                </c:pt>
                <c:pt idx="192">
                  <c:v>40568.999999999978</c:v>
                </c:pt>
                <c:pt idx="193">
                  <c:v>40578.999999999978</c:v>
                </c:pt>
                <c:pt idx="194">
                  <c:v>40590.999999999978</c:v>
                </c:pt>
                <c:pt idx="195">
                  <c:v>40603.571428571406</c:v>
                </c:pt>
                <c:pt idx="196">
                  <c:v>40616.714285714261</c:v>
                </c:pt>
                <c:pt idx="197">
                  <c:v>40629.571428571406</c:v>
                </c:pt>
                <c:pt idx="198">
                  <c:v>40642.142857142833</c:v>
                </c:pt>
                <c:pt idx="199">
                  <c:v>40655.285714285688</c:v>
                </c:pt>
                <c:pt idx="200">
                  <c:v>40667.857142857116</c:v>
                </c:pt>
                <c:pt idx="201">
                  <c:v>40679.285714285688</c:v>
                </c:pt>
                <c:pt idx="202">
                  <c:v>40688.714285714261</c:v>
                </c:pt>
                <c:pt idx="203">
                  <c:v>40699.285714285688</c:v>
                </c:pt>
                <c:pt idx="204">
                  <c:v>40709.571428571406</c:v>
                </c:pt>
                <c:pt idx="205">
                  <c:v>40721.571428571406</c:v>
                </c:pt>
                <c:pt idx="206">
                  <c:v>40735.285714285688</c:v>
                </c:pt>
                <c:pt idx="207">
                  <c:v>40747.857142857116</c:v>
                </c:pt>
                <c:pt idx="208">
                  <c:v>40764.714285714261</c:v>
                </c:pt>
                <c:pt idx="209">
                  <c:v>40782.428571428543</c:v>
                </c:pt>
                <c:pt idx="210">
                  <c:v>40801.285714285688</c:v>
                </c:pt>
                <c:pt idx="211">
                  <c:v>40821.285714285688</c:v>
                </c:pt>
                <c:pt idx="212">
                  <c:v>40840.142857142833</c:v>
                </c:pt>
                <c:pt idx="213">
                  <c:v>40861.285714285688</c:v>
                </c:pt>
                <c:pt idx="214">
                  <c:v>40883.285714285688</c:v>
                </c:pt>
                <c:pt idx="215">
                  <c:v>40906.142857142833</c:v>
                </c:pt>
                <c:pt idx="216">
                  <c:v>40928.142857142833</c:v>
                </c:pt>
                <c:pt idx="217">
                  <c:v>40948.142857142833</c:v>
                </c:pt>
                <c:pt idx="218">
                  <c:v>40969.285714285688</c:v>
                </c:pt>
                <c:pt idx="219">
                  <c:v>40990.999999999971</c:v>
                </c:pt>
                <c:pt idx="220">
                  <c:v>41014.714285714253</c:v>
                </c:pt>
                <c:pt idx="221">
                  <c:v>41040.428571428536</c:v>
                </c:pt>
                <c:pt idx="222">
                  <c:v>41066.999999999964</c:v>
                </c:pt>
                <c:pt idx="223">
                  <c:v>41093.285714285681</c:v>
                </c:pt>
                <c:pt idx="224">
                  <c:v>41117.285714285681</c:v>
                </c:pt>
                <c:pt idx="225">
                  <c:v>41142.714285714253</c:v>
                </c:pt>
                <c:pt idx="226">
                  <c:v>41169.285714285681</c:v>
                </c:pt>
                <c:pt idx="227">
                  <c:v>41196.999999999964</c:v>
                </c:pt>
                <c:pt idx="228">
                  <c:v>41228.142857142819</c:v>
                </c:pt>
                <c:pt idx="229">
                  <c:v>41259.571428571391</c:v>
                </c:pt>
                <c:pt idx="230">
                  <c:v>41289.571428571391</c:v>
                </c:pt>
                <c:pt idx="231">
                  <c:v>41324.428571428536</c:v>
                </c:pt>
                <c:pt idx="232">
                  <c:v>41362.999999999964</c:v>
                </c:pt>
                <c:pt idx="233">
                  <c:v>41405.571428571391</c:v>
                </c:pt>
                <c:pt idx="234">
                  <c:v>41464.428571428536</c:v>
                </c:pt>
                <c:pt idx="235">
                  <c:v>41527.857142857109</c:v>
                </c:pt>
                <c:pt idx="236">
                  <c:v>41579.571428571391</c:v>
                </c:pt>
                <c:pt idx="237">
                  <c:v>41618.999999999964</c:v>
                </c:pt>
                <c:pt idx="238">
                  <c:v>41634.714285714246</c:v>
                </c:pt>
                <c:pt idx="239">
                  <c:v>41634.714285714246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A-4DF7-93FC-D7E1E4BFD07E}"/>
            </c:ext>
          </c:extLst>
        </c:ser>
        <c:ser>
          <c:idx val="0"/>
          <c:order val="1"/>
          <c:tx>
            <c:strRef>
              <c:f>'prediction italia'!$C$1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italia'!$B$2:$B$270</c:f>
              <c:numCache>
                <c:formatCode>0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236</c:v>
                </c:pt>
                <c:pt idx="237">
                  <c:v>236</c:v>
                </c:pt>
                <c:pt idx="238">
                  <c:v>236</c:v>
                </c:pt>
                <c:pt idx="239">
                  <c:v>236</c:v>
                </c:pt>
              </c:numCache>
            </c:numRef>
          </c:xVal>
          <c:yVal>
            <c:numRef>
              <c:f>'prediction italia'!$C$2:$C$270</c:f>
              <c:numCache>
                <c:formatCode>0</c:formatCode>
                <c:ptCount val="26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  <c:pt idx="233">
                  <c:v>36289</c:v>
                </c:pt>
                <c:pt idx="234">
                  <c:v>36372</c:v>
                </c:pt>
                <c:pt idx="235">
                  <c:v>36427</c:v>
                </c:pt>
                <c:pt idx="236">
                  <c:v>36427</c:v>
                </c:pt>
                <c:pt idx="237">
                  <c:v>36427</c:v>
                </c:pt>
                <c:pt idx="238">
                  <c:v>36427</c:v>
                </c:pt>
                <c:pt idx="239">
                  <c:v>36427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E-4101-83CF-C782C6DB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6335"/>
        <c:axId val="210211151"/>
      </c:scatterChart>
      <c:valAx>
        <c:axId val="16904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151"/>
        <c:crosses val="autoZero"/>
        <c:crossBetween val="midCat"/>
      </c:valAx>
      <c:valAx>
        <c:axId val="2102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italia'!$L$1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italia'!$B$2:$B$270</c:f>
              <c:numCache>
                <c:formatCode>0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236</c:v>
                </c:pt>
                <c:pt idx="237">
                  <c:v>236</c:v>
                </c:pt>
                <c:pt idx="238">
                  <c:v>236</c:v>
                </c:pt>
                <c:pt idx="239">
                  <c:v>236</c:v>
                </c:pt>
              </c:numCache>
            </c:numRef>
          </c:xVal>
          <c:yVal>
            <c:numRef>
              <c:f>'prediction italia'!$L$2:$L$270</c:f>
              <c:numCache>
                <c:formatCode>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2.5714285714285694</c:v>
                </c:pt>
                <c:pt idx="6">
                  <c:v>1.2857142857142847</c:v>
                </c:pt>
                <c:pt idx="7">
                  <c:v>9.2857142857142847</c:v>
                </c:pt>
                <c:pt idx="8">
                  <c:v>19.714285714285708</c:v>
                </c:pt>
                <c:pt idx="9">
                  <c:v>25.428571428571416</c:v>
                </c:pt>
                <c:pt idx="10">
                  <c:v>33.857142857142833</c:v>
                </c:pt>
                <c:pt idx="11">
                  <c:v>41.428571428571388</c:v>
                </c:pt>
                <c:pt idx="12">
                  <c:v>33.428571428571388</c:v>
                </c:pt>
                <c:pt idx="13">
                  <c:v>92.428571428571388</c:v>
                </c:pt>
                <c:pt idx="14">
                  <c:v>99.428571428571388</c:v>
                </c:pt>
                <c:pt idx="15">
                  <c:v>143.42857142857139</c:v>
                </c:pt>
                <c:pt idx="16">
                  <c:v>169.71428571428567</c:v>
                </c:pt>
                <c:pt idx="17">
                  <c:v>173</c:v>
                </c:pt>
                <c:pt idx="18">
                  <c:v>193.57142857142867</c:v>
                </c:pt>
                <c:pt idx="19">
                  <c:v>137.14285714285734</c:v>
                </c:pt>
                <c:pt idx="20">
                  <c:v>224.5714285714289</c:v>
                </c:pt>
                <c:pt idx="21">
                  <c:v>247.28571428571468</c:v>
                </c:pt>
                <c:pt idx="22">
                  <c:v>238.85714285714312</c:v>
                </c:pt>
                <c:pt idx="23">
                  <c:v>274.71428571428623</c:v>
                </c:pt>
                <c:pt idx="24">
                  <c:v>245.71428571428623</c:v>
                </c:pt>
                <c:pt idx="25">
                  <c:v>337.28571428571513</c:v>
                </c:pt>
                <c:pt idx="26">
                  <c:v>466.85714285714403</c:v>
                </c:pt>
                <c:pt idx="27">
                  <c:v>404.1428571428587</c:v>
                </c:pt>
                <c:pt idx="28">
                  <c:v>241.71428571428805</c:v>
                </c:pt>
                <c:pt idx="29">
                  <c:v>188.14285714285961</c:v>
                </c:pt>
                <c:pt idx="30">
                  <c:v>106.00000000000273</c:v>
                </c:pt>
                <c:pt idx="31">
                  <c:v>-0.28571428571103752</c:v>
                </c:pt>
                <c:pt idx="32">
                  <c:v>95.285714285717404</c:v>
                </c:pt>
                <c:pt idx="33">
                  <c:v>69.142857142860521</c:v>
                </c:pt>
                <c:pt idx="34">
                  <c:v>-110.85714285713948</c:v>
                </c:pt>
                <c:pt idx="35">
                  <c:v>-277.7142857142826</c:v>
                </c:pt>
                <c:pt idx="36">
                  <c:v>-381.85714285713948</c:v>
                </c:pt>
                <c:pt idx="37">
                  <c:v>-549.7142857142826</c:v>
                </c:pt>
                <c:pt idx="38">
                  <c:v>-685.7142857142826</c:v>
                </c:pt>
                <c:pt idx="39">
                  <c:v>-802.57142857142389</c:v>
                </c:pt>
                <c:pt idx="40">
                  <c:v>-959.85714285713766</c:v>
                </c:pt>
                <c:pt idx="41">
                  <c:v>-1215.4285714285652</c:v>
                </c:pt>
                <c:pt idx="42">
                  <c:v>-1324.5714285714203</c:v>
                </c:pt>
                <c:pt idx="43">
                  <c:v>-1419.4285714285616</c:v>
                </c:pt>
                <c:pt idx="44">
                  <c:v>-1536.5714285714166</c:v>
                </c:pt>
                <c:pt idx="45">
                  <c:v>-1609.9999999999891</c:v>
                </c:pt>
                <c:pt idx="46">
                  <c:v>-1704.5714285714166</c:v>
                </c:pt>
                <c:pt idx="47">
                  <c:v>-1754.4285714285579</c:v>
                </c:pt>
                <c:pt idx="48">
                  <c:v>-1960.571428571413</c:v>
                </c:pt>
                <c:pt idx="49">
                  <c:v>-2019.1428571428405</c:v>
                </c:pt>
                <c:pt idx="50">
                  <c:v>-2050.8571428571267</c:v>
                </c:pt>
                <c:pt idx="51">
                  <c:v>-2094.8571428571267</c:v>
                </c:pt>
                <c:pt idx="52">
                  <c:v>-2218.714285714268</c:v>
                </c:pt>
                <c:pt idx="53">
                  <c:v>-2295.1428571428405</c:v>
                </c:pt>
                <c:pt idx="54">
                  <c:v>-2430.2857142856956</c:v>
                </c:pt>
                <c:pt idx="55">
                  <c:v>-2572.9999999999818</c:v>
                </c:pt>
                <c:pt idx="56">
                  <c:v>-2674.4285714285543</c:v>
                </c:pt>
                <c:pt idx="57">
                  <c:v>-2684.1428571428405</c:v>
                </c:pt>
                <c:pt idx="58">
                  <c:v>-2777.9999999999818</c:v>
                </c:pt>
                <c:pt idx="59">
                  <c:v>-2853.714285714268</c:v>
                </c:pt>
                <c:pt idx="60">
                  <c:v>-2963.714285714268</c:v>
                </c:pt>
                <c:pt idx="61">
                  <c:v>-3044.714285714268</c:v>
                </c:pt>
                <c:pt idx="62">
                  <c:v>-3230.1428571428405</c:v>
                </c:pt>
                <c:pt idx="63">
                  <c:v>-3305.1428571428405</c:v>
                </c:pt>
                <c:pt idx="64">
                  <c:v>-3320.2857142856992</c:v>
                </c:pt>
                <c:pt idx="65">
                  <c:v>-3368.1428571428405</c:v>
                </c:pt>
                <c:pt idx="66">
                  <c:v>-3461.1428571428405</c:v>
                </c:pt>
                <c:pt idx="67">
                  <c:v>-3551.8571428571267</c:v>
                </c:pt>
                <c:pt idx="68">
                  <c:v>-3463.8571428571267</c:v>
                </c:pt>
                <c:pt idx="69">
                  <c:v>-3633.2857142856992</c:v>
                </c:pt>
                <c:pt idx="70">
                  <c:v>-3755.9999999999854</c:v>
                </c:pt>
                <c:pt idx="71">
                  <c:v>-3828.2857142857029</c:v>
                </c:pt>
                <c:pt idx="72">
                  <c:v>-3737.5714285714203</c:v>
                </c:pt>
                <c:pt idx="73">
                  <c:v>-3770.4285714285652</c:v>
                </c:pt>
                <c:pt idx="74">
                  <c:v>-3847.9999999999927</c:v>
                </c:pt>
                <c:pt idx="75">
                  <c:v>-3962.5714285714203</c:v>
                </c:pt>
                <c:pt idx="76">
                  <c:v>-4047.8571428571377</c:v>
                </c:pt>
                <c:pt idx="77">
                  <c:v>-4091.9999999999927</c:v>
                </c:pt>
                <c:pt idx="78">
                  <c:v>-4122.8571428571377</c:v>
                </c:pt>
                <c:pt idx="79">
                  <c:v>-4130.9999999999927</c:v>
                </c:pt>
                <c:pt idx="80">
                  <c:v>-4099.8571428571377</c:v>
                </c:pt>
                <c:pt idx="81">
                  <c:v>-4106.7142857142826</c:v>
                </c:pt>
                <c:pt idx="82">
                  <c:v>-4197.1428571428551</c:v>
                </c:pt>
                <c:pt idx="83">
                  <c:v>-4281.2857142857101</c:v>
                </c:pt>
                <c:pt idx="84">
                  <c:v>-4364.8571428571377</c:v>
                </c:pt>
                <c:pt idx="85">
                  <c:v>-4362.5714285714203</c:v>
                </c:pt>
                <c:pt idx="86">
                  <c:v>-4363.5714285714203</c:v>
                </c:pt>
                <c:pt idx="87">
                  <c:v>-4372.7142857142753</c:v>
                </c:pt>
                <c:pt idx="88">
                  <c:v>-4416.7142857142753</c:v>
                </c:pt>
                <c:pt idx="89">
                  <c:v>-4459.4285714285579</c:v>
                </c:pt>
                <c:pt idx="90">
                  <c:v>-4539.4285714285579</c:v>
                </c:pt>
                <c:pt idx="91">
                  <c:v>-4559.1428571428405</c:v>
                </c:pt>
                <c:pt idx="92">
                  <c:v>-4577.9999999999854</c:v>
                </c:pt>
                <c:pt idx="93">
                  <c:v>-4557.2857142857029</c:v>
                </c:pt>
                <c:pt idx="94">
                  <c:v>-4589.2857142857029</c:v>
                </c:pt>
                <c:pt idx="95">
                  <c:v>-4602.8571428571304</c:v>
                </c:pt>
                <c:pt idx="96">
                  <c:v>-4601.8571428571304</c:v>
                </c:pt>
                <c:pt idx="97">
                  <c:v>-4624.8571428571304</c:v>
                </c:pt>
                <c:pt idx="98">
                  <c:v>-4659.9999999999854</c:v>
                </c:pt>
                <c:pt idx="99">
                  <c:v>-4690.9999999999854</c:v>
                </c:pt>
                <c:pt idx="100">
                  <c:v>-4694.571428571413</c:v>
                </c:pt>
                <c:pt idx="101">
                  <c:v>-4684.8571428571304</c:v>
                </c:pt>
                <c:pt idx="102">
                  <c:v>-4685.2857142857029</c:v>
                </c:pt>
                <c:pt idx="103">
                  <c:v>-4703.5714285714203</c:v>
                </c:pt>
                <c:pt idx="104">
                  <c:v>-4735.7142857142753</c:v>
                </c:pt>
                <c:pt idx="105">
                  <c:v>-4749.2857142857029</c:v>
                </c:pt>
                <c:pt idx="106">
                  <c:v>-4747.1428571428478</c:v>
                </c:pt>
                <c:pt idx="107">
                  <c:v>-4752.7142857142753</c:v>
                </c:pt>
                <c:pt idx="108">
                  <c:v>-4776.2857142857029</c:v>
                </c:pt>
                <c:pt idx="109">
                  <c:v>-4794.2857142857029</c:v>
                </c:pt>
                <c:pt idx="110">
                  <c:v>-4789.9999999999854</c:v>
                </c:pt>
                <c:pt idx="111">
                  <c:v>-4811.9999999999854</c:v>
                </c:pt>
                <c:pt idx="112">
                  <c:v>-4844.2857142857029</c:v>
                </c:pt>
                <c:pt idx="113">
                  <c:v>-4862.2857142857029</c:v>
                </c:pt>
                <c:pt idx="114">
                  <c:v>-4861.2857142857029</c:v>
                </c:pt>
                <c:pt idx="115">
                  <c:v>-4843.5714285714203</c:v>
                </c:pt>
                <c:pt idx="116">
                  <c:v>-4850.8571428571377</c:v>
                </c:pt>
                <c:pt idx="117">
                  <c:v>-4860.4285714285652</c:v>
                </c:pt>
                <c:pt idx="118">
                  <c:v>-4889.5714285714203</c:v>
                </c:pt>
                <c:pt idx="119">
                  <c:v>-4907.4285714285652</c:v>
                </c:pt>
                <c:pt idx="120">
                  <c:v>-4921.9999999999927</c:v>
                </c:pt>
                <c:pt idx="121">
                  <c:v>-4962.7142857142753</c:v>
                </c:pt>
                <c:pt idx="122">
                  <c:v>-4941.2857142857029</c:v>
                </c:pt>
                <c:pt idx="123">
                  <c:v>-4925.8571428571304</c:v>
                </c:pt>
                <c:pt idx="124">
                  <c:v>-4929.571428571413</c:v>
                </c:pt>
                <c:pt idx="125">
                  <c:v>-4934.4285714285579</c:v>
                </c:pt>
                <c:pt idx="126">
                  <c:v>-4947.2857142857029</c:v>
                </c:pt>
                <c:pt idx="127">
                  <c:v>-4941.1428571428478</c:v>
                </c:pt>
                <c:pt idx="128">
                  <c:v>-4940.7142857142753</c:v>
                </c:pt>
                <c:pt idx="129">
                  <c:v>-4933.5714285714203</c:v>
                </c:pt>
                <c:pt idx="130">
                  <c:v>-4943.9999999999927</c:v>
                </c:pt>
                <c:pt idx="131">
                  <c:v>-4947.8571428571377</c:v>
                </c:pt>
                <c:pt idx="132">
                  <c:v>-4961.7142857142826</c:v>
                </c:pt>
                <c:pt idx="133">
                  <c:v>-4968.2857142857101</c:v>
                </c:pt>
                <c:pt idx="134">
                  <c:v>-4957.1428571428551</c:v>
                </c:pt>
                <c:pt idx="135">
                  <c:v>-4959.2857142857101</c:v>
                </c:pt>
                <c:pt idx="136">
                  <c:v>-4965.8571428571377</c:v>
                </c:pt>
                <c:pt idx="137">
                  <c:v>-4973.5714285714203</c:v>
                </c:pt>
                <c:pt idx="138">
                  <c:v>-4979.7142857142753</c:v>
                </c:pt>
                <c:pt idx="139">
                  <c:v>-4982.1428571428478</c:v>
                </c:pt>
                <c:pt idx="140">
                  <c:v>-4980.8571428571304</c:v>
                </c:pt>
                <c:pt idx="141">
                  <c:v>-4976.9999999999854</c:v>
                </c:pt>
                <c:pt idx="142">
                  <c:v>-4978.8571428571304</c:v>
                </c:pt>
                <c:pt idx="143">
                  <c:v>-4976.8571428571304</c:v>
                </c:pt>
                <c:pt idx="144">
                  <c:v>-4983.2857142857029</c:v>
                </c:pt>
                <c:pt idx="145">
                  <c:v>-4985.8571428571304</c:v>
                </c:pt>
                <c:pt idx="146">
                  <c:v>-4996.571428571413</c:v>
                </c:pt>
                <c:pt idx="147">
                  <c:v>-4995.2857142856956</c:v>
                </c:pt>
                <c:pt idx="148">
                  <c:v>-4993.1428571428405</c:v>
                </c:pt>
                <c:pt idx="149">
                  <c:v>-4995.571428571413</c:v>
                </c:pt>
                <c:pt idx="150">
                  <c:v>-4998.9999999999854</c:v>
                </c:pt>
                <c:pt idx="151">
                  <c:v>-5005.1428571428405</c:v>
                </c:pt>
                <c:pt idx="152">
                  <c:v>-5008.4285714285579</c:v>
                </c:pt>
                <c:pt idx="153">
                  <c:v>-5010.571428571413</c:v>
                </c:pt>
                <c:pt idx="154">
                  <c:v>-5011.2857142856956</c:v>
                </c:pt>
                <c:pt idx="155">
                  <c:v>-5007.714285714268</c:v>
                </c:pt>
                <c:pt idx="156">
                  <c:v>-5009.4285714285506</c:v>
                </c:pt>
                <c:pt idx="157">
                  <c:v>-5013.5714285714057</c:v>
                </c:pt>
                <c:pt idx="158">
                  <c:v>-5012.8571428571231</c:v>
                </c:pt>
                <c:pt idx="159">
                  <c:v>-5014.4285714285506</c:v>
                </c:pt>
                <c:pt idx="160">
                  <c:v>-5013.5714285714057</c:v>
                </c:pt>
                <c:pt idx="161">
                  <c:v>-5011.2857142856883</c:v>
                </c:pt>
                <c:pt idx="162">
                  <c:v>-5014.8571428571158</c:v>
                </c:pt>
                <c:pt idx="163">
                  <c:v>-5014.8571428571158</c:v>
                </c:pt>
                <c:pt idx="164">
                  <c:v>-5018.2857142856883</c:v>
                </c:pt>
                <c:pt idx="165">
                  <c:v>-5022.1428571428332</c:v>
                </c:pt>
                <c:pt idx="166">
                  <c:v>-5018.2857142856883</c:v>
                </c:pt>
                <c:pt idx="167">
                  <c:v>-5023.1428571428332</c:v>
                </c:pt>
                <c:pt idx="168">
                  <c:v>-5025.4285714285506</c:v>
                </c:pt>
                <c:pt idx="169">
                  <c:v>-5026.5714285714057</c:v>
                </c:pt>
                <c:pt idx="170">
                  <c:v>-5022.8571428571231</c:v>
                </c:pt>
                <c:pt idx="171">
                  <c:v>-5024.2857142856956</c:v>
                </c:pt>
                <c:pt idx="172">
                  <c:v>-5028.4285714285506</c:v>
                </c:pt>
                <c:pt idx="173">
                  <c:v>-4920.9999999999782</c:v>
                </c:pt>
                <c:pt idx="174">
                  <c:v>-4965.8571428571231</c:v>
                </c:pt>
                <c:pt idx="175">
                  <c:v>-5010.1428571428405</c:v>
                </c:pt>
                <c:pt idx="176">
                  <c:v>-5053.9999999999854</c:v>
                </c:pt>
                <c:pt idx="177">
                  <c:v>-5052.714285714268</c:v>
                </c:pt>
                <c:pt idx="178">
                  <c:v>-5052.9999999999854</c:v>
                </c:pt>
                <c:pt idx="179">
                  <c:v>-5051.714285714268</c:v>
                </c:pt>
                <c:pt idx="180">
                  <c:v>-5055.8571428571231</c:v>
                </c:pt>
                <c:pt idx="181">
                  <c:v>-5055.9999999999782</c:v>
                </c:pt>
                <c:pt idx="182">
                  <c:v>-5058.5714285714057</c:v>
                </c:pt>
                <c:pt idx="183">
                  <c:v>-5059.7142857142608</c:v>
                </c:pt>
                <c:pt idx="184">
                  <c:v>-5054.7142857142608</c:v>
                </c:pt>
                <c:pt idx="185">
                  <c:v>-5057.1428571428332</c:v>
                </c:pt>
                <c:pt idx="186">
                  <c:v>-5056.9999999999782</c:v>
                </c:pt>
                <c:pt idx="187">
                  <c:v>-5063.9999999999782</c:v>
                </c:pt>
                <c:pt idx="188">
                  <c:v>-5065.4285714285506</c:v>
                </c:pt>
                <c:pt idx="189">
                  <c:v>-5065.1428571428332</c:v>
                </c:pt>
                <c:pt idx="190">
                  <c:v>-5062.5714285714057</c:v>
                </c:pt>
                <c:pt idx="191">
                  <c:v>-5063.4285714285506</c:v>
                </c:pt>
                <c:pt idx="192">
                  <c:v>-5061.9999999999782</c:v>
                </c:pt>
                <c:pt idx="193">
                  <c:v>-5060.9999999999782</c:v>
                </c:pt>
                <c:pt idx="194">
                  <c:v>-5057.9999999999782</c:v>
                </c:pt>
                <c:pt idx="195">
                  <c:v>-5062.5714285714057</c:v>
                </c:pt>
                <c:pt idx="196">
                  <c:v>-5063.7142857142608</c:v>
                </c:pt>
                <c:pt idx="197">
                  <c:v>-5066.5714285714057</c:v>
                </c:pt>
                <c:pt idx="198">
                  <c:v>-5065.1428571428332</c:v>
                </c:pt>
                <c:pt idx="199">
                  <c:v>-5068.2857142856883</c:v>
                </c:pt>
                <c:pt idx="200">
                  <c:v>-5070.8571428571158</c:v>
                </c:pt>
                <c:pt idx="201">
                  <c:v>-5076.2857142856883</c:v>
                </c:pt>
                <c:pt idx="202">
                  <c:v>-5078.7142857142608</c:v>
                </c:pt>
                <c:pt idx="203">
                  <c:v>-5075.2857142856883</c:v>
                </c:pt>
                <c:pt idx="204">
                  <c:v>-5076.5714285714057</c:v>
                </c:pt>
                <c:pt idx="205">
                  <c:v>-5076.5714285714057</c:v>
                </c:pt>
                <c:pt idx="206">
                  <c:v>-5077.2857142856883</c:v>
                </c:pt>
                <c:pt idx="207">
                  <c:v>-5079.8571428571158</c:v>
                </c:pt>
                <c:pt idx="208">
                  <c:v>-5072.7142857142608</c:v>
                </c:pt>
                <c:pt idx="209">
                  <c:v>-5075.4285714285434</c:v>
                </c:pt>
                <c:pt idx="210">
                  <c:v>-5077.2857142856883</c:v>
                </c:pt>
                <c:pt idx="211">
                  <c:v>-5083.2857142856883</c:v>
                </c:pt>
                <c:pt idx="212">
                  <c:v>-5082.1428571428332</c:v>
                </c:pt>
                <c:pt idx="213">
                  <c:v>-5080.2857142856883</c:v>
                </c:pt>
                <c:pt idx="214">
                  <c:v>-5082.2857142856883</c:v>
                </c:pt>
                <c:pt idx="215">
                  <c:v>-5088.1428571428332</c:v>
                </c:pt>
                <c:pt idx="216">
                  <c:v>-5093.1428571428332</c:v>
                </c:pt>
                <c:pt idx="217">
                  <c:v>-5097.1428571428332</c:v>
                </c:pt>
                <c:pt idx="218">
                  <c:v>-5094.2857142856883</c:v>
                </c:pt>
                <c:pt idx="219">
                  <c:v>-5096.9999999999709</c:v>
                </c:pt>
                <c:pt idx="220">
                  <c:v>-5096.7142857142535</c:v>
                </c:pt>
                <c:pt idx="221">
                  <c:v>-5099.4285714285361</c:v>
                </c:pt>
                <c:pt idx="222">
                  <c:v>-5098.9999999999636</c:v>
                </c:pt>
                <c:pt idx="223">
                  <c:v>-5107.285714285681</c:v>
                </c:pt>
                <c:pt idx="224">
                  <c:v>-5115.285714285681</c:v>
                </c:pt>
                <c:pt idx="225">
                  <c:v>-5112.7142857142535</c:v>
                </c:pt>
                <c:pt idx="226">
                  <c:v>-5108.285714285681</c:v>
                </c:pt>
                <c:pt idx="227">
                  <c:v>-5113.9999999999636</c:v>
                </c:pt>
                <c:pt idx="228">
                  <c:v>-5117.1428571428187</c:v>
                </c:pt>
                <c:pt idx="229">
                  <c:v>-5119.5714285713912</c:v>
                </c:pt>
                <c:pt idx="230">
                  <c:v>-5123.5714285713912</c:v>
                </c:pt>
                <c:pt idx="231">
                  <c:v>-5119.4285714285361</c:v>
                </c:pt>
                <c:pt idx="232">
                  <c:v>-5116.9999999999636</c:v>
                </c:pt>
                <c:pt idx="233">
                  <c:v>-5116.5714285713912</c:v>
                </c:pt>
                <c:pt idx="234">
                  <c:v>-5092.4285714285361</c:v>
                </c:pt>
                <c:pt idx="235">
                  <c:v>-5100.8571428571086</c:v>
                </c:pt>
                <c:pt idx="236">
                  <c:v>-5152.5714285713912</c:v>
                </c:pt>
                <c:pt idx="237">
                  <c:v>-5191.9999999999636</c:v>
                </c:pt>
                <c:pt idx="238">
                  <c:v>-5207.7142857142462</c:v>
                </c:pt>
                <c:pt idx="239">
                  <c:v>-5207.7142857142462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6-4742-ABE8-3D829414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3792"/>
        <c:axId val="1869378464"/>
      </c:scatterChart>
      <c:valAx>
        <c:axId val="18163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78464"/>
        <c:crosses val="autoZero"/>
        <c:crossBetween val="midCat"/>
      </c:valAx>
      <c:valAx>
        <c:axId val="1869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italia'!$J$1</c:f>
              <c:strCache>
                <c:ptCount val="1"/>
                <c:pt idx="0">
                  <c:v>Variation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italia'!$B$2:$B$270</c:f>
              <c:numCache>
                <c:formatCode>0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236</c:v>
                </c:pt>
                <c:pt idx="237">
                  <c:v>236</c:v>
                </c:pt>
                <c:pt idx="238">
                  <c:v>236</c:v>
                </c:pt>
                <c:pt idx="239">
                  <c:v>236</c:v>
                </c:pt>
              </c:numCache>
            </c:numRef>
          </c:xVal>
          <c:yVal>
            <c:numRef>
              <c:f>'prediction italia'!$J$2:$J$270</c:f>
              <c:numCache>
                <c:formatCode>0</c:formatCode>
                <c:ptCount val="26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5.4285714285714288</c:v>
                </c:pt>
                <c:pt idx="6">
                  <c:v>6.2857142857142865</c:v>
                </c:pt>
                <c:pt idx="7">
                  <c:v>10</c:v>
                </c:pt>
                <c:pt idx="8">
                  <c:v>16.571428571428573</c:v>
                </c:pt>
                <c:pt idx="9">
                  <c:v>22.285714285714288</c:v>
                </c:pt>
                <c:pt idx="10">
                  <c:v>32.571428571428577</c:v>
                </c:pt>
                <c:pt idx="11">
                  <c:v>41.428571428571431</c:v>
                </c:pt>
                <c:pt idx="12">
                  <c:v>44</c:v>
                </c:pt>
                <c:pt idx="13">
                  <c:v>74</c:v>
                </c:pt>
                <c:pt idx="14">
                  <c:v>90</c:v>
                </c:pt>
                <c:pt idx="15">
                  <c:v>124</c:v>
                </c:pt>
                <c:pt idx="16">
                  <c:v>169.71428571428572</c:v>
                </c:pt>
                <c:pt idx="17">
                  <c:v>185.71428571428572</c:v>
                </c:pt>
                <c:pt idx="18">
                  <c:v>229.42857142857142</c:v>
                </c:pt>
                <c:pt idx="19">
                  <c:v>231.42857142857142</c:v>
                </c:pt>
                <c:pt idx="20">
                  <c:v>280.57142857142856</c:v>
                </c:pt>
                <c:pt idx="21">
                  <c:v>326.28571428571422</c:v>
                </c:pt>
                <c:pt idx="22">
                  <c:v>353.42857142857139</c:v>
                </c:pt>
                <c:pt idx="23">
                  <c:v>439.14285714285705</c:v>
                </c:pt>
                <c:pt idx="24">
                  <c:v>455.99999999999989</c:v>
                </c:pt>
                <c:pt idx="25">
                  <c:v>535.42857142857122</c:v>
                </c:pt>
                <c:pt idx="26">
                  <c:v>663.4285714285711</c:v>
                </c:pt>
                <c:pt idx="27">
                  <c:v>713.71428571428532</c:v>
                </c:pt>
                <c:pt idx="28">
                  <c:v>763.42857142857099</c:v>
                </c:pt>
                <c:pt idx="29">
                  <c:v>796.5714285714281</c:v>
                </c:pt>
                <c:pt idx="30">
                  <c:v>765.14285714285666</c:v>
                </c:pt>
                <c:pt idx="31">
                  <c:v>768.28571428571377</c:v>
                </c:pt>
                <c:pt idx="32">
                  <c:v>873.42857142857076</c:v>
                </c:pt>
                <c:pt idx="33">
                  <c:v>915.14285714285654</c:v>
                </c:pt>
                <c:pt idx="34">
                  <c:v>935.99999999999932</c:v>
                </c:pt>
                <c:pt idx="35">
                  <c:v>978.85714285714221</c:v>
                </c:pt>
                <c:pt idx="36">
                  <c:v>941.14285714285654</c:v>
                </c:pt>
                <c:pt idx="37">
                  <c:v>894.85714285714221</c:v>
                </c:pt>
                <c:pt idx="38">
                  <c:v>895.99999999999932</c:v>
                </c:pt>
                <c:pt idx="39">
                  <c:v>882.85714285714221</c:v>
                </c:pt>
                <c:pt idx="40">
                  <c:v>838.28571428571365</c:v>
                </c:pt>
                <c:pt idx="41">
                  <c:v>780.57142857142799</c:v>
                </c:pt>
                <c:pt idx="42">
                  <c:v>745.14285714285666</c:v>
                </c:pt>
                <c:pt idx="43">
                  <c:v>698.85714285714232</c:v>
                </c:pt>
                <c:pt idx="44">
                  <c:v>659.14285714285666</c:v>
                </c:pt>
                <c:pt idx="45">
                  <c:v>683.42857142857099</c:v>
                </c:pt>
                <c:pt idx="46">
                  <c:v>664.5714285714281</c:v>
                </c:pt>
                <c:pt idx="47">
                  <c:v>668.85714285714232</c:v>
                </c:pt>
                <c:pt idx="48">
                  <c:v>637.14285714285666</c:v>
                </c:pt>
                <c:pt idx="49">
                  <c:v>624.5714285714281</c:v>
                </c:pt>
                <c:pt idx="50">
                  <c:v>633.71428571428521</c:v>
                </c:pt>
                <c:pt idx="51">
                  <c:v>621.99999999999955</c:v>
                </c:pt>
                <c:pt idx="52">
                  <c:v>648.85714285714243</c:v>
                </c:pt>
                <c:pt idx="53">
                  <c:v>651.42857142857099</c:v>
                </c:pt>
                <c:pt idx="54">
                  <c:v>617.14285714285666</c:v>
                </c:pt>
                <c:pt idx="55">
                  <c:v>575.71428571428521</c:v>
                </c:pt>
                <c:pt idx="56">
                  <c:v>555.42857142857088</c:v>
                </c:pt>
                <c:pt idx="57">
                  <c:v>543.71428571428521</c:v>
                </c:pt>
                <c:pt idx="58">
                  <c:v>530.85714285714243</c:v>
                </c:pt>
                <c:pt idx="59">
                  <c:v>539.71428571428532</c:v>
                </c:pt>
                <c:pt idx="60">
                  <c:v>529.99999999999966</c:v>
                </c:pt>
                <c:pt idx="61">
                  <c:v>495.99999999999972</c:v>
                </c:pt>
                <c:pt idx="62">
                  <c:v>445.42857142857116</c:v>
                </c:pt>
                <c:pt idx="63">
                  <c:v>407.99999999999977</c:v>
                </c:pt>
                <c:pt idx="64">
                  <c:v>397.14285714285694</c:v>
                </c:pt>
                <c:pt idx="65">
                  <c:v>370.85714285714266</c:v>
                </c:pt>
                <c:pt idx="66">
                  <c:v>377.99999999999983</c:v>
                </c:pt>
                <c:pt idx="67">
                  <c:v>359.71428571428555</c:v>
                </c:pt>
                <c:pt idx="68">
                  <c:v>385.99999999999983</c:v>
                </c:pt>
                <c:pt idx="69">
                  <c:v>343.42857142857127</c:v>
                </c:pt>
                <c:pt idx="70">
                  <c:v>317.71428571428555</c:v>
                </c:pt>
                <c:pt idx="71">
                  <c:v>308.28571428571411</c:v>
                </c:pt>
                <c:pt idx="72">
                  <c:v>278.28571428571411</c:v>
                </c:pt>
                <c:pt idx="73">
                  <c:v>306.85714285714266</c:v>
                </c:pt>
                <c:pt idx="74">
                  <c:v>320.57142857142833</c:v>
                </c:pt>
                <c:pt idx="75">
                  <c:v>308.57142857142833</c:v>
                </c:pt>
                <c:pt idx="76">
                  <c:v>250.28571428571408</c:v>
                </c:pt>
                <c:pt idx="77">
                  <c:v>223.14285714285697</c:v>
                </c:pt>
                <c:pt idx="78">
                  <c:v>202.85714285714269</c:v>
                </c:pt>
                <c:pt idx="79">
                  <c:v>203.14285714285697</c:v>
                </c:pt>
                <c:pt idx="80">
                  <c:v>230.85714285714266</c:v>
                </c:pt>
                <c:pt idx="81">
                  <c:v>248.85714285714263</c:v>
                </c:pt>
                <c:pt idx="82">
                  <c:v>243.42857142857122</c:v>
                </c:pt>
                <c:pt idx="83">
                  <c:v>229.14285714285697</c:v>
                </c:pt>
                <c:pt idx="84">
                  <c:v>182.57142857142841</c:v>
                </c:pt>
                <c:pt idx="85">
                  <c:v>159.71428571428558</c:v>
                </c:pt>
                <c:pt idx="86">
                  <c:v>161.99999999999989</c:v>
                </c:pt>
                <c:pt idx="87">
                  <c:v>165.14285714285703</c:v>
                </c:pt>
                <c:pt idx="88">
                  <c:v>173.99999999999989</c:v>
                </c:pt>
                <c:pt idx="89">
                  <c:v>161.71428571428561</c:v>
                </c:pt>
                <c:pt idx="90">
                  <c:v>129.99999999999991</c:v>
                </c:pt>
                <c:pt idx="91">
                  <c:v>111.71428571428564</c:v>
                </c:pt>
                <c:pt idx="92">
                  <c:v>96.85714285714279</c:v>
                </c:pt>
                <c:pt idx="93">
                  <c:v>96.285714285714221</c:v>
                </c:pt>
                <c:pt idx="94">
                  <c:v>101.99999999999994</c:v>
                </c:pt>
                <c:pt idx="95">
                  <c:v>100.57142857142853</c:v>
                </c:pt>
                <c:pt idx="96">
                  <c:v>109.99999999999996</c:v>
                </c:pt>
                <c:pt idx="97">
                  <c:v>97.999999999999957</c:v>
                </c:pt>
                <c:pt idx="98">
                  <c:v>95.142857142857096</c:v>
                </c:pt>
                <c:pt idx="99">
                  <c:v>85.999999999999957</c:v>
                </c:pt>
                <c:pt idx="100">
                  <c:v>74.571428571428541</c:v>
                </c:pt>
                <c:pt idx="101">
                  <c:v>78.285714285714249</c:v>
                </c:pt>
                <c:pt idx="102">
                  <c:v>85.428571428571388</c:v>
                </c:pt>
                <c:pt idx="103">
                  <c:v>90.285714285714235</c:v>
                </c:pt>
                <c:pt idx="104">
                  <c:v>85.142857142857096</c:v>
                </c:pt>
                <c:pt idx="105">
                  <c:v>78.571428571428527</c:v>
                </c:pt>
                <c:pt idx="106">
                  <c:v>76.857142857142804</c:v>
                </c:pt>
                <c:pt idx="107">
                  <c:v>76.571428571428513</c:v>
                </c:pt>
                <c:pt idx="108">
                  <c:v>76.571428571428513</c:v>
                </c:pt>
                <c:pt idx="109">
                  <c:v>73.999999999999943</c:v>
                </c:pt>
                <c:pt idx="110">
                  <c:v>73.714285714285651</c:v>
                </c:pt>
                <c:pt idx="111">
                  <c:v>65.999999999999943</c:v>
                </c:pt>
                <c:pt idx="112">
                  <c:v>58.285714285714235</c:v>
                </c:pt>
                <c:pt idx="113">
                  <c:v>51.999999999999957</c:v>
                </c:pt>
                <c:pt idx="114">
                  <c:v>41.999999999999964</c:v>
                </c:pt>
                <c:pt idx="115">
                  <c:v>48.285714285714242</c:v>
                </c:pt>
                <c:pt idx="116">
                  <c:v>54.285714285714235</c:v>
                </c:pt>
                <c:pt idx="117">
                  <c:v>58.57142857142852</c:v>
                </c:pt>
                <c:pt idx="118">
                  <c:v>53.142857142857096</c:v>
                </c:pt>
                <c:pt idx="119">
                  <c:v>40.857142857142819</c:v>
                </c:pt>
                <c:pt idx="120">
                  <c:v>32.571428571428541</c:v>
                </c:pt>
                <c:pt idx="121">
                  <c:v>9.7142857142857046</c:v>
                </c:pt>
                <c:pt idx="122">
                  <c:v>12.571428571428559</c:v>
                </c:pt>
                <c:pt idx="123">
                  <c:v>14.571428571428557</c:v>
                </c:pt>
                <c:pt idx="124">
                  <c:v>11.714285714285703</c:v>
                </c:pt>
                <c:pt idx="125">
                  <c:v>26.857142857142829</c:v>
                </c:pt>
                <c:pt idx="126">
                  <c:v>18.857142857142836</c:v>
                </c:pt>
                <c:pt idx="127">
                  <c:v>16.85714285714284</c:v>
                </c:pt>
                <c:pt idx="128">
                  <c:v>20.571428571428552</c:v>
                </c:pt>
                <c:pt idx="129">
                  <c:v>22.857142857142836</c:v>
                </c:pt>
                <c:pt idx="130">
                  <c:v>25.428571428571406</c:v>
                </c:pt>
                <c:pt idx="131">
                  <c:v>24.857142857142833</c:v>
                </c:pt>
                <c:pt idx="132">
                  <c:v>20.857142857142836</c:v>
                </c:pt>
                <c:pt idx="133">
                  <c:v>14.571428571428557</c:v>
                </c:pt>
                <c:pt idx="134">
                  <c:v>18.85714285714284</c:v>
                </c:pt>
                <c:pt idx="135">
                  <c:v>17.142857142857128</c:v>
                </c:pt>
                <c:pt idx="136">
                  <c:v>18.571428571428555</c:v>
                </c:pt>
                <c:pt idx="137">
                  <c:v>19.714285714285698</c:v>
                </c:pt>
                <c:pt idx="138">
                  <c:v>13.142857142857132</c:v>
                </c:pt>
                <c:pt idx="139">
                  <c:v>11.428571428571418</c:v>
                </c:pt>
                <c:pt idx="140">
                  <c:v>11.714285714285703</c:v>
                </c:pt>
                <c:pt idx="141">
                  <c:v>13.142857142857132</c:v>
                </c:pt>
                <c:pt idx="142">
                  <c:v>14.857142857142843</c:v>
                </c:pt>
                <c:pt idx="143">
                  <c:v>17.999999999999982</c:v>
                </c:pt>
                <c:pt idx="144">
                  <c:v>17.428571428571413</c:v>
                </c:pt>
                <c:pt idx="145">
                  <c:v>16.571428571428555</c:v>
                </c:pt>
                <c:pt idx="146">
                  <c:v>13.714285714285701</c:v>
                </c:pt>
                <c:pt idx="147">
                  <c:v>11.714285714285703</c:v>
                </c:pt>
                <c:pt idx="148">
                  <c:v>12.857142857142845</c:v>
                </c:pt>
                <c:pt idx="149">
                  <c:v>11.428571428571418</c:v>
                </c:pt>
                <c:pt idx="150">
                  <c:v>13.428571428571416</c:v>
                </c:pt>
                <c:pt idx="151">
                  <c:v>11.142857142857132</c:v>
                </c:pt>
                <c:pt idx="152">
                  <c:v>8.2857142857142776</c:v>
                </c:pt>
                <c:pt idx="153">
                  <c:v>7.1428571428571352</c:v>
                </c:pt>
                <c:pt idx="154">
                  <c:v>5.7142857142857082</c:v>
                </c:pt>
                <c:pt idx="155">
                  <c:v>7.4285714285714208</c:v>
                </c:pt>
                <c:pt idx="156">
                  <c:v>7.7142857142857073</c:v>
                </c:pt>
                <c:pt idx="157">
                  <c:v>7.1428571428571361</c:v>
                </c:pt>
                <c:pt idx="158">
                  <c:v>8.2857142857142776</c:v>
                </c:pt>
                <c:pt idx="159">
                  <c:v>6.571428571428565</c:v>
                </c:pt>
                <c:pt idx="160">
                  <c:v>7.1428571428571352</c:v>
                </c:pt>
                <c:pt idx="161">
                  <c:v>9.7142857142857046</c:v>
                </c:pt>
                <c:pt idx="162">
                  <c:v>8.5714285714285623</c:v>
                </c:pt>
                <c:pt idx="163">
                  <c:v>9.9999999999999893</c:v>
                </c:pt>
                <c:pt idx="164">
                  <c:v>9.4285714285714182</c:v>
                </c:pt>
                <c:pt idx="165">
                  <c:v>6.8571428571428497</c:v>
                </c:pt>
                <c:pt idx="166">
                  <c:v>9.1428571428571317</c:v>
                </c:pt>
                <c:pt idx="167">
                  <c:v>6.8571428571428488</c:v>
                </c:pt>
                <c:pt idx="168">
                  <c:v>6.2857142857142776</c:v>
                </c:pt>
                <c:pt idx="169">
                  <c:v>7.1428571428571344</c:v>
                </c:pt>
                <c:pt idx="170">
                  <c:v>6.2857142857142785</c:v>
                </c:pt>
                <c:pt idx="171">
                  <c:v>7.4285714285714208</c:v>
                </c:pt>
                <c:pt idx="172">
                  <c:v>7.1428571428571352</c:v>
                </c:pt>
                <c:pt idx="173">
                  <c:v>50.57142857142852</c:v>
                </c:pt>
                <c:pt idx="174">
                  <c:v>48.857142857142804</c:v>
                </c:pt>
                <c:pt idx="175">
                  <c:v>48.285714285714235</c:v>
                </c:pt>
                <c:pt idx="176">
                  <c:v>48.857142857142811</c:v>
                </c:pt>
                <c:pt idx="177">
                  <c:v>5.7142857142857082</c:v>
                </c:pt>
                <c:pt idx="178">
                  <c:v>6.2857142857142794</c:v>
                </c:pt>
                <c:pt idx="179">
                  <c:v>7.7142857142857064</c:v>
                </c:pt>
                <c:pt idx="180">
                  <c:v>7.1428571428571352</c:v>
                </c:pt>
                <c:pt idx="181">
                  <c:v>7.1428571428571352</c:v>
                </c:pt>
                <c:pt idx="182">
                  <c:v>6.571428571428565</c:v>
                </c:pt>
                <c:pt idx="183">
                  <c:v>5.1428571428571379</c:v>
                </c:pt>
                <c:pt idx="184">
                  <c:v>7.999999999999992</c:v>
                </c:pt>
                <c:pt idx="185">
                  <c:v>7.4285714285714217</c:v>
                </c:pt>
                <c:pt idx="186">
                  <c:v>8.8571428571428488</c:v>
                </c:pt>
                <c:pt idx="187">
                  <c:v>7.999999999999992</c:v>
                </c:pt>
                <c:pt idx="188">
                  <c:v>5.4285714285714235</c:v>
                </c:pt>
                <c:pt idx="189">
                  <c:v>5.7142857142857082</c:v>
                </c:pt>
                <c:pt idx="190">
                  <c:v>5.4285714285714226</c:v>
                </c:pt>
                <c:pt idx="191">
                  <c:v>6.8571428571428497</c:v>
                </c:pt>
                <c:pt idx="192">
                  <c:v>8.5714285714285623</c:v>
                </c:pt>
                <c:pt idx="193">
                  <c:v>9.9999999999999893</c:v>
                </c:pt>
                <c:pt idx="194">
                  <c:v>11.999999999999988</c:v>
                </c:pt>
                <c:pt idx="195">
                  <c:v>12.571428571428559</c:v>
                </c:pt>
                <c:pt idx="196">
                  <c:v>13.14285714285713</c:v>
                </c:pt>
                <c:pt idx="197">
                  <c:v>12.857142857142845</c:v>
                </c:pt>
                <c:pt idx="198">
                  <c:v>12.571428571428559</c:v>
                </c:pt>
                <c:pt idx="199">
                  <c:v>13.14285714285713</c:v>
                </c:pt>
                <c:pt idx="200">
                  <c:v>12.571428571428559</c:v>
                </c:pt>
                <c:pt idx="201">
                  <c:v>11.428571428571416</c:v>
                </c:pt>
                <c:pt idx="202">
                  <c:v>9.4285714285714182</c:v>
                </c:pt>
                <c:pt idx="203">
                  <c:v>10.571428571428559</c:v>
                </c:pt>
                <c:pt idx="204">
                  <c:v>10.285714285714274</c:v>
                </c:pt>
                <c:pt idx="205">
                  <c:v>11.999999999999988</c:v>
                </c:pt>
                <c:pt idx="206">
                  <c:v>13.714285714285699</c:v>
                </c:pt>
                <c:pt idx="207">
                  <c:v>12.571428571428557</c:v>
                </c:pt>
                <c:pt idx="208">
                  <c:v>16.857142857142836</c:v>
                </c:pt>
                <c:pt idx="209">
                  <c:v>17.714285714285694</c:v>
                </c:pt>
                <c:pt idx="210">
                  <c:v>18.857142857142833</c:v>
                </c:pt>
                <c:pt idx="211">
                  <c:v>19.999999999999972</c:v>
                </c:pt>
                <c:pt idx="212">
                  <c:v>18.857142857142829</c:v>
                </c:pt>
                <c:pt idx="213">
                  <c:v>21.14285714285711</c:v>
                </c:pt>
                <c:pt idx="214">
                  <c:v>21.999999999999968</c:v>
                </c:pt>
                <c:pt idx="215">
                  <c:v>22.857142857142822</c:v>
                </c:pt>
                <c:pt idx="216">
                  <c:v>21.999999999999968</c:v>
                </c:pt>
                <c:pt idx="217">
                  <c:v>19.999999999999972</c:v>
                </c:pt>
                <c:pt idx="218">
                  <c:v>21.142857142857114</c:v>
                </c:pt>
                <c:pt idx="219">
                  <c:v>21.714285714285683</c:v>
                </c:pt>
                <c:pt idx="220">
                  <c:v>23.71428571428568</c:v>
                </c:pt>
                <c:pt idx="221">
                  <c:v>25.714285714285676</c:v>
                </c:pt>
                <c:pt idx="222">
                  <c:v>26.571428571428534</c:v>
                </c:pt>
                <c:pt idx="223">
                  <c:v>26.285714285714249</c:v>
                </c:pt>
                <c:pt idx="224">
                  <c:v>23.999999999999964</c:v>
                </c:pt>
                <c:pt idx="225">
                  <c:v>25.428571428571392</c:v>
                </c:pt>
                <c:pt idx="226">
                  <c:v>26.571428571428534</c:v>
                </c:pt>
                <c:pt idx="227">
                  <c:v>27.714285714285673</c:v>
                </c:pt>
                <c:pt idx="228">
                  <c:v>31.142857142857096</c:v>
                </c:pt>
                <c:pt idx="229">
                  <c:v>31.428571428571381</c:v>
                </c:pt>
                <c:pt idx="230">
                  <c:v>29.999999999999957</c:v>
                </c:pt>
                <c:pt idx="231">
                  <c:v>34.857142857142811</c:v>
                </c:pt>
                <c:pt idx="232">
                  <c:v>38.57142857142852</c:v>
                </c:pt>
                <c:pt idx="233">
                  <c:v>42.571428571428513</c:v>
                </c:pt>
                <c:pt idx="234">
                  <c:v>58.857142857142776</c:v>
                </c:pt>
                <c:pt idx="235">
                  <c:v>63.428571428571338</c:v>
                </c:pt>
                <c:pt idx="236">
                  <c:v>51.714285714285637</c:v>
                </c:pt>
                <c:pt idx="237">
                  <c:v>39.428571428571374</c:v>
                </c:pt>
                <c:pt idx="238">
                  <c:v>15.714285714285692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6-49DA-989C-7108F949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559"/>
        <c:axId val="158943263"/>
      </c:scatterChart>
      <c:valAx>
        <c:axId val="7499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263"/>
        <c:crosses val="autoZero"/>
        <c:crossBetween val="midCat"/>
      </c:valAx>
      <c:valAx>
        <c:axId val="158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italia'!$I$1</c:f>
              <c:strCache>
                <c:ptCount val="1"/>
                <c:pt idx="0">
                  <c:v>Growth Factor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italia'!$B$2:$B$270</c:f>
              <c:numCache>
                <c:formatCode>0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236</c:v>
                </c:pt>
                <c:pt idx="237">
                  <c:v>236</c:v>
                </c:pt>
                <c:pt idx="238">
                  <c:v>236</c:v>
                </c:pt>
                <c:pt idx="239">
                  <c:v>236</c:v>
                </c:pt>
              </c:numCache>
            </c:numRef>
          </c:xVal>
          <c:yVal>
            <c:numRef>
              <c:f>'prediction italia'!$I$2:$I$270</c:f>
              <c:numCache>
                <c:formatCode>0.000000</c:formatCode>
                <c:ptCount val="269"/>
                <c:pt idx="5">
                  <c:v>1.3571428571428572</c:v>
                </c:pt>
                <c:pt idx="6">
                  <c:v>1.1578947368421053</c:v>
                </c:pt>
                <c:pt idx="7">
                  <c:v>1.5909090909090908</c:v>
                </c:pt>
                <c:pt idx="8">
                  <c:v>1.6571428571428573</c:v>
                </c:pt>
                <c:pt idx="9">
                  <c:v>1.3448275862068966</c:v>
                </c:pt>
                <c:pt idx="10">
                  <c:v>1.4615384615384615</c:v>
                </c:pt>
                <c:pt idx="11">
                  <c:v>1.2719298245614035</c:v>
                </c:pt>
                <c:pt idx="12">
                  <c:v>1.0620689655172413</c:v>
                </c:pt>
                <c:pt idx="13">
                  <c:v>1.6818181818181819</c:v>
                </c:pt>
                <c:pt idx="14">
                  <c:v>1.2162162162162162</c:v>
                </c:pt>
                <c:pt idx="15">
                  <c:v>1.3777777777777778</c:v>
                </c:pt>
                <c:pt idx="16">
                  <c:v>1.368663594470046</c:v>
                </c:pt>
                <c:pt idx="17">
                  <c:v>1.0942760942760943</c:v>
                </c:pt>
                <c:pt idx="18">
                  <c:v>1.2353846153846153</c:v>
                </c:pt>
                <c:pt idx="19">
                  <c:v>1.0087173100871731</c:v>
                </c:pt>
                <c:pt idx="20">
                  <c:v>1.2123456790123457</c:v>
                </c:pt>
                <c:pt idx="21">
                  <c:v>1.1629327902240325</c:v>
                </c:pt>
                <c:pt idx="22">
                  <c:v>1.0831873905429072</c:v>
                </c:pt>
                <c:pt idx="23">
                  <c:v>1.242522231204527</c:v>
                </c:pt>
                <c:pt idx="24">
                  <c:v>1.0383864671437866</c:v>
                </c:pt>
                <c:pt idx="25">
                  <c:v>1.1741854636591478</c:v>
                </c:pt>
                <c:pt idx="26">
                  <c:v>1.23906083244397</c:v>
                </c:pt>
                <c:pt idx="27">
                  <c:v>1.0757967269595177</c:v>
                </c:pt>
                <c:pt idx="28">
                  <c:v>1.0696557245796636</c:v>
                </c:pt>
                <c:pt idx="29">
                  <c:v>1.0434131736526946</c:v>
                </c:pt>
                <c:pt idx="30">
                  <c:v>0.96054519368723101</c:v>
                </c:pt>
                <c:pt idx="31">
                  <c:v>1.0041075429424944</c:v>
                </c:pt>
                <c:pt idx="32">
                  <c:v>1.1368538490145035</c:v>
                </c:pt>
                <c:pt idx="33">
                  <c:v>1.0477592410860321</c:v>
                </c:pt>
                <c:pt idx="34">
                  <c:v>1.0227911333125195</c:v>
                </c:pt>
                <c:pt idx="35">
                  <c:v>1.0457875457875458</c:v>
                </c:pt>
                <c:pt idx="36">
                  <c:v>0.96147110332749564</c:v>
                </c:pt>
                <c:pt idx="37">
                  <c:v>0.95081967213114749</c:v>
                </c:pt>
                <c:pt idx="38">
                  <c:v>1.0012771392081736</c:v>
                </c:pt>
                <c:pt idx="39">
                  <c:v>0.98533163265306123</c:v>
                </c:pt>
                <c:pt idx="40">
                  <c:v>0.94951456310679616</c:v>
                </c:pt>
                <c:pt idx="41">
                  <c:v>0.93115201090661215</c:v>
                </c:pt>
                <c:pt idx="42">
                  <c:v>0.9546120058565154</c:v>
                </c:pt>
                <c:pt idx="43">
                  <c:v>0.93788343558282206</c:v>
                </c:pt>
                <c:pt idx="44">
                  <c:v>0.94317252657399842</c:v>
                </c:pt>
                <c:pt idx="45">
                  <c:v>1.0368443866493282</c:v>
                </c:pt>
                <c:pt idx="46">
                  <c:v>0.97240802675585281</c:v>
                </c:pt>
                <c:pt idx="47">
                  <c:v>1.0064488392089423</c:v>
                </c:pt>
                <c:pt idx="48">
                  <c:v>0.9525843656557027</c:v>
                </c:pt>
                <c:pt idx="49">
                  <c:v>0.98026905829596411</c:v>
                </c:pt>
                <c:pt idx="50">
                  <c:v>1.0146386093321134</c:v>
                </c:pt>
                <c:pt idx="51">
                  <c:v>0.98151487826871053</c:v>
                </c:pt>
                <c:pt idx="52">
                  <c:v>1.043178686265503</c:v>
                </c:pt>
                <c:pt idx="53">
                  <c:v>1.0039630118890357</c:v>
                </c:pt>
                <c:pt idx="54">
                  <c:v>0.94736842105263153</c:v>
                </c:pt>
                <c:pt idx="55">
                  <c:v>0.93287037037037035</c:v>
                </c:pt>
                <c:pt idx="56">
                  <c:v>0.96476426799007442</c:v>
                </c:pt>
                <c:pt idx="57">
                  <c:v>0.97890946502057619</c:v>
                </c:pt>
                <c:pt idx="58">
                  <c:v>0.97635312664214402</c:v>
                </c:pt>
                <c:pt idx="59">
                  <c:v>1.0166846071044133</c:v>
                </c:pt>
                <c:pt idx="60">
                  <c:v>0.98200105876124932</c:v>
                </c:pt>
                <c:pt idx="61">
                  <c:v>0.9358490566037736</c:v>
                </c:pt>
                <c:pt idx="62">
                  <c:v>0.89804147465437789</c:v>
                </c:pt>
                <c:pt idx="63">
                  <c:v>0.9159717767799872</c:v>
                </c:pt>
                <c:pt idx="64">
                  <c:v>0.9733893557422969</c:v>
                </c:pt>
                <c:pt idx="65">
                  <c:v>0.93381294964028771</c:v>
                </c:pt>
                <c:pt idx="66">
                  <c:v>1.0192604006163328</c:v>
                </c:pt>
                <c:pt idx="67">
                  <c:v>0.95162509448223731</c:v>
                </c:pt>
                <c:pt idx="68">
                  <c:v>1.0730738681493248</c:v>
                </c:pt>
                <c:pt idx="69">
                  <c:v>0.88971132494448557</c:v>
                </c:pt>
                <c:pt idx="70">
                  <c:v>0.9251247920133111</c:v>
                </c:pt>
                <c:pt idx="71">
                  <c:v>0.97032374100719421</c:v>
                </c:pt>
                <c:pt idx="72">
                  <c:v>0.90268767377201109</c:v>
                </c:pt>
                <c:pt idx="73">
                  <c:v>1.1026694045174539</c:v>
                </c:pt>
                <c:pt idx="74">
                  <c:v>1.0446927374301676</c:v>
                </c:pt>
                <c:pt idx="75">
                  <c:v>0.96256684491978606</c:v>
                </c:pt>
                <c:pt idx="76">
                  <c:v>0.81111111111111112</c:v>
                </c:pt>
                <c:pt idx="77">
                  <c:v>0.89155251141552516</c:v>
                </c:pt>
                <c:pt idx="78">
                  <c:v>0.90909090909090906</c:v>
                </c:pt>
                <c:pt idx="79">
                  <c:v>1.0014084507042254</c:v>
                </c:pt>
                <c:pt idx="80">
                  <c:v>1.1364275668073136</c:v>
                </c:pt>
                <c:pt idx="81">
                  <c:v>1.0779702970297029</c:v>
                </c:pt>
                <c:pt idx="82">
                  <c:v>0.97818599311136623</c:v>
                </c:pt>
                <c:pt idx="83">
                  <c:v>0.94131455399061037</c:v>
                </c:pt>
                <c:pt idx="84">
                  <c:v>0.79675810473815456</c:v>
                </c:pt>
                <c:pt idx="85">
                  <c:v>0.87480438184663534</c:v>
                </c:pt>
                <c:pt idx="86">
                  <c:v>1.0143112701252237</c:v>
                </c:pt>
                <c:pt idx="87">
                  <c:v>1.0194003527336861</c:v>
                </c:pt>
                <c:pt idx="88">
                  <c:v>1.0536332179930796</c:v>
                </c:pt>
                <c:pt idx="89">
                  <c:v>0.92939244663382592</c:v>
                </c:pt>
                <c:pt idx="90">
                  <c:v>0.80388692579505305</c:v>
                </c:pt>
                <c:pt idx="91">
                  <c:v>0.85934065934065929</c:v>
                </c:pt>
                <c:pt idx="92">
                  <c:v>0.86700767263427114</c:v>
                </c:pt>
                <c:pt idx="93">
                  <c:v>0.99410029498525077</c:v>
                </c:pt>
                <c:pt idx="94">
                  <c:v>1.0593471810089021</c:v>
                </c:pt>
                <c:pt idx="95">
                  <c:v>0.98599439775910369</c:v>
                </c:pt>
                <c:pt idx="96">
                  <c:v>1.09375</c:v>
                </c:pt>
                <c:pt idx="97">
                  <c:v>0.89090909090909087</c:v>
                </c:pt>
                <c:pt idx="98">
                  <c:v>0.9708454810495627</c:v>
                </c:pt>
                <c:pt idx="99">
                  <c:v>0.90390390390390385</c:v>
                </c:pt>
                <c:pt idx="100">
                  <c:v>0.86710963455149503</c:v>
                </c:pt>
                <c:pt idx="101">
                  <c:v>1.0498084291187739</c:v>
                </c:pt>
                <c:pt idx="102">
                  <c:v>1.0912408759124088</c:v>
                </c:pt>
                <c:pt idx="103">
                  <c:v>1.0568561872909699</c:v>
                </c:pt>
                <c:pt idx="104">
                  <c:v>0.94303797468354433</c:v>
                </c:pt>
                <c:pt idx="105">
                  <c:v>0.92281879194630867</c:v>
                </c:pt>
                <c:pt idx="106">
                  <c:v>0.97818181818181815</c:v>
                </c:pt>
                <c:pt idx="107">
                  <c:v>0.99628252788104088</c:v>
                </c:pt>
                <c:pt idx="108">
                  <c:v>1</c:v>
                </c:pt>
                <c:pt idx="109">
                  <c:v>0.96641791044776115</c:v>
                </c:pt>
                <c:pt idx="110">
                  <c:v>0.99613899613899615</c:v>
                </c:pt>
                <c:pt idx="111">
                  <c:v>0.89534883720930236</c:v>
                </c:pt>
                <c:pt idx="112">
                  <c:v>0.88311688311688308</c:v>
                </c:pt>
                <c:pt idx="113">
                  <c:v>0.89215686274509809</c:v>
                </c:pt>
                <c:pt idx="114">
                  <c:v>0.80769230769230771</c:v>
                </c:pt>
                <c:pt idx="115">
                  <c:v>1.1496598639455782</c:v>
                </c:pt>
                <c:pt idx="116">
                  <c:v>1.1242603550295858</c:v>
                </c:pt>
                <c:pt idx="117">
                  <c:v>1.0789473684210527</c:v>
                </c:pt>
                <c:pt idx="118">
                  <c:v>0.90731707317073174</c:v>
                </c:pt>
                <c:pt idx="119">
                  <c:v>0.76881720430107525</c:v>
                </c:pt>
                <c:pt idx="120">
                  <c:v>0.79720279720279719</c:v>
                </c:pt>
                <c:pt idx="121">
                  <c:v>0.2982456140350877</c:v>
                </c:pt>
                <c:pt idx="122">
                  <c:v>1.2941176470588236</c:v>
                </c:pt>
                <c:pt idx="123">
                  <c:v>1.1590909090909092</c:v>
                </c:pt>
                <c:pt idx="124">
                  <c:v>0.80392156862745101</c:v>
                </c:pt>
                <c:pt idx="125">
                  <c:v>2.2926829268292681</c:v>
                </c:pt>
                <c:pt idx="126">
                  <c:v>0.7021276595744681</c:v>
                </c:pt>
                <c:pt idx="127">
                  <c:v>0.89393939393939392</c:v>
                </c:pt>
                <c:pt idx="128">
                  <c:v>1.2203389830508475</c:v>
                </c:pt>
                <c:pt idx="129">
                  <c:v>1.1111111111111112</c:v>
                </c:pt>
                <c:pt idx="130">
                  <c:v>1.1125</c:v>
                </c:pt>
                <c:pt idx="131">
                  <c:v>0.97752808988764039</c:v>
                </c:pt>
                <c:pt idx="132">
                  <c:v>0.83908045977011492</c:v>
                </c:pt>
                <c:pt idx="133">
                  <c:v>0.69863013698630139</c:v>
                </c:pt>
                <c:pt idx="134">
                  <c:v>1.2941176470588236</c:v>
                </c:pt>
                <c:pt idx="135">
                  <c:v>0.90909090909090906</c:v>
                </c:pt>
                <c:pt idx="136">
                  <c:v>1.0833333333333333</c:v>
                </c:pt>
                <c:pt idx="137">
                  <c:v>1.0615384615384615</c:v>
                </c:pt>
                <c:pt idx="138">
                  <c:v>0.66666666666666663</c:v>
                </c:pt>
                <c:pt idx="139">
                  <c:v>0.86956521739130432</c:v>
                </c:pt>
                <c:pt idx="140">
                  <c:v>1.0249999999999999</c:v>
                </c:pt>
                <c:pt idx="141">
                  <c:v>1.1219512195121952</c:v>
                </c:pt>
                <c:pt idx="142">
                  <c:v>1.1304347826086956</c:v>
                </c:pt>
                <c:pt idx="143">
                  <c:v>1.2115384615384615</c:v>
                </c:pt>
                <c:pt idx="144">
                  <c:v>0.96825396825396826</c:v>
                </c:pt>
                <c:pt idx="145">
                  <c:v>0.95081967213114749</c:v>
                </c:pt>
                <c:pt idx="146">
                  <c:v>0.82758620689655171</c:v>
                </c:pt>
                <c:pt idx="147">
                  <c:v>0.85416666666666663</c:v>
                </c:pt>
                <c:pt idx="148">
                  <c:v>1.0975609756097562</c:v>
                </c:pt>
                <c:pt idx="149">
                  <c:v>0.88888888888888884</c:v>
                </c:pt>
                <c:pt idx="150">
                  <c:v>1.175</c:v>
                </c:pt>
                <c:pt idx="151">
                  <c:v>0.82978723404255317</c:v>
                </c:pt>
                <c:pt idx="152">
                  <c:v>0.74358974358974361</c:v>
                </c:pt>
                <c:pt idx="153">
                  <c:v>0.86206896551724133</c:v>
                </c:pt>
                <c:pt idx="154">
                  <c:v>0.8</c:v>
                </c:pt>
                <c:pt idx="155">
                  <c:v>1.3</c:v>
                </c:pt>
                <c:pt idx="156">
                  <c:v>1.0384615384615385</c:v>
                </c:pt>
                <c:pt idx="157">
                  <c:v>0.92592592592592593</c:v>
                </c:pt>
                <c:pt idx="158">
                  <c:v>1.1599999999999999</c:v>
                </c:pt>
                <c:pt idx="159">
                  <c:v>0.7931034482758621</c:v>
                </c:pt>
                <c:pt idx="160">
                  <c:v>1.0869565217391304</c:v>
                </c:pt>
                <c:pt idx="161">
                  <c:v>1.36</c:v>
                </c:pt>
                <c:pt idx="162">
                  <c:v>0.88235294117647056</c:v>
                </c:pt>
                <c:pt idx="163">
                  <c:v>1.1666666666666667</c:v>
                </c:pt>
                <c:pt idx="164">
                  <c:v>0.94285714285714284</c:v>
                </c:pt>
                <c:pt idx="165">
                  <c:v>0.72727272727272729</c:v>
                </c:pt>
                <c:pt idx="166">
                  <c:v>1.3333333333333333</c:v>
                </c:pt>
                <c:pt idx="167">
                  <c:v>0.75</c:v>
                </c:pt>
                <c:pt idx="168">
                  <c:v>0.91666666666666663</c:v>
                </c:pt>
                <c:pt idx="169">
                  <c:v>1.1363636363636365</c:v>
                </c:pt>
                <c:pt idx="170">
                  <c:v>0.88</c:v>
                </c:pt>
                <c:pt idx="171">
                  <c:v>1.1818181818181819</c:v>
                </c:pt>
                <c:pt idx="172">
                  <c:v>0.96153846153846156</c:v>
                </c:pt>
                <c:pt idx="173">
                  <c:v>7.08</c:v>
                </c:pt>
                <c:pt idx="174">
                  <c:v>0.96610169491525422</c:v>
                </c:pt>
                <c:pt idx="175">
                  <c:v>0.98830409356725146</c:v>
                </c:pt>
                <c:pt idx="176">
                  <c:v>1.0118343195266273</c:v>
                </c:pt>
                <c:pt idx="177">
                  <c:v>0.11695906432748537</c:v>
                </c:pt>
                <c:pt idx="178">
                  <c:v>1.1000000000000001</c:v>
                </c:pt>
                <c:pt idx="179">
                  <c:v>1.2272727272727273</c:v>
                </c:pt>
                <c:pt idx="180">
                  <c:v>0.92592592592592593</c:v>
                </c:pt>
                <c:pt idx="181">
                  <c:v>1</c:v>
                </c:pt>
                <c:pt idx="182">
                  <c:v>0.92</c:v>
                </c:pt>
                <c:pt idx="183">
                  <c:v>0.78260869565217395</c:v>
                </c:pt>
                <c:pt idx="184">
                  <c:v>1.5555555555555556</c:v>
                </c:pt>
                <c:pt idx="185">
                  <c:v>0.9285714285714286</c:v>
                </c:pt>
                <c:pt idx="186">
                  <c:v>1.1923076923076923</c:v>
                </c:pt>
                <c:pt idx="187">
                  <c:v>0.90322580645161288</c:v>
                </c:pt>
                <c:pt idx="188">
                  <c:v>0.6785714285714286</c:v>
                </c:pt>
                <c:pt idx="189">
                  <c:v>1.0526315789473684</c:v>
                </c:pt>
                <c:pt idx="190">
                  <c:v>0.95</c:v>
                </c:pt>
                <c:pt idx="191">
                  <c:v>1.263157894736842</c:v>
                </c:pt>
                <c:pt idx="192">
                  <c:v>1.25</c:v>
                </c:pt>
                <c:pt idx="193">
                  <c:v>1.1666666666666667</c:v>
                </c:pt>
                <c:pt idx="194">
                  <c:v>1.2</c:v>
                </c:pt>
                <c:pt idx="195">
                  <c:v>1.0476190476190477</c:v>
                </c:pt>
                <c:pt idx="196">
                  <c:v>1.0454545454545454</c:v>
                </c:pt>
                <c:pt idx="197">
                  <c:v>0.97826086956521741</c:v>
                </c:pt>
                <c:pt idx="198">
                  <c:v>0.97777777777777775</c:v>
                </c:pt>
                <c:pt idx="199">
                  <c:v>1.0454545454545454</c:v>
                </c:pt>
                <c:pt idx="200">
                  <c:v>0.95652173913043481</c:v>
                </c:pt>
                <c:pt idx="201">
                  <c:v>0.90909090909090906</c:v>
                </c:pt>
                <c:pt idx="202">
                  <c:v>0.82499999999999996</c:v>
                </c:pt>
                <c:pt idx="203">
                  <c:v>1.1212121212121211</c:v>
                </c:pt>
                <c:pt idx="204">
                  <c:v>0.97297297297297303</c:v>
                </c:pt>
                <c:pt idx="205">
                  <c:v>1.1666666666666667</c:v>
                </c:pt>
                <c:pt idx="206">
                  <c:v>1.1428571428571428</c:v>
                </c:pt>
                <c:pt idx="207">
                  <c:v>0.91666666666666663</c:v>
                </c:pt>
                <c:pt idx="208">
                  <c:v>1.3409090909090908</c:v>
                </c:pt>
                <c:pt idx="209">
                  <c:v>1.0508474576271187</c:v>
                </c:pt>
                <c:pt idx="210">
                  <c:v>1.064516129032258</c:v>
                </c:pt>
                <c:pt idx="211">
                  <c:v>1.0606060606060606</c:v>
                </c:pt>
                <c:pt idx="212">
                  <c:v>0.94285714285714284</c:v>
                </c:pt>
                <c:pt idx="213">
                  <c:v>1.1212121212121211</c:v>
                </c:pt>
                <c:pt idx="214">
                  <c:v>1.0405405405405406</c:v>
                </c:pt>
                <c:pt idx="215">
                  <c:v>1.0389610389610389</c:v>
                </c:pt>
                <c:pt idx="216">
                  <c:v>0.96250000000000002</c:v>
                </c:pt>
                <c:pt idx="217">
                  <c:v>0.90909090909090906</c:v>
                </c:pt>
                <c:pt idx="218">
                  <c:v>1.0571428571428572</c:v>
                </c:pt>
                <c:pt idx="219">
                  <c:v>1.027027027027027</c:v>
                </c:pt>
                <c:pt idx="220">
                  <c:v>1.0921052631578947</c:v>
                </c:pt>
                <c:pt idx="221">
                  <c:v>1.0843373493975903</c:v>
                </c:pt>
                <c:pt idx="222">
                  <c:v>1.0333333333333334</c:v>
                </c:pt>
                <c:pt idx="223">
                  <c:v>0.989247311827957</c:v>
                </c:pt>
                <c:pt idx="224">
                  <c:v>0.91304347826086951</c:v>
                </c:pt>
                <c:pt idx="225">
                  <c:v>1.0595238095238095</c:v>
                </c:pt>
                <c:pt idx="226">
                  <c:v>1.0449438202247192</c:v>
                </c:pt>
                <c:pt idx="227">
                  <c:v>1.043010752688172</c:v>
                </c:pt>
                <c:pt idx="228">
                  <c:v>1.1237113402061856</c:v>
                </c:pt>
                <c:pt idx="229">
                  <c:v>1.0091743119266054</c:v>
                </c:pt>
                <c:pt idx="230">
                  <c:v>0.95454545454545459</c:v>
                </c:pt>
                <c:pt idx="231">
                  <c:v>1.161904761904762</c:v>
                </c:pt>
                <c:pt idx="232">
                  <c:v>1.1065573770491803</c:v>
                </c:pt>
                <c:pt idx="233">
                  <c:v>1.1037037037037036</c:v>
                </c:pt>
                <c:pt idx="234">
                  <c:v>1.3825503355704698</c:v>
                </c:pt>
                <c:pt idx="235">
                  <c:v>1.0776699029126213</c:v>
                </c:pt>
                <c:pt idx="236">
                  <c:v>0.81531531531531531</c:v>
                </c:pt>
                <c:pt idx="237">
                  <c:v>0.76243093922651939</c:v>
                </c:pt>
                <c:pt idx="238">
                  <c:v>0.39855072463768115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F-44A3-B842-46D7795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25119"/>
        <c:axId val="110638991"/>
      </c:scatterChart>
      <c:valAx>
        <c:axId val="7591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991"/>
        <c:crosses val="autoZero"/>
        <c:crossBetween val="midCat"/>
      </c:valAx>
      <c:valAx>
        <c:axId val="110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italia'!$M$1</c:f>
              <c:strCache>
                <c:ptCount val="1"/>
                <c:pt idx="0">
                  <c:v>Estimated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italia'!$B$2:$B$270</c:f>
              <c:numCache>
                <c:formatCode>0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236</c:v>
                </c:pt>
                <c:pt idx="237">
                  <c:v>236</c:v>
                </c:pt>
                <c:pt idx="238">
                  <c:v>236</c:v>
                </c:pt>
                <c:pt idx="239">
                  <c:v>236</c:v>
                </c:pt>
              </c:numCache>
            </c:numRef>
          </c:xVal>
          <c:yVal>
            <c:numRef>
              <c:f>'prediction italia'!$M$2:$M$270</c:f>
              <c:numCache>
                <c:formatCode>0</c:formatCode>
                <c:ptCount val="269"/>
                <c:pt idx="0">
                  <c:v>875</c:v>
                </c:pt>
                <c:pt idx="1">
                  <c:v>1250</c:v>
                </c:pt>
                <c:pt idx="2">
                  <c:v>1500</c:v>
                </c:pt>
                <c:pt idx="3">
                  <c:v>2125</c:v>
                </c:pt>
                <c:pt idx="4">
                  <c:v>2625</c:v>
                </c:pt>
                <c:pt idx="5">
                  <c:v>3303.5714285714289</c:v>
                </c:pt>
                <c:pt idx="6">
                  <c:v>4089.2857142857142</c:v>
                </c:pt>
                <c:pt idx="7">
                  <c:v>5339.2857142857147</c:v>
                </c:pt>
                <c:pt idx="8">
                  <c:v>7410.7142857142862</c:v>
                </c:pt>
                <c:pt idx="9">
                  <c:v>10196.428571428572</c:v>
                </c:pt>
                <c:pt idx="10">
                  <c:v>14267.857142857145</c:v>
                </c:pt>
                <c:pt idx="11">
                  <c:v>19446.428571428576</c:v>
                </c:pt>
                <c:pt idx="12">
                  <c:v>24946.428571428576</c:v>
                </c:pt>
                <c:pt idx="13">
                  <c:v>34196.428571428572</c:v>
                </c:pt>
                <c:pt idx="14">
                  <c:v>45446.428571428572</c:v>
                </c:pt>
                <c:pt idx="15">
                  <c:v>60946.428571428572</c:v>
                </c:pt>
                <c:pt idx="16">
                  <c:v>82160.71428571429</c:v>
                </c:pt>
                <c:pt idx="17">
                  <c:v>105375</c:v>
                </c:pt>
                <c:pt idx="18">
                  <c:v>134053.57142857142</c:v>
                </c:pt>
                <c:pt idx="19">
                  <c:v>162982.14285714284</c:v>
                </c:pt>
                <c:pt idx="20">
                  <c:v>198053.57142857139</c:v>
                </c:pt>
                <c:pt idx="21">
                  <c:v>238839.28571428565</c:v>
                </c:pt>
                <c:pt idx="22">
                  <c:v>283017.8571428571</c:v>
                </c:pt>
                <c:pt idx="23">
                  <c:v>337910.7142857142</c:v>
                </c:pt>
                <c:pt idx="24">
                  <c:v>394910.7142857142</c:v>
                </c:pt>
                <c:pt idx="25">
                  <c:v>461839.28571428562</c:v>
                </c:pt>
                <c:pt idx="26">
                  <c:v>544767.85714285704</c:v>
                </c:pt>
                <c:pt idx="27">
                  <c:v>633982.14285714261</c:v>
                </c:pt>
                <c:pt idx="28">
                  <c:v>729410.71428571397</c:v>
                </c:pt>
                <c:pt idx="29">
                  <c:v>828982.14285714249</c:v>
                </c:pt>
                <c:pt idx="30">
                  <c:v>924624.99999999965</c:v>
                </c:pt>
                <c:pt idx="31">
                  <c:v>1020660.7142857139</c:v>
                </c:pt>
                <c:pt idx="32">
                  <c:v>1129839.2857142852</c:v>
                </c:pt>
                <c:pt idx="33">
                  <c:v>1244232.1428571425</c:v>
                </c:pt>
                <c:pt idx="34">
                  <c:v>1361232.1428571425</c:v>
                </c:pt>
                <c:pt idx="35">
                  <c:v>1483589.2857142852</c:v>
                </c:pt>
                <c:pt idx="36">
                  <c:v>1601232.1428571425</c:v>
                </c:pt>
                <c:pt idx="37">
                  <c:v>1713089.2857142852</c:v>
                </c:pt>
                <c:pt idx="38">
                  <c:v>1825089.2857142852</c:v>
                </c:pt>
                <c:pt idx="39">
                  <c:v>1935446.4285714279</c:v>
                </c:pt>
                <c:pt idx="40">
                  <c:v>2040232.1428571423</c:v>
                </c:pt>
                <c:pt idx="41">
                  <c:v>2137803.5714285704</c:v>
                </c:pt>
                <c:pt idx="42">
                  <c:v>2230946.4285714277</c:v>
                </c:pt>
                <c:pt idx="43">
                  <c:v>2318303.57142857</c:v>
                </c:pt>
                <c:pt idx="44">
                  <c:v>2400696.4285714272</c:v>
                </c:pt>
                <c:pt idx="45">
                  <c:v>2486124.9999999986</c:v>
                </c:pt>
                <c:pt idx="46">
                  <c:v>2569196.4285714272</c:v>
                </c:pt>
                <c:pt idx="47">
                  <c:v>2652803.5714285695</c:v>
                </c:pt>
                <c:pt idx="48">
                  <c:v>2732446.4285714268</c:v>
                </c:pt>
                <c:pt idx="49">
                  <c:v>2810517.8571428549</c:v>
                </c:pt>
                <c:pt idx="50">
                  <c:v>2889732.1428571409</c:v>
                </c:pt>
                <c:pt idx="51">
                  <c:v>2967482.1428571409</c:v>
                </c:pt>
                <c:pt idx="52">
                  <c:v>3048589.2857142836</c:v>
                </c:pt>
                <c:pt idx="53">
                  <c:v>3130017.8571428549</c:v>
                </c:pt>
                <c:pt idx="54">
                  <c:v>3207160.7142857118</c:v>
                </c:pt>
                <c:pt idx="55">
                  <c:v>3279124.9999999977</c:v>
                </c:pt>
                <c:pt idx="56">
                  <c:v>3348553.571428569</c:v>
                </c:pt>
                <c:pt idx="57">
                  <c:v>3416517.8571428549</c:v>
                </c:pt>
                <c:pt idx="58">
                  <c:v>3482874.9999999977</c:v>
                </c:pt>
                <c:pt idx="59">
                  <c:v>3550339.2857142836</c:v>
                </c:pt>
                <c:pt idx="60">
                  <c:v>3616589.2857142836</c:v>
                </c:pt>
                <c:pt idx="61">
                  <c:v>3678589.2857142836</c:v>
                </c:pt>
                <c:pt idx="62">
                  <c:v>3734267.8571428549</c:v>
                </c:pt>
                <c:pt idx="63">
                  <c:v>3785267.8571428549</c:v>
                </c:pt>
                <c:pt idx="64">
                  <c:v>3834910.7142857122</c:v>
                </c:pt>
                <c:pt idx="65">
                  <c:v>3881267.8571428549</c:v>
                </c:pt>
                <c:pt idx="66">
                  <c:v>3928517.8571428549</c:v>
                </c:pt>
                <c:pt idx="67">
                  <c:v>3973482.1428571409</c:v>
                </c:pt>
                <c:pt idx="68">
                  <c:v>4021732.1428571409</c:v>
                </c:pt>
                <c:pt idx="69">
                  <c:v>4064660.7142857122</c:v>
                </c:pt>
                <c:pt idx="70">
                  <c:v>4104374.9999999981</c:v>
                </c:pt>
                <c:pt idx="71">
                  <c:v>4142910.7142857127</c:v>
                </c:pt>
                <c:pt idx="72">
                  <c:v>4177696.4285714272</c:v>
                </c:pt>
                <c:pt idx="73">
                  <c:v>4216053.5714285709</c:v>
                </c:pt>
                <c:pt idx="74">
                  <c:v>4256124.9999999991</c:v>
                </c:pt>
                <c:pt idx="75">
                  <c:v>4294696.4285714272</c:v>
                </c:pt>
                <c:pt idx="76">
                  <c:v>4325982.1428571418</c:v>
                </c:pt>
                <c:pt idx="77">
                  <c:v>4353874.9999999991</c:v>
                </c:pt>
                <c:pt idx="78">
                  <c:v>4379232.1428571418</c:v>
                </c:pt>
                <c:pt idx="79">
                  <c:v>4404624.9999999991</c:v>
                </c:pt>
                <c:pt idx="80">
                  <c:v>4433482.1428571418</c:v>
                </c:pt>
                <c:pt idx="81">
                  <c:v>4464589.2857142854</c:v>
                </c:pt>
                <c:pt idx="82">
                  <c:v>4495017.8571428563</c:v>
                </c:pt>
                <c:pt idx="83">
                  <c:v>4523660.7142857136</c:v>
                </c:pt>
                <c:pt idx="84">
                  <c:v>4546482.1428571418</c:v>
                </c:pt>
                <c:pt idx="85">
                  <c:v>4566446.4285714272</c:v>
                </c:pt>
                <c:pt idx="86">
                  <c:v>4586696.4285714272</c:v>
                </c:pt>
                <c:pt idx="87">
                  <c:v>4607339.2857142845</c:v>
                </c:pt>
                <c:pt idx="88">
                  <c:v>4629089.2857142845</c:v>
                </c:pt>
                <c:pt idx="89">
                  <c:v>4649303.57142857</c:v>
                </c:pt>
                <c:pt idx="90">
                  <c:v>4665553.57142857</c:v>
                </c:pt>
                <c:pt idx="91">
                  <c:v>4679517.8571428554</c:v>
                </c:pt>
                <c:pt idx="92">
                  <c:v>4691624.9999999981</c:v>
                </c:pt>
                <c:pt idx="93">
                  <c:v>4703660.7142857127</c:v>
                </c:pt>
                <c:pt idx="94">
                  <c:v>4716410.7142857127</c:v>
                </c:pt>
                <c:pt idx="95">
                  <c:v>4728982.1428571409</c:v>
                </c:pt>
                <c:pt idx="96">
                  <c:v>4742732.1428571409</c:v>
                </c:pt>
                <c:pt idx="97">
                  <c:v>4754982.1428571409</c:v>
                </c:pt>
                <c:pt idx="98">
                  <c:v>4766874.9999999981</c:v>
                </c:pt>
                <c:pt idx="99">
                  <c:v>4777624.9999999981</c:v>
                </c:pt>
                <c:pt idx="100">
                  <c:v>4786946.4285714263</c:v>
                </c:pt>
                <c:pt idx="101">
                  <c:v>4796732.1428571409</c:v>
                </c:pt>
                <c:pt idx="102">
                  <c:v>4807410.7142857127</c:v>
                </c:pt>
                <c:pt idx="103">
                  <c:v>4818696.4285714272</c:v>
                </c:pt>
                <c:pt idx="104">
                  <c:v>4829339.2857142845</c:v>
                </c:pt>
                <c:pt idx="105">
                  <c:v>4839160.7142857127</c:v>
                </c:pt>
                <c:pt idx="106">
                  <c:v>4848767.8571428554</c:v>
                </c:pt>
                <c:pt idx="107">
                  <c:v>4858339.2857142845</c:v>
                </c:pt>
                <c:pt idx="108">
                  <c:v>4867910.7142857127</c:v>
                </c:pt>
                <c:pt idx="109">
                  <c:v>4877160.7142857127</c:v>
                </c:pt>
                <c:pt idx="110">
                  <c:v>4886374.9999999981</c:v>
                </c:pt>
                <c:pt idx="111">
                  <c:v>4894624.9999999981</c:v>
                </c:pt>
                <c:pt idx="112">
                  <c:v>4901910.7142857127</c:v>
                </c:pt>
                <c:pt idx="113">
                  <c:v>4908410.7142857127</c:v>
                </c:pt>
                <c:pt idx="114">
                  <c:v>4913660.7142857127</c:v>
                </c:pt>
                <c:pt idx="115">
                  <c:v>4919696.4285714272</c:v>
                </c:pt>
                <c:pt idx="116">
                  <c:v>4926482.1428571418</c:v>
                </c:pt>
                <c:pt idx="117">
                  <c:v>4933803.5714285709</c:v>
                </c:pt>
                <c:pt idx="118">
                  <c:v>4940446.4285714272</c:v>
                </c:pt>
                <c:pt idx="119">
                  <c:v>4945553.5714285709</c:v>
                </c:pt>
                <c:pt idx="120">
                  <c:v>4949624.9999999991</c:v>
                </c:pt>
                <c:pt idx="121">
                  <c:v>4950839.2857142845</c:v>
                </c:pt>
                <c:pt idx="122">
                  <c:v>4952410.7142857127</c:v>
                </c:pt>
                <c:pt idx="123">
                  <c:v>4954232.1428571409</c:v>
                </c:pt>
                <c:pt idx="124">
                  <c:v>4955696.4285714263</c:v>
                </c:pt>
                <c:pt idx="125">
                  <c:v>4959053.57142857</c:v>
                </c:pt>
                <c:pt idx="126">
                  <c:v>4961410.7142857127</c:v>
                </c:pt>
                <c:pt idx="127">
                  <c:v>4963517.8571428554</c:v>
                </c:pt>
                <c:pt idx="128">
                  <c:v>4966089.2857142845</c:v>
                </c:pt>
                <c:pt idx="129">
                  <c:v>4968946.4285714272</c:v>
                </c:pt>
                <c:pt idx="130">
                  <c:v>4972124.9999999991</c:v>
                </c:pt>
                <c:pt idx="131">
                  <c:v>4975232.1428571418</c:v>
                </c:pt>
                <c:pt idx="132">
                  <c:v>4977839.2857142854</c:v>
                </c:pt>
                <c:pt idx="133">
                  <c:v>4979660.7142857136</c:v>
                </c:pt>
                <c:pt idx="134">
                  <c:v>4982017.8571428563</c:v>
                </c:pt>
                <c:pt idx="135">
                  <c:v>4984160.7142857136</c:v>
                </c:pt>
                <c:pt idx="136">
                  <c:v>4986482.1428571418</c:v>
                </c:pt>
                <c:pt idx="137">
                  <c:v>4988946.4285714272</c:v>
                </c:pt>
                <c:pt idx="138">
                  <c:v>4990589.2857142845</c:v>
                </c:pt>
                <c:pt idx="139">
                  <c:v>4992017.8571428554</c:v>
                </c:pt>
                <c:pt idx="140">
                  <c:v>4993482.1428571409</c:v>
                </c:pt>
                <c:pt idx="141">
                  <c:v>4995124.9999999981</c:v>
                </c:pt>
                <c:pt idx="142">
                  <c:v>4996982.1428571409</c:v>
                </c:pt>
                <c:pt idx="143">
                  <c:v>4999232.1428571409</c:v>
                </c:pt>
                <c:pt idx="144">
                  <c:v>5001410.7142857127</c:v>
                </c:pt>
                <c:pt idx="145">
                  <c:v>5003482.1428571409</c:v>
                </c:pt>
                <c:pt idx="146">
                  <c:v>5005196.4285714263</c:v>
                </c:pt>
                <c:pt idx="147">
                  <c:v>5006660.7142857118</c:v>
                </c:pt>
                <c:pt idx="148">
                  <c:v>5008267.8571428554</c:v>
                </c:pt>
                <c:pt idx="149">
                  <c:v>5009696.4285714263</c:v>
                </c:pt>
                <c:pt idx="150">
                  <c:v>5011374.9999999981</c:v>
                </c:pt>
                <c:pt idx="151">
                  <c:v>5012767.8571428554</c:v>
                </c:pt>
                <c:pt idx="152">
                  <c:v>5013803.57142857</c:v>
                </c:pt>
                <c:pt idx="153">
                  <c:v>5014696.4285714263</c:v>
                </c:pt>
                <c:pt idx="154">
                  <c:v>5015410.7142857118</c:v>
                </c:pt>
                <c:pt idx="155">
                  <c:v>5016339.2857142836</c:v>
                </c:pt>
                <c:pt idx="156">
                  <c:v>5017303.571428569</c:v>
                </c:pt>
                <c:pt idx="157">
                  <c:v>5018196.4285714254</c:v>
                </c:pt>
                <c:pt idx="158">
                  <c:v>5019232.1428571399</c:v>
                </c:pt>
                <c:pt idx="159">
                  <c:v>5020053.571428569</c:v>
                </c:pt>
                <c:pt idx="160">
                  <c:v>5020946.4285714254</c:v>
                </c:pt>
                <c:pt idx="161">
                  <c:v>5022160.7142857108</c:v>
                </c:pt>
                <c:pt idx="162">
                  <c:v>5023232.142857139</c:v>
                </c:pt>
                <c:pt idx="163">
                  <c:v>5024482.142857139</c:v>
                </c:pt>
                <c:pt idx="164">
                  <c:v>5025660.7142857108</c:v>
                </c:pt>
                <c:pt idx="165">
                  <c:v>5026517.8571428545</c:v>
                </c:pt>
                <c:pt idx="166">
                  <c:v>5027660.7142857108</c:v>
                </c:pt>
                <c:pt idx="167">
                  <c:v>5028517.8571428545</c:v>
                </c:pt>
                <c:pt idx="168">
                  <c:v>5029303.571428569</c:v>
                </c:pt>
                <c:pt idx="169">
                  <c:v>5030196.4285714254</c:v>
                </c:pt>
                <c:pt idx="170">
                  <c:v>5030982.1428571399</c:v>
                </c:pt>
                <c:pt idx="171">
                  <c:v>5031910.7142857118</c:v>
                </c:pt>
                <c:pt idx="172">
                  <c:v>5032803.571428569</c:v>
                </c:pt>
                <c:pt idx="173">
                  <c:v>5039124.9999999972</c:v>
                </c:pt>
                <c:pt idx="174">
                  <c:v>5045232.1428571399</c:v>
                </c:pt>
                <c:pt idx="175">
                  <c:v>5051267.8571428554</c:v>
                </c:pt>
                <c:pt idx="176">
                  <c:v>5057374.9999999981</c:v>
                </c:pt>
                <c:pt idx="177">
                  <c:v>5058089.2857142836</c:v>
                </c:pt>
                <c:pt idx="178">
                  <c:v>5058874.9999999981</c:v>
                </c:pt>
                <c:pt idx="179">
                  <c:v>5059839.2857142836</c:v>
                </c:pt>
                <c:pt idx="180">
                  <c:v>5060732.1428571399</c:v>
                </c:pt>
                <c:pt idx="181">
                  <c:v>5061624.9999999972</c:v>
                </c:pt>
                <c:pt idx="182">
                  <c:v>5062446.4285714254</c:v>
                </c:pt>
                <c:pt idx="183">
                  <c:v>5063089.2857142827</c:v>
                </c:pt>
                <c:pt idx="184">
                  <c:v>5064089.2857142827</c:v>
                </c:pt>
                <c:pt idx="185">
                  <c:v>5065017.8571428545</c:v>
                </c:pt>
                <c:pt idx="186">
                  <c:v>5066124.9999999972</c:v>
                </c:pt>
                <c:pt idx="187">
                  <c:v>5067124.9999999972</c:v>
                </c:pt>
                <c:pt idx="188">
                  <c:v>5067803.571428569</c:v>
                </c:pt>
                <c:pt idx="189">
                  <c:v>5068517.8571428545</c:v>
                </c:pt>
                <c:pt idx="190">
                  <c:v>5069196.4285714254</c:v>
                </c:pt>
                <c:pt idx="191">
                  <c:v>5070053.571428569</c:v>
                </c:pt>
                <c:pt idx="192">
                  <c:v>5071124.9999999972</c:v>
                </c:pt>
                <c:pt idx="193">
                  <c:v>5072374.9999999972</c:v>
                </c:pt>
                <c:pt idx="194">
                  <c:v>5073874.9999999972</c:v>
                </c:pt>
                <c:pt idx="195">
                  <c:v>5075446.4285714254</c:v>
                </c:pt>
                <c:pt idx="196">
                  <c:v>5077089.2857142827</c:v>
                </c:pt>
                <c:pt idx="197">
                  <c:v>5078696.4285714254</c:v>
                </c:pt>
                <c:pt idx="198">
                  <c:v>5080267.8571428545</c:v>
                </c:pt>
                <c:pt idx="199">
                  <c:v>5081910.7142857108</c:v>
                </c:pt>
                <c:pt idx="200">
                  <c:v>5083482.142857139</c:v>
                </c:pt>
                <c:pt idx="201">
                  <c:v>5084910.7142857108</c:v>
                </c:pt>
                <c:pt idx="202">
                  <c:v>5086089.2857142827</c:v>
                </c:pt>
                <c:pt idx="203">
                  <c:v>5087410.7142857108</c:v>
                </c:pt>
                <c:pt idx="204">
                  <c:v>5088696.4285714254</c:v>
                </c:pt>
                <c:pt idx="205">
                  <c:v>5090196.4285714254</c:v>
                </c:pt>
                <c:pt idx="206">
                  <c:v>5091910.7142857108</c:v>
                </c:pt>
                <c:pt idx="207">
                  <c:v>5093482.142857139</c:v>
                </c:pt>
                <c:pt idx="208">
                  <c:v>5095589.2857142827</c:v>
                </c:pt>
                <c:pt idx="209">
                  <c:v>5097803.5714285681</c:v>
                </c:pt>
                <c:pt idx="210">
                  <c:v>5100160.7142857108</c:v>
                </c:pt>
                <c:pt idx="211">
                  <c:v>5102660.7142857108</c:v>
                </c:pt>
                <c:pt idx="212">
                  <c:v>5105017.8571428545</c:v>
                </c:pt>
                <c:pt idx="213">
                  <c:v>5107660.7142857108</c:v>
                </c:pt>
                <c:pt idx="214">
                  <c:v>5110410.7142857108</c:v>
                </c:pt>
                <c:pt idx="215">
                  <c:v>5113267.8571428545</c:v>
                </c:pt>
                <c:pt idx="216">
                  <c:v>5116017.8571428545</c:v>
                </c:pt>
                <c:pt idx="217">
                  <c:v>5118517.8571428545</c:v>
                </c:pt>
                <c:pt idx="218">
                  <c:v>5121160.7142857108</c:v>
                </c:pt>
                <c:pt idx="219">
                  <c:v>5123874.9999999963</c:v>
                </c:pt>
                <c:pt idx="220">
                  <c:v>5126839.2857142817</c:v>
                </c:pt>
                <c:pt idx="221">
                  <c:v>5130053.5714285672</c:v>
                </c:pt>
                <c:pt idx="222">
                  <c:v>5133374.9999999953</c:v>
                </c:pt>
                <c:pt idx="223">
                  <c:v>5136660.7142857099</c:v>
                </c:pt>
                <c:pt idx="224">
                  <c:v>5139660.7142857099</c:v>
                </c:pt>
                <c:pt idx="225">
                  <c:v>5142839.2857142817</c:v>
                </c:pt>
                <c:pt idx="226">
                  <c:v>5146160.7142857099</c:v>
                </c:pt>
                <c:pt idx="227">
                  <c:v>5149624.9999999953</c:v>
                </c:pt>
                <c:pt idx="228">
                  <c:v>5153517.8571428526</c:v>
                </c:pt>
                <c:pt idx="229">
                  <c:v>5157446.4285714235</c:v>
                </c:pt>
                <c:pt idx="230">
                  <c:v>5161196.4285714235</c:v>
                </c:pt>
                <c:pt idx="231">
                  <c:v>5165553.5714285672</c:v>
                </c:pt>
                <c:pt idx="232">
                  <c:v>5170374.9999999953</c:v>
                </c:pt>
                <c:pt idx="233">
                  <c:v>5175696.4285714235</c:v>
                </c:pt>
                <c:pt idx="234">
                  <c:v>5183053.5714285672</c:v>
                </c:pt>
                <c:pt idx="235">
                  <c:v>5190982.1428571381</c:v>
                </c:pt>
                <c:pt idx="236">
                  <c:v>5197446.4285714235</c:v>
                </c:pt>
                <c:pt idx="237">
                  <c:v>5202374.9999999953</c:v>
                </c:pt>
                <c:pt idx="238">
                  <c:v>5204339.2857142808</c:v>
                </c:pt>
                <c:pt idx="239">
                  <c:v>5204339.2857142808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2-4727-AF94-2749D62F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05744"/>
        <c:axId val="1471809152"/>
      </c:scatterChart>
      <c:valAx>
        <c:axId val="19968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09152"/>
        <c:crosses val="autoZero"/>
        <c:crossBetween val="midCat"/>
      </c:valAx>
      <c:valAx>
        <c:axId val="1471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Logistic_function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0</xdr:row>
      <xdr:rowOff>166474</xdr:rowOff>
    </xdr:from>
    <xdr:to>
      <xdr:col>16</xdr:col>
      <xdr:colOff>28575</xdr:colOff>
      <xdr:row>11</xdr:row>
      <xdr:rowOff>166901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58C27-DDCA-482E-AA00-3912B828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6" y="166474"/>
          <a:ext cx="6105524" cy="209592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13</xdr:row>
      <xdr:rowOff>1</xdr:rowOff>
    </xdr:from>
    <xdr:to>
      <xdr:col>16</xdr:col>
      <xdr:colOff>571499</xdr:colOff>
      <xdr:row>35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F02A-5188-48F6-9058-3FA9DB6D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13</xdr:row>
      <xdr:rowOff>14286</xdr:rowOff>
    </xdr:from>
    <xdr:to>
      <xdr:col>28</xdr:col>
      <xdr:colOff>28574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9553E-EC95-4FAD-A72E-B3896B88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35</xdr:row>
      <xdr:rowOff>185737</xdr:rowOff>
    </xdr:from>
    <xdr:to>
      <xdr:col>16</xdr:col>
      <xdr:colOff>590550</xdr:colOff>
      <xdr:row>57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E5C53-658D-4C6C-8AB7-53EB58A2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22413</xdr:colOff>
      <xdr:row>4</xdr:row>
      <xdr:rowOff>28575</xdr:rowOff>
    </xdr:from>
    <xdr:to>
      <xdr:col>19</xdr:col>
      <xdr:colOff>11206</xdr:colOff>
      <xdr:row>28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8C328-7662-4BD3-B94E-4D622ADE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840442</xdr:colOff>
      <xdr:row>31</xdr:row>
      <xdr:rowOff>0</xdr:rowOff>
    </xdr:from>
    <xdr:to>
      <xdr:col>18</xdr:col>
      <xdr:colOff>862853</xdr:colOff>
      <xdr:row>56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3FE98-0AC0-414A-AB96-A556A921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453330</xdr:colOff>
      <xdr:row>43</xdr:row>
      <xdr:rowOff>13854</xdr:rowOff>
    </xdr:from>
    <xdr:to>
      <xdr:col>26</xdr:col>
      <xdr:colOff>515471</xdr:colOff>
      <xdr:row>67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FCBC-5ECF-41BF-BD1C-0DB9B506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401373</xdr:colOff>
      <xdr:row>17</xdr:row>
      <xdr:rowOff>1630</xdr:rowOff>
    </xdr:from>
    <xdr:to>
      <xdr:col>26</xdr:col>
      <xdr:colOff>515470</xdr:colOff>
      <xdr:row>41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9D658-F35B-4656-B06B-460B4503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711572</xdr:colOff>
      <xdr:row>60</xdr:row>
      <xdr:rowOff>79560</xdr:rowOff>
    </xdr:from>
    <xdr:to>
      <xdr:col>19</xdr:col>
      <xdr:colOff>212912</xdr:colOff>
      <xdr:row>87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5D613-116C-46B8-8C56-6B2AD20F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974F1-D6CB-4D89-BFBF-70227AB32D29}" name="Table1" displayName="Table1" ref="B6:E66" totalsRowShown="0" headerRowDxfId="23" headerRowBorderDxfId="22" tableBorderDxfId="21" totalsRowBorderDxfId="20">
  <autoFilter ref="B6:E66" xr:uid="{8C39A2DD-AB90-4636-852F-5F520B00B869}"/>
  <tableColumns count="4">
    <tableColumn id="1" xr3:uid="{18F1F983-6CA8-4E09-9CBB-75C60336A2FE}" name="x" dataDxfId="19"/>
    <tableColumn id="2" xr3:uid="{D647EE10-1507-42FB-8A0D-61BD68E2AD4F}" name="f(x)" dataDxfId="18">
      <calculatedColumnFormula>$C$2/(1+EXP(-$C$3*(B7-$C$4)))</calculatedColumnFormula>
    </tableColumn>
    <tableColumn id="3" xr3:uid="{FF2EAC09-36FA-4896-B172-DE21F6A760FC}" name="Varation" dataDxfId="17">
      <calculatedColumnFormula>C7-C6</calculatedColumnFormula>
    </tableColumn>
    <tableColumn id="4" xr3:uid="{81F102DB-A5BC-446E-A50D-0875E9FEF755}" name="Growth Factor" dataDxfId="16">
      <calculatedColumnFormula>D7/D6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97E50E-4741-4DCE-BC2E-381733EFAB01}" name="Table5" displayName="Table5" ref="X1:X7" totalsRowShown="0">
  <autoFilter ref="X1:X7" xr:uid="{448E5E09-B947-4170-AA40-7A52652377B0}"/>
  <tableColumns count="1">
    <tableColumn id="1" xr3:uid="{5797EAF9-7A40-4063-AC60-B31B9A969A56}" name="Slow Down Growth Facto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C2C13-E386-469A-8011-C38596847BC0}" name="Table4" displayName="Table4" ref="Z1:Z16" totalsRowShown="0" dataDxfId="14">
  <autoFilter ref="Z1:Z16" xr:uid="{8C22911D-9537-4D2E-AA7E-AF19258E15DA}"/>
  <tableColumns count="1">
    <tableColumn id="1" xr3:uid="{42EA6EC5-8AC4-4D27-BAF8-B2C9FF0F54ED}" name="Death R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86A4C-EDAD-456D-8142-D2162C92282D}" name="Table6" displayName="Table6" ref="A1:M270" totalsRowShown="0">
  <autoFilter ref="A1:M270" xr:uid="{5F0FFE45-E58E-4277-A07B-F139DCF94121}"/>
  <tableColumns count="13">
    <tableColumn id="1" xr3:uid="{76A9EDAD-53C6-46B5-A87E-C169FABEC72C}" name="Date" dataDxfId="12"/>
    <tableColumn id="2" xr3:uid="{0F8ABA63-B803-43CF-B13B-BF3C9819A62A}" name="Day" dataDxfId="11"/>
    <tableColumn id="3" xr3:uid="{9BA04C7B-C899-47E7-8E3C-014F0D272138}" name="Deceased" dataDxfId="10" dataCellStyle="Input"/>
    <tableColumn id="4" xr3:uid="{77872F4F-27A7-4D2C-817D-615874B26CCA}" name="Variation" dataDxfId="9">
      <calculatedColumnFormula>IF(C2&lt;&gt;"", C2-C1,"")</calculatedColumnFormula>
    </tableColumn>
    <tableColumn id="5" xr3:uid="{83552C16-F0CF-486B-B029-DD2F052C5B4C}" name="Growth Factor" dataDxfId="8">
      <calculatedColumnFormula>IF(D1&lt;&gt;"",IF(D2&lt;&gt;"",D2/D1,""),"")</calculatedColumnFormula>
    </tableColumn>
    <tableColumn id="6" xr3:uid="{EAFF4AE1-7A70-4E9E-B61B-E9088C4BB720}" name="Variation MA4" dataDxfId="7"/>
    <tableColumn id="12" xr3:uid="{5ED0047F-693B-467E-A55F-A40E2DA7FF1B}" name="Prediction" dataDxfId="6"/>
    <tableColumn id="14" xr3:uid="{3C1A2DC8-B62F-4F8D-9926-7CDE293A81DE}" name="Weight of the Slow Down Growth Factor" dataDxfId="5">
      <calculatedColumnFormula>IF(Table6[[#This Row],[Prediction]]=0,0,1)</calculatedColumnFormula>
    </tableColumn>
    <tableColumn id="7" xr3:uid="{DB173916-1D6D-45BC-9FF9-F77D89C7AFBC}" name="Growth Factor Prediction" dataDxfId="4">
      <calculatedColumnFormula>IF(F1&lt;&gt;"",IF(F2&lt;&gt;"",F2/F1,I1-'prediction italia'!$P$2),I1-'prediction italia'!$P$2)</calculatedColumnFormula>
    </tableColumn>
    <tableColumn id="8" xr3:uid="{2F7473FD-58C4-45EB-BF18-8ABD34DA58FC}" name="Variation Prediction" dataDxfId="3">
      <calculatedColumnFormula>J1*I2</calculatedColumnFormula>
    </tableColumn>
    <tableColumn id="9" xr3:uid="{BB655958-1405-4883-984C-F9F41833616E}" name="Deceased Prediction" dataDxfId="2">
      <calculatedColumnFormula>K1+J2</calculatedColumnFormula>
    </tableColumn>
    <tableColumn id="10" xr3:uid="{09DC77CF-3123-43CC-9821-6D8E29DFE17E}" name="Error" dataDxfId="1">
      <calculatedColumnFormula>IF(C2&lt;&gt;"",(C2-K2),"")</calculatedColumnFormula>
    </tableColumn>
    <tableColumn id="11" xr3:uid="{2ADA9B86-7623-4228-A3C4-EE9E0833756D}" name="Estimated Infected" dataDxfId="0">
      <calculatedColumnFormula>K2/$P$1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Coronavirus_disease_2019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13" workbookViewId="0">
      <selection activeCell="S5" sqref="S5"/>
    </sheetView>
  </sheetViews>
  <sheetFormatPr defaultRowHeight="15" x14ac:dyDescent="0.25"/>
  <cols>
    <col min="2" max="2" width="4.140625" customWidth="1"/>
    <col min="3" max="3" width="13.7109375" bestFit="1" customWidth="1"/>
    <col min="4" max="4" width="12.5703125" bestFit="1" customWidth="1"/>
    <col min="5" max="5" width="16" bestFit="1" customWidth="1"/>
  </cols>
  <sheetData>
    <row r="1" spans="1:5" x14ac:dyDescent="0.25">
      <c r="A1" s="1"/>
    </row>
    <row r="2" spans="1:5" x14ac:dyDescent="0.25">
      <c r="B2" s="2" t="s">
        <v>0</v>
      </c>
      <c r="C2" s="2">
        <v>50</v>
      </c>
    </row>
    <row r="3" spans="1:5" x14ac:dyDescent="0.25">
      <c r="B3" s="2" t="s">
        <v>1</v>
      </c>
      <c r="C3" s="2">
        <v>0.4</v>
      </c>
    </row>
    <row r="4" spans="1:5" x14ac:dyDescent="0.25">
      <c r="B4" s="2" t="s">
        <v>2</v>
      </c>
      <c r="C4" s="2">
        <v>25</v>
      </c>
    </row>
    <row r="6" spans="1:5" x14ac:dyDescent="0.25">
      <c r="B6" s="6" t="s">
        <v>3</v>
      </c>
      <c r="C6" s="7" t="s">
        <v>4</v>
      </c>
      <c r="D6" s="7" t="s">
        <v>5</v>
      </c>
      <c r="E6" s="8" t="s">
        <v>15</v>
      </c>
    </row>
    <row r="7" spans="1:5" x14ac:dyDescent="0.25">
      <c r="B7" s="4">
        <v>1</v>
      </c>
      <c r="C7" s="3">
        <f>$C$2/(1+EXP(-$C$3*(B7-$C$4)))</f>
        <v>3.3862074809885056E-3</v>
      </c>
      <c r="D7" s="3"/>
      <c r="E7" s="5"/>
    </row>
    <row r="8" spans="1:5" x14ac:dyDescent="0.25">
      <c r="B8" s="4">
        <v>2</v>
      </c>
      <c r="C8" s="3">
        <f t="shared" ref="C8:C60" si="0">$C$2/(1+EXP(-$C$3*(B8-$C$4)))</f>
        <v>5.0514596953886359E-3</v>
      </c>
      <c r="D8" s="3">
        <f>C8-C7</f>
        <v>1.6652522144001303E-3</v>
      </c>
      <c r="E8" s="5"/>
    </row>
    <row r="9" spans="1:5" x14ac:dyDescent="0.25">
      <c r="B9" s="4">
        <v>3</v>
      </c>
      <c r="C9" s="3">
        <f t="shared" si="0"/>
        <v>7.5355179029878705E-3</v>
      </c>
      <c r="D9" s="3">
        <f t="shared" ref="D9:D60" si="1">C9-C8</f>
        <v>2.4840582075992346E-3</v>
      </c>
      <c r="E9" s="5">
        <f>D9/D8</f>
        <v>1.4917008883810796</v>
      </c>
    </row>
    <row r="10" spans="1:5" x14ac:dyDescent="0.25">
      <c r="B10" s="4">
        <v>4</v>
      </c>
      <c r="C10" s="3">
        <f t="shared" si="0"/>
        <v>1.1240838511664764E-2</v>
      </c>
      <c r="D10" s="3">
        <f t="shared" si="1"/>
        <v>3.7053206086768934E-3</v>
      </c>
      <c r="E10" s="5">
        <f t="shared" ref="E10:E60" si="2">D10/D9</f>
        <v>1.4916400096187645</v>
      </c>
    </row>
    <row r="11" spans="1:5" x14ac:dyDescent="0.25">
      <c r="B11" s="4">
        <v>5</v>
      </c>
      <c r="C11" s="3">
        <f t="shared" si="0"/>
        <v>1.6767506523323907E-2</v>
      </c>
      <c r="D11" s="3">
        <f t="shared" si="1"/>
        <v>5.5266680116591426E-3</v>
      </c>
      <c r="E11" s="5">
        <f t="shared" si="2"/>
        <v>1.4915492059491773</v>
      </c>
    </row>
    <row r="12" spans="1:5" x14ac:dyDescent="0.25">
      <c r="B12" s="4">
        <v>6</v>
      </c>
      <c r="C12" s="3">
        <f t="shared" si="0"/>
        <v>2.5010055353978194E-2</v>
      </c>
      <c r="D12" s="3">
        <f t="shared" si="1"/>
        <v>8.2425488306542873E-3</v>
      </c>
      <c r="E12" s="5">
        <f t="shared" si="2"/>
        <v>1.4914137801050618</v>
      </c>
    </row>
    <row r="13" spans="1:5" x14ac:dyDescent="0.25">
      <c r="B13" s="4">
        <v>7</v>
      </c>
      <c r="C13" s="3">
        <f t="shared" si="0"/>
        <v>3.7301441691834851E-2</v>
      </c>
      <c r="D13" s="3">
        <f t="shared" si="1"/>
        <v>1.2291386337856657E-2</v>
      </c>
      <c r="E13" s="5">
        <f t="shared" si="2"/>
        <v>1.4912118314840455</v>
      </c>
    </row>
    <row r="14" spans="1:5" x14ac:dyDescent="0.25">
      <c r="B14" s="4">
        <v>8</v>
      </c>
      <c r="C14" s="3">
        <f t="shared" si="0"/>
        <v>5.5626801643016033E-2</v>
      </c>
      <c r="D14" s="3">
        <f t="shared" si="1"/>
        <v>1.8325359951181182E-2</v>
      </c>
      <c r="E14" s="5">
        <f t="shared" si="2"/>
        <v>1.4909107441151928</v>
      </c>
    </row>
    <row r="15" spans="1:5" x14ac:dyDescent="0.25">
      <c r="B15" s="4">
        <v>9</v>
      </c>
      <c r="C15" s="3">
        <f t="shared" si="0"/>
        <v>8.2940054008721065E-2</v>
      </c>
      <c r="D15" s="3">
        <f t="shared" si="1"/>
        <v>2.7313252365705032E-2</v>
      </c>
      <c r="E15" s="5">
        <f t="shared" si="2"/>
        <v>1.4904619848378218</v>
      </c>
    </row>
    <row r="16" spans="1:5" x14ac:dyDescent="0.25">
      <c r="B16" s="4">
        <v>10</v>
      </c>
      <c r="C16" s="3">
        <f t="shared" si="0"/>
        <v>0.12363115783173872</v>
      </c>
      <c r="D16" s="3">
        <f t="shared" si="1"/>
        <v>4.069110382301766E-2</v>
      </c>
      <c r="E16" s="5">
        <f t="shared" si="2"/>
        <v>1.4897934262164281</v>
      </c>
    </row>
    <row r="17" spans="2:5" x14ac:dyDescent="0.25">
      <c r="B17" s="4">
        <v>11</v>
      </c>
      <c r="C17" s="3">
        <f t="shared" si="0"/>
        <v>0.1842119949717993</v>
      </c>
      <c r="D17" s="3">
        <f t="shared" si="1"/>
        <v>6.0580837140060573E-2</v>
      </c>
      <c r="E17" s="5">
        <f t="shared" si="2"/>
        <v>1.4887980774262488</v>
      </c>
    </row>
    <row r="18" spans="2:5" x14ac:dyDescent="0.25">
      <c r="B18" s="4">
        <v>12</v>
      </c>
      <c r="C18" s="3">
        <f t="shared" si="0"/>
        <v>0.27431494497252018</v>
      </c>
      <c r="D18" s="3">
        <f t="shared" si="1"/>
        <v>9.0102950000720883E-2</v>
      </c>
      <c r="E18" s="5">
        <f t="shared" si="2"/>
        <v>1.4873176775752754</v>
      </c>
    </row>
    <row r="19" spans="2:5" x14ac:dyDescent="0.25">
      <c r="B19" s="4">
        <v>13</v>
      </c>
      <c r="C19" s="3">
        <f t="shared" si="0"/>
        <v>0.4081285576579945</v>
      </c>
      <c r="D19" s="3">
        <f t="shared" si="1"/>
        <v>0.13381361268547431</v>
      </c>
      <c r="E19" s="5">
        <f t="shared" si="2"/>
        <v>1.4851191074698855</v>
      </c>
    </row>
    <row r="20" spans="2:5" x14ac:dyDescent="0.25">
      <c r="B20" s="4">
        <v>14</v>
      </c>
      <c r="C20" s="3">
        <f t="shared" si="0"/>
        <v>0.60642174921371184</v>
      </c>
      <c r="D20" s="3">
        <f t="shared" si="1"/>
        <v>0.19829319155571734</v>
      </c>
      <c r="E20" s="5">
        <f t="shared" si="2"/>
        <v>1.4818611318849955</v>
      </c>
    </row>
    <row r="21" spans="2:5" x14ac:dyDescent="0.25">
      <c r="B21" s="4">
        <v>15</v>
      </c>
      <c r="C21" s="3">
        <f t="shared" si="0"/>
        <v>0.89931049810457797</v>
      </c>
      <c r="D21" s="3">
        <f t="shared" si="1"/>
        <v>0.29288874889086614</v>
      </c>
      <c r="E21" s="5">
        <f t="shared" si="2"/>
        <v>1.4770489424926569</v>
      </c>
    </row>
    <row r="22" spans="2:5" x14ac:dyDescent="0.25">
      <c r="B22" s="4">
        <v>16</v>
      </c>
      <c r="C22" s="3">
        <f t="shared" si="0"/>
        <v>1.3298496788432927</v>
      </c>
      <c r="D22" s="3">
        <f t="shared" si="1"/>
        <v>0.43053918073871478</v>
      </c>
      <c r="E22" s="5">
        <f t="shared" si="2"/>
        <v>1.4699751436991486</v>
      </c>
    </row>
    <row r="23" spans="2:5" x14ac:dyDescent="0.25">
      <c r="B23" s="4">
        <v>17</v>
      </c>
      <c r="C23" s="3">
        <f t="shared" si="0"/>
        <v>1.9582861398382176</v>
      </c>
      <c r="D23" s="3">
        <f t="shared" si="1"/>
        <v>0.62843646099492489</v>
      </c>
      <c r="E23" s="5">
        <f t="shared" si="2"/>
        <v>1.4596498741802313</v>
      </c>
    </row>
    <row r="24" spans="2:5" x14ac:dyDescent="0.25">
      <c r="B24" s="4">
        <v>18</v>
      </c>
      <c r="C24" s="3">
        <f t="shared" si="0"/>
        <v>2.8662087949434363</v>
      </c>
      <c r="D24" s="3">
        <f t="shared" si="1"/>
        <v>0.90792265510521863</v>
      </c>
      <c r="E24" s="5">
        <f t="shared" si="2"/>
        <v>1.4447326204908897</v>
      </c>
    </row>
    <row r="25" spans="2:5" x14ac:dyDescent="0.25">
      <c r="B25" s="4">
        <v>19</v>
      </c>
      <c r="C25" s="3">
        <f t="shared" si="0"/>
        <v>4.1586348246961178</v>
      </c>
      <c r="D25" s="3">
        <f t="shared" si="1"/>
        <v>1.2924260297526815</v>
      </c>
      <c r="E25" s="5">
        <f t="shared" si="2"/>
        <v>1.4234979405849313</v>
      </c>
    </row>
    <row r="26" spans="2:5" x14ac:dyDescent="0.25">
      <c r="B26" s="4">
        <v>20</v>
      </c>
      <c r="C26" s="3">
        <f t="shared" si="0"/>
        <v>5.9601461011058774</v>
      </c>
      <c r="D26" s="3">
        <f t="shared" si="1"/>
        <v>1.8015112764097596</v>
      </c>
      <c r="E26" s="5">
        <f t="shared" si="2"/>
        <v>1.3938989427151174</v>
      </c>
    </row>
    <row r="27" spans="2:5" x14ac:dyDescent="0.25">
      <c r="B27" s="4">
        <v>21</v>
      </c>
      <c r="C27" s="3">
        <f t="shared" si="0"/>
        <v>8.3990807433037755</v>
      </c>
      <c r="D27" s="3">
        <f t="shared" si="1"/>
        <v>2.4389346421978981</v>
      </c>
      <c r="E27" s="5">
        <f t="shared" si="2"/>
        <v>1.3538270196445634</v>
      </c>
    </row>
    <row r="28" spans="2:5" x14ac:dyDescent="0.25">
      <c r="B28" s="4">
        <v>22</v>
      </c>
      <c r="C28" s="3">
        <f t="shared" si="0"/>
        <v>11.573760825049115</v>
      </c>
      <c r="D28" s="3">
        <f t="shared" si="1"/>
        <v>3.1746800817453398</v>
      </c>
      <c r="E28" s="5">
        <f t="shared" si="2"/>
        <v>1.3016667305542919</v>
      </c>
    </row>
    <row r="29" spans="2:5" x14ac:dyDescent="0.25">
      <c r="B29" s="4">
        <v>23</v>
      </c>
      <c r="C29" s="3">
        <f t="shared" si="0"/>
        <v>15.501275943619376</v>
      </c>
      <c r="D29" s="3">
        <f t="shared" si="1"/>
        <v>3.9275151185702608</v>
      </c>
      <c r="E29" s="5">
        <f t="shared" si="2"/>
        <v>1.2371372917711556</v>
      </c>
    </row>
    <row r="30" spans="2:5" x14ac:dyDescent="0.25">
      <c r="B30" s="4">
        <v>24</v>
      </c>
      <c r="C30" s="3">
        <f t="shared" si="0"/>
        <v>20.0656169943774</v>
      </c>
      <c r="D30" s="3">
        <f t="shared" si="1"/>
        <v>4.5643410507580242</v>
      </c>
      <c r="E30" s="5">
        <f t="shared" si="2"/>
        <v>1.1621447436769099</v>
      </c>
    </row>
    <row r="31" spans="2:5" x14ac:dyDescent="0.25">
      <c r="B31" s="4">
        <v>25</v>
      </c>
      <c r="C31" s="3">
        <f t="shared" si="0"/>
        <v>25</v>
      </c>
      <c r="D31" s="3">
        <f t="shared" si="1"/>
        <v>4.9343830056225997</v>
      </c>
      <c r="E31" s="5">
        <f t="shared" si="2"/>
        <v>1.0810723718384543</v>
      </c>
    </row>
    <row r="32" spans="2:5" x14ac:dyDescent="0.25">
      <c r="B32" s="4">
        <v>26</v>
      </c>
      <c r="C32" s="3">
        <f t="shared" si="0"/>
        <v>29.9343830056226</v>
      </c>
      <c r="D32" s="3">
        <f t="shared" si="1"/>
        <v>4.9343830056225997</v>
      </c>
      <c r="E32" s="5">
        <f t="shared" si="2"/>
        <v>1</v>
      </c>
    </row>
    <row r="33" spans="2:5" x14ac:dyDescent="0.25">
      <c r="B33" s="4">
        <v>27</v>
      </c>
      <c r="C33" s="3">
        <f t="shared" si="0"/>
        <v>34.498724056380624</v>
      </c>
      <c r="D33" s="3">
        <f t="shared" si="1"/>
        <v>4.5643410507580242</v>
      </c>
      <c r="E33" s="5">
        <f t="shared" si="2"/>
        <v>0.92500745190575551</v>
      </c>
    </row>
    <row r="34" spans="2:5" x14ac:dyDescent="0.25">
      <c r="B34" s="4">
        <v>28</v>
      </c>
      <c r="C34" s="3">
        <f t="shared" si="0"/>
        <v>38.426239174950886</v>
      </c>
      <c r="D34" s="3">
        <f t="shared" si="1"/>
        <v>3.9275151185702626</v>
      </c>
      <c r="E34" s="5">
        <f t="shared" si="2"/>
        <v>0.86047801312261696</v>
      </c>
    </row>
    <row r="35" spans="2:5" x14ac:dyDescent="0.25">
      <c r="B35" s="4">
        <v>29</v>
      </c>
      <c r="C35" s="3">
        <f t="shared" si="0"/>
        <v>41.600919256696223</v>
      </c>
      <c r="D35" s="3">
        <f t="shared" si="1"/>
        <v>3.1746800817453362</v>
      </c>
      <c r="E35" s="5">
        <f t="shared" si="2"/>
        <v>0.80831772403234392</v>
      </c>
    </row>
    <row r="36" spans="2:5" x14ac:dyDescent="0.25">
      <c r="B36" s="4">
        <v>30</v>
      </c>
      <c r="C36" s="3">
        <f t="shared" si="0"/>
        <v>44.039853898894116</v>
      </c>
      <c r="D36" s="3">
        <f t="shared" si="1"/>
        <v>2.4389346421978928</v>
      </c>
      <c r="E36" s="5">
        <f t="shared" si="2"/>
        <v>0.76824580096179185</v>
      </c>
    </row>
    <row r="37" spans="2:5" x14ac:dyDescent="0.25">
      <c r="B37" s="4">
        <v>31</v>
      </c>
      <c r="C37" s="3">
        <f t="shared" si="0"/>
        <v>45.841365175303885</v>
      </c>
      <c r="D37" s="3">
        <f t="shared" si="1"/>
        <v>1.8015112764097694</v>
      </c>
      <c r="E37" s="5">
        <f t="shared" si="2"/>
        <v>0.7386468030919856</v>
      </c>
    </row>
    <row r="38" spans="2:5" x14ac:dyDescent="0.25">
      <c r="B38" s="4">
        <v>32</v>
      </c>
      <c r="C38" s="3">
        <f t="shared" si="0"/>
        <v>47.133791205056568</v>
      </c>
      <c r="D38" s="3">
        <f t="shared" si="1"/>
        <v>1.2924260297526828</v>
      </c>
      <c r="E38" s="5">
        <f t="shared" si="2"/>
        <v>0.71741212318601622</v>
      </c>
    </row>
    <row r="39" spans="2:5" x14ac:dyDescent="0.25">
      <c r="B39" s="4">
        <v>33</v>
      </c>
      <c r="C39" s="3">
        <f t="shared" si="0"/>
        <v>48.041713860161785</v>
      </c>
      <c r="D39" s="3">
        <f t="shared" si="1"/>
        <v>0.9079226551052173</v>
      </c>
      <c r="E39" s="5">
        <f t="shared" si="2"/>
        <v>0.70249486949667539</v>
      </c>
    </row>
    <row r="40" spans="2:5" x14ac:dyDescent="0.25">
      <c r="B40" s="4">
        <v>34</v>
      </c>
      <c r="C40" s="3">
        <f t="shared" si="0"/>
        <v>48.670150321156704</v>
      </c>
      <c r="D40" s="3">
        <f t="shared" si="1"/>
        <v>0.62843646099491934</v>
      </c>
      <c r="E40" s="5">
        <f t="shared" si="2"/>
        <v>0.69216959997775485</v>
      </c>
    </row>
    <row r="41" spans="2:5" x14ac:dyDescent="0.25">
      <c r="B41" s="4">
        <v>35</v>
      </c>
      <c r="C41" s="3">
        <f t="shared" si="0"/>
        <v>49.100689501895417</v>
      </c>
      <c r="D41" s="3">
        <f t="shared" si="1"/>
        <v>0.43053918073871245</v>
      </c>
      <c r="E41" s="5">
        <f t="shared" si="2"/>
        <v>0.68509580118425562</v>
      </c>
    </row>
    <row r="42" spans="2:5" x14ac:dyDescent="0.25">
      <c r="B42" s="4">
        <v>36</v>
      </c>
      <c r="C42" s="3">
        <f t="shared" si="0"/>
        <v>49.393578250786291</v>
      </c>
      <c r="D42" s="3">
        <f t="shared" si="1"/>
        <v>0.29288874889087424</v>
      </c>
      <c r="E42" s="5">
        <f t="shared" si="2"/>
        <v>0.68028361179194019</v>
      </c>
    </row>
    <row r="43" spans="2:5" x14ac:dyDescent="0.25">
      <c r="B43" s="4">
        <v>37</v>
      </c>
      <c r="C43" s="3">
        <f t="shared" si="0"/>
        <v>49.591871442342004</v>
      </c>
      <c r="D43" s="3">
        <f t="shared" si="1"/>
        <v>0.19829319155571312</v>
      </c>
      <c r="E43" s="5">
        <f t="shared" si="2"/>
        <v>0.67702563620698886</v>
      </c>
    </row>
    <row r="44" spans="2:5" x14ac:dyDescent="0.25">
      <c r="B44" s="4">
        <v>38</v>
      </c>
      <c r="C44" s="3">
        <f t="shared" si="0"/>
        <v>49.725685055027476</v>
      </c>
      <c r="D44" s="3">
        <f t="shared" si="1"/>
        <v>0.13381361268547209</v>
      </c>
      <c r="E44" s="5">
        <f t="shared" si="2"/>
        <v>0.67482706610163856</v>
      </c>
    </row>
    <row r="45" spans="2:5" x14ac:dyDescent="0.25">
      <c r="B45" s="4">
        <v>39</v>
      </c>
      <c r="C45" s="3">
        <f t="shared" si="0"/>
        <v>49.815788005028203</v>
      </c>
      <c r="D45" s="3">
        <f t="shared" si="1"/>
        <v>9.0102950000726878E-2</v>
      </c>
      <c r="E45" s="5">
        <f t="shared" si="2"/>
        <v>0.67334666625071393</v>
      </c>
    </row>
    <row r="46" spans="2:5" x14ac:dyDescent="0.25">
      <c r="B46" s="4">
        <v>40</v>
      </c>
      <c r="C46" s="3">
        <f t="shared" si="0"/>
        <v>49.876368842168269</v>
      </c>
      <c r="D46" s="3">
        <f t="shared" si="1"/>
        <v>6.0580837140065569E-2</v>
      </c>
      <c r="E46" s="5">
        <f t="shared" si="2"/>
        <v>0.67235131746049215</v>
      </c>
    </row>
    <row r="47" spans="2:5" x14ac:dyDescent="0.25">
      <c r="B47" s="4">
        <v>41</v>
      </c>
      <c r="C47" s="3">
        <f t="shared" si="0"/>
        <v>49.917059945991276</v>
      </c>
      <c r="D47" s="3">
        <f t="shared" si="1"/>
        <v>4.0691103823007779E-2</v>
      </c>
      <c r="E47" s="5">
        <f t="shared" si="2"/>
        <v>0.67168275883887429</v>
      </c>
    </row>
    <row r="48" spans="2:5" x14ac:dyDescent="0.25">
      <c r="B48" s="4">
        <v>42</v>
      </c>
      <c r="C48" s="3">
        <f t="shared" si="0"/>
        <v>49.944373198356985</v>
      </c>
      <c r="D48" s="3">
        <f t="shared" si="1"/>
        <v>2.7313252365708252E-2</v>
      </c>
      <c r="E48" s="5">
        <f t="shared" si="2"/>
        <v>0.67123399956195462</v>
      </c>
    </row>
    <row r="49" spans="2:5" x14ac:dyDescent="0.25">
      <c r="B49" s="4">
        <v>43</v>
      </c>
      <c r="C49" s="3">
        <f t="shared" si="0"/>
        <v>49.962698558308169</v>
      </c>
      <c r="D49" s="3">
        <f t="shared" si="1"/>
        <v>1.8325359951184339E-2</v>
      </c>
      <c r="E49" s="5">
        <f t="shared" si="2"/>
        <v>0.67093291219290319</v>
      </c>
    </row>
    <row r="50" spans="2:5" x14ac:dyDescent="0.25">
      <c r="B50" s="4">
        <v>44</v>
      </c>
      <c r="C50" s="3">
        <f t="shared" si="0"/>
        <v>49.974989944646026</v>
      </c>
      <c r="D50" s="3">
        <f t="shared" si="1"/>
        <v>1.2291386337857091E-2</v>
      </c>
      <c r="E50" s="5">
        <f t="shared" si="2"/>
        <v>0.67073096357175332</v>
      </c>
    </row>
    <row r="51" spans="2:5" x14ac:dyDescent="0.25">
      <c r="B51" s="4">
        <v>45</v>
      </c>
      <c r="C51" s="3">
        <f t="shared" si="0"/>
        <v>49.983232493476685</v>
      </c>
      <c r="D51" s="3">
        <f t="shared" si="1"/>
        <v>8.2425488306583361E-3</v>
      </c>
      <c r="E51" s="5">
        <f t="shared" si="2"/>
        <v>0.67059553772803804</v>
      </c>
    </row>
    <row r="52" spans="2:5" x14ac:dyDescent="0.25">
      <c r="B52" s="4">
        <v>46</v>
      </c>
      <c r="C52" s="3">
        <f t="shared" si="0"/>
        <v>49.988759161488332</v>
      </c>
      <c r="D52" s="3">
        <f t="shared" si="1"/>
        <v>5.5266680116474731E-3</v>
      </c>
      <c r="E52" s="5">
        <f t="shared" si="2"/>
        <v>0.67050473405640176</v>
      </c>
    </row>
    <row r="53" spans="2:5" x14ac:dyDescent="0.25">
      <c r="B53" s="4">
        <v>47</v>
      </c>
      <c r="C53" s="3">
        <f t="shared" si="0"/>
        <v>49.992464482097013</v>
      </c>
      <c r="D53" s="3">
        <f t="shared" si="1"/>
        <v>3.7053206086810064E-3</v>
      </c>
      <c r="E53" s="5">
        <f t="shared" si="2"/>
        <v>0.67044385529798967</v>
      </c>
    </row>
    <row r="54" spans="2:5" x14ac:dyDescent="0.25">
      <c r="B54" s="4">
        <v>48</v>
      </c>
      <c r="C54" s="3">
        <f t="shared" si="0"/>
        <v>49.994948540304613</v>
      </c>
      <c r="D54" s="3">
        <f t="shared" si="1"/>
        <v>2.4840582075995599E-3</v>
      </c>
      <c r="E54" s="5">
        <f t="shared" si="2"/>
        <v>0.67040304198772616</v>
      </c>
    </row>
    <row r="55" spans="2:5" x14ac:dyDescent="0.25">
      <c r="B55" s="4">
        <v>49</v>
      </c>
      <c r="C55" s="3">
        <f t="shared" si="0"/>
        <v>49.996613792519014</v>
      </c>
      <c r="D55" s="3">
        <f t="shared" si="1"/>
        <v>1.6652522144013915E-3</v>
      </c>
      <c r="E55" s="5">
        <f t="shared" si="2"/>
        <v>0.67037568173999762</v>
      </c>
    </row>
    <row r="56" spans="2:5" x14ac:dyDescent="0.25">
      <c r="B56" s="4">
        <v>50</v>
      </c>
      <c r="C56" s="3">
        <f t="shared" si="0"/>
        <v>49.99773010656488</v>
      </c>
      <c r="D56" s="3">
        <f t="shared" si="1"/>
        <v>1.1163140458663179E-3</v>
      </c>
      <c r="E56" s="5">
        <f t="shared" si="2"/>
        <v>0.67035734059515995</v>
      </c>
    </row>
    <row r="57" spans="2:5" x14ac:dyDescent="0.25">
      <c r="B57" s="4">
        <v>51</v>
      </c>
      <c r="C57" s="3">
        <f t="shared" si="0"/>
        <v>49.998478422154967</v>
      </c>
      <c r="D57" s="3">
        <f t="shared" si="1"/>
        <v>7.4831559008714521E-4</v>
      </c>
      <c r="E57" s="5">
        <f t="shared" si="2"/>
        <v>0.67034504569582232</v>
      </c>
    </row>
    <row r="58" spans="2:5" x14ac:dyDescent="0.25">
      <c r="B58" s="4">
        <v>52</v>
      </c>
      <c r="C58" s="3">
        <f t="shared" si="0"/>
        <v>49.998980045636003</v>
      </c>
      <c r="D58" s="3">
        <f t="shared" si="1"/>
        <v>5.0162348103555132E-4</v>
      </c>
      <c r="E58" s="5">
        <f t="shared" si="2"/>
        <v>0.67033680399085993</v>
      </c>
    </row>
    <row r="59" spans="2:5" x14ac:dyDescent="0.25">
      <c r="B59" s="4">
        <v>53</v>
      </c>
      <c r="C59" s="3">
        <f t="shared" si="0"/>
        <v>49.999316299545768</v>
      </c>
      <c r="D59" s="3">
        <f t="shared" si="1"/>
        <v>3.3625390976510516E-4</v>
      </c>
      <c r="E59" s="5">
        <f t="shared" si="2"/>
        <v>0.67033127929127778</v>
      </c>
    </row>
    <row r="60" spans="2:5" x14ac:dyDescent="0.25">
      <c r="B60" s="4">
        <v>54</v>
      </c>
      <c r="C60" s="3">
        <f t="shared" si="0"/>
        <v>49.99954169981401</v>
      </c>
      <c r="D60" s="3">
        <f t="shared" si="1"/>
        <v>2.2540026824202641E-4</v>
      </c>
      <c r="E60" s="5">
        <f t="shared" si="2"/>
        <v>0.67032757596627768</v>
      </c>
    </row>
    <row r="61" spans="2:5" x14ac:dyDescent="0.25">
      <c r="B61" s="4">
        <v>55</v>
      </c>
      <c r="C61" s="3">
        <f t="shared" ref="C61:C66" si="3">$C$2/(1+EXP(-$C$3*(B61-$C$4)))</f>
        <v>49.999692791269887</v>
      </c>
      <c r="D61" s="3">
        <f t="shared" ref="D61:D66" si="4">C61-C60</f>
        <v>1.510914558764398E-4</v>
      </c>
      <c r="E61" s="5">
        <f t="shared" ref="E61:E66" si="5">D61/D60</f>
        <v>0.67032509346529889</v>
      </c>
    </row>
    <row r="62" spans="2:5" x14ac:dyDescent="0.25">
      <c r="B62" s="4">
        <v>56</v>
      </c>
      <c r="C62" s="3">
        <f t="shared" si="3"/>
        <v>49.999794071412751</v>
      </c>
      <c r="D62" s="3">
        <f t="shared" si="4"/>
        <v>1.0128014286436837E-4</v>
      </c>
      <c r="E62" s="5">
        <f t="shared" si="5"/>
        <v>0.67032342945449985</v>
      </c>
    </row>
    <row r="63" spans="2:5" x14ac:dyDescent="0.25">
      <c r="B63" s="4">
        <v>57</v>
      </c>
      <c r="C63" s="3">
        <f t="shared" si="3"/>
        <v>49.999861961752487</v>
      </c>
      <c r="D63" s="3">
        <f t="shared" si="4"/>
        <v>6.7890339735754424E-5</v>
      </c>
      <c r="E63" s="5">
        <f t="shared" si="5"/>
        <v>0.67032231408550969</v>
      </c>
    </row>
    <row r="64" spans="2:5" x14ac:dyDescent="0.25">
      <c r="B64" s="4">
        <v>58</v>
      </c>
      <c r="C64" s="3">
        <f t="shared" si="3"/>
        <v>49.999907470111353</v>
      </c>
      <c r="D64" s="3">
        <f t="shared" si="4"/>
        <v>4.5508358866186427E-5</v>
      </c>
      <c r="E64" s="5">
        <f t="shared" si="5"/>
        <v>0.67032156626872008</v>
      </c>
    </row>
    <row r="65" spans="2:5" x14ac:dyDescent="0.25">
      <c r="B65" s="4">
        <v>59</v>
      </c>
      <c r="C65" s="3">
        <f t="shared" si="3"/>
        <v>49.999937975322943</v>
      </c>
      <c r="D65" s="3">
        <f t="shared" si="4"/>
        <v>3.0505211590536874E-5</v>
      </c>
      <c r="E65" s="5">
        <f t="shared" si="5"/>
        <v>0.67032106519672419</v>
      </c>
    </row>
    <row r="66" spans="2:5" x14ac:dyDescent="0.25">
      <c r="B66" s="9">
        <v>60</v>
      </c>
      <c r="C66" s="10">
        <f t="shared" si="3"/>
        <v>49.999958423598613</v>
      </c>
      <c r="D66" s="10">
        <f t="shared" si="4"/>
        <v>2.0448275670048588E-5</v>
      </c>
      <c r="E66" s="11">
        <f t="shared" si="5"/>
        <v>0.67032072894691597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0"/>
  <sheetViews>
    <sheetView tabSelected="1" topLeftCell="A223" zoomScale="80" zoomScaleNormal="80" workbookViewId="0">
      <selection activeCell="G249" sqref="G249"/>
    </sheetView>
  </sheetViews>
  <sheetFormatPr defaultColWidth="13.28515625" defaultRowHeight="15" x14ac:dyDescent="0.25"/>
  <cols>
    <col min="1" max="1" width="9.140625" bestFit="1" customWidth="1"/>
    <col min="2" max="2" width="7.7109375" bestFit="1" customWidth="1"/>
    <col min="3" max="3" width="12.7109375" bestFit="1" customWidth="1"/>
    <col min="4" max="4" width="12.140625" bestFit="1" customWidth="1"/>
    <col min="5" max="6" width="16.7109375" bestFit="1" customWidth="1"/>
    <col min="7" max="7" width="12.85546875" bestFit="1" customWidth="1"/>
    <col min="8" max="8" width="41" bestFit="1" customWidth="1"/>
    <col min="9" max="9" width="26.5703125" bestFit="1" customWidth="1"/>
    <col min="10" max="10" width="21.7109375" bestFit="1" customWidth="1"/>
    <col min="11" max="11" width="22.28515625" bestFit="1" customWidth="1"/>
    <col min="12" max="12" width="8.42578125" bestFit="1" customWidth="1"/>
    <col min="13" max="13" width="20.85546875" bestFit="1" customWidth="1"/>
    <col min="15" max="15" width="25" bestFit="1" customWidth="1"/>
    <col min="16" max="16" width="6.5703125" bestFit="1" customWidth="1"/>
    <col min="18" max="18" width="58.42578125" bestFit="1" customWidth="1"/>
    <col min="24" max="24" width="27.85546875" bestFit="1" customWidth="1"/>
    <col min="26" max="26" width="14.140625" bestFit="1" customWidth="1"/>
    <col min="28" max="28" width="27.5703125" customWidth="1"/>
  </cols>
  <sheetData>
    <row r="1" spans="1:26" x14ac:dyDescent="0.25">
      <c r="A1" t="s">
        <v>6</v>
      </c>
      <c r="B1" t="s">
        <v>8</v>
      </c>
      <c r="C1" t="s">
        <v>10</v>
      </c>
      <c r="D1" t="s">
        <v>11</v>
      </c>
      <c r="E1" t="s">
        <v>15</v>
      </c>
      <c r="F1" t="s">
        <v>20</v>
      </c>
      <c r="G1" t="s">
        <v>22</v>
      </c>
      <c r="H1" t="s">
        <v>21</v>
      </c>
      <c r="I1" t="s">
        <v>16</v>
      </c>
      <c r="J1" t="s">
        <v>12</v>
      </c>
      <c r="K1" t="s">
        <v>13</v>
      </c>
      <c r="L1" t="s">
        <v>18</v>
      </c>
      <c r="M1" t="s">
        <v>14</v>
      </c>
      <c r="O1" s="15" t="s">
        <v>9</v>
      </c>
      <c r="P1" s="2">
        <v>8.0000000000000002E-3</v>
      </c>
      <c r="R1" s="13" t="s">
        <v>7</v>
      </c>
      <c r="X1" t="s">
        <v>17</v>
      </c>
      <c r="Z1" t="s">
        <v>9</v>
      </c>
    </row>
    <row r="2" spans="1:26" x14ac:dyDescent="0.25">
      <c r="A2" s="17">
        <v>43885.75</v>
      </c>
      <c r="B2" s="18">
        <v>1</v>
      </c>
      <c r="C2" s="22">
        <v>7</v>
      </c>
      <c r="D2" s="20"/>
      <c r="E2" s="21"/>
      <c r="F2" s="20"/>
      <c r="G2" s="20"/>
      <c r="H2" s="20"/>
      <c r="I2" s="21"/>
      <c r="J2" s="20"/>
      <c r="K2" s="20">
        <f>C2</f>
        <v>7</v>
      </c>
      <c r="L2" s="20">
        <f t="shared" ref="L2:L33" si="0">IF(C2&lt;&gt;"",(C2-K2),"")</f>
        <v>0</v>
      </c>
      <c r="M2" s="18">
        <f>K2/$P$1</f>
        <v>875</v>
      </c>
      <c r="O2" s="15" t="s">
        <v>17</v>
      </c>
      <c r="P2" s="2">
        <v>0.04</v>
      </c>
      <c r="X2" s="12">
        <v>0</v>
      </c>
      <c r="Z2" s="14">
        <v>1E-3</v>
      </c>
    </row>
    <row r="3" spans="1:26" x14ac:dyDescent="0.25">
      <c r="A3" s="17">
        <v>43886.75</v>
      </c>
      <c r="B3" s="18">
        <v>2</v>
      </c>
      <c r="C3" s="22">
        <v>10</v>
      </c>
      <c r="D3" s="18">
        <f>IF(C3&lt;&gt;"", C3-C2,"")</f>
        <v>3</v>
      </c>
      <c r="E3" s="21"/>
      <c r="F3" s="20"/>
      <c r="G3" s="20"/>
      <c r="H3" s="20"/>
      <c r="I3" s="21"/>
      <c r="J3" s="20">
        <f>D3</f>
        <v>3</v>
      </c>
      <c r="K3" s="20">
        <f>K2+J3</f>
        <v>10</v>
      </c>
      <c r="L3" s="20">
        <f t="shared" si="0"/>
        <v>0</v>
      </c>
      <c r="M3" s="18">
        <f t="shared" ref="M3:M61" si="1">K3/$P$1</f>
        <v>1250</v>
      </c>
      <c r="O3" s="15" t="s">
        <v>19</v>
      </c>
      <c r="P3" s="16">
        <f>AVERAGE(L7:L61)</f>
        <v>-702.74545454544864</v>
      </c>
      <c r="X3" s="12">
        <v>0.02</v>
      </c>
      <c r="Z3" s="14">
        <v>2E-3</v>
      </c>
    </row>
    <row r="4" spans="1:26" x14ac:dyDescent="0.25">
      <c r="A4" s="17">
        <v>43887.75</v>
      </c>
      <c r="B4" s="18">
        <v>3</v>
      </c>
      <c r="C4" s="22">
        <v>12</v>
      </c>
      <c r="D4" s="18">
        <f t="shared" ref="D4:D67" si="2">IF(C4&lt;&gt;"", C4-C3,"")</f>
        <v>2</v>
      </c>
      <c r="E4" s="19">
        <f t="shared" ref="E4:E35" si="3">IF(D3&lt;&gt;"",IF(D4&lt;&gt;"",D4/D3,""),"")</f>
        <v>0.66666666666666663</v>
      </c>
      <c r="F4" s="20"/>
      <c r="G4" s="20"/>
      <c r="H4" s="20"/>
      <c r="I4" s="21"/>
      <c r="J4" s="20">
        <f t="shared" ref="J4:J6" si="4">D4</f>
        <v>2</v>
      </c>
      <c r="K4" s="20">
        <f t="shared" ref="K4:K61" si="5">K3+J4</f>
        <v>12</v>
      </c>
      <c r="L4" s="20">
        <f t="shared" si="0"/>
        <v>0</v>
      </c>
      <c r="M4" s="18">
        <f t="shared" si="1"/>
        <v>1500</v>
      </c>
      <c r="X4" s="12">
        <v>0.04</v>
      </c>
      <c r="Z4" s="14">
        <v>3.0000000000000001E-3</v>
      </c>
    </row>
    <row r="5" spans="1:26" x14ac:dyDescent="0.25">
      <c r="A5" s="17">
        <v>43888.75</v>
      </c>
      <c r="B5" s="18">
        <v>4</v>
      </c>
      <c r="C5" s="22">
        <v>17</v>
      </c>
      <c r="D5" s="18">
        <f t="shared" si="2"/>
        <v>5</v>
      </c>
      <c r="E5" s="19">
        <f t="shared" si="3"/>
        <v>2.5</v>
      </c>
      <c r="F5" s="20"/>
      <c r="G5" s="20"/>
      <c r="H5" s="20"/>
      <c r="I5" s="21"/>
      <c r="J5" s="20">
        <f t="shared" si="4"/>
        <v>5</v>
      </c>
      <c r="K5" s="20">
        <f t="shared" si="5"/>
        <v>17</v>
      </c>
      <c r="L5" s="20">
        <f t="shared" si="0"/>
        <v>0</v>
      </c>
      <c r="M5" s="18">
        <f t="shared" si="1"/>
        <v>2125</v>
      </c>
      <c r="X5" s="12">
        <v>0.06</v>
      </c>
      <c r="Z5" s="14">
        <v>4.0000000000000001E-3</v>
      </c>
    </row>
    <row r="6" spans="1:26" x14ac:dyDescent="0.25">
      <c r="A6" s="17">
        <v>43889.75</v>
      </c>
      <c r="B6" s="18">
        <v>5</v>
      </c>
      <c r="C6" s="22">
        <v>21</v>
      </c>
      <c r="D6" s="18">
        <f t="shared" si="2"/>
        <v>4</v>
      </c>
      <c r="E6" s="19">
        <f t="shared" si="3"/>
        <v>0.8</v>
      </c>
      <c r="F6" s="18">
        <f>IF(D3="","",IF(D4="","",IF(D5="","",IF(D6="","",AVERAGE(D3,D4,D5,D6)))))</f>
        <v>3.5</v>
      </c>
      <c r="G6" s="20"/>
      <c r="H6" s="20"/>
      <c r="I6" s="21"/>
      <c r="J6" s="20">
        <f t="shared" si="4"/>
        <v>4</v>
      </c>
      <c r="K6" s="20">
        <f t="shared" si="5"/>
        <v>21</v>
      </c>
      <c r="L6" s="20">
        <f t="shared" si="0"/>
        <v>0</v>
      </c>
      <c r="M6" s="18">
        <f t="shared" si="1"/>
        <v>2625</v>
      </c>
      <c r="X6" s="12">
        <v>0.08</v>
      </c>
      <c r="Z6" s="14">
        <v>5.0000000000000001E-3</v>
      </c>
    </row>
    <row r="7" spans="1:26" x14ac:dyDescent="0.25">
      <c r="A7" s="17">
        <v>43890.708333333336</v>
      </c>
      <c r="B7" s="18">
        <v>6</v>
      </c>
      <c r="C7" s="22">
        <v>29</v>
      </c>
      <c r="D7" s="18">
        <f t="shared" si="2"/>
        <v>8</v>
      </c>
      <c r="E7" s="19">
        <f t="shared" si="3"/>
        <v>2</v>
      </c>
      <c r="F7" s="18">
        <f t="shared" ref="F7:F70" si="6">IF(D4="","",IF(D5="","",IF(D6="","",IF(D7="","",AVERAGE(D4,D5,D6,D7)))))</f>
        <v>4.75</v>
      </c>
      <c r="G7" s="18">
        <f>IF(Table6[[#This Row],[Variation MA4]]&lt;&gt;"",0,1)</f>
        <v>0</v>
      </c>
      <c r="H7" s="19">
        <f>IF(Table6[[#This Row],[Prediction]]=0,0,(1/SUM($G$7:$G$61))*(MAX($B$2:$B$270)-Table6[[#This Row],[Day]]))</f>
        <v>0</v>
      </c>
      <c r="I7" s="19">
        <f>IF(F6&lt;&gt;"",IF(F7&lt;&gt;"",F7/F6,I6-'prediction italia'!$P$2*Table6[[#This Row],[Weight of the Slow Down Growth Factor]]),I6-'prediction italia'!$P$2*Table6[[#This Row],[Weight of the Slow Down Growth Factor]])</f>
        <v>1.3571428571428572</v>
      </c>
      <c r="J7" s="18">
        <f t="shared" ref="J7:J61" si="7">J6*I7</f>
        <v>5.4285714285714288</v>
      </c>
      <c r="K7" s="18">
        <f t="shared" si="5"/>
        <v>26.428571428571431</v>
      </c>
      <c r="L7" s="18">
        <f t="shared" si="0"/>
        <v>2.5714285714285694</v>
      </c>
      <c r="M7" s="18">
        <f t="shared" si="1"/>
        <v>3303.5714285714289</v>
      </c>
      <c r="X7" s="12">
        <v>0.1</v>
      </c>
      <c r="Z7" s="14">
        <v>6.0000000000000001E-3</v>
      </c>
    </row>
    <row r="8" spans="1:26" x14ac:dyDescent="0.25">
      <c r="A8" s="17">
        <v>43891.708333333336</v>
      </c>
      <c r="B8" s="18">
        <v>7</v>
      </c>
      <c r="C8" s="22">
        <v>34</v>
      </c>
      <c r="D8" s="18">
        <f t="shared" si="2"/>
        <v>5</v>
      </c>
      <c r="E8" s="19">
        <f t="shared" si="3"/>
        <v>0.625</v>
      </c>
      <c r="F8" s="18">
        <f t="shared" si="6"/>
        <v>5.5</v>
      </c>
      <c r="G8" s="18">
        <f>IF(Table6[[#This Row],[Variation MA4]]&lt;&gt;"",0,1)</f>
        <v>0</v>
      </c>
      <c r="H8" s="19">
        <f>IF(Table6[[#This Row],[Prediction]]=0,0,(1/SUM($G$7:$G$61))*(MAX($B$2:$B$270)-Table6[[#This Row],[Day]]))</f>
        <v>0</v>
      </c>
      <c r="I8" s="19">
        <f>IF(F7&lt;&gt;"",IF(F8&lt;&gt;"",F8/F7,I7-'prediction italia'!$P$2*Table6[[#This Row],[Weight of the Slow Down Growth Factor]]),I7-'prediction italia'!$P$2*Table6[[#This Row],[Weight of the Slow Down Growth Factor]])</f>
        <v>1.1578947368421053</v>
      </c>
      <c r="J8" s="18">
        <f t="shared" si="7"/>
        <v>6.2857142857142865</v>
      </c>
      <c r="K8" s="18">
        <f t="shared" si="5"/>
        <v>32.714285714285715</v>
      </c>
      <c r="L8" s="18">
        <f t="shared" si="0"/>
        <v>1.2857142857142847</v>
      </c>
      <c r="M8" s="18">
        <f t="shared" si="1"/>
        <v>4089.2857142857142</v>
      </c>
      <c r="Z8" s="14">
        <v>7.0000000000000001E-3</v>
      </c>
    </row>
    <row r="9" spans="1:26" x14ac:dyDescent="0.25">
      <c r="A9" s="17">
        <v>43892.75</v>
      </c>
      <c r="B9" s="18">
        <v>8</v>
      </c>
      <c r="C9" s="22">
        <v>52</v>
      </c>
      <c r="D9" s="18">
        <f t="shared" si="2"/>
        <v>18</v>
      </c>
      <c r="E9" s="19">
        <f t="shared" si="3"/>
        <v>3.6</v>
      </c>
      <c r="F9" s="18">
        <f t="shared" si="6"/>
        <v>8.75</v>
      </c>
      <c r="G9" s="18">
        <f>IF(Table6[[#This Row],[Variation MA4]]&lt;&gt;"",0,1)</f>
        <v>0</v>
      </c>
      <c r="H9" s="19">
        <f>IF(Table6[[#This Row],[Prediction]]=0,0,(1/SUM($G$7:$G$61))*(MAX($B$2:$B$270)-Table6[[#This Row],[Day]]))</f>
        <v>0</v>
      </c>
      <c r="I9" s="19">
        <f>IF(F8&lt;&gt;"",IF(F9&lt;&gt;"",F9/F8,I8-'prediction italia'!$P$2*Table6[[#This Row],[Weight of the Slow Down Growth Factor]]),I8-'prediction italia'!$P$2*Table6[[#This Row],[Weight of the Slow Down Growth Factor]])</f>
        <v>1.5909090909090908</v>
      </c>
      <c r="J9" s="18">
        <f t="shared" si="7"/>
        <v>10</v>
      </c>
      <c r="K9" s="18">
        <f t="shared" si="5"/>
        <v>42.714285714285715</v>
      </c>
      <c r="L9" s="18">
        <f t="shared" si="0"/>
        <v>9.2857142857142847</v>
      </c>
      <c r="M9" s="18">
        <f t="shared" si="1"/>
        <v>5339.2857142857147</v>
      </c>
      <c r="Z9" s="14">
        <v>8.0000000000000002E-3</v>
      </c>
    </row>
    <row r="10" spans="1:26" x14ac:dyDescent="0.25">
      <c r="A10" s="17">
        <v>43893.75</v>
      </c>
      <c r="B10" s="18">
        <v>9</v>
      </c>
      <c r="C10" s="22">
        <v>79</v>
      </c>
      <c r="D10" s="18">
        <f t="shared" si="2"/>
        <v>27</v>
      </c>
      <c r="E10" s="19">
        <f t="shared" si="3"/>
        <v>1.5</v>
      </c>
      <c r="F10" s="18">
        <f t="shared" si="6"/>
        <v>14.5</v>
      </c>
      <c r="G10" s="18">
        <f>IF(Table6[[#This Row],[Variation MA4]]&lt;&gt;"",0,1)</f>
        <v>0</v>
      </c>
      <c r="H10" s="19">
        <f>IF(Table6[[#This Row],[Prediction]]=0,0,(1/SUM($G$7:$G$61))*(MAX($B$2:$B$270)-Table6[[#This Row],[Day]]))</f>
        <v>0</v>
      </c>
      <c r="I10" s="19">
        <f>IF(F9&lt;&gt;"",IF(F10&lt;&gt;"",F10/F9,I9-'prediction italia'!$P$2*Table6[[#This Row],[Weight of the Slow Down Growth Factor]]),I9-'prediction italia'!$P$2*Table6[[#This Row],[Weight of the Slow Down Growth Factor]])</f>
        <v>1.6571428571428573</v>
      </c>
      <c r="J10" s="18">
        <f t="shared" si="7"/>
        <v>16.571428571428573</v>
      </c>
      <c r="K10" s="18">
        <f t="shared" si="5"/>
        <v>59.285714285714292</v>
      </c>
      <c r="L10" s="18">
        <f t="shared" si="0"/>
        <v>19.714285714285708</v>
      </c>
      <c r="M10" s="18">
        <f t="shared" si="1"/>
        <v>7410.7142857142862</v>
      </c>
      <c r="Z10" s="14">
        <v>8.9999999999999993E-3</v>
      </c>
    </row>
    <row r="11" spans="1:26" x14ac:dyDescent="0.25">
      <c r="A11" s="17">
        <v>43894.708333333336</v>
      </c>
      <c r="B11" s="18">
        <v>10</v>
      </c>
      <c r="C11" s="22">
        <v>107</v>
      </c>
      <c r="D11" s="18">
        <f t="shared" si="2"/>
        <v>28</v>
      </c>
      <c r="E11" s="19">
        <f t="shared" si="3"/>
        <v>1.037037037037037</v>
      </c>
      <c r="F11" s="18">
        <f t="shared" si="6"/>
        <v>19.5</v>
      </c>
      <c r="G11" s="18">
        <f>IF(Table6[[#This Row],[Variation MA4]]&lt;&gt;"",0,1)</f>
        <v>0</v>
      </c>
      <c r="H11" s="19">
        <f>IF(Table6[[#This Row],[Prediction]]=0,0,(1/SUM($G$7:$G$61))*(MAX($B$2:$B$270)-Table6[[#This Row],[Day]]))</f>
        <v>0</v>
      </c>
      <c r="I11" s="19">
        <f>IF(F10&lt;&gt;"",IF(F11&lt;&gt;"",F11/F10,I10-'prediction italia'!$P$2*Table6[[#This Row],[Weight of the Slow Down Growth Factor]]),I10-'prediction italia'!$P$2*Table6[[#This Row],[Weight of the Slow Down Growth Factor]])</f>
        <v>1.3448275862068966</v>
      </c>
      <c r="J11" s="18">
        <f t="shared" si="7"/>
        <v>22.285714285714288</v>
      </c>
      <c r="K11" s="18">
        <f t="shared" si="5"/>
        <v>81.571428571428584</v>
      </c>
      <c r="L11" s="18">
        <f t="shared" si="0"/>
        <v>25.428571428571416</v>
      </c>
      <c r="M11" s="18">
        <f t="shared" si="1"/>
        <v>10196.428571428572</v>
      </c>
      <c r="Z11" s="14">
        <v>0.01</v>
      </c>
    </row>
    <row r="12" spans="1:26" x14ac:dyDescent="0.25">
      <c r="A12" s="17">
        <v>43895.708333333336</v>
      </c>
      <c r="B12" s="18">
        <v>11</v>
      </c>
      <c r="C12" s="22">
        <v>148</v>
      </c>
      <c r="D12" s="18">
        <f t="shared" si="2"/>
        <v>41</v>
      </c>
      <c r="E12" s="19">
        <f t="shared" si="3"/>
        <v>1.4642857142857142</v>
      </c>
      <c r="F12" s="18">
        <f t="shared" si="6"/>
        <v>28.5</v>
      </c>
      <c r="G12" s="18">
        <f>IF(Table6[[#This Row],[Variation MA4]]&lt;&gt;"",0,1)</f>
        <v>0</v>
      </c>
      <c r="H12" s="19">
        <f>IF(Table6[[#This Row],[Prediction]]=0,0,(1/SUM($G$7:$G$61))*(MAX($B$2:$B$270)-Table6[[#This Row],[Day]]))</f>
        <v>0</v>
      </c>
      <c r="I12" s="19">
        <f>IF(F11&lt;&gt;"",IF(F12&lt;&gt;"",F12/F11,I11-'prediction italia'!$P$2*Table6[[#This Row],[Weight of the Slow Down Growth Factor]]),I11-'prediction italia'!$P$2*Table6[[#This Row],[Weight of the Slow Down Growth Factor]])</f>
        <v>1.4615384615384615</v>
      </c>
      <c r="J12" s="18">
        <f t="shared" si="7"/>
        <v>32.571428571428577</v>
      </c>
      <c r="K12" s="18">
        <f t="shared" si="5"/>
        <v>114.14285714285717</v>
      </c>
      <c r="L12" s="18">
        <f t="shared" si="0"/>
        <v>33.857142857142833</v>
      </c>
      <c r="M12" s="18">
        <f t="shared" si="1"/>
        <v>14267.857142857145</v>
      </c>
      <c r="Z12" s="14">
        <v>1.0999999999999999E-2</v>
      </c>
    </row>
    <row r="13" spans="1:26" x14ac:dyDescent="0.25">
      <c r="A13" s="17">
        <v>43896.708333333336</v>
      </c>
      <c r="B13" s="18">
        <v>12</v>
      </c>
      <c r="C13" s="22">
        <v>197</v>
      </c>
      <c r="D13" s="18">
        <f t="shared" si="2"/>
        <v>49</v>
      </c>
      <c r="E13" s="19">
        <f t="shared" si="3"/>
        <v>1.1951219512195121</v>
      </c>
      <c r="F13" s="18">
        <f t="shared" si="6"/>
        <v>36.25</v>
      </c>
      <c r="G13" s="18">
        <f>IF(Table6[[#This Row],[Variation MA4]]&lt;&gt;"",0,1)</f>
        <v>0</v>
      </c>
      <c r="H13" s="19">
        <f>IF(Table6[[#This Row],[Prediction]]=0,0,(1/SUM($G$7:$G$61))*(MAX($B$2:$B$270)-Table6[[#This Row],[Day]]))</f>
        <v>0</v>
      </c>
      <c r="I13" s="19">
        <f>IF(F12&lt;&gt;"",IF(F13&lt;&gt;"",F13/F12,I12-'prediction italia'!$P$2*Table6[[#This Row],[Weight of the Slow Down Growth Factor]]),I12-'prediction italia'!$P$2*Table6[[#This Row],[Weight of the Slow Down Growth Factor]])</f>
        <v>1.2719298245614035</v>
      </c>
      <c r="J13" s="18">
        <f t="shared" si="7"/>
        <v>41.428571428571431</v>
      </c>
      <c r="K13" s="18">
        <f t="shared" si="5"/>
        <v>155.57142857142861</v>
      </c>
      <c r="L13" s="18">
        <f t="shared" si="0"/>
        <v>41.428571428571388</v>
      </c>
      <c r="M13" s="18">
        <f t="shared" si="1"/>
        <v>19446.428571428576</v>
      </c>
      <c r="Z13" s="14">
        <v>1.2E-2</v>
      </c>
    </row>
    <row r="14" spans="1:26" x14ac:dyDescent="0.25">
      <c r="A14" s="17">
        <v>43897.75</v>
      </c>
      <c r="B14" s="18">
        <v>13</v>
      </c>
      <c r="C14" s="22">
        <v>233</v>
      </c>
      <c r="D14" s="18">
        <f t="shared" si="2"/>
        <v>36</v>
      </c>
      <c r="E14" s="19">
        <f t="shared" si="3"/>
        <v>0.73469387755102045</v>
      </c>
      <c r="F14" s="18">
        <f t="shared" si="6"/>
        <v>38.5</v>
      </c>
      <c r="G14" s="18">
        <f>IF(Table6[[#This Row],[Variation MA4]]&lt;&gt;"",0,1)</f>
        <v>0</v>
      </c>
      <c r="H14" s="19">
        <f>IF(Table6[[#This Row],[Prediction]]=0,0,(1/SUM($G$7:$G$61))*(MAX($B$2:$B$270)-Table6[[#This Row],[Day]]))</f>
        <v>0</v>
      </c>
      <c r="I14" s="19">
        <f>IF(F13&lt;&gt;"",IF(F14&lt;&gt;"",F14/F13,I13-'prediction italia'!$P$2*Table6[[#This Row],[Weight of the Slow Down Growth Factor]]),I13-'prediction italia'!$P$2*Table6[[#This Row],[Weight of the Slow Down Growth Factor]])</f>
        <v>1.0620689655172413</v>
      </c>
      <c r="J14" s="18">
        <f t="shared" si="7"/>
        <v>44</v>
      </c>
      <c r="K14" s="18">
        <f t="shared" si="5"/>
        <v>199.57142857142861</v>
      </c>
      <c r="L14" s="18">
        <f t="shared" si="0"/>
        <v>33.428571428571388</v>
      </c>
      <c r="M14" s="18">
        <f t="shared" si="1"/>
        <v>24946.428571428576</v>
      </c>
      <c r="Z14" s="14">
        <v>1.2999999999999999E-2</v>
      </c>
    </row>
    <row r="15" spans="1:26" x14ac:dyDescent="0.25">
      <c r="A15" s="17">
        <v>43898.75</v>
      </c>
      <c r="B15" s="18">
        <v>14</v>
      </c>
      <c r="C15" s="22">
        <v>366</v>
      </c>
      <c r="D15" s="18">
        <f t="shared" si="2"/>
        <v>133</v>
      </c>
      <c r="E15" s="19">
        <f t="shared" si="3"/>
        <v>3.6944444444444446</v>
      </c>
      <c r="F15" s="18">
        <f t="shared" si="6"/>
        <v>64.75</v>
      </c>
      <c r="G15" s="18">
        <f>IF(Table6[[#This Row],[Variation MA4]]&lt;&gt;"",0,1)</f>
        <v>0</v>
      </c>
      <c r="H15" s="19">
        <f>IF(Table6[[#This Row],[Prediction]]=0,0,(1/SUM($G$7:$G$61))*(MAX($B$2:$B$270)-Table6[[#This Row],[Day]]))</f>
        <v>0</v>
      </c>
      <c r="I15" s="19">
        <f>IF(F14&lt;&gt;"",IF(F15&lt;&gt;"",F15/F14,I14-'prediction italia'!$P$2*Table6[[#This Row],[Weight of the Slow Down Growth Factor]]),I14-'prediction italia'!$P$2*Table6[[#This Row],[Weight of the Slow Down Growth Factor]])</f>
        <v>1.6818181818181819</v>
      </c>
      <c r="J15" s="18">
        <f t="shared" si="7"/>
        <v>74</v>
      </c>
      <c r="K15" s="18">
        <f t="shared" si="5"/>
        <v>273.57142857142861</v>
      </c>
      <c r="L15" s="18">
        <f t="shared" si="0"/>
        <v>92.428571428571388</v>
      </c>
      <c r="M15" s="18">
        <f t="shared" si="1"/>
        <v>34196.428571428572</v>
      </c>
      <c r="Z15" s="14">
        <v>1.4E-2</v>
      </c>
    </row>
    <row r="16" spans="1:26" x14ac:dyDescent="0.25">
      <c r="A16" s="17">
        <v>43899.75</v>
      </c>
      <c r="B16" s="18">
        <v>15</v>
      </c>
      <c r="C16" s="22">
        <v>463</v>
      </c>
      <c r="D16" s="18">
        <f t="shared" si="2"/>
        <v>97</v>
      </c>
      <c r="E16" s="19">
        <f t="shared" si="3"/>
        <v>0.72932330827067671</v>
      </c>
      <c r="F16" s="18">
        <f t="shared" si="6"/>
        <v>78.75</v>
      </c>
      <c r="G16" s="18">
        <f>IF(Table6[[#This Row],[Variation MA4]]&lt;&gt;"",0,1)</f>
        <v>0</v>
      </c>
      <c r="H16" s="19">
        <f>IF(Table6[[#This Row],[Prediction]]=0,0,(1/SUM($G$7:$G$61))*(MAX($B$2:$B$270)-Table6[[#This Row],[Day]]))</f>
        <v>0</v>
      </c>
      <c r="I16" s="19">
        <f>IF(F15&lt;&gt;"",IF(F16&lt;&gt;"",F16/F15,I15-'prediction italia'!$P$2*Table6[[#This Row],[Weight of the Slow Down Growth Factor]]),I15-'prediction italia'!$P$2*Table6[[#This Row],[Weight of the Slow Down Growth Factor]])</f>
        <v>1.2162162162162162</v>
      </c>
      <c r="J16" s="18">
        <f t="shared" si="7"/>
        <v>90</v>
      </c>
      <c r="K16" s="18">
        <f t="shared" si="5"/>
        <v>363.57142857142861</v>
      </c>
      <c r="L16" s="18">
        <f t="shared" si="0"/>
        <v>99.428571428571388</v>
      </c>
      <c r="M16" s="18">
        <f t="shared" si="1"/>
        <v>45446.428571428572</v>
      </c>
      <c r="Z16" s="14">
        <v>1.4999999999999999E-2</v>
      </c>
    </row>
    <row r="17" spans="1:13" x14ac:dyDescent="0.25">
      <c r="A17" s="17">
        <v>43900.75</v>
      </c>
      <c r="B17" s="18">
        <v>16</v>
      </c>
      <c r="C17" s="22">
        <v>631</v>
      </c>
      <c r="D17" s="18">
        <f t="shared" si="2"/>
        <v>168</v>
      </c>
      <c r="E17" s="19">
        <f t="shared" si="3"/>
        <v>1.731958762886598</v>
      </c>
      <c r="F17" s="18">
        <f t="shared" si="6"/>
        <v>108.5</v>
      </c>
      <c r="G17" s="18">
        <f>IF(Table6[[#This Row],[Variation MA4]]&lt;&gt;"",0,1)</f>
        <v>0</v>
      </c>
      <c r="H17" s="19">
        <f>IF(Table6[[#This Row],[Prediction]]=0,0,(1/SUM($G$7:$G$61))*(MAX($B$2:$B$270)-Table6[[#This Row],[Day]]))</f>
        <v>0</v>
      </c>
      <c r="I17" s="19">
        <f>IF(F16&lt;&gt;"",IF(F17&lt;&gt;"",F17/F16,I16-'prediction italia'!$P$2*Table6[[#This Row],[Weight of the Slow Down Growth Factor]]),I16-'prediction italia'!$P$2*Table6[[#This Row],[Weight of the Slow Down Growth Factor]])</f>
        <v>1.3777777777777778</v>
      </c>
      <c r="J17" s="18">
        <f t="shared" si="7"/>
        <v>124</v>
      </c>
      <c r="K17" s="18">
        <f t="shared" si="5"/>
        <v>487.57142857142861</v>
      </c>
      <c r="L17" s="18">
        <f t="shared" si="0"/>
        <v>143.42857142857139</v>
      </c>
      <c r="M17" s="18">
        <f t="shared" si="1"/>
        <v>60946.428571428572</v>
      </c>
    </row>
    <row r="18" spans="1:13" x14ac:dyDescent="0.25">
      <c r="A18" s="17">
        <v>43901.708333333336</v>
      </c>
      <c r="B18" s="18">
        <v>17</v>
      </c>
      <c r="C18" s="22">
        <v>827</v>
      </c>
      <c r="D18" s="18">
        <f t="shared" si="2"/>
        <v>196</v>
      </c>
      <c r="E18" s="19">
        <f t="shared" si="3"/>
        <v>1.1666666666666667</v>
      </c>
      <c r="F18" s="18">
        <f t="shared" si="6"/>
        <v>148.5</v>
      </c>
      <c r="G18" s="18">
        <f>IF(Table6[[#This Row],[Variation MA4]]&lt;&gt;"",0,1)</f>
        <v>0</v>
      </c>
      <c r="H18" s="19">
        <f>IF(Table6[[#This Row],[Prediction]]=0,0,(1/SUM($G$7:$G$61))*(MAX($B$2:$B$270)-Table6[[#This Row],[Day]]))</f>
        <v>0</v>
      </c>
      <c r="I18" s="19">
        <f>IF(F17&lt;&gt;"",IF(F18&lt;&gt;"",F18/F17,I17-'prediction italia'!$P$2*Table6[[#This Row],[Weight of the Slow Down Growth Factor]]),I17-'prediction italia'!$P$2*Table6[[#This Row],[Weight of the Slow Down Growth Factor]])</f>
        <v>1.368663594470046</v>
      </c>
      <c r="J18" s="18">
        <f t="shared" si="7"/>
        <v>169.71428571428572</v>
      </c>
      <c r="K18" s="18">
        <f t="shared" si="5"/>
        <v>657.28571428571433</v>
      </c>
      <c r="L18" s="18">
        <f t="shared" si="0"/>
        <v>169.71428571428567</v>
      </c>
      <c r="M18" s="18">
        <f t="shared" si="1"/>
        <v>82160.71428571429</v>
      </c>
    </row>
    <row r="19" spans="1:13" x14ac:dyDescent="0.25">
      <c r="A19" s="17">
        <v>43902.708333333336</v>
      </c>
      <c r="B19" s="18">
        <v>18</v>
      </c>
      <c r="C19" s="22">
        <v>1016</v>
      </c>
      <c r="D19" s="18">
        <f t="shared" si="2"/>
        <v>189</v>
      </c>
      <c r="E19" s="19">
        <f t="shared" si="3"/>
        <v>0.9642857142857143</v>
      </c>
      <c r="F19" s="18">
        <f t="shared" si="6"/>
        <v>162.5</v>
      </c>
      <c r="G19" s="18">
        <f>IF(Table6[[#This Row],[Variation MA4]]&lt;&gt;"",0,1)</f>
        <v>0</v>
      </c>
      <c r="H19" s="19">
        <f>IF(Table6[[#This Row],[Prediction]]=0,0,(1/SUM($G$7:$G$61))*(MAX($B$2:$B$270)-Table6[[#This Row],[Day]]))</f>
        <v>0</v>
      </c>
      <c r="I19" s="19">
        <f>IF(F18&lt;&gt;"",IF(F19&lt;&gt;"",F19/F18,I18-'prediction italia'!$P$2*Table6[[#This Row],[Weight of the Slow Down Growth Factor]]),I18-'prediction italia'!$P$2*Table6[[#This Row],[Weight of the Slow Down Growth Factor]])</f>
        <v>1.0942760942760943</v>
      </c>
      <c r="J19" s="18">
        <f t="shared" si="7"/>
        <v>185.71428571428572</v>
      </c>
      <c r="K19" s="18">
        <f t="shared" si="5"/>
        <v>843</v>
      </c>
      <c r="L19" s="18">
        <f t="shared" si="0"/>
        <v>173</v>
      </c>
      <c r="M19" s="18">
        <f t="shared" si="1"/>
        <v>105375</v>
      </c>
    </row>
    <row r="20" spans="1:13" x14ac:dyDescent="0.25">
      <c r="A20" s="17">
        <v>43903.708333333336</v>
      </c>
      <c r="B20" s="18">
        <v>19</v>
      </c>
      <c r="C20" s="22">
        <v>1266</v>
      </c>
      <c r="D20" s="18">
        <f t="shared" si="2"/>
        <v>250</v>
      </c>
      <c r="E20" s="19">
        <f t="shared" si="3"/>
        <v>1.3227513227513228</v>
      </c>
      <c r="F20" s="18">
        <f t="shared" si="6"/>
        <v>200.75</v>
      </c>
      <c r="G20" s="18">
        <f>IF(Table6[[#This Row],[Variation MA4]]&lt;&gt;"",0,1)</f>
        <v>0</v>
      </c>
      <c r="H20" s="19">
        <f>IF(Table6[[#This Row],[Prediction]]=0,0,(1/SUM($G$7:$G$61))*(MAX($B$2:$B$270)-Table6[[#This Row],[Day]]))</f>
        <v>0</v>
      </c>
      <c r="I20" s="19">
        <f>IF(F19&lt;&gt;"",IF(F20&lt;&gt;"",F20/F19,I19-'prediction italia'!$P$2*Table6[[#This Row],[Weight of the Slow Down Growth Factor]]),I19-'prediction italia'!$P$2*Table6[[#This Row],[Weight of the Slow Down Growth Factor]])</f>
        <v>1.2353846153846153</v>
      </c>
      <c r="J20" s="18">
        <f t="shared" si="7"/>
        <v>229.42857142857142</v>
      </c>
      <c r="K20" s="18">
        <f t="shared" si="5"/>
        <v>1072.4285714285713</v>
      </c>
      <c r="L20" s="18">
        <f t="shared" si="0"/>
        <v>193.57142857142867</v>
      </c>
      <c r="M20" s="18">
        <f t="shared" si="1"/>
        <v>134053.57142857142</v>
      </c>
    </row>
    <row r="21" spans="1:13" x14ac:dyDescent="0.25">
      <c r="A21" s="17">
        <v>43904.708333333336</v>
      </c>
      <c r="B21" s="18">
        <v>20</v>
      </c>
      <c r="C21" s="22">
        <v>1441</v>
      </c>
      <c r="D21" s="18">
        <f t="shared" si="2"/>
        <v>175</v>
      </c>
      <c r="E21" s="19">
        <f t="shared" si="3"/>
        <v>0.7</v>
      </c>
      <c r="F21" s="18">
        <f t="shared" si="6"/>
        <v>202.5</v>
      </c>
      <c r="G21" s="18">
        <f>IF(Table6[[#This Row],[Variation MA4]]&lt;&gt;"",0,1)</f>
        <v>0</v>
      </c>
      <c r="H21" s="19">
        <f>IF(Table6[[#This Row],[Prediction]]=0,0,(1/SUM($G$7:$G$61))*(MAX($B$2:$B$270)-Table6[[#This Row],[Day]]))</f>
        <v>0</v>
      </c>
      <c r="I21" s="19">
        <f>IF(F20&lt;&gt;"",IF(F21&lt;&gt;"",F21/F20,I20-'prediction italia'!$P$2*Table6[[#This Row],[Weight of the Slow Down Growth Factor]]),I20-'prediction italia'!$P$2*Table6[[#This Row],[Weight of the Slow Down Growth Factor]])</f>
        <v>1.0087173100871731</v>
      </c>
      <c r="J21" s="18">
        <f t="shared" si="7"/>
        <v>231.42857142857142</v>
      </c>
      <c r="K21" s="18">
        <f t="shared" si="5"/>
        <v>1303.8571428571427</v>
      </c>
      <c r="L21" s="18">
        <f t="shared" si="0"/>
        <v>137.14285714285734</v>
      </c>
      <c r="M21" s="18">
        <f t="shared" si="1"/>
        <v>162982.14285714284</v>
      </c>
    </row>
    <row r="22" spans="1:13" x14ac:dyDescent="0.25">
      <c r="A22" s="17">
        <v>43905.708333333336</v>
      </c>
      <c r="B22" s="18">
        <v>21</v>
      </c>
      <c r="C22" s="22">
        <v>1809</v>
      </c>
      <c r="D22" s="18">
        <f t="shared" si="2"/>
        <v>368</v>
      </c>
      <c r="E22" s="19">
        <f t="shared" si="3"/>
        <v>2.1028571428571428</v>
      </c>
      <c r="F22" s="18">
        <f t="shared" si="6"/>
        <v>245.5</v>
      </c>
      <c r="G22" s="18">
        <f>IF(Table6[[#This Row],[Variation MA4]]&lt;&gt;"",0,1)</f>
        <v>0</v>
      </c>
      <c r="H22" s="19">
        <f>IF(Table6[[#This Row],[Prediction]]=0,0,(1/SUM($G$7:$G$61))*(MAX($B$2:$B$270)-Table6[[#This Row],[Day]]))</f>
        <v>0</v>
      </c>
      <c r="I22" s="19">
        <f>IF(F21&lt;&gt;"",IF(F22&lt;&gt;"",F22/F21,I21-'prediction italia'!$P$2*Table6[[#This Row],[Weight of the Slow Down Growth Factor]]),I21-'prediction italia'!$P$2*Table6[[#This Row],[Weight of the Slow Down Growth Factor]])</f>
        <v>1.2123456790123457</v>
      </c>
      <c r="J22" s="18">
        <f t="shared" si="7"/>
        <v>280.57142857142856</v>
      </c>
      <c r="K22" s="18">
        <f t="shared" si="5"/>
        <v>1584.4285714285711</v>
      </c>
      <c r="L22" s="18">
        <f t="shared" si="0"/>
        <v>224.5714285714289</v>
      </c>
      <c r="M22" s="18">
        <f t="shared" si="1"/>
        <v>198053.57142857139</v>
      </c>
    </row>
    <row r="23" spans="1:13" x14ac:dyDescent="0.25">
      <c r="A23" s="17">
        <v>43906.708333333336</v>
      </c>
      <c r="B23" s="18">
        <v>22</v>
      </c>
      <c r="C23" s="22">
        <v>2158</v>
      </c>
      <c r="D23" s="18">
        <f t="shared" si="2"/>
        <v>349</v>
      </c>
      <c r="E23" s="19">
        <f t="shared" si="3"/>
        <v>0.94836956521739135</v>
      </c>
      <c r="F23" s="18">
        <f t="shared" si="6"/>
        <v>285.5</v>
      </c>
      <c r="G23" s="18">
        <f>IF(Table6[[#This Row],[Variation MA4]]&lt;&gt;"",0,1)</f>
        <v>0</v>
      </c>
      <c r="H23" s="19">
        <f>IF(Table6[[#This Row],[Prediction]]=0,0,(1/SUM($G$7:$G$61))*(MAX($B$2:$B$270)-Table6[[#This Row],[Day]]))</f>
        <v>0</v>
      </c>
      <c r="I23" s="19">
        <f>IF(F22&lt;&gt;"",IF(F23&lt;&gt;"",F23/F22,I22-'prediction italia'!$P$2*Table6[[#This Row],[Weight of the Slow Down Growth Factor]]),I22-'prediction italia'!$P$2*Table6[[#This Row],[Weight of the Slow Down Growth Factor]])</f>
        <v>1.1629327902240325</v>
      </c>
      <c r="J23" s="18">
        <f t="shared" si="7"/>
        <v>326.28571428571422</v>
      </c>
      <c r="K23" s="18">
        <f t="shared" si="5"/>
        <v>1910.7142857142853</v>
      </c>
      <c r="L23" s="18">
        <f t="shared" si="0"/>
        <v>247.28571428571468</v>
      </c>
      <c r="M23" s="18">
        <f t="shared" si="1"/>
        <v>238839.28571428565</v>
      </c>
    </row>
    <row r="24" spans="1:13" x14ac:dyDescent="0.25">
      <c r="A24" s="17">
        <v>43907.708333333336</v>
      </c>
      <c r="B24" s="18">
        <v>23</v>
      </c>
      <c r="C24" s="22">
        <v>2503</v>
      </c>
      <c r="D24" s="18">
        <f t="shared" si="2"/>
        <v>345</v>
      </c>
      <c r="E24" s="19">
        <f t="shared" si="3"/>
        <v>0.98853868194842409</v>
      </c>
      <c r="F24" s="18">
        <f t="shared" si="6"/>
        <v>309.25</v>
      </c>
      <c r="G24" s="18">
        <f>IF(Table6[[#This Row],[Variation MA4]]&lt;&gt;"",0,1)</f>
        <v>0</v>
      </c>
      <c r="H24" s="19">
        <f>IF(Table6[[#This Row],[Prediction]]=0,0,(1/SUM($G$7:$G$61))*(MAX($B$2:$B$270)-Table6[[#This Row],[Day]]))</f>
        <v>0</v>
      </c>
      <c r="I24" s="19">
        <f>IF(F23&lt;&gt;"",IF(F24&lt;&gt;"",F24/F23,I23-'prediction italia'!$P$2*Table6[[#This Row],[Weight of the Slow Down Growth Factor]]),I23-'prediction italia'!$P$2*Table6[[#This Row],[Weight of the Slow Down Growth Factor]])</f>
        <v>1.0831873905429072</v>
      </c>
      <c r="J24" s="18">
        <f t="shared" si="7"/>
        <v>353.42857142857139</v>
      </c>
      <c r="K24" s="18">
        <f t="shared" si="5"/>
        <v>2264.1428571428569</v>
      </c>
      <c r="L24" s="18">
        <f t="shared" si="0"/>
        <v>238.85714285714312</v>
      </c>
      <c r="M24" s="18">
        <f t="shared" si="1"/>
        <v>283017.8571428571</v>
      </c>
    </row>
    <row r="25" spans="1:13" x14ac:dyDescent="0.25">
      <c r="A25" s="17">
        <v>43908.708333333336</v>
      </c>
      <c r="B25" s="18">
        <v>24</v>
      </c>
      <c r="C25" s="22">
        <v>2978</v>
      </c>
      <c r="D25" s="18">
        <f t="shared" si="2"/>
        <v>475</v>
      </c>
      <c r="E25" s="19">
        <f t="shared" si="3"/>
        <v>1.3768115942028984</v>
      </c>
      <c r="F25" s="18">
        <f t="shared" si="6"/>
        <v>384.25</v>
      </c>
      <c r="G25" s="18">
        <f>IF(Table6[[#This Row],[Variation MA4]]&lt;&gt;"",0,1)</f>
        <v>0</v>
      </c>
      <c r="H25" s="19">
        <f>IF(Table6[[#This Row],[Prediction]]=0,0,(1/SUM($G$7:$G$61))*(MAX($B$2:$B$270)-Table6[[#This Row],[Day]]))</f>
        <v>0</v>
      </c>
      <c r="I25" s="19">
        <f>IF(F24&lt;&gt;"",IF(F25&lt;&gt;"",F25/F24,I24-'prediction italia'!$P$2*Table6[[#This Row],[Weight of the Slow Down Growth Factor]]),I24-'prediction italia'!$P$2*Table6[[#This Row],[Weight of the Slow Down Growth Factor]])</f>
        <v>1.242522231204527</v>
      </c>
      <c r="J25" s="18">
        <f t="shared" si="7"/>
        <v>439.14285714285705</v>
      </c>
      <c r="K25" s="18">
        <f t="shared" si="5"/>
        <v>2703.2857142857138</v>
      </c>
      <c r="L25" s="18">
        <f t="shared" si="0"/>
        <v>274.71428571428623</v>
      </c>
      <c r="M25" s="18">
        <f t="shared" si="1"/>
        <v>337910.7142857142</v>
      </c>
    </row>
    <row r="26" spans="1:13" x14ac:dyDescent="0.25">
      <c r="A26" s="17">
        <v>43909.708333333336</v>
      </c>
      <c r="B26" s="18">
        <v>25</v>
      </c>
      <c r="C26" s="22">
        <v>3405</v>
      </c>
      <c r="D26" s="18">
        <f t="shared" si="2"/>
        <v>427</v>
      </c>
      <c r="E26" s="19">
        <f t="shared" si="3"/>
        <v>0.89894736842105261</v>
      </c>
      <c r="F26" s="18">
        <f t="shared" si="6"/>
        <v>399</v>
      </c>
      <c r="G26" s="18">
        <f>IF(Table6[[#This Row],[Variation MA4]]&lt;&gt;"",0,1)</f>
        <v>0</v>
      </c>
      <c r="H26" s="19">
        <f>IF(Table6[[#This Row],[Prediction]]=0,0,(1/SUM($G$7:$G$61))*(MAX($B$2:$B$270)-Table6[[#This Row],[Day]]))</f>
        <v>0</v>
      </c>
      <c r="I26" s="19">
        <f>IF(F25&lt;&gt;"",IF(F26&lt;&gt;"",F26/F25,I25-'prediction italia'!$P$2*Table6[[#This Row],[Weight of the Slow Down Growth Factor]]),I25-'prediction italia'!$P$2*Table6[[#This Row],[Weight of the Slow Down Growth Factor]])</f>
        <v>1.0383864671437866</v>
      </c>
      <c r="J26" s="18">
        <f t="shared" si="7"/>
        <v>455.99999999999989</v>
      </c>
      <c r="K26" s="18">
        <f t="shared" si="5"/>
        <v>3159.2857142857138</v>
      </c>
      <c r="L26" s="18">
        <f t="shared" si="0"/>
        <v>245.71428571428623</v>
      </c>
      <c r="M26" s="18">
        <f t="shared" si="1"/>
        <v>394910.7142857142</v>
      </c>
    </row>
    <row r="27" spans="1:13" x14ac:dyDescent="0.25">
      <c r="A27" s="17">
        <v>43910.708333333336</v>
      </c>
      <c r="B27" s="18">
        <v>26</v>
      </c>
      <c r="C27" s="22">
        <v>4032</v>
      </c>
      <c r="D27" s="18">
        <f t="shared" si="2"/>
        <v>627</v>
      </c>
      <c r="E27" s="19">
        <f t="shared" si="3"/>
        <v>1.4683840749414521</v>
      </c>
      <c r="F27" s="18">
        <f t="shared" si="6"/>
        <v>468.5</v>
      </c>
      <c r="G27" s="18">
        <f>IF(Table6[[#This Row],[Variation MA4]]&lt;&gt;"",0,1)</f>
        <v>0</v>
      </c>
      <c r="H27" s="19">
        <f>IF(Table6[[#This Row],[Prediction]]=0,0,(1/SUM($G$7:$G$61))*(MAX($B$2:$B$270)-Table6[[#This Row],[Day]]))</f>
        <v>0</v>
      </c>
      <c r="I27" s="19">
        <f>IF(F26&lt;&gt;"",IF(F27&lt;&gt;"",F27/F26,I26-'prediction italia'!$P$2*Table6[[#This Row],[Weight of the Slow Down Growth Factor]]),I26-'prediction italia'!$P$2*Table6[[#This Row],[Weight of the Slow Down Growth Factor]])</f>
        <v>1.1741854636591478</v>
      </c>
      <c r="J27" s="18">
        <f t="shared" si="7"/>
        <v>535.42857142857122</v>
      </c>
      <c r="K27" s="18">
        <f t="shared" si="5"/>
        <v>3694.7142857142849</v>
      </c>
      <c r="L27" s="18">
        <f t="shared" si="0"/>
        <v>337.28571428571513</v>
      </c>
      <c r="M27" s="18">
        <f t="shared" si="1"/>
        <v>461839.28571428562</v>
      </c>
    </row>
    <row r="28" spans="1:13" x14ac:dyDescent="0.25">
      <c r="A28" s="17">
        <v>43911.708333333336</v>
      </c>
      <c r="B28" s="18">
        <v>27</v>
      </c>
      <c r="C28" s="22">
        <f>C27+793</f>
        <v>4825</v>
      </c>
      <c r="D28" s="18">
        <f t="shared" si="2"/>
        <v>793</v>
      </c>
      <c r="E28" s="19">
        <f t="shared" si="3"/>
        <v>1.2647527910685805</v>
      </c>
      <c r="F28" s="18">
        <f t="shared" si="6"/>
        <v>580.5</v>
      </c>
      <c r="G28" s="18">
        <f>IF(Table6[[#This Row],[Variation MA4]]&lt;&gt;"",0,1)</f>
        <v>0</v>
      </c>
      <c r="H28" s="19">
        <f>IF(Table6[[#This Row],[Prediction]]=0,0,(1/SUM($G$7:$G$61))*(MAX($B$2:$B$270)-Table6[[#This Row],[Day]]))</f>
        <v>0</v>
      </c>
      <c r="I28" s="19">
        <f>IF(F27&lt;&gt;"",IF(F28&lt;&gt;"",F28/F27,I27-'prediction italia'!$P$2*Table6[[#This Row],[Weight of the Slow Down Growth Factor]]),I27-'prediction italia'!$P$2*Table6[[#This Row],[Weight of the Slow Down Growth Factor]])</f>
        <v>1.23906083244397</v>
      </c>
      <c r="J28" s="18">
        <f t="shared" si="7"/>
        <v>663.4285714285711</v>
      </c>
      <c r="K28" s="18">
        <f t="shared" si="5"/>
        <v>4358.142857142856</v>
      </c>
      <c r="L28" s="18">
        <f t="shared" si="0"/>
        <v>466.85714285714403</v>
      </c>
      <c r="M28" s="18">
        <f t="shared" si="1"/>
        <v>544767.85714285704</v>
      </c>
    </row>
    <row r="29" spans="1:13" x14ac:dyDescent="0.25">
      <c r="A29" s="17">
        <v>43912.708333333336</v>
      </c>
      <c r="B29" s="18">
        <v>28</v>
      </c>
      <c r="C29" s="22">
        <v>5476</v>
      </c>
      <c r="D29" s="18">
        <f t="shared" si="2"/>
        <v>651</v>
      </c>
      <c r="E29" s="19">
        <f t="shared" si="3"/>
        <v>0.82093316519546022</v>
      </c>
      <c r="F29" s="18">
        <f t="shared" si="6"/>
        <v>624.5</v>
      </c>
      <c r="G29" s="18">
        <f>IF(Table6[[#This Row],[Variation MA4]]&lt;&gt;"",0,1)</f>
        <v>0</v>
      </c>
      <c r="H29" s="19">
        <f>IF(Table6[[#This Row],[Prediction]]=0,0,(1/SUM($G$7:$G$61))*(MAX($B$2:$B$270)-Table6[[#This Row],[Day]]))</f>
        <v>0</v>
      </c>
      <c r="I29" s="19">
        <f>IF(F28&lt;&gt;"",IF(F29&lt;&gt;"",F29/F28,I28-'prediction italia'!$P$2*Table6[[#This Row],[Weight of the Slow Down Growth Factor]]),I28-'prediction italia'!$P$2*Table6[[#This Row],[Weight of the Slow Down Growth Factor]])</f>
        <v>1.0757967269595177</v>
      </c>
      <c r="J29" s="18">
        <f t="shared" si="7"/>
        <v>713.71428571428532</v>
      </c>
      <c r="K29" s="18">
        <f t="shared" si="5"/>
        <v>5071.8571428571413</v>
      </c>
      <c r="L29" s="18">
        <f t="shared" si="0"/>
        <v>404.1428571428587</v>
      </c>
      <c r="M29" s="18">
        <f t="shared" si="1"/>
        <v>633982.14285714261</v>
      </c>
    </row>
    <row r="30" spans="1:13" x14ac:dyDescent="0.25">
      <c r="A30" s="17">
        <v>43913.708333333336</v>
      </c>
      <c r="B30" s="18">
        <v>29</v>
      </c>
      <c r="C30" s="22">
        <v>6077</v>
      </c>
      <c r="D30" s="18">
        <f t="shared" si="2"/>
        <v>601</v>
      </c>
      <c r="E30" s="19">
        <f t="shared" si="3"/>
        <v>0.9231950844854071</v>
      </c>
      <c r="F30" s="18">
        <f t="shared" si="6"/>
        <v>668</v>
      </c>
      <c r="G30" s="18">
        <f>IF(Table6[[#This Row],[Variation MA4]]&lt;&gt;"",0,1)</f>
        <v>0</v>
      </c>
      <c r="H30" s="19">
        <f>IF(Table6[[#This Row],[Prediction]]=0,0,(1/SUM($G$7:$G$61))*(MAX($B$2:$B$270)-Table6[[#This Row],[Day]]))</f>
        <v>0</v>
      </c>
      <c r="I30" s="19">
        <f>IF(F29&lt;&gt;"",IF(F30&lt;&gt;"",F30/F29,I29-'prediction italia'!$P$2*Table6[[#This Row],[Weight of the Slow Down Growth Factor]]),I29-'prediction italia'!$P$2*Table6[[#This Row],[Weight of the Slow Down Growth Factor]])</f>
        <v>1.0696557245796636</v>
      </c>
      <c r="J30" s="18">
        <f t="shared" si="7"/>
        <v>763.42857142857099</v>
      </c>
      <c r="K30" s="18">
        <f t="shared" si="5"/>
        <v>5835.2857142857119</v>
      </c>
      <c r="L30" s="18">
        <f t="shared" si="0"/>
        <v>241.71428571428805</v>
      </c>
      <c r="M30" s="18">
        <f t="shared" si="1"/>
        <v>729410.71428571397</v>
      </c>
    </row>
    <row r="31" spans="1:13" x14ac:dyDescent="0.25">
      <c r="A31" s="17">
        <v>43914.708333333336</v>
      </c>
      <c r="B31" s="18">
        <v>30</v>
      </c>
      <c r="C31" s="22">
        <v>6820</v>
      </c>
      <c r="D31" s="18">
        <f t="shared" si="2"/>
        <v>743</v>
      </c>
      <c r="E31" s="19">
        <f t="shared" si="3"/>
        <v>1.2362728785357737</v>
      </c>
      <c r="F31" s="18">
        <f t="shared" si="6"/>
        <v>697</v>
      </c>
      <c r="G31" s="18">
        <f>IF(Table6[[#This Row],[Variation MA4]]&lt;&gt;"",0,1)</f>
        <v>0</v>
      </c>
      <c r="H31" s="19">
        <f>IF(Table6[[#This Row],[Prediction]]=0,0,(1/SUM($G$7:$G$61))*(MAX($B$2:$B$270)-Table6[[#This Row],[Day]]))</f>
        <v>0</v>
      </c>
      <c r="I31" s="19">
        <f>IF(F30&lt;&gt;"",IF(F31&lt;&gt;"",F31/F30,I30-'prediction italia'!$P$2*Table6[[#This Row],[Weight of the Slow Down Growth Factor]]),I30-'prediction italia'!$P$2*Table6[[#This Row],[Weight of the Slow Down Growth Factor]])</f>
        <v>1.0434131736526946</v>
      </c>
      <c r="J31" s="18">
        <f t="shared" si="7"/>
        <v>796.5714285714281</v>
      </c>
      <c r="K31" s="18">
        <f t="shared" si="5"/>
        <v>6631.8571428571404</v>
      </c>
      <c r="L31" s="18">
        <f t="shared" si="0"/>
        <v>188.14285714285961</v>
      </c>
      <c r="M31" s="18">
        <f t="shared" si="1"/>
        <v>828982.14285714249</v>
      </c>
    </row>
    <row r="32" spans="1:13" x14ac:dyDescent="0.25">
      <c r="A32" s="17">
        <v>43915.708333333336</v>
      </c>
      <c r="B32" s="18">
        <v>31</v>
      </c>
      <c r="C32" s="22">
        <v>7503</v>
      </c>
      <c r="D32" s="18">
        <f t="shared" si="2"/>
        <v>683</v>
      </c>
      <c r="E32" s="19">
        <f t="shared" si="3"/>
        <v>0.91924629878869446</v>
      </c>
      <c r="F32" s="18">
        <f t="shared" si="6"/>
        <v>669.5</v>
      </c>
      <c r="G32" s="18">
        <f>IF(Table6[[#This Row],[Variation MA4]]&lt;&gt;"",0,1)</f>
        <v>0</v>
      </c>
      <c r="H32" s="19">
        <f>IF(Table6[[#This Row],[Prediction]]=0,0,(1/SUM($G$7:$G$61))*(MAX($B$2:$B$270)-Table6[[#This Row],[Day]]))</f>
        <v>0</v>
      </c>
      <c r="I32" s="19">
        <f>IF(F31&lt;&gt;"",IF(F32&lt;&gt;"",F32/F31,I31-'prediction italia'!$P$2*Table6[[#This Row],[Weight of the Slow Down Growth Factor]]),I31-'prediction italia'!$P$2*Table6[[#This Row],[Weight of the Slow Down Growth Factor]])</f>
        <v>0.96054519368723101</v>
      </c>
      <c r="J32" s="18">
        <f t="shared" si="7"/>
        <v>765.14285714285666</v>
      </c>
      <c r="K32" s="18">
        <f t="shared" si="5"/>
        <v>7396.9999999999973</v>
      </c>
      <c r="L32" s="18">
        <f t="shared" si="0"/>
        <v>106.00000000000273</v>
      </c>
      <c r="M32" s="18">
        <f t="shared" si="1"/>
        <v>924624.99999999965</v>
      </c>
    </row>
    <row r="33" spans="1:13" x14ac:dyDescent="0.25">
      <c r="A33" s="17">
        <v>43916.708333333336</v>
      </c>
      <c r="B33" s="18">
        <v>32</v>
      </c>
      <c r="C33" s="22">
        <v>8165</v>
      </c>
      <c r="D33" s="18">
        <f t="shared" si="2"/>
        <v>662</v>
      </c>
      <c r="E33" s="19">
        <f t="shared" si="3"/>
        <v>0.96925329428989748</v>
      </c>
      <c r="F33" s="18">
        <f t="shared" si="6"/>
        <v>672.25</v>
      </c>
      <c r="G33" s="18">
        <f>IF(Table6[[#This Row],[Variation MA4]]&lt;&gt;"",0,1)</f>
        <v>0</v>
      </c>
      <c r="H33" s="19">
        <f>IF(Table6[[#This Row],[Prediction]]=0,0,(1/SUM($G$7:$G$61))*(MAX($B$2:$B$61)-Table6[[#This Row],[Day]]))</f>
        <v>0</v>
      </c>
      <c r="I33" s="19">
        <f>IF(F32&lt;&gt;"",IF(F33&lt;&gt;"",F33/F32,I32-'prediction italia'!$P$2*Table6[[#This Row],[Weight of the Slow Down Growth Factor]]),I32-'prediction italia'!$P$2*Table6[[#This Row],[Weight of the Slow Down Growth Factor]])</f>
        <v>1.0041075429424944</v>
      </c>
      <c r="J33" s="18">
        <f t="shared" si="7"/>
        <v>768.28571428571377</v>
      </c>
      <c r="K33" s="18">
        <f t="shared" si="5"/>
        <v>8165.285714285711</v>
      </c>
      <c r="L33" s="18">
        <f t="shared" si="0"/>
        <v>-0.28571428571103752</v>
      </c>
      <c r="M33" s="18">
        <f t="shared" si="1"/>
        <v>1020660.7142857139</v>
      </c>
    </row>
    <row r="34" spans="1:13" x14ac:dyDescent="0.25">
      <c r="A34" s="17">
        <v>43917.708333333336</v>
      </c>
      <c r="B34" s="18">
        <v>33</v>
      </c>
      <c r="C34" s="22">
        <v>9134</v>
      </c>
      <c r="D34" s="18">
        <f t="shared" si="2"/>
        <v>969</v>
      </c>
      <c r="E34" s="19">
        <f t="shared" si="3"/>
        <v>1.4637462235649548</v>
      </c>
      <c r="F34" s="18">
        <f t="shared" si="6"/>
        <v>764.25</v>
      </c>
      <c r="G34" s="18">
        <f>IF(Table6[[#This Row],[Variation MA4]]&lt;&gt;"",0,1)</f>
        <v>0</v>
      </c>
      <c r="H34" s="19">
        <f>IF(Table6[[#This Row],[Prediction]]=0,0,(1/SUM($G$7:$G$61))*(MAX($B$2:$B$61)-Table6[[#This Row],[Day]]))</f>
        <v>0</v>
      </c>
      <c r="I34" s="19">
        <f>IF(F33&lt;&gt;"",IF(F34&lt;&gt;"",F34/F33,I33-'prediction italia'!$P$2*Table6[[#This Row],[Weight of the Slow Down Growth Factor]]),I33-'prediction italia'!$P$2*Table6[[#This Row],[Weight of the Slow Down Growth Factor]])</f>
        <v>1.1368538490145035</v>
      </c>
      <c r="J34" s="18">
        <f t="shared" si="7"/>
        <v>873.42857142857076</v>
      </c>
      <c r="K34" s="18">
        <f t="shared" si="5"/>
        <v>9038.7142857142826</v>
      </c>
      <c r="L34" s="18">
        <f t="shared" ref="L34:L61" si="8">IF(C34&lt;&gt;"",(C34-K34),"")</f>
        <v>95.285714285717404</v>
      </c>
      <c r="M34" s="18">
        <f t="shared" si="1"/>
        <v>1129839.2857142852</v>
      </c>
    </row>
    <row r="35" spans="1:13" x14ac:dyDescent="0.25">
      <c r="A35" s="17">
        <v>43918.708333333336</v>
      </c>
      <c r="B35" s="18">
        <v>34</v>
      </c>
      <c r="C35" s="22">
        <v>10023</v>
      </c>
      <c r="D35" s="18">
        <f t="shared" si="2"/>
        <v>889</v>
      </c>
      <c r="E35" s="19">
        <f t="shared" si="3"/>
        <v>0.91744066047471617</v>
      </c>
      <c r="F35" s="18">
        <f t="shared" si="6"/>
        <v>800.75</v>
      </c>
      <c r="G35" s="18">
        <f>IF(Table6[[#This Row],[Variation MA4]]&lt;&gt;"",0,1)</f>
        <v>0</v>
      </c>
      <c r="H35" s="19">
        <f>IF(Table6[[#This Row],[Prediction]]=0,0,(1/SUM($G$7:$G$61))*(MAX($B$2:$B$61)-Table6[[#This Row],[Day]]))</f>
        <v>0</v>
      </c>
      <c r="I35" s="19">
        <f>IF(F34&lt;&gt;"",IF(F35&lt;&gt;"",F35/F34,I34-'prediction italia'!$P$2*Table6[[#This Row],[Weight of the Slow Down Growth Factor]]),I34-'prediction italia'!$P$2*Table6[[#This Row],[Weight of the Slow Down Growth Factor]])</f>
        <v>1.0477592410860321</v>
      </c>
      <c r="J35" s="18">
        <f>J34*I35</f>
        <v>915.14285714285654</v>
      </c>
      <c r="K35" s="18">
        <f t="shared" si="5"/>
        <v>9953.8571428571395</v>
      </c>
      <c r="L35" s="18">
        <f t="shared" si="8"/>
        <v>69.142857142860521</v>
      </c>
      <c r="M35" s="18">
        <f t="shared" si="1"/>
        <v>1244232.1428571425</v>
      </c>
    </row>
    <row r="36" spans="1:13" x14ac:dyDescent="0.25">
      <c r="A36" s="17">
        <v>43919.708333333336</v>
      </c>
      <c r="B36" s="18">
        <v>35</v>
      </c>
      <c r="C36" s="22">
        <v>10779</v>
      </c>
      <c r="D36" s="18">
        <f t="shared" si="2"/>
        <v>756</v>
      </c>
      <c r="E36" s="19">
        <f t="shared" ref="E36:E91" si="9">IF(D35&lt;&gt;"",IF(D36&lt;&gt;"",D36/D35,""),"")</f>
        <v>0.85039370078740162</v>
      </c>
      <c r="F36" s="18">
        <f t="shared" si="6"/>
        <v>819</v>
      </c>
      <c r="G36" s="18">
        <f>IF(Table6[[#This Row],[Variation MA4]]&lt;&gt;"",0,1)</f>
        <v>0</v>
      </c>
      <c r="H36" s="19">
        <f>IF(Table6[[#This Row],[Prediction]]=0,0,(1/SUM($G$7:$G$61))*(MAX($B$2:$B$61)-Table6[[#This Row],[Day]]))</f>
        <v>0</v>
      </c>
      <c r="I36" s="19">
        <f>IF(F35&lt;&gt;"",IF(F36&lt;&gt;"",F36/F35,I35-'prediction italia'!$P$2*Table6[[#This Row],[Weight of the Slow Down Growth Factor]]),I35-'prediction italia'!$P$2*Table6[[#This Row],[Weight of the Slow Down Growth Factor]])</f>
        <v>1.0227911333125195</v>
      </c>
      <c r="J36" s="18">
        <f t="shared" si="7"/>
        <v>935.99999999999932</v>
      </c>
      <c r="K36" s="18">
        <f t="shared" si="5"/>
        <v>10889.857142857139</v>
      </c>
      <c r="L36" s="18">
        <f t="shared" si="8"/>
        <v>-110.85714285713948</v>
      </c>
      <c r="M36" s="18">
        <f t="shared" si="1"/>
        <v>1361232.1428571425</v>
      </c>
    </row>
    <row r="37" spans="1:13" x14ac:dyDescent="0.25">
      <c r="A37" s="17">
        <v>43920.708333333336</v>
      </c>
      <c r="B37" s="18">
        <v>36</v>
      </c>
      <c r="C37" s="22">
        <v>11591</v>
      </c>
      <c r="D37" s="18">
        <f t="shared" si="2"/>
        <v>812</v>
      </c>
      <c r="E37" s="19">
        <f t="shared" si="9"/>
        <v>1.0740740740740742</v>
      </c>
      <c r="F37" s="18">
        <f t="shared" si="6"/>
        <v>856.5</v>
      </c>
      <c r="G37" s="18">
        <f>IF(Table6[[#This Row],[Variation MA4]]&lt;&gt;"",0,1)</f>
        <v>0</v>
      </c>
      <c r="H37" s="19">
        <f>IF(Table6[[#This Row],[Prediction]]=0,0,(1/SUM($G$7:$G$61))*(MAX($B$2:$B$61)-Table6[[#This Row],[Day]]))</f>
        <v>0</v>
      </c>
      <c r="I37" s="19">
        <f>IF(F36&lt;&gt;"",IF(F37&lt;&gt;"",F37/F36,I36-'prediction italia'!$P$2*Table6[[#This Row],[Weight of the Slow Down Growth Factor]]),I36-'prediction italia'!$P$2*Table6[[#This Row],[Weight of the Slow Down Growth Factor]])</f>
        <v>1.0457875457875458</v>
      </c>
      <c r="J37" s="18">
        <f t="shared" si="7"/>
        <v>978.85714285714221</v>
      </c>
      <c r="K37" s="18">
        <f t="shared" si="5"/>
        <v>11868.714285714283</v>
      </c>
      <c r="L37" s="18">
        <f t="shared" si="8"/>
        <v>-277.7142857142826</v>
      </c>
      <c r="M37" s="18">
        <f t="shared" si="1"/>
        <v>1483589.2857142852</v>
      </c>
    </row>
    <row r="38" spans="1:13" x14ac:dyDescent="0.25">
      <c r="A38" s="17">
        <v>43921.708333333336</v>
      </c>
      <c r="B38" s="18">
        <v>37</v>
      </c>
      <c r="C38" s="22">
        <v>12428</v>
      </c>
      <c r="D38" s="18">
        <f t="shared" si="2"/>
        <v>837</v>
      </c>
      <c r="E38" s="19">
        <f t="shared" si="9"/>
        <v>1.0307881773399015</v>
      </c>
      <c r="F38" s="18">
        <f t="shared" si="6"/>
        <v>823.5</v>
      </c>
      <c r="G38" s="18">
        <f>IF(Table6[[#This Row],[Variation MA4]]&lt;&gt;"",0,1)</f>
        <v>0</v>
      </c>
      <c r="H38" s="19">
        <f>IF(Table6[[#This Row],[Prediction]]=0,0,(1/SUM($G$7:$G$61))*(MAX($B$2:$B$270)-Table6[[#This Row],[Day]]))</f>
        <v>0</v>
      </c>
      <c r="I38" s="19">
        <f>IF(F37&lt;&gt;"",IF(F38&lt;&gt;"",F38/F37,I37-'prediction italia'!$P$2*Table6[[#This Row],[Weight of the Slow Down Growth Factor]]),I37-'prediction italia'!$P$2*Table6[[#This Row],[Weight of the Slow Down Growth Factor]])</f>
        <v>0.96147110332749564</v>
      </c>
      <c r="J38" s="18">
        <f t="shared" si="7"/>
        <v>941.14285714285654</v>
      </c>
      <c r="K38" s="18">
        <f t="shared" si="5"/>
        <v>12809.857142857139</v>
      </c>
      <c r="L38" s="18">
        <f t="shared" si="8"/>
        <v>-381.85714285713948</v>
      </c>
      <c r="M38" s="18">
        <f t="shared" si="1"/>
        <v>1601232.1428571425</v>
      </c>
    </row>
    <row r="39" spans="1:13" x14ac:dyDescent="0.25">
      <c r="A39" s="17">
        <v>43922.708333333336</v>
      </c>
      <c r="B39" s="18">
        <v>38</v>
      </c>
      <c r="C39" s="22">
        <v>13155</v>
      </c>
      <c r="D39" s="18">
        <f t="shared" si="2"/>
        <v>727</v>
      </c>
      <c r="E39" s="19">
        <f t="shared" si="9"/>
        <v>0.86857825567502989</v>
      </c>
      <c r="F39" s="18">
        <f t="shared" si="6"/>
        <v>783</v>
      </c>
      <c r="G39" s="18">
        <f>IF(Table6[[#This Row],[Variation MA4]]&lt;&gt;"",0,1)</f>
        <v>0</v>
      </c>
      <c r="H39" s="19">
        <f>IF(Table6[[#This Row],[Prediction]]=0,0,(1/SUM($G$7:$G$61))*(MAX($B$2:$B$270)-Table6[[#This Row],[Day]]))</f>
        <v>0</v>
      </c>
      <c r="I39" s="19">
        <f>IF(F38&lt;&gt;"",IF(F39&lt;&gt;"",F39/F38,I38-'prediction italia'!$P$2*Table6[[#This Row],[Weight of the Slow Down Growth Factor]]),I38-'prediction italia'!$P$2*Table6[[#This Row],[Weight of the Slow Down Growth Factor]])</f>
        <v>0.95081967213114749</v>
      </c>
      <c r="J39" s="18">
        <f t="shared" si="7"/>
        <v>894.85714285714221</v>
      </c>
      <c r="K39" s="18">
        <f t="shared" si="5"/>
        <v>13704.714285714283</v>
      </c>
      <c r="L39" s="18">
        <f t="shared" si="8"/>
        <v>-549.7142857142826</v>
      </c>
      <c r="M39" s="18">
        <f t="shared" si="1"/>
        <v>1713089.2857142852</v>
      </c>
    </row>
    <row r="40" spans="1:13" x14ac:dyDescent="0.25">
      <c r="A40" s="17">
        <v>43923.708333333336</v>
      </c>
      <c r="B40" s="18">
        <v>39</v>
      </c>
      <c r="C40" s="22">
        <v>13915</v>
      </c>
      <c r="D40" s="18">
        <f t="shared" si="2"/>
        <v>760</v>
      </c>
      <c r="E40" s="19">
        <f t="shared" si="9"/>
        <v>1.0453920220082531</v>
      </c>
      <c r="F40" s="18">
        <f t="shared" si="6"/>
        <v>784</v>
      </c>
      <c r="G40" s="18">
        <f>IF(Table6[[#This Row],[Variation MA4]]&lt;&gt;"",0,1)</f>
        <v>0</v>
      </c>
      <c r="H40" s="19">
        <f>IF(Table6[[#This Row],[Prediction]]=0,0,(1/SUM($G$7:$G$61))*(MAX($B$2:$B$270)-Table6[[#This Row],[Day]]))</f>
        <v>0</v>
      </c>
      <c r="I40" s="19">
        <f>IF(F39&lt;&gt;"",IF(F40&lt;&gt;"",F40/F39,I39-'prediction italia'!$P$2*Table6[[#This Row],[Weight of the Slow Down Growth Factor]]),I39-'prediction italia'!$P$2*Table6[[#This Row],[Weight of the Slow Down Growth Factor]])</f>
        <v>1.0012771392081736</v>
      </c>
      <c r="J40" s="18">
        <f t="shared" si="7"/>
        <v>895.99999999999932</v>
      </c>
      <c r="K40" s="18">
        <f t="shared" si="5"/>
        <v>14600.714285714283</v>
      </c>
      <c r="L40" s="18">
        <f t="shared" si="8"/>
        <v>-685.7142857142826</v>
      </c>
      <c r="M40" s="18">
        <f t="shared" si="1"/>
        <v>1825089.2857142852</v>
      </c>
    </row>
    <row r="41" spans="1:13" x14ac:dyDescent="0.25">
      <c r="A41" s="17">
        <v>43924.708333333336</v>
      </c>
      <c r="B41" s="18">
        <v>40</v>
      </c>
      <c r="C41" s="22">
        <v>14681</v>
      </c>
      <c r="D41" s="18">
        <f t="shared" si="2"/>
        <v>766</v>
      </c>
      <c r="E41" s="19">
        <f t="shared" si="9"/>
        <v>1.0078947368421052</v>
      </c>
      <c r="F41" s="18">
        <f t="shared" si="6"/>
        <v>772.5</v>
      </c>
      <c r="G41" s="18">
        <f>IF(Table6[[#This Row],[Variation MA4]]&lt;&gt;"",0,1)</f>
        <v>0</v>
      </c>
      <c r="H41" s="19">
        <f>IF(Table6[[#This Row],[Prediction]]=0,0,(1/SUM($G$7:$G$61))*(MAX($B$2:$B$61)-Table6[[#This Row],[Day]]))</f>
        <v>0</v>
      </c>
      <c r="I41" s="19">
        <f>IF(F40&lt;&gt;"",IF(F41&lt;&gt;"",F41/F40,I40-'prediction italia'!$P$2*Table6[[#This Row],[Weight of the Slow Down Growth Factor]]),I40-'prediction italia'!$P$2*Table6[[#This Row],[Weight of the Slow Down Growth Factor]])</f>
        <v>0.98533163265306123</v>
      </c>
      <c r="J41" s="18">
        <f t="shared" si="7"/>
        <v>882.85714285714221</v>
      </c>
      <c r="K41" s="18">
        <f t="shared" si="5"/>
        <v>15483.571428571424</v>
      </c>
      <c r="L41" s="18">
        <f t="shared" si="8"/>
        <v>-802.57142857142389</v>
      </c>
      <c r="M41" s="18">
        <f t="shared" si="1"/>
        <v>1935446.4285714279</v>
      </c>
    </row>
    <row r="42" spans="1:13" x14ac:dyDescent="0.25">
      <c r="A42" s="17">
        <v>43925.708333333336</v>
      </c>
      <c r="B42" s="18">
        <v>41</v>
      </c>
      <c r="C42" s="22">
        <v>15362</v>
      </c>
      <c r="D42" s="18">
        <f t="shared" si="2"/>
        <v>681</v>
      </c>
      <c r="E42" s="19">
        <f t="shared" si="9"/>
        <v>0.88903394255874668</v>
      </c>
      <c r="F42" s="18">
        <f t="shared" si="6"/>
        <v>733.5</v>
      </c>
      <c r="G42" s="18">
        <f>IF(Table6[[#This Row],[Variation MA4]]&lt;&gt;"",0,1)</f>
        <v>0</v>
      </c>
      <c r="H42" s="19">
        <f>IF(Table6[[#This Row],[Prediction]]=0,0,(1/SUM($G$7:$G$61))*(MAX($B$2:$B$61)-Table6[[#This Row],[Day]]))</f>
        <v>0</v>
      </c>
      <c r="I42" s="19">
        <f>IF(F41&lt;&gt;"",IF(F42&lt;&gt;"",F42/F41,I41-'prediction italia'!$P$2*Table6[[#This Row],[Weight of the Slow Down Growth Factor]]),I41-'prediction italia'!$P$2*Table6[[#This Row],[Weight of the Slow Down Growth Factor]])</f>
        <v>0.94951456310679616</v>
      </c>
      <c r="J42" s="18">
        <f t="shared" si="7"/>
        <v>838.28571428571365</v>
      </c>
      <c r="K42" s="18">
        <f t="shared" si="5"/>
        <v>16321.857142857138</v>
      </c>
      <c r="L42" s="18">
        <f t="shared" si="8"/>
        <v>-959.85714285713766</v>
      </c>
      <c r="M42" s="18">
        <f t="shared" si="1"/>
        <v>2040232.1428571423</v>
      </c>
    </row>
    <row r="43" spans="1:13" x14ac:dyDescent="0.25">
      <c r="A43" s="17">
        <v>43926.708333333336</v>
      </c>
      <c r="B43" s="18">
        <v>42</v>
      </c>
      <c r="C43" s="22">
        <v>15887</v>
      </c>
      <c r="D43" s="18">
        <f t="shared" si="2"/>
        <v>525</v>
      </c>
      <c r="E43" s="19">
        <f t="shared" si="9"/>
        <v>0.77092511013215859</v>
      </c>
      <c r="F43" s="18">
        <f t="shared" si="6"/>
        <v>683</v>
      </c>
      <c r="G43" s="18">
        <f>IF(Table6[[#This Row],[Variation MA4]]&lt;&gt;"",0,1)</f>
        <v>0</v>
      </c>
      <c r="H43" s="19">
        <f>IF(Table6[[#This Row],[Prediction]]=0,0,(1/SUM($G$7:$G$61))*(MAX($B$2:$B$61)-Table6[[#This Row],[Day]]))</f>
        <v>0</v>
      </c>
      <c r="I43" s="19">
        <f>IF(F42&lt;&gt;"",IF(F43&lt;&gt;"",F43/F42,I42-'prediction italia'!$P$2*Table6[[#This Row],[Weight of the Slow Down Growth Factor]]),I42-'prediction italia'!$P$2*Table6[[#This Row],[Weight of the Slow Down Growth Factor]])</f>
        <v>0.93115201090661215</v>
      </c>
      <c r="J43" s="18">
        <f t="shared" si="7"/>
        <v>780.57142857142799</v>
      </c>
      <c r="K43" s="18">
        <f t="shared" si="5"/>
        <v>17102.428571428565</v>
      </c>
      <c r="L43" s="18">
        <f t="shared" si="8"/>
        <v>-1215.4285714285652</v>
      </c>
      <c r="M43" s="18">
        <f t="shared" si="1"/>
        <v>2137803.5714285704</v>
      </c>
    </row>
    <row r="44" spans="1:13" x14ac:dyDescent="0.25">
      <c r="A44" s="17">
        <v>43927.708333333336</v>
      </c>
      <c r="B44" s="18">
        <v>43</v>
      </c>
      <c r="C44" s="22">
        <v>16523</v>
      </c>
      <c r="D44" s="18">
        <f t="shared" si="2"/>
        <v>636</v>
      </c>
      <c r="E44" s="19">
        <f t="shared" si="9"/>
        <v>1.2114285714285715</v>
      </c>
      <c r="F44" s="18">
        <f t="shared" si="6"/>
        <v>652</v>
      </c>
      <c r="G44" s="18">
        <f>IF(Table6[[#This Row],[Variation MA4]]&lt;&gt;"",0,1)</f>
        <v>0</v>
      </c>
      <c r="H44" s="19">
        <f>IF(Table6[[#This Row],[Prediction]]=0,0,(1/SUM($G$7:$G$61))*(MAX($B$2:$B$61)-Table6[[#This Row],[Day]]))</f>
        <v>0</v>
      </c>
      <c r="I44" s="19">
        <f>IF(F43&lt;&gt;"",IF(F44&lt;&gt;"",F44/F43,I43-'prediction italia'!$P$2*Table6[[#This Row],[Weight of the Slow Down Growth Factor]]),I43-'prediction italia'!$P$2*Table6[[#This Row],[Weight of the Slow Down Growth Factor]])</f>
        <v>0.9546120058565154</v>
      </c>
      <c r="J44" s="18">
        <f t="shared" si="7"/>
        <v>745.14285714285666</v>
      </c>
      <c r="K44" s="18">
        <f t="shared" si="5"/>
        <v>17847.57142857142</v>
      </c>
      <c r="L44" s="18">
        <f t="shared" si="8"/>
        <v>-1324.5714285714203</v>
      </c>
      <c r="M44" s="18">
        <f t="shared" si="1"/>
        <v>2230946.4285714277</v>
      </c>
    </row>
    <row r="45" spans="1:13" x14ac:dyDescent="0.25">
      <c r="A45" s="17">
        <v>43928.708333333336</v>
      </c>
      <c r="B45" s="18">
        <v>44</v>
      </c>
      <c r="C45" s="22">
        <v>17127</v>
      </c>
      <c r="D45" s="18">
        <f t="shared" si="2"/>
        <v>604</v>
      </c>
      <c r="E45" s="19">
        <f t="shared" si="9"/>
        <v>0.94968553459119498</v>
      </c>
      <c r="F45" s="18">
        <f t="shared" si="6"/>
        <v>611.5</v>
      </c>
      <c r="G45" s="18">
        <f>IF(Table6[[#This Row],[Variation MA4]]&lt;&gt;"",0,1)</f>
        <v>0</v>
      </c>
      <c r="H45" s="19">
        <f>IF(Table6[[#This Row],[Prediction]]=0,0,(1/SUM($G$7:$G$61))*(MAX($B$2:$B$61)-Table6[[#This Row],[Day]]))</f>
        <v>0</v>
      </c>
      <c r="I45" s="19">
        <f>IF(F44&lt;&gt;"",IF(F45&lt;&gt;"",F45/F44,I44-'prediction italia'!$P$2*Table6[[#This Row],[Weight of the Slow Down Growth Factor]]),I44-'prediction italia'!$P$2*Table6[[#This Row],[Weight of the Slow Down Growth Factor]])</f>
        <v>0.93788343558282206</v>
      </c>
      <c r="J45" s="18">
        <f t="shared" si="7"/>
        <v>698.85714285714232</v>
      </c>
      <c r="K45" s="18">
        <f t="shared" si="5"/>
        <v>18546.428571428562</v>
      </c>
      <c r="L45" s="18">
        <f t="shared" si="8"/>
        <v>-1419.4285714285616</v>
      </c>
      <c r="M45" s="18">
        <f t="shared" si="1"/>
        <v>2318303.57142857</v>
      </c>
    </row>
    <row r="46" spans="1:13" x14ac:dyDescent="0.25">
      <c r="A46" s="17">
        <v>43929.708333333336</v>
      </c>
      <c r="B46" s="18">
        <v>45</v>
      </c>
      <c r="C46" s="22">
        <v>17669</v>
      </c>
      <c r="D46" s="18">
        <f t="shared" si="2"/>
        <v>542</v>
      </c>
      <c r="E46" s="19">
        <f t="shared" si="9"/>
        <v>0.89735099337748347</v>
      </c>
      <c r="F46" s="18">
        <f t="shared" si="6"/>
        <v>576.75</v>
      </c>
      <c r="G46" s="18">
        <f>IF(Table6[[#This Row],[Variation MA4]]&lt;&gt;"",0,1)</f>
        <v>0</v>
      </c>
      <c r="H46" s="19">
        <f>IF(Table6[[#This Row],[Prediction]]=0,0,(1/SUM($G$7:$G$61))*(MAX($B$2:$B$270)-Table6[[#This Row],[Day]]))</f>
        <v>0</v>
      </c>
      <c r="I46" s="19">
        <f>IF(F45&lt;&gt;"",IF(F46&lt;&gt;"",F46/F45,I45-'prediction italia'!$P$2*Table6[[#This Row],[Weight of the Slow Down Growth Factor]]),I45-'prediction italia'!$P$2*Table6[[#This Row],[Weight of the Slow Down Growth Factor]])</f>
        <v>0.94317252657399842</v>
      </c>
      <c r="J46" s="18">
        <f t="shared" si="7"/>
        <v>659.14285714285666</v>
      </c>
      <c r="K46" s="18">
        <f t="shared" si="5"/>
        <v>19205.571428571417</v>
      </c>
      <c r="L46" s="18">
        <f t="shared" si="8"/>
        <v>-1536.5714285714166</v>
      </c>
      <c r="M46" s="18">
        <f t="shared" si="1"/>
        <v>2400696.4285714272</v>
      </c>
    </row>
    <row r="47" spans="1:13" x14ac:dyDescent="0.25">
      <c r="A47" s="17">
        <v>43930.708333333336</v>
      </c>
      <c r="B47" s="18">
        <v>46</v>
      </c>
      <c r="C47" s="22">
        <v>18279</v>
      </c>
      <c r="D47" s="18">
        <f t="shared" si="2"/>
        <v>610</v>
      </c>
      <c r="E47" s="19">
        <f t="shared" si="9"/>
        <v>1.1254612546125462</v>
      </c>
      <c r="F47" s="18">
        <f t="shared" si="6"/>
        <v>598</v>
      </c>
      <c r="G47" s="18">
        <f>IF(Table6[[#This Row],[Variation MA4]]&lt;&gt;"",0,1)</f>
        <v>0</v>
      </c>
      <c r="H47" s="19">
        <f>IF(Table6[[#This Row],[Prediction]]=0,0,(1/SUM($G$7:$G$61))*(MAX($B$2:$B$270)-Table6[[#This Row],[Day]]))</f>
        <v>0</v>
      </c>
      <c r="I47" s="19">
        <f>IF(F46&lt;&gt;"",IF(F47&lt;&gt;"",F47/F46,I46-'prediction italia'!$P$2*Table6[[#This Row],[Weight of the Slow Down Growth Factor]]),I46-'prediction italia'!$P$2*Table6[[#This Row],[Weight of the Slow Down Growth Factor]])</f>
        <v>1.0368443866493282</v>
      </c>
      <c r="J47" s="18">
        <f t="shared" si="7"/>
        <v>683.42857142857099</v>
      </c>
      <c r="K47" s="18">
        <f t="shared" si="5"/>
        <v>19888.999999999989</v>
      </c>
      <c r="L47" s="18">
        <f t="shared" si="8"/>
        <v>-1609.9999999999891</v>
      </c>
      <c r="M47" s="18">
        <f t="shared" si="1"/>
        <v>2486124.9999999986</v>
      </c>
    </row>
    <row r="48" spans="1:13" x14ac:dyDescent="0.25">
      <c r="A48" s="17">
        <v>43931.708333333336</v>
      </c>
      <c r="B48" s="18">
        <v>47</v>
      </c>
      <c r="C48" s="22">
        <v>18849</v>
      </c>
      <c r="D48" s="18">
        <f t="shared" si="2"/>
        <v>570</v>
      </c>
      <c r="E48" s="19">
        <f t="shared" si="9"/>
        <v>0.93442622950819676</v>
      </c>
      <c r="F48" s="18">
        <f t="shared" si="6"/>
        <v>581.5</v>
      </c>
      <c r="G48" s="18">
        <f>IF(Table6[[#This Row],[Variation MA4]]&lt;&gt;"",0,1)</f>
        <v>0</v>
      </c>
      <c r="H48" s="19">
        <f>IF(Table6[[#This Row],[Prediction]]=0,0,(1/SUM($G$7:$G$61))*(MAX($B$2:$B$61)-Table6[[#This Row],[Day]]))</f>
        <v>0</v>
      </c>
      <c r="I48" s="19">
        <f>IF(F47&lt;&gt;"",IF(F48&lt;&gt;"",F48/F47,I47-'prediction italia'!$P$2*Table6[[#This Row],[Weight of the Slow Down Growth Factor]]),I47-'prediction italia'!$P$2*Table6[[#This Row],[Weight of the Slow Down Growth Factor]])</f>
        <v>0.97240802675585281</v>
      </c>
      <c r="J48" s="18">
        <f t="shared" si="7"/>
        <v>664.5714285714281</v>
      </c>
      <c r="K48" s="18">
        <f t="shared" si="5"/>
        <v>20553.571428571417</v>
      </c>
      <c r="L48" s="18">
        <f t="shared" si="8"/>
        <v>-1704.5714285714166</v>
      </c>
      <c r="M48" s="18">
        <f t="shared" si="1"/>
        <v>2569196.4285714272</v>
      </c>
    </row>
    <row r="49" spans="1:13" x14ac:dyDescent="0.25">
      <c r="A49" s="17">
        <v>43932.708333333336</v>
      </c>
      <c r="B49" s="18">
        <v>48</v>
      </c>
      <c r="C49" s="22">
        <v>19468</v>
      </c>
      <c r="D49" s="18">
        <f t="shared" si="2"/>
        <v>619</v>
      </c>
      <c r="E49" s="19">
        <f t="shared" si="9"/>
        <v>1.0859649122807018</v>
      </c>
      <c r="F49" s="18">
        <f t="shared" si="6"/>
        <v>585.25</v>
      </c>
      <c r="G49" s="18">
        <f>IF(Table6[[#This Row],[Variation MA4]]&lt;&gt;"",0,1)</f>
        <v>0</v>
      </c>
      <c r="H49" s="19">
        <f>IF(Table6[[#This Row],[Prediction]]=0,0,(1/SUM($G$7:$G$61))*(MAX($B$2:$B$61)-Table6[[#This Row],[Day]]))</f>
        <v>0</v>
      </c>
      <c r="I49" s="19">
        <f>IF(F48&lt;&gt;"",IF(F49&lt;&gt;"",F49/F48,I48-'prediction italia'!$P$2*Table6[[#This Row],[Weight of the Slow Down Growth Factor]]),I48-'prediction italia'!$P$2*Table6[[#This Row],[Weight of the Slow Down Growth Factor]])</f>
        <v>1.0064488392089423</v>
      </c>
      <c r="J49" s="18">
        <f t="shared" si="7"/>
        <v>668.85714285714232</v>
      </c>
      <c r="K49" s="18">
        <f t="shared" si="5"/>
        <v>21222.428571428558</v>
      </c>
      <c r="L49" s="18">
        <f t="shared" si="8"/>
        <v>-1754.4285714285579</v>
      </c>
      <c r="M49" s="18">
        <f t="shared" si="1"/>
        <v>2652803.5714285695</v>
      </c>
    </row>
    <row r="50" spans="1:13" x14ac:dyDescent="0.25">
      <c r="A50" s="17">
        <v>43933.708333333336</v>
      </c>
      <c r="B50" s="18">
        <v>49</v>
      </c>
      <c r="C50" s="22">
        <v>19899</v>
      </c>
      <c r="D50" s="18">
        <f t="shared" si="2"/>
        <v>431</v>
      </c>
      <c r="E50" s="19">
        <f t="shared" si="9"/>
        <v>0.69628432956381259</v>
      </c>
      <c r="F50" s="18">
        <f t="shared" si="6"/>
        <v>557.5</v>
      </c>
      <c r="G50" s="18">
        <f>IF(Table6[[#This Row],[Variation MA4]]&lt;&gt;"",0,1)</f>
        <v>0</v>
      </c>
      <c r="H50" s="19">
        <f>IF(Table6[[#This Row],[Prediction]]=0,0,(1/SUM($G$7:$G$61))*(MAX($B$2:$B$61)-Table6[[#This Row],[Day]]))</f>
        <v>0</v>
      </c>
      <c r="I50" s="19">
        <f>IF(F49&lt;&gt;"",IF(F50&lt;&gt;"",F50/F49,I49-'prediction italia'!$P$2*Table6[[#This Row],[Weight of the Slow Down Growth Factor]]),I49-'prediction italia'!$P$2*Table6[[#This Row],[Weight of the Slow Down Growth Factor]])</f>
        <v>0.9525843656557027</v>
      </c>
      <c r="J50" s="18">
        <f t="shared" si="7"/>
        <v>637.14285714285666</v>
      </c>
      <c r="K50" s="18">
        <f t="shared" si="5"/>
        <v>21859.571428571413</v>
      </c>
      <c r="L50" s="18">
        <f t="shared" si="8"/>
        <v>-1960.571428571413</v>
      </c>
      <c r="M50" s="18">
        <f t="shared" si="1"/>
        <v>2732446.4285714268</v>
      </c>
    </row>
    <row r="51" spans="1:13" x14ac:dyDescent="0.25">
      <c r="A51" s="17">
        <v>43934.708333333336</v>
      </c>
      <c r="B51" s="18">
        <v>50</v>
      </c>
      <c r="C51" s="22">
        <v>20465</v>
      </c>
      <c r="D51" s="18">
        <f t="shared" si="2"/>
        <v>566</v>
      </c>
      <c r="E51" s="19">
        <f t="shared" si="9"/>
        <v>1.3132250580046403</v>
      </c>
      <c r="F51" s="18">
        <f t="shared" si="6"/>
        <v>546.5</v>
      </c>
      <c r="G51" s="18">
        <f>IF(Table6[[#This Row],[Variation MA4]]&lt;&gt;"",0,1)</f>
        <v>0</v>
      </c>
      <c r="H51" s="19">
        <f>IF(Table6[[#This Row],[Prediction]]=0,0,(1/SUM($G$7:$G$61))*(MAX($B$2:$B$61)-Table6[[#This Row],[Day]]))</f>
        <v>0</v>
      </c>
      <c r="I51" s="19">
        <f>IF(F50&lt;&gt;"",IF(F51&lt;&gt;"",F51/F50,I50-'prediction italia'!$P$2*Table6[[#This Row],[Weight of the Slow Down Growth Factor]]),I50-'prediction italia'!$P$2*Table6[[#This Row],[Weight of the Slow Down Growth Factor]])</f>
        <v>0.98026905829596411</v>
      </c>
      <c r="J51" s="18">
        <f t="shared" si="7"/>
        <v>624.5714285714281</v>
      </c>
      <c r="K51" s="18">
        <f t="shared" si="5"/>
        <v>22484.142857142841</v>
      </c>
      <c r="L51" s="18">
        <f t="shared" si="8"/>
        <v>-2019.1428571428405</v>
      </c>
      <c r="M51" s="18">
        <f t="shared" si="1"/>
        <v>2810517.8571428549</v>
      </c>
    </row>
    <row r="52" spans="1:13" x14ac:dyDescent="0.25">
      <c r="A52" s="17">
        <v>43935.708333333336</v>
      </c>
      <c r="B52" s="18">
        <v>51</v>
      </c>
      <c r="C52" s="22">
        <v>21067</v>
      </c>
      <c r="D52" s="18">
        <f t="shared" si="2"/>
        <v>602</v>
      </c>
      <c r="E52" s="19">
        <f t="shared" si="9"/>
        <v>1.0636042402826855</v>
      </c>
      <c r="F52" s="18">
        <f t="shared" si="6"/>
        <v>554.5</v>
      </c>
      <c r="G52" s="18">
        <f>IF(Table6[[#This Row],[Variation MA4]]&lt;&gt;"",0,1)</f>
        <v>0</v>
      </c>
      <c r="H52" s="19">
        <f>IF(Table6[[#This Row],[Prediction]]=0,0,(1/SUM($G$7:$G$61))*(MAX($B$2:$B$61)-Table6[[#This Row],[Day]]))</f>
        <v>0</v>
      </c>
      <c r="I52" s="19">
        <f>IF(F51&lt;&gt;"",IF(F52&lt;&gt;"",F52/F51,I51-'prediction italia'!$P$2*Table6[[#This Row],[Weight of the Slow Down Growth Factor]]),I51-'prediction italia'!$P$2*Table6[[#This Row],[Weight of the Slow Down Growth Factor]])</f>
        <v>1.0146386093321134</v>
      </c>
      <c r="J52" s="18">
        <f t="shared" si="7"/>
        <v>633.71428571428521</v>
      </c>
      <c r="K52" s="18">
        <f t="shared" si="5"/>
        <v>23117.857142857127</v>
      </c>
      <c r="L52" s="18">
        <f t="shared" si="8"/>
        <v>-2050.8571428571267</v>
      </c>
      <c r="M52" s="18">
        <f t="shared" si="1"/>
        <v>2889732.1428571409</v>
      </c>
    </row>
    <row r="53" spans="1:13" x14ac:dyDescent="0.25">
      <c r="A53" s="17">
        <v>43936.708333333336</v>
      </c>
      <c r="B53" s="18">
        <v>52</v>
      </c>
      <c r="C53" s="22">
        <v>21645</v>
      </c>
      <c r="D53" s="18">
        <f t="shared" si="2"/>
        <v>578</v>
      </c>
      <c r="E53" s="19">
        <f t="shared" si="9"/>
        <v>0.96013289036544847</v>
      </c>
      <c r="F53" s="18">
        <f t="shared" si="6"/>
        <v>544.25</v>
      </c>
      <c r="G53" s="18">
        <f>IF(Table6[[#This Row],[Variation MA4]]&lt;&gt;"",0,1)</f>
        <v>0</v>
      </c>
      <c r="H53" s="19">
        <f>IF(Table6[[#This Row],[Prediction]]=0,0,(1/SUM($G$7:$G$61))*(MAX($B$2:$B$61)-Table6[[#This Row],[Day]]))</f>
        <v>0</v>
      </c>
      <c r="I53" s="19">
        <f>IF(F52&lt;&gt;"",IF(F53&lt;&gt;"",F53/F52,I52-'prediction italia'!$P$2*Table6[[#This Row],[Weight of the Slow Down Growth Factor]]),I52-'prediction italia'!$P$2*Table6[[#This Row],[Weight of the Slow Down Growth Factor]])</f>
        <v>0.98151487826871053</v>
      </c>
      <c r="J53" s="18">
        <f t="shared" si="7"/>
        <v>621.99999999999955</v>
      </c>
      <c r="K53" s="18">
        <f t="shared" si="5"/>
        <v>23739.857142857127</v>
      </c>
      <c r="L53" s="18">
        <f t="shared" si="8"/>
        <v>-2094.8571428571267</v>
      </c>
      <c r="M53" s="18">
        <f t="shared" si="1"/>
        <v>2967482.1428571409</v>
      </c>
    </row>
    <row r="54" spans="1:13" x14ac:dyDescent="0.25">
      <c r="A54" s="17">
        <v>43937.708333333336</v>
      </c>
      <c r="B54" s="18">
        <v>53</v>
      </c>
      <c r="C54" s="22">
        <v>22170</v>
      </c>
      <c r="D54" s="18">
        <f t="shared" si="2"/>
        <v>525</v>
      </c>
      <c r="E54" s="19">
        <f t="shared" si="9"/>
        <v>0.90830449826989623</v>
      </c>
      <c r="F54" s="18">
        <f t="shared" si="6"/>
        <v>567.75</v>
      </c>
      <c r="G54" s="18">
        <f>IF(Table6[[#This Row],[Variation MA4]]&lt;&gt;"",0,1)</f>
        <v>0</v>
      </c>
      <c r="H54" s="19">
        <f>IF(Table6[[#This Row],[Prediction]]=0,0,(1/SUM($G$7:$G$61))*(MAX($B$2:$B$270)-Table6[[#This Row],[Day]]))</f>
        <v>0</v>
      </c>
      <c r="I54" s="19">
        <f>IF(F53&lt;&gt;"",IF(F54&lt;&gt;"",F54/F53,I53-'prediction italia'!$P$2*Table6[[#This Row],[Weight of the Slow Down Growth Factor]]),I53-'prediction italia'!$P$2*Table6[[#This Row],[Weight of the Slow Down Growth Factor]])</f>
        <v>1.043178686265503</v>
      </c>
      <c r="J54" s="18">
        <f t="shared" si="7"/>
        <v>648.85714285714243</v>
      </c>
      <c r="K54" s="18">
        <f t="shared" si="5"/>
        <v>24388.714285714268</v>
      </c>
      <c r="L54" s="18">
        <f t="shared" si="8"/>
        <v>-2218.714285714268</v>
      </c>
      <c r="M54" s="18">
        <f t="shared" si="1"/>
        <v>3048589.2857142836</v>
      </c>
    </row>
    <row r="55" spans="1:13" x14ac:dyDescent="0.25">
      <c r="A55" s="17">
        <v>43938.708333333336</v>
      </c>
      <c r="B55" s="18">
        <v>54</v>
      </c>
      <c r="C55" s="22">
        <v>22745</v>
      </c>
      <c r="D55" s="18">
        <f t="shared" si="2"/>
        <v>575</v>
      </c>
      <c r="E55" s="19">
        <f t="shared" si="9"/>
        <v>1.0952380952380953</v>
      </c>
      <c r="F55" s="18">
        <f t="shared" si="6"/>
        <v>570</v>
      </c>
      <c r="G55" s="18">
        <f>IF(Table6[[#This Row],[Variation MA4]]&lt;&gt;"",0,1)</f>
        <v>0</v>
      </c>
      <c r="H55" s="19">
        <f>IF(Table6[[#This Row],[Prediction]]=0,0,(1/SUM($G$7:$G$61))*(MAX($B$2:$B$270)-Table6[[#This Row],[Day]]))</f>
        <v>0</v>
      </c>
      <c r="I55" s="19">
        <f>IF(F54&lt;&gt;"",IF(F55&lt;&gt;"",F55/F54,I54-'prediction italia'!$P$2*Table6[[#This Row],[Weight of the Slow Down Growth Factor]]),I54-'prediction italia'!$P$2*Table6[[#This Row],[Weight of the Slow Down Growth Factor]])</f>
        <v>1.0039630118890357</v>
      </c>
      <c r="J55" s="18">
        <f t="shared" si="7"/>
        <v>651.42857142857099</v>
      </c>
      <c r="K55" s="18">
        <f t="shared" si="5"/>
        <v>25040.142857142841</v>
      </c>
      <c r="L55" s="18">
        <f t="shared" si="8"/>
        <v>-2295.1428571428405</v>
      </c>
      <c r="M55" s="18">
        <f t="shared" si="1"/>
        <v>3130017.8571428549</v>
      </c>
    </row>
    <row r="56" spans="1:13" x14ac:dyDescent="0.25">
      <c r="A56" s="17">
        <v>43939.708333333336</v>
      </c>
      <c r="B56" s="18">
        <v>55</v>
      </c>
      <c r="C56" s="22">
        <v>23227</v>
      </c>
      <c r="D56" s="18">
        <f t="shared" si="2"/>
        <v>482</v>
      </c>
      <c r="E56" s="19">
        <f t="shared" si="9"/>
        <v>0.83826086956521739</v>
      </c>
      <c r="F56" s="18">
        <f t="shared" si="6"/>
        <v>540</v>
      </c>
      <c r="G56" s="18">
        <f>IF(Table6[[#This Row],[Variation MA4]]&lt;&gt;"",0,1)</f>
        <v>0</v>
      </c>
      <c r="H56" s="19">
        <f>IF(Table6[[#This Row],[Prediction]]=0,0,(1/SUM($G$7:$G$61))*(MAX($B$2:$B$61)-Table6[[#This Row],[Day]]))</f>
        <v>0</v>
      </c>
      <c r="I56" s="19">
        <f>IF(F55&lt;&gt;"",IF(F56&lt;&gt;"",F56/F55,I55-'prediction italia'!$P$2*Table6[[#This Row],[Weight of the Slow Down Growth Factor]]),I55-'prediction italia'!$P$2*Table6[[#This Row],[Weight of the Slow Down Growth Factor]])</f>
        <v>0.94736842105263153</v>
      </c>
      <c r="J56" s="18">
        <f t="shared" si="7"/>
        <v>617.14285714285666</v>
      </c>
      <c r="K56" s="18">
        <f t="shared" si="5"/>
        <v>25657.285714285696</v>
      </c>
      <c r="L56" s="18">
        <f t="shared" si="8"/>
        <v>-2430.2857142856956</v>
      </c>
      <c r="M56" s="18">
        <f t="shared" si="1"/>
        <v>3207160.7142857118</v>
      </c>
    </row>
    <row r="57" spans="1:13" x14ac:dyDescent="0.25">
      <c r="A57" s="17">
        <v>43940.708333333336</v>
      </c>
      <c r="B57" s="18">
        <v>56</v>
      </c>
      <c r="C57" s="22">
        <v>23660</v>
      </c>
      <c r="D57" s="18">
        <f t="shared" si="2"/>
        <v>433</v>
      </c>
      <c r="E57" s="19">
        <f t="shared" si="9"/>
        <v>0.89834024896265563</v>
      </c>
      <c r="F57" s="18">
        <f t="shared" si="6"/>
        <v>503.75</v>
      </c>
      <c r="G57" s="18">
        <f>IF(Table6[[#This Row],[Variation MA4]]&lt;&gt;"",0,1)</f>
        <v>0</v>
      </c>
      <c r="H57" s="19">
        <f>IF(Table6[[#This Row],[Prediction]]=0,0,(1/SUM($G$7:$G$61))*(MAX($B$2:$B$61)-Table6[[#This Row],[Day]]))</f>
        <v>0</v>
      </c>
      <c r="I57" s="19">
        <f>IF(F56&lt;&gt;"",IF(F57&lt;&gt;"",F57/F56,I56-'prediction italia'!$P$2*Table6[[#This Row],[Weight of the Slow Down Growth Factor]]),I56-'prediction italia'!$P$2*Table6[[#This Row],[Weight of the Slow Down Growth Factor]])</f>
        <v>0.93287037037037035</v>
      </c>
      <c r="J57" s="18">
        <f t="shared" si="7"/>
        <v>575.71428571428521</v>
      </c>
      <c r="K57" s="18">
        <f t="shared" si="5"/>
        <v>26232.999999999982</v>
      </c>
      <c r="L57" s="18">
        <f t="shared" si="8"/>
        <v>-2572.9999999999818</v>
      </c>
      <c r="M57" s="18">
        <f t="shared" si="1"/>
        <v>3279124.9999999977</v>
      </c>
    </row>
    <row r="58" spans="1:13" x14ac:dyDescent="0.25">
      <c r="A58" s="17">
        <v>43941.708333333336</v>
      </c>
      <c r="B58" s="18">
        <v>57</v>
      </c>
      <c r="C58" s="22">
        <v>24114</v>
      </c>
      <c r="D58" s="18">
        <f t="shared" si="2"/>
        <v>454</v>
      </c>
      <c r="E58" s="19">
        <f t="shared" si="9"/>
        <v>1.048498845265589</v>
      </c>
      <c r="F58" s="18">
        <f t="shared" si="6"/>
        <v>486</v>
      </c>
      <c r="G58" s="18">
        <f>IF(Table6[[#This Row],[Variation MA4]]&lt;&gt;"",0,1)</f>
        <v>0</v>
      </c>
      <c r="H58" s="19">
        <f>IF(Table6[[#This Row],[Prediction]]=0,0,(1/SUM($G$7:$G$61))*(MAX($B$2:$B$61)-Table6[[#This Row],[Day]]))</f>
        <v>0</v>
      </c>
      <c r="I58" s="19">
        <f>IF(F57&lt;&gt;"",IF(F58&lt;&gt;"",F58/F57,I57-'prediction italia'!$P$2*Table6[[#This Row],[Weight of the Slow Down Growth Factor]]),I57-'prediction italia'!$P$2*Table6[[#This Row],[Weight of the Slow Down Growth Factor]])</f>
        <v>0.96476426799007442</v>
      </c>
      <c r="J58" s="18">
        <f t="shared" si="7"/>
        <v>555.42857142857088</v>
      </c>
      <c r="K58" s="18">
        <f t="shared" si="5"/>
        <v>26788.428571428554</v>
      </c>
      <c r="L58" s="18">
        <f t="shared" si="8"/>
        <v>-2674.4285714285543</v>
      </c>
      <c r="M58" s="18">
        <f t="shared" si="1"/>
        <v>3348553.571428569</v>
      </c>
    </row>
    <row r="59" spans="1:13" x14ac:dyDescent="0.25">
      <c r="A59" s="17">
        <v>43942.708333333336</v>
      </c>
      <c r="B59" s="18">
        <v>58</v>
      </c>
      <c r="C59" s="22">
        <v>24648</v>
      </c>
      <c r="D59" s="18">
        <f t="shared" si="2"/>
        <v>534</v>
      </c>
      <c r="E59" s="19">
        <f t="shared" si="9"/>
        <v>1.1762114537444934</v>
      </c>
      <c r="F59" s="18">
        <f t="shared" si="6"/>
        <v>475.75</v>
      </c>
      <c r="G59" s="18">
        <f>IF(Table6[[#This Row],[Variation MA4]]&lt;&gt;"",0,1)</f>
        <v>0</v>
      </c>
      <c r="H59" s="19">
        <f>IF(Table6[[#This Row],[Prediction]]=0,0,(1/SUM($G$7:$G$61))*(MAX($B$2:$B$61)-Table6[[#This Row],[Day]]))</f>
        <v>0</v>
      </c>
      <c r="I59" s="19">
        <f>IF(F58&lt;&gt;"",IF(F59&lt;&gt;"",F59/F58,I58-'prediction italia'!$P$2*Table6[[#This Row],[Weight of the Slow Down Growth Factor]]),I58-'prediction italia'!$P$2*Table6[[#This Row],[Weight of the Slow Down Growth Factor]])</f>
        <v>0.97890946502057619</v>
      </c>
      <c r="J59" s="18">
        <f t="shared" si="7"/>
        <v>543.71428571428521</v>
      </c>
      <c r="K59" s="18">
        <f t="shared" si="5"/>
        <v>27332.142857142841</v>
      </c>
      <c r="L59" s="18">
        <f t="shared" si="8"/>
        <v>-2684.1428571428405</v>
      </c>
      <c r="M59" s="18">
        <f t="shared" si="1"/>
        <v>3416517.8571428549</v>
      </c>
    </row>
    <row r="60" spans="1:13" x14ac:dyDescent="0.25">
      <c r="A60" s="17">
        <v>43943.708333333336</v>
      </c>
      <c r="B60" s="18">
        <v>59</v>
      </c>
      <c r="C60" s="22">
        <v>25085</v>
      </c>
      <c r="D60" s="18">
        <f t="shared" si="2"/>
        <v>437</v>
      </c>
      <c r="E60" s="19">
        <f t="shared" si="9"/>
        <v>0.81835205992509363</v>
      </c>
      <c r="F60" s="18">
        <f t="shared" si="6"/>
        <v>464.5</v>
      </c>
      <c r="G60" s="18">
        <f>IF(Table6[[#This Row],[Variation MA4]]&lt;&gt;"",0,1)</f>
        <v>0</v>
      </c>
      <c r="H60" s="19">
        <f>IF(Table6[[#This Row],[Prediction]]=0,0,(1/SUM($G$7:$G$61))*(MAX($B$2:$B$61)-Table6[[#This Row],[Day]]))</f>
        <v>0</v>
      </c>
      <c r="I60" s="19">
        <f>IF(F59&lt;&gt;"",IF(F60&lt;&gt;"",F60/F59,I59-'prediction italia'!$P$2*Table6[[#This Row],[Weight of the Slow Down Growth Factor]]),I59-'prediction italia'!$P$2*Table6[[#This Row],[Weight of the Slow Down Growth Factor]])</f>
        <v>0.97635312664214402</v>
      </c>
      <c r="J60" s="18">
        <f t="shared" si="7"/>
        <v>530.85714285714243</v>
      </c>
      <c r="K60" s="18">
        <f t="shared" si="5"/>
        <v>27862.999999999982</v>
      </c>
      <c r="L60" s="18">
        <f t="shared" si="8"/>
        <v>-2777.9999999999818</v>
      </c>
      <c r="M60" s="18">
        <f t="shared" si="1"/>
        <v>3482874.9999999977</v>
      </c>
    </row>
    <row r="61" spans="1:13" x14ac:dyDescent="0.25">
      <c r="A61" s="17">
        <v>43944.708333333336</v>
      </c>
      <c r="B61" s="18">
        <v>60</v>
      </c>
      <c r="C61" s="22">
        <v>25549</v>
      </c>
      <c r="D61" s="18">
        <f t="shared" si="2"/>
        <v>464</v>
      </c>
      <c r="E61" s="19">
        <f t="shared" si="9"/>
        <v>1.0617848970251715</v>
      </c>
      <c r="F61" s="18">
        <f t="shared" si="6"/>
        <v>472.25</v>
      </c>
      <c r="G61" s="18">
        <f>IF(Table6[[#This Row],[Variation MA4]]&lt;&gt;"",0,1)</f>
        <v>0</v>
      </c>
      <c r="H61" s="19">
        <f>IF(Table6[[#This Row],[Prediction]]=0,0,(1/SUM($G$7:$G$91))*(MAX($B$2:$B$270)-Table6[[#This Row],[Day]]))</f>
        <v>0</v>
      </c>
      <c r="I61" s="19">
        <f>IF(F60&lt;&gt;"",IF(F61&lt;&gt;"",F61/F60,I60-'prediction italia'!$P$2*Table6[[#This Row],[Weight of the Slow Down Growth Factor]]),I60-'prediction italia'!$P$2*Table6[[#This Row],[Weight of the Slow Down Growth Factor]])</f>
        <v>1.0166846071044133</v>
      </c>
      <c r="J61" s="18">
        <f t="shared" si="7"/>
        <v>539.71428571428532</v>
      </c>
      <c r="K61" s="18">
        <f t="shared" si="5"/>
        <v>28402.714285714268</v>
      </c>
      <c r="L61" s="18">
        <f t="shared" si="8"/>
        <v>-2853.714285714268</v>
      </c>
      <c r="M61" s="18">
        <f t="shared" si="1"/>
        <v>3550339.2857142836</v>
      </c>
    </row>
    <row r="62" spans="1:13" x14ac:dyDescent="0.25">
      <c r="A62" s="17">
        <v>43945</v>
      </c>
      <c r="B62" s="18">
        <v>61</v>
      </c>
      <c r="C62" s="22">
        <v>25969</v>
      </c>
      <c r="D62" s="18">
        <f t="shared" si="2"/>
        <v>420</v>
      </c>
      <c r="E62" s="19">
        <f t="shared" si="9"/>
        <v>0.90517241379310343</v>
      </c>
      <c r="F62" s="18">
        <f t="shared" si="6"/>
        <v>463.75</v>
      </c>
      <c r="G62" s="18">
        <f>IF(Table6[[#This Row],[Variation MA4]]&lt;&gt;"",0,1)</f>
        <v>0</v>
      </c>
      <c r="H62" s="19">
        <f>IF(Table6[[#This Row],[Prediction]]=0,0,(1/SUM($G$7:$G$91))*(MAX($B$2:$B$270)-Table6[[#This Row],[Day]]))</f>
        <v>0</v>
      </c>
      <c r="I62" s="19">
        <f>IF(F61&lt;&gt;"",IF(F62&lt;&gt;"",F62/F61,I61-'prediction italia'!$P$2),I61-'prediction italia'!$P$2)</f>
        <v>0.98200105876124932</v>
      </c>
      <c r="J62" s="18">
        <f t="shared" ref="J62:J75" si="10">J61*I62</f>
        <v>529.99999999999966</v>
      </c>
      <c r="K62" s="18">
        <f t="shared" ref="K62:K75" si="11">K61+J62</f>
        <v>28932.714285714268</v>
      </c>
      <c r="L62" s="18">
        <f t="shared" ref="L62:L75" si="12">IF(C62&lt;&gt;"",(C62-K62),"")</f>
        <v>-2963.714285714268</v>
      </c>
      <c r="M62" s="18">
        <f t="shared" ref="M62:M75" si="13">K62/$P$1</f>
        <v>3616589.2857142836</v>
      </c>
    </row>
    <row r="63" spans="1:13" x14ac:dyDescent="0.25">
      <c r="A63" s="17">
        <v>43946</v>
      </c>
      <c r="B63" s="18">
        <v>62</v>
      </c>
      <c r="C63" s="22">
        <v>26384</v>
      </c>
      <c r="D63" s="18">
        <f t="shared" si="2"/>
        <v>415</v>
      </c>
      <c r="E63" s="19">
        <f t="shared" si="9"/>
        <v>0.98809523809523814</v>
      </c>
      <c r="F63" s="18">
        <f t="shared" si="6"/>
        <v>434</v>
      </c>
      <c r="G63" s="18">
        <f>IF(Table6[[#This Row],[Variation MA4]]&lt;&gt;"",0,1)</f>
        <v>0</v>
      </c>
      <c r="H63" s="19">
        <f>IF(Table6[[#This Row],[Prediction]]=0,0,(1/SUM($G$7:$G$91))*(MAX($B$2:$B$270)-Table6[[#This Row],[Day]]))</f>
        <v>0</v>
      </c>
      <c r="I63" s="19">
        <f>IF(F62&lt;&gt;"",IF(F63&lt;&gt;"",F63/F62,I62-'prediction italia'!$P$2),I62-'prediction italia'!$P$2)</f>
        <v>0.9358490566037736</v>
      </c>
      <c r="J63" s="18">
        <f t="shared" si="10"/>
        <v>495.99999999999972</v>
      </c>
      <c r="K63" s="18">
        <f t="shared" si="11"/>
        <v>29428.714285714268</v>
      </c>
      <c r="L63" s="18">
        <f t="shared" si="12"/>
        <v>-3044.714285714268</v>
      </c>
      <c r="M63" s="18">
        <f t="shared" si="13"/>
        <v>3678589.2857142836</v>
      </c>
    </row>
    <row r="64" spans="1:13" x14ac:dyDescent="0.25">
      <c r="A64" s="17">
        <v>43947</v>
      </c>
      <c r="B64" s="18">
        <v>63</v>
      </c>
      <c r="C64" s="22">
        <v>26644</v>
      </c>
      <c r="D64" s="18">
        <f t="shared" si="2"/>
        <v>260</v>
      </c>
      <c r="E64" s="19">
        <f t="shared" si="9"/>
        <v>0.62650602409638556</v>
      </c>
      <c r="F64" s="18">
        <f t="shared" si="6"/>
        <v>389.75</v>
      </c>
      <c r="G64" s="18">
        <f>IF(Table6[[#This Row],[Variation MA4]]&lt;&gt;"",0,1)</f>
        <v>0</v>
      </c>
      <c r="H64" s="19">
        <f>IF(Table6[[#This Row],[Prediction]]=0,0,(1/SUM($G$7:$G$91))*(MAX($B$2:$B$270)-Table6[[#This Row],[Day]]))</f>
        <v>0</v>
      </c>
      <c r="I64" s="19">
        <f>IF(F63&lt;&gt;"",IF(F64&lt;&gt;"",F64/F63,I63-'prediction italia'!$P$2),I63-'prediction italia'!$P$2)</f>
        <v>0.89804147465437789</v>
      </c>
      <c r="J64" s="18">
        <f t="shared" si="10"/>
        <v>445.42857142857116</v>
      </c>
      <c r="K64" s="18">
        <f t="shared" si="11"/>
        <v>29874.142857142841</v>
      </c>
      <c r="L64" s="18">
        <f t="shared" si="12"/>
        <v>-3230.1428571428405</v>
      </c>
      <c r="M64" s="18">
        <f t="shared" si="13"/>
        <v>3734267.8571428549</v>
      </c>
    </row>
    <row r="65" spans="1:13" x14ac:dyDescent="0.25">
      <c r="A65" s="17">
        <v>43948</v>
      </c>
      <c r="B65" s="18">
        <v>64</v>
      </c>
      <c r="C65" s="22">
        <v>26977</v>
      </c>
      <c r="D65" s="18">
        <f t="shared" si="2"/>
        <v>333</v>
      </c>
      <c r="E65" s="19">
        <f t="shared" si="9"/>
        <v>1.2807692307692307</v>
      </c>
      <c r="F65" s="18">
        <f t="shared" si="6"/>
        <v>357</v>
      </c>
      <c r="G65" s="18">
        <f>IF(Table6[[#This Row],[Variation MA4]]&lt;&gt;"",0,1)</f>
        <v>0</v>
      </c>
      <c r="H65" s="19">
        <f>IF(Table6[[#This Row],[Prediction]]=0,0,(1/SUM($G$7:$G$91))*(MAX($B$2:$B$270)-Table6[[#This Row],[Day]]))</f>
        <v>0</v>
      </c>
      <c r="I65" s="19">
        <f>IF(F64&lt;&gt;"",IF(F65&lt;&gt;"",F65/F64,I64-'prediction italia'!$P$2),I64-'prediction italia'!$P$2)</f>
        <v>0.9159717767799872</v>
      </c>
      <c r="J65" s="18">
        <f t="shared" si="10"/>
        <v>407.99999999999977</v>
      </c>
      <c r="K65" s="18">
        <f t="shared" si="11"/>
        <v>30282.142857142841</v>
      </c>
      <c r="L65" s="18">
        <f t="shared" si="12"/>
        <v>-3305.1428571428405</v>
      </c>
      <c r="M65" s="18">
        <f t="shared" si="13"/>
        <v>3785267.8571428549</v>
      </c>
    </row>
    <row r="66" spans="1:13" x14ac:dyDescent="0.25">
      <c r="A66" s="17">
        <v>43949</v>
      </c>
      <c r="B66" s="18">
        <v>65</v>
      </c>
      <c r="C66" s="22">
        <v>27359</v>
      </c>
      <c r="D66" s="18">
        <f t="shared" si="2"/>
        <v>382</v>
      </c>
      <c r="E66" s="19">
        <f t="shared" si="9"/>
        <v>1.1471471471471471</v>
      </c>
      <c r="F66" s="18">
        <f t="shared" si="6"/>
        <v>347.5</v>
      </c>
      <c r="G66" s="18">
        <f>IF(Table6[[#This Row],[Variation MA4]]&lt;&gt;"",0,1)</f>
        <v>0</v>
      </c>
      <c r="H66" s="19">
        <f>IF(Table6[[#This Row],[Prediction]]=0,0,(1/SUM($G$7:$G$91))*(MAX($B$2:$B$270)-Table6[[#This Row],[Day]]))</f>
        <v>0</v>
      </c>
      <c r="I66" s="19">
        <f>IF(F65&lt;&gt;"",IF(F66&lt;&gt;"",F66/F65,I65-'prediction italia'!$P$2),I65-'prediction italia'!$P$2)</f>
        <v>0.9733893557422969</v>
      </c>
      <c r="J66" s="18">
        <f t="shared" si="10"/>
        <v>397.14285714285694</v>
      </c>
      <c r="K66" s="18">
        <f t="shared" si="11"/>
        <v>30679.285714285699</v>
      </c>
      <c r="L66" s="18">
        <f t="shared" si="12"/>
        <v>-3320.2857142856992</v>
      </c>
      <c r="M66" s="18">
        <f t="shared" si="13"/>
        <v>3834910.7142857122</v>
      </c>
    </row>
    <row r="67" spans="1:13" x14ac:dyDescent="0.25">
      <c r="A67" s="17">
        <v>43950</v>
      </c>
      <c r="B67" s="18">
        <v>66</v>
      </c>
      <c r="C67" s="22">
        <v>27682</v>
      </c>
      <c r="D67" s="18">
        <f t="shared" si="2"/>
        <v>323</v>
      </c>
      <c r="E67" s="19">
        <f t="shared" si="9"/>
        <v>0.84554973821989532</v>
      </c>
      <c r="F67" s="18">
        <f t="shared" si="6"/>
        <v>324.5</v>
      </c>
      <c r="G67" s="18">
        <f>IF(Table6[[#This Row],[Variation MA4]]&lt;&gt;"",0,1)</f>
        <v>0</v>
      </c>
      <c r="H67" s="19">
        <f>IF(Table6[[#This Row],[Prediction]]=0,0,(1/SUM($G$7:$G$91))*(MAX($B$2:$B$270)-Table6[[#This Row],[Day]]))</f>
        <v>0</v>
      </c>
      <c r="I67" s="19">
        <f>IF(F66&lt;&gt;"",IF(F67&lt;&gt;"",F67/F66,I66-'prediction italia'!$P$2),I66-'prediction italia'!$P$2)</f>
        <v>0.93381294964028771</v>
      </c>
      <c r="J67" s="18">
        <f t="shared" si="10"/>
        <v>370.85714285714266</v>
      </c>
      <c r="K67" s="18">
        <f t="shared" si="11"/>
        <v>31050.142857142841</v>
      </c>
      <c r="L67" s="18">
        <f t="shared" si="12"/>
        <v>-3368.1428571428405</v>
      </c>
      <c r="M67" s="18">
        <f t="shared" si="13"/>
        <v>3881267.8571428549</v>
      </c>
    </row>
    <row r="68" spans="1:13" x14ac:dyDescent="0.25">
      <c r="A68" s="17">
        <v>43951</v>
      </c>
      <c r="B68" s="18">
        <v>67</v>
      </c>
      <c r="C68" s="22">
        <v>27967</v>
      </c>
      <c r="D68" s="18">
        <f t="shared" ref="D68:D91" si="14">IF(C68&lt;&gt;"", C68-C67,"")</f>
        <v>285</v>
      </c>
      <c r="E68" s="19">
        <f t="shared" si="9"/>
        <v>0.88235294117647056</v>
      </c>
      <c r="F68" s="18">
        <f t="shared" si="6"/>
        <v>330.75</v>
      </c>
      <c r="G68" s="18">
        <f>IF(Table6[[#This Row],[Variation MA4]]&lt;&gt;"",0,1)</f>
        <v>0</v>
      </c>
      <c r="H68" s="19">
        <f>IF(Table6[[#This Row],[Prediction]]=0,0,(1/SUM($G$7:$G$91))*(MAX($B$2:$B$270)-Table6[[#This Row],[Day]]))</f>
        <v>0</v>
      </c>
      <c r="I68" s="19">
        <f>IF(F67&lt;&gt;"",IF(F68&lt;&gt;"",F68/F67,I67-'prediction italia'!$P$2),I67-'prediction italia'!$P$2)</f>
        <v>1.0192604006163328</v>
      </c>
      <c r="J68" s="18">
        <f t="shared" si="10"/>
        <v>377.99999999999983</v>
      </c>
      <c r="K68" s="18">
        <f t="shared" si="11"/>
        <v>31428.142857142841</v>
      </c>
      <c r="L68" s="18">
        <f t="shared" si="12"/>
        <v>-3461.1428571428405</v>
      </c>
      <c r="M68" s="18">
        <f t="shared" si="13"/>
        <v>3928517.8571428549</v>
      </c>
    </row>
    <row r="69" spans="1:13" x14ac:dyDescent="0.25">
      <c r="A69" s="17">
        <v>43952</v>
      </c>
      <c r="B69" s="18">
        <v>68</v>
      </c>
      <c r="C69" s="22">
        <v>28236</v>
      </c>
      <c r="D69" s="18">
        <f t="shared" si="14"/>
        <v>269</v>
      </c>
      <c r="E69" s="19">
        <f t="shared" si="9"/>
        <v>0.94385964912280707</v>
      </c>
      <c r="F69" s="18">
        <f t="shared" si="6"/>
        <v>314.75</v>
      </c>
      <c r="G69" s="18">
        <f>IF(Table6[[#This Row],[Variation MA4]]&lt;&gt;"",0,1)</f>
        <v>0</v>
      </c>
      <c r="H69" s="19">
        <f>IF(Table6[[#This Row],[Prediction]]=0,0,(1/SUM($G$7:$G$91))*(MAX($B$2:$B$270)-Table6[[#This Row],[Day]]))</f>
        <v>0</v>
      </c>
      <c r="I69" s="19">
        <f>IF(F68&lt;&gt;"",IF(F69&lt;&gt;"",F69/F68,I68-'prediction italia'!$P$2),I68-'prediction italia'!$P$2)</f>
        <v>0.95162509448223731</v>
      </c>
      <c r="J69" s="18">
        <f t="shared" si="10"/>
        <v>359.71428571428555</v>
      </c>
      <c r="K69" s="18">
        <f t="shared" si="11"/>
        <v>31787.857142857127</v>
      </c>
      <c r="L69" s="18">
        <f t="shared" si="12"/>
        <v>-3551.8571428571267</v>
      </c>
      <c r="M69" s="18">
        <f t="shared" si="13"/>
        <v>3973482.1428571409</v>
      </c>
    </row>
    <row r="70" spans="1:13" x14ac:dyDescent="0.25">
      <c r="A70" s="17">
        <v>43953</v>
      </c>
      <c r="B70" s="18">
        <v>69</v>
      </c>
      <c r="C70" s="22">
        <v>28710</v>
      </c>
      <c r="D70" s="18">
        <f t="shared" si="14"/>
        <v>474</v>
      </c>
      <c r="E70" s="19">
        <f t="shared" si="9"/>
        <v>1.762081784386617</v>
      </c>
      <c r="F70" s="18">
        <f t="shared" si="6"/>
        <v>337.75</v>
      </c>
      <c r="G70" s="18">
        <f>IF(Table6[[#This Row],[Variation MA4]]&lt;&gt;"",0,1)</f>
        <v>0</v>
      </c>
      <c r="H70" s="19">
        <f>IF(Table6[[#This Row],[Prediction]]=0,0,(1/SUM($G$7:$G$91))*(MAX($B$2:$B$270)-Table6[[#This Row],[Day]]))</f>
        <v>0</v>
      </c>
      <c r="I70" s="19">
        <f>IF(F69&lt;&gt;"",IF(F70&lt;&gt;"",F70/F69,I69-'prediction italia'!$P$2),I69-'prediction italia'!$P$2)</f>
        <v>1.0730738681493248</v>
      </c>
      <c r="J70" s="18">
        <f t="shared" si="10"/>
        <v>385.99999999999983</v>
      </c>
      <c r="K70" s="18">
        <f t="shared" si="11"/>
        <v>32173.857142857127</v>
      </c>
      <c r="L70" s="18">
        <f t="shared" si="12"/>
        <v>-3463.8571428571267</v>
      </c>
      <c r="M70" s="18">
        <f t="shared" si="13"/>
        <v>4021732.1428571409</v>
      </c>
    </row>
    <row r="71" spans="1:13" x14ac:dyDescent="0.25">
      <c r="A71" s="17">
        <v>43954</v>
      </c>
      <c r="B71" s="18">
        <v>70</v>
      </c>
      <c r="C71" s="22">
        <v>28884</v>
      </c>
      <c r="D71" s="18">
        <f t="shared" si="14"/>
        <v>174</v>
      </c>
      <c r="E71" s="19">
        <f t="shared" si="9"/>
        <v>0.36708860759493672</v>
      </c>
      <c r="F71" s="18">
        <f t="shared" ref="F71:F91" si="15">IF(D68="","",IF(D69="","",IF(D70="","",IF(D71="","",AVERAGE(D68,D69,D70,D71)))))</f>
        <v>300.5</v>
      </c>
      <c r="G71" s="18">
        <f>IF(Table6[[#This Row],[Variation MA4]]&lt;&gt;"",0,1)</f>
        <v>0</v>
      </c>
      <c r="H71" s="19">
        <f>IF(Table6[[#This Row],[Prediction]]=0,0,(1/SUM($G$7:$G$91))*(MAX($B$2:$B$270)-Table6[[#This Row],[Day]]))</f>
        <v>0</v>
      </c>
      <c r="I71" s="19">
        <f>IF(F70&lt;&gt;"",IF(F71&lt;&gt;"",F71/F70,I70-'prediction italia'!$P$2),I70-'prediction italia'!$P$2)</f>
        <v>0.88971132494448557</v>
      </c>
      <c r="J71" s="18">
        <f t="shared" si="10"/>
        <v>343.42857142857127</v>
      </c>
      <c r="K71" s="18">
        <f t="shared" si="11"/>
        <v>32517.285714285699</v>
      </c>
      <c r="L71" s="18">
        <f t="shared" si="12"/>
        <v>-3633.2857142856992</v>
      </c>
      <c r="M71" s="18">
        <f t="shared" si="13"/>
        <v>4064660.7142857122</v>
      </c>
    </row>
    <row r="72" spans="1:13" x14ac:dyDescent="0.25">
      <c r="A72" s="17">
        <v>43955</v>
      </c>
      <c r="B72" s="18">
        <v>71</v>
      </c>
      <c r="C72" s="22">
        <v>29079</v>
      </c>
      <c r="D72" s="18">
        <f t="shared" si="14"/>
        <v>195</v>
      </c>
      <c r="E72" s="19">
        <f t="shared" si="9"/>
        <v>1.1206896551724137</v>
      </c>
      <c r="F72" s="18">
        <f t="shared" si="15"/>
        <v>278</v>
      </c>
      <c r="G72" s="18">
        <f>IF(Table6[[#This Row],[Variation MA4]]&lt;&gt;"",0,1)</f>
        <v>0</v>
      </c>
      <c r="H72" s="19">
        <f>IF(Table6[[#This Row],[Prediction]]=0,0,(1/SUM($G$7:$G$91))*(MAX($B$2:$B$270)-Table6[[#This Row],[Day]]))</f>
        <v>0</v>
      </c>
      <c r="I72" s="19">
        <f>IF(F71&lt;&gt;"",IF(F72&lt;&gt;"",F72/F71,I71-'prediction italia'!$P$2),I71-'prediction italia'!$P$2)</f>
        <v>0.9251247920133111</v>
      </c>
      <c r="J72" s="18">
        <f t="shared" si="10"/>
        <v>317.71428571428555</v>
      </c>
      <c r="K72" s="18">
        <f t="shared" si="11"/>
        <v>32834.999999999985</v>
      </c>
      <c r="L72" s="18">
        <f t="shared" si="12"/>
        <v>-3755.9999999999854</v>
      </c>
      <c r="M72" s="18">
        <f t="shared" si="13"/>
        <v>4104374.9999999981</v>
      </c>
    </row>
    <row r="73" spans="1:13" x14ac:dyDescent="0.25">
      <c r="A73" s="17">
        <v>43956</v>
      </c>
      <c r="B73" s="18">
        <v>72</v>
      </c>
      <c r="C73" s="22">
        <v>29315</v>
      </c>
      <c r="D73" s="18">
        <f t="shared" si="14"/>
        <v>236</v>
      </c>
      <c r="E73" s="19">
        <f t="shared" si="9"/>
        <v>1.2102564102564102</v>
      </c>
      <c r="F73" s="18">
        <f t="shared" si="15"/>
        <v>269.75</v>
      </c>
      <c r="G73" s="18">
        <f>IF(Table6[[#This Row],[Variation MA4]]&lt;&gt;"",0,1)</f>
        <v>0</v>
      </c>
      <c r="H73" s="19">
        <f>IF(Table6[[#This Row],[Prediction]]=0,0,(1/SUM($G$7:$G$91))*(MAX($B$2:$B$270)-Table6[[#This Row],[Day]]))</f>
        <v>0</v>
      </c>
      <c r="I73" s="19">
        <f>IF(F72&lt;&gt;"",IF(F73&lt;&gt;"",F73/F72,I72-'prediction italia'!$P$2),I72-'prediction italia'!$P$2)</f>
        <v>0.97032374100719421</v>
      </c>
      <c r="J73" s="18">
        <f t="shared" si="10"/>
        <v>308.28571428571411</v>
      </c>
      <c r="K73" s="18">
        <f t="shared" si="11"/>
        <v>33143.285714285703</v>
      </c>
      <c r="L73" s="18">
        <f t="shared" si="12"/>
        <v>-3828.2857142857029</v>
      </c>
      <c r="M73" s="18">
        <f t="shared" si="13"/>
        <v>4142910.7142857127</v>
      </c>
    </row>
    <row r="74" spans="1:13" x14ac:dyDescent="0.25">
      <c r="A74" s="17">
        <v>43957</v>
      </c>
      <c r="B74" s="18">
        <v>73</v>
      </c>
      <c r="C74" s="22">
        <v>29684</v>
      </c>
      <c r="D74" s="18">
        <f t="shared" si="14"/>
        <v>369</v>
      </c>
      <c r="E74" s="19">
        <f t="shared" si="9"/>
        <v>1.5635593220338984</v>
      </c>
      <c r="F74" s="18">
        <f t="shared" si="15"/>
        <v>243.5</v>
      </c>
      <c r="G74" s="18">
        <f>IF(Table6[[#This Row],[Variation MA4]]&lt;&gt;"",0,1)</f>
        <v>0</v>
      </c>
      <c r="H74" s="19">
        <f>IF(Table6[[#This Row],[Prediction]]=0,0,(1/SUM($G$7:$G$91))*(MAX($B$2:$B$270)-Table6[[#This Row],[Day]]))</f>
        <v>0</v>
      </c>
      <c r="I74" s="19">
        <f>IF(F73&lt;&gt;"",IF(F74&lt;&gt;"",F74/F73,I73-'prediction italia'!$P$2),I73-'prediction italia'!$P$2)</f>
        <v>0.90268767377201109</v>
      </c>
      <c r="J74" s="18">
        <f t="shared" si="10"/>
        <v>278.28571428571411</v>
      </c>
      <c r="K74" s="18">
        <f t="shared" si="11"/>
        <v>33421.57142857142</v>
      </c>
      <c r="L74" s="18">
        <f t="shared" si="12"/>
        <v>-3737.5714285714203</v>
      </c>
      <c r="M74" s="18">
        <f t="shared" si="13"/>
        <v>4177696.4285714272</v>
      </c>
    </row>
    <row r="75" spans="1:13" x14ac:dyDescent="0.25">
      <c r="A75" s="17">
        <v>43958</v>
      </c>
      <c r="B75" s="18">
        <v>74</v>
      </c>
      <c r="C75" s="22">
        <v>29958</v>
      </c>
      <c r="D75" s="18">
        <f t="shared" si="14"/>
        <v>274</v>
      </c>
      <c r="E75" s="19">
        <f t="shared" si="9"/>
        <v>0.74254742547425479</v>
      </c>
      <c r="F75" s="18">
        <f t="shared" si="15"/>
        <v>268.5</v>
      </c>
      <c r="G75" s="18">
        <f>IF(Table6[[#This Row],[Variation MA4]]&lt;&gt;"",0,1)</f>
        <v>0</v>
      </c>
      <c r="H75" s="19">
        <f>IF(Table6[[#This Row],[Prediction]]=0,0,(1/SUM($G$7:$G$91))*(MAX($B$2:$B$270)-Table6[[#This Row],[Day]]))</f>
        <v>0</v>
      </c>
      <c r="I75" s="19">
        <f>IF(F74&lt;&gt;"",IF(F75&lt;&gt;"",F75/F74,I74-'prediction italia'!$P$2),I74-'prediction italia'!$P$2)</f>
        <v>1.1026694045174539</v>
      </c>
      <c r="J75" s="18">
        <f t="shared" si="10"/>
        <v>306.85714285714266</v>
      </c>
      <c r="K75" s="18">
        <f t="shared" si="11"/>
        <v>33728.428571428565</v>
      </c>
      <c r="L75" s="18">
        <f t="shared" si="12"/>
        <v>-3770.4285714285652</v>
      </c>
      <c r="M75" s="18">
        <f t="shared" si="13"/>
        <v>4216053.5714285709</v>
      </c>
    </row>
    <row r="76" spans="1:13" x14ac:dyDescent="0.25">
      <c r="A76" s="17">
        <v>43959</v>
      </c>
      <c r="B76" s="18">
        <v>75</v>
      </c>
      <c r="C76" s="22">
        <v>30201</v>
      </c>
      <c r="D76" s="18">
        <f t="shared" si="14"/>
        <v>243</v>
      </c>
      <c r="E76" s="19">
        <f t="shared" si="9"/>
        <v>0.88686131386861311</v>
      </c>
      <c r="F76" s="18">
        <f t="shared" si="15"/>
        <v>280.5</v>
      </c>
      <c r="G76" s="18">
        <f>IF(Table6[[#This Row],[Variation MA4]]&lt;&gt;"",0,1)</f>
        <v>0</v>
      </c>
      <c r="H76" s="19">
        <f>IF(Table6[[#This Row],[Prediction]]=0,0,(1/SUM($G$7:$G$91))*(MAX($B$2:$B$270)-Table6[[#This Row],[Day]]))</f>
        <v>0</v>
      </c>
      <c r="I76" s="19">
        <f>IF(F75&lt;&gt;"",IF(F76&lt;&gt;"",F76/F75,I75-'prediction italia'!$P$2),I75-'prediction italia'!$P$2)</f>
        <v>1.0446927374301676</v>
      </c>
      <c r="J76" s="18">
        <f t="shared" ref="J76:J84" si="16">J75*I76</f>
        <v>320.57142857142833</v>
      </c>
      <c r="K76" s="18">
        <f t="shared" ref="K76:K84" si="17">K75+J76</f>
        <v>34048.999999999993</v>
      </c>
      <c r="L76" s="18">
        <f t="shared" ref="L76:L84" si="18">IF(C76&lt;&gt;"",(C76-K76),"")</f>
        <v>-3847.9999999999927</v>
      </c>
      <c r="M76" s="18">
        <f t="shared" ref="M76:M84" si="19">K76/$P$1</f>
        <v>4256124.9999999991</v>
      </c>
    </row>
    <row r="77" spans="1:13" x14ac:dyDescent="0.25">
      <c r="A77" s="17">
        <v>43960</v>
      </c>
      <c r="B77" s="18">
        <v>76</v>
      </c>
      <c r="C77" s="22">
        <v>30395</v>
      </c>
      <c r="D77" s="18">
        <f t="shared" si="14"/>
        <v>194</v>
      </c>
      <c r="E77" s="19">
        <f t="shared" si="9"/>
        <v>0.79835390946502061</v>
      </c>
      <c r="F77" s="18">
        <f t="shared" si="15"/>
        <v>270</v>
      </c>
      <c r="G77" s="18">
        <f>IF(Table6[[#This Row],[Variation MA4]]&lt;&gt;"",0,1)</f>
        <v>0</v>
      </c>
      <c r="H77" s="19">
        <f>IF(Table6[[#This Row],[Prediction]]=0,0,(1/SUM($G$7:$G$91))*(MAX($B$2:$B$270)-Table6[[#This Row],[Day]]))</f>
        <v>0</v>
      </c>
      <c r="I77" s="19">
        <f>IF(F76&lt;&gt;"",IF(F77&lt;&gt;"",F77/F76,I76-'prediction italia'!$P$2),I76-'prediction italia'!$P$2)</f>
        <v>0.96256684491978606</v>
      </c>
      <c r="J77" s="18">
        <f t="shared" si="16"/>
        <v>308.57142857142833</v>
      </c>
      <c r="K77" s="18">
        <f t="shared" si="17"/>
        <v>34357.57142857142</v>
      </c>
      <c r="L77" s="18">
        <f t="shared" si="18"/>
        <v>-3962.5714285714203</v>
      </c>
      <c r="M77" s="18">
        <f t="shared" si="19"/>
        <v>4294696.4285714272</v>
      </c>
    </row>
    <row r="78" spans="1:13" x14ac:dyDescent="0.25">
      <c r="A78" s="17">
        <v>43961</v>
      </c>
      <c r="B78" s="18">
        <v>77</v>
      </c>
      <c r="C78" s="22">
        <v>30560</v>
      </c>
      <c r="D78" s="18">
        <f t="shared" si="14"/>
        <v>165</v>
      </c>
      <c r="E78" s="19">
        <f t="shared" si="9"/>
        <v>0.85051546391752575</v>
      </c>
      <c r="F78" s="18">
        <f t="shared" si="15"/>
        <v>219</v>
      </c>
      <c r="G78" s="18">
        <f>IF(Table6[[#This Row],[Variation MA4]]&lt;&gt;"",0,1)</f>
        <v>0</v>
      </c>
      <c r="H78" s="19">
        <f>IF(Table6[[#This Row],[Prediction]]=0,0,(1/SUM($G$7:$G$91))*(MAX($B$2:$B$270)-Table6[[#This Row],[Day]]))</f>
        <v>0</v>
      </c>
      <c r="I78" s="19">
        <f>IF(F77&lt;&gt;"",IF(F78&lt;&gt;"",F78/F77,I77-'prediction italia'!$P$2),I77-'prediction italia'!$P$2)</f>
        <v>0.81111111111111112</v>
      </c>
      <c r="J78" s="18">
        <f t="shared" si="16"/>
        <v>250.28571428571408</v>
      </c>
      <c r="K78" s="18">
        <f t="shared" si="17"/>
        <v>34607.857142857138</v>
      </c>
      <c r="L78" s="18">
        <f t="shared" si="18"/>
        <v>-4047.8571428571377</v>
      </c>
      <c r="M78" s="18">
        <f t="shared" si="19"/>
        <v>4325982.1428571418</v>
      </c>
    </row>
    <row r="79" spans="1:13" x14ac:dyDescent="0.25">
      <c r="A79" s="17">
        <v>43962</v>
      </c>
      <c r="B79" s="18">
        <v>78</v>
      </c>
      <c r="C79" s="22">
        <v>30739</v>
      </c>
      <c r="D79" s="18">
        <f t="shared" si="14"/>
        <v>179</v>
      </c>
      <c r="E79" s="19">
        <f t="shared" si="9"/>
        <v>1.084848484848485</v>
      </c>
      <c r="F79" s="18">
        <f t="shared" si="15"/>
        <v>195.25</v>
      </c>
      <c r="G79" s="18">
        <f>IF(Table6[[#This Row],[Variation MA4]]&lt;&gt;"",0,1)</f>
        <v>0</v>
      </c>
      <c r="H79" s="19">
        <f>IF(Table6[[#This Row],[Prediction]]=0,0,(1/SUM($G$7:$G$91))*(MAX($B$2:$B$270)-Table6[[#This Row],[Day]]))</f>
        <v>0</v>
      </c>
      <c r="I79" s="19">
        <f>IF(F78&lt;&gt;"",IF(F79&lt;&gt;"",F79/F78,I78-'prediction italia'!$P$2),I78-'prediction italia'!$P$2)</f>
        <v>0.89155251141552516</v>
      </c>
      <c r="J79" s="18">
        <f t="shared" si="16"/>
        <v>223.14285714285697</v>
      </c>
      <c r="K79" s="18">
        <f t="shared" si="17"/>
        <v>34830.999999999993</v>
      </c>
      <c r="L79" s="18">
        <f t="shared" si="18"/>
        <v>-4091.9999999999927</v>
      </c>
      <c r="M79" s="18">
        <f t="shared" si="19"/>
        <v>4353874.9999999991</v>
      </c>
    </row>
    <row r="80" spans="1:13" x14ac:dyDescent="0.25">
      <c r="A80" s="17">
        <v>43963</v>
      </c>
      <c r="B80" s="18">
        <v>79</v>
      </c>
      <c r="C80" s="22">
        <v>30911</v>
      </c>
      <c r="D80" s="18">
        <f t="shared" si="14"/>
        <v>172</v>
      </c>
      <c r="E80" s="19">
        <f t="shared" si="9"/>
        <v>0.96089385474860334</v>
      </c>
      <c r="F80" s="18">
        <f t="shared" si="15"/>
        <v>177.5</v>
      </c>
      <c r="G80" s="18">
        <f>IF(Table6[[#This Row],[Variation MA4]]&lt;&gt;"",0,1)</f>
        <v>0</v>
      </c>
      <c r="H80" s="19">
        <f>IF(Table6[[#This Row],[Prediction]]=0,0,(1/SUM($G$7:$G$91))*(MAX($B$2:$B$270)-Table6[[#This Row],[Day]]))</f>
        <v>0</v>
      </c>
      <c r="I80" s="19">
        <f>IF(F79&lt;&gt;"",IF(F80&lt;&gt;"",F80/F79,I79-'prediction italia'!$P$2),I79-'prediction italia'!$P$2)</f>
        <v>0.90909090909090906</v>
      </c>
      <c r="J80" s="18">
        <f t="shared" si="16"/>
        <v>202.85714285714269</v>
      </c>
      <c r="K80" s="18">
        <f t="shared" si="17"/>
        <v>35033.857142857138</v>
      </c>
      <c r="L80" s="18">
        <f t="shared" si="18"/>
        <v>-4122.8571428571377</v>
      </c>
      <c r="M80" s="18">
        <f t="shared" si="19"/>
        <v>4379232.1428571418</v>
      </c>
    </row>
    <row r="81" spans="1:13" x14ac:dyDescent="0.25">
      <c r="A81" s="17">
        <v>43964</v>
      </c>
      <c r="B81" s="18">
        <v>80</v>
      </c>
      <c r="C81" s="22">
        <v>31106</v>
      </c>
      <c r="D81" s="18">
        <f t="shared" si="14"/>
        <v>195</v>
      </c>
      <c r="E81" s="19">
        <f t="shared" si="9"/>
        <v>1.1337209302325582</v>
      </c>
      <c r="F81" s="18">
        <f t="shared" si="15"/>
        <v>177.75</v>
      </c>
      <c r="G81" s="18">
        <f>IF(Table6[[#This Row],[Variation MA4]]&lt;&gt;"",0,1)</f>
        <v>0</v>
      </c>
      <c r="H81" s="19">
        <f>IF(Table6[[#This Row],[Prediction]]=0,0,(1/SUM($G$7:$G$91))*(MAX($B$2:$B$270)-Table6[[#This Row],[Day]]))</f>
        <v>0</v>
      </c>
      <c r="I81" s="19">
        <f>IF(F80&lt;&gt;"",IF(F81&lt;&gt;"",F81/F80,I80-'prediction italia'!$P$2),I80-'prediction italia'!$P$2)</f>
        <v>1.0014084507042254</v>
      </c>
      <c r="J81" s="18">
        <f t="shared" si="16"/>
        <v>203.14285714285697</v>
      </c>
      <c r="K81" s="18">
        <f t="shared" si="17"/>
        <v>35236.999999999993</v>
      </c>
      <c r="L81" s="18">
        <f t="shared" si="18"/>
        <v>-4130.9999999999927</v>
      </c>
      <c r="M81" s="18">
        <f t="shared" si="19"/>
        <v>4404624.9999999991</v>
      </c>
    </row>
    <row r="82" spans="1:13" x14ac:dyDescent="0.25">
      <c r="A82" s="17">
        <v>43965</v>
      </c>
      <c r="B82" s="18">
        <v>81</v>
      </c>
      <c r="C82" s="22">
        <v>31368</v>
      </c>
      <c r="D82" s="18">
        <f t="shared" si="14"/>
        <v>262</v>
      </c>
      <c r="E82" s="19">
        <f t="shared" si="9"/>
        <v>1.3435897435897435</v>
      </c>
      <c r="F82" s="18">
        <f t="shared" si="15"/>
        <v>202</v>
      </c>
      <c r="G82" s="18">
        <f>IF(Table6[[#This Row],[Variation MA4]]&lt;&gt;"",0,1)</f>
        <v>0</v>
      </c>
      <c r="H82" s="19">
        <f>IF(Table6[[#This Row],[Prediction]]=0,0,(1/SUM($G$7:$G$91))*(MAX($B$2:$B$270)-Table6[[#This Row],[Day]]))</f>
        <v>0</v>
      </c>
      <c r="I82" s="19">
        <f>IF(F81&lt;&gt;"",IF(F82&lt;&gt;"",F82/F81,I81-'prediction italia'!$P$2),I81-'prediction italia'!$P$2)</f>
        <v>1.1364275668073136</v>
      </c>
      <c r="J82" s="18">
        <f t="shared" si="16"/>
        <v>230.85714285714266</v>
      </c>
      <c r="K82" s="18">
        <f t="shared" si="17"/>
        <v>35467.857142857138</v>
      </c>
      <c r="L82" s="18">
        <f t="shared" si="18"/>
        <v>-4099.8571428571377</v>
      </c>
      <c r="M82" s="18">
        <f t="shared" si="19"/>
        <v>4433482.1428571418</v>
      </c>
    </row>
    <row r="83" spans="1:13" x14ac:dyDescent="0.25">
      <c r="A83" s="17">
        <v>43966</v>
      </c>
      <c r="B83" s="18">
        <v>82</v>
      </c>
      <c r="C83" s="22">
        <v>31610</v>
      </c>
      <c r="D83" s="18">
        <f t="shared" si="14"/>
        <v>242</v>
      </c>
      <c r="E83" s="19">
        <f t="shared" si="9"/>
        <v>0.92366412213740456</v>
      </c>
      <c r="F83" s="18">
        <f t="shared" si="15"/>
        <v>217.75</v>
      </c>
      <c r="G83" s="18">
        <f>IF(Table6[[#This Row],[Variation MA4]]&lt;&gt;"",0,1)</f>
        <v>0</v>
      </c>
      <c r="H83" s="19">
        <f>IF(Table6[[#This Row],[Prediction]]=0,0,(1/SUM($G$7:$G$91))*(MAX($B$2:$B$270)-Table6[[#This Row],[Day]]))</f>
        <v>0</v>
      </c>
      <c r="I83" s="19">
        <f>IF(F82&lt;&gt;"",IF(F83&lt;&gt;"",F83/F82,I82-'prediction italia'!$P$2),I82-'prediction italia'!$P$2)</f>
        <v>1.0779702970297029</v>
      </c>
      <c r="J83" s="18">
        <f t="shared" si="16"/>
        <v>248.85714285714263</v>
      </c>
      <c r="K83" s="18">
        <f t="shared" si="17"/>
        <v>35716.714285714283</v>
      </c>
      <c r="L83" s="18">
        <f t="shared" si="18"/>
        <v>-4106.7142857142826</v>
      </c>
      <c r="M83" s="18">
        <f t="shared" si="19"/>
        <v>4464589.2857142854</v>
      </c>
    </row>
    <row r="84" spans="1:13" x14ac:dyDescent="0.25">
      <c r="A84" s="17">
        <v>43967</v>
      </c>
      <c r="B84" s="18">
        <v>83</v>
      </c>
      <c r="C84" s="22">
        <v>31763</v>
      </c>
      <c r="D84" s="18">
        <f t="shared" si="14"/>
        <v>153</v>
      </c>
      <c r="E84" s="19">
        <f t="shared" si="9"/>
        <v>0.63223140495867769</v>
      </c>
      <c r="F84" s="18">
        <f t="shared" si="15"/>
        <v>213</v>
      </c>
      <c r="G84" s="18">
        <f>IF(Table6[[#This Row],[Variation MA4]]&lt;&gt;"",0,1)</f>
        <v>0</v>
      </c>
      <c r="H84" s="19">
        <f>IF(Table6[[#This Row],[Prediction]]=0,0,(1/SUM($G$7:$G$91))*(MAX($B$2:$B$270)-Table6[[#This Row],[Day]]))</f>
        <v>0</v>
      </c>
      <c r="I84" s="19">
        <f>IF(F83&lt;&gt;"",IF(F84&lt;&gt;"",F84/F83,I83-'prediction italia'!$P$2),I83-'prediction italia'!$P$2)</f>
        <v>0.97818599311136623</v>
      </c>
      <c r="J84" s="18">
        <f t="shared" si="16"/>
        <v>243.42857142857122</v>
      </c>
      <c r="K84" s="18">
        <f t="shared" si="17"/>
        <v>35960.142857142855</v>
      </c>
      <c r="L84" s="18">
        <f t="shared" si="18"/>
        <v>-4197.1428571428551</v>
      </c>
      <c r="M84" s="18">
        <f t="shared" si="19"/>
        <v>4495017.8571428563</v>
      </c>
    </row>
    <row r="85" spans="1:13" x14ac:dyDescent="0.25">
      <c r="A85" s="17">
        <v>43968</v>
      </c>
      <c r="B85" s="18">
        <v>84</v>
      </c>
      <c r="C85" s="22">
        <v>31908</v>
      </c>
      <c r="D85" s="18">
        <f t="shared" si="14"/>
        <v>145</v>
      </c>
      <c r="E85" s="19">
        <f t="shared" si="9"/>
        <v>0.94771241830065356</v>
      </c>
      <c r="F85" s="18">
        <f t="shared" si="15"/>
        <v>200.5</v>
      </c>
      <c r="G85" s="18">
        <f>IF(Table6[[#This Row],[Variation MA4]]&lt;&gt;"",0,1)</f>
        <v>0</v>
      </c>
      <c r="H85" s="19">
        <f>IF(Table6[[#This Row],[Prediction]]=0,0,(1/SUM($G$7:$G$91))*(MAX($B$2:$B$270)-Table6[[#This Row],[Day]]))</f>
        <v>0</v>
      </c>
      <c r="I85" s="19">
        <f>IF(F84&lt;&gt;"",IF(F85&lt;&gt;"",F85/F84,I84-'prediction italia'!$P$2),I84-'prediction italia'!$P$2)</f>
        <v>0.94131455399061037</v>
      </c>
      <c r="J85" s="18">
        <f t="shared" ref="J85:J91" si="20">J84*I85</f>
        <v>229.14285714285697</v>
      </c>
      <c r="K85" s="18">
        <f t="shared" ref="K85:K91" si="21">K84+J85</f>
        <v>36189.28571428571</v>
      </c>
      <c r="L85" s="18">
        <f t="shared" ref="L85:L91" si="22">IF(C85&lt;&gt;"",(C85-K85),"")</f>
        <v>-4281.2857142857101</v>
      </c>
      <c r="M85" s="18">
        <f t="shared" ref="M85:M91" si="23">K85/$P$1</f>
        <v>4523660.7142857136</v>
      </c>
    </row>
    <row r="86" spans="1:13" x14ac:dyDescent="0.25">
      <c r="A86" s="17">
        <v>43969</v>
      </c>
      <c r="B86" s="18">
        <v>85</v>
      </c>
      <c r="C86" s="22">
        <v>32007</v>
      </c>
      <c r="D86" s="18">
        <f t="shared" si="14"/>
        <v>99</v>
      </c>
      <c r="E86" s="19">
        <f t="shared" si="9"/>
        <v>0.6827586206896552</v>
      </c>
      <c r="F86" s="18">
        <f t="shared" si="15"/>
        <v>159.75</v>
      </c>
      <c r="G86" s="18">
        <f>IF(Table6[[#This Row],[Variation MA4]]&lt;&gt;"",0,1)</f>
        <v>0</v>
      </c>
      <c r="H86" s="19">
        <f>IF(Table6[[#This Row],[Prediction]]=0,0,(1/SUM($G$7:$G$91))*(MAX($B$2:$B$270)-Table6[[#This Row],[Day]]))</f>
        <v>0</v>
      </c>
      <c r="I86" s="19">
        <f>IF(F85&lt;&gt;"",IF(F86&lt;&gt;"",F86/F85,I85-'prediction italia'!$P$2),I85-'prediction italia'!$P$2)</f>
        <v>0.79675810473815456</v>
      </c>
      <c r="J86" s="18">
        <f t="shared" si="20"/>
        <v>182.57142857142841</v>
      </c>
      <c r="K86" s="18">
        <f t="shared" si="21"/>
        <v>36371.857142857138</v>
      </c>
      <c r="L86" s="18">
        <f t="shared" si="22"/>
        <v>-4364.8571428571377</v>
      </c>
      <c r="M86" s="18">
        <f t="shared" si="23"/>
        <v>4546482.1428571418</v>
      </c>
    </row>
    <row r="87" spans="1:13" x14ac:dyDescent="0.25">
      <c r="A87" s="17">
        <v>43970</v>
      </c>
      <c r="B87" s="18">
        <v>86</v>
      </c>
      <c r="C87" s="22">
        <v>32169</v>
      </c>
      <c r="D87" s="18">
        <f t="shared" si="14"/>
        <v>162</v>
      </c>
      <c r="E87" s="19">
        <f t="shared" si="9"/>
        <v>1.6363636363636365</v>
      </c>
      <c r="F87" s="18">
        <f t="shared" si="15"/>
        <v>139.75</v>
      </c>
      <c r="G87" s="18">
        <f>IF(Table6[[#This Row],[Variation MA4]]&lt;&gt;"",0,1)</f>
        <v>0</v>
      </c>
      <c r="H87" s="19">
        <f>IF(Table6[[#This Row],[Prediction]]=0,0,(1/SUM($G$7:$G$91))*(MAX($B$2:$B$270)-Table6[[#This Row],[Day]]))</f>
        <v>0</v>
      </c>
      <c r="I87" s="19">
        <f>IF(F86&lt;&gt;"",IF(F87&lt;&gt;"",F87/F86,I86-'prediction italia'!$P$2),I86-'prediction italia'!$P$2)</f>
        <v>0.87480438184663534</v>
      </c>
      <c r="J87" s="18">
        <f t="shared" si="20"/>
        <v>159.71428571428558</v>
      </c>
      <c r="K87" s="18">
        <f t="shared" si="21"/>
        <v>36531.57142857142</v>
      </c>
      <c r="L87" s="18">
        <f t="shared" si="22"/>
        <v>-4362.5714285714203</v>
      </c>
      <c r="M87" s="18">
        <f t="shared" si="23"/>
        <v>4566446.4285714272</v>
      </c>
    </row>
    <row r="88" spans="1:13" x14ac:dyDescent="0.25">
      <c r="A88" s="17">
        <v>43971</v>
      </c>
      <c r="B88" s="18">
        <v>87</v>
      </c>
      <c r="C88" s="22">
        <v>32330</v>
      </c>
      <c r="D88" s="18">
        <f t="shared" si="14"/>
        <v>161</v>
      </c>
      <c r="E88" s="19">
        <f t="shared" si="9"/>
        <v>0.99382716049382713</v>
      </c>
      <c r="F88" s="18">
        <f t="shared" si="15"/>
        <v>141.75</v>
      </c>
      <c r="G88" s="18">
        <f>IF(Table6[[#This Row],[Variation MA4]]&lt;&gt;"",0,1)</f>
        <v>0</v>
      </c>
      <c r="H88" s="19">
        <f>IF(Table6[[#This Row],[Prediction]]=0,0,(1/SUM($G$7:$G$91))*(MAX($B$2:$B$270)-Table6[[#This Row],[Day]]))</f>
        <v>0</v>
      </c>
      <c r="I88" s="19">
        <f>IF(F87&lt;&gt;"",IF(F88&lt;&gt;"",F88/F87,I87-'prediction italia'!$P$2),I87-'prediction italia'!$P$2)</f>
        <v>1.0143112701252237</v>
      </c>
      <c r="J88" s="18">
        <f t="shared" si="20"/>
        <v>161.99999999999989</v>
      </c>
      <c r="K88" s="18">
        <f t="shared" si="21"/>
        <v>36693.57142857142</v>
      </c>
      <c r="L88" s="18">
        <f t="shared" si="22"/>
        <v>-4363.5714285714203</v>
      </c>
      <c r="M88" s="18">
        <f t="shared" si="23"/>
        <v>4586696.4285714272</v>
      </c>
    </row>
    <row r="89" spans="1:13" x14ac:dyDescent="0.25">
      <c r="A89" s="17">
        <v>43972</v>
      </c>
      <c r="B89" s="18">
        <v>88</v>
      </c>
      <c r="C89" s="22">
        <v>32486</v>
      </c>
      <c r="D89" s="18">
        <f t="shared" si="14"/>
        <v>156</v>
      </c>
      <c r="E89" s="19">
        <f t="shared" si="9"/>
        <v>0.96894409937888204</v>
      </c>
      <c r="F89" s="18">
        <f t="shared" si="15"/>
        <v>144.5</v>
      </c>
      <c r="G89" s="18">
        <f>IF(Table6[[#This Row],[Variation MA4]]&lt;&gt;"",0,1)</f>
        <v>0</v>
      </c>
      <c r="H89" s="19">
        <f>IF(Table6[[#This Row],[Prediction]]=0,0,(1/SUM($G$7:$G$91))*(MAX($B$2:$B$270)-Table6[[#This Row],[Day]]))</f>
        <v>0</v>
      </c>
      <c r="I89" s="19">
        <f>IF(F88&lt;&gt;"",IF(F89&lt;&gt;"",F89/F88,I88-'prediction italia'!$P$2),I88-'prediction italia'!$P$2)</f>
        <v>1.0194003527336861</v>
      </c>
      <c r="J89" s="18">
        <f t="shared" si="20"/>
        <v>165.14285714285703</v>
      </c>
      <c r="K89" s="18">
        <f t="shared" si="21"/>
        <v>36858.714285714275</v>
      </c>
      <c r="L89" s="18">
        <f t="shared" si="22"/>
        <v>-4372.7142857142753</v>
      </c>
      <c r="M89" s="18">
        <f t="shared" si="23"/>
        <v>4607339.2857142845</v>
      </c>
    </row>
    <row r="90" spans="1:13" x14ac:dyDescent="0.25">
      <c r="A90" s="17">
        <v>43973</v>
      </c>
      <c r="B90" s="18">
        <v>89</v>
      </c>
      <c r="C90" s="22">
        <v>32616</v>
      </c>
      <c r="D90" s="18">
        <f t="shared" si="14"/>
        <v>130</v>
      </c>
      <c r="E90" s="19">
        <f t="shared" si="9"/>
        <v>0.83333333333333337</v>
      </c>
      <c r="F90" s="18">
        <f t="shared" si="15"/>
        <v>152.25</v>
      </c>
      <c r="G90" s="18">
        <f>IF(Table6[[#This Row],[Variation MA4]]&lt;&gt;"",0,1)</f>
        <v>0</v>
      </c>
      <c r="H90" s="19">
        <f>IF(Table6[[#This Row],[Prediction]]=0,0,(1/SUM($G$7:$G$91))*(MAX($B$2:$B$270)-Table6[[#This Row],[Day]]))</f>
        <v>0</v>
      </c>
      <c r="I90" s="19">
        <f>IF(F89&lt;&gt;"",IF(F90&lt;&gt;"",F90/F89,I89-'prediction italia'!$P$2),I89-'prediction italia'!$P$2)</f>
        <v>1.0536332179930796</v>
      </c>
      <c r="J90" s="18">
        <f t="shared" si="20"/>
        <v>173.99999999999989</v>
      </c>
      <c r="K90" s="18">
        <f t="shared" si="21"/>
        <v>37032.714285714275</v>
      </c>
      <c r="L90" s="18">
        <f t="shared" si="22"/>
        <v>-4416.7142857142753</v>
      </c>
      <c r="M90" s="18">
        <f t="shared" si="23"/>
        <v>4629089.2857142845</v>
      </c>
    </row>
    <row r="91" spans="1:13" x14ac:dyDescent="0.25">
      <c r="A91" s="17">
        <v>43974</v>
      </c>
      <c r="B91" s="18">
        <v>90</v>
      </c>
      <c r="C91" s="22">
        <v>32735</v>
      </c>
      <c r="D91" s="18">
        <f t="shared" si="14"/>
        <v>119</v>
      </c>
      <c r="E91" s="19">
        <f t="shared" si="9"/>
        <v>0.91538461538461535</v>
      </c>
      <c r="F91" s="18">
        <f t="shared" si="15"/>
        <v>141.5</v>
      </c>
      <c r="G91" s="18">
        <f>IF(Table6[[#This Row],[Variation MA4]]&lt;&gt;"",0,1)</f>
        <v>0</v>
      </c>
      <c r="H91" s="19">
        <f>IF(Table6[[#This Row],[Prediction]]=0,0,(1/SUM($G$7:$G$91))*(MAX($B$2:$B$270)-Table6[[#This Row],[Day]]))</f>
        <v>0</v>
      </c>
      <c r="I91" s="19">
        <f>IF(F90&lt;&gt;"",IF(F91&lt;&gt;"",F91/F90,I90-'prediction italia'!$P$2),I90-'prediction italia'!$P$2)</f>
        <v>0.92939244663382592</v>
      </c>
      <c r="J91" s="18">
        <f t="shared" si="20"/>
        <v>161.71428571428561</v>
      </c>
      <c r="K91" s="18">
        <f t="shared" si="21"/>
        <v>37194.428571428558</v>
      </c>
      <c r="L91" s="18">
        <f t="shared" si="22"/>
        <v>-4459.4285714285579</v>
      </c>
      <c r="M91" s="18">
        <f t="shared" si="23"/>
        <v>4649303.57142857</v>
      </c>
    </row>
    <row r="92" spans="1:13" x14ac:dyDescent="0.25">
      <c r="A92" s="17">
        <v>43975</v>
      </c>
      <c r="B92" s="18">
        <v>91</v>
      </c>
      <c r="C92" s="22">
        <v>32785</v>
      </c>
      <c r="D92" s="18">
        <f t="shared" ref="D92:D117" si="24">IF(C92&lt;&gt;"", C92-C91,"")</f>
        <v>50</v>
      </c>
      <c r="E92" s="19">
        <f t="shared" ref="E92:E117" si="25">IF(D91&lt;&gt;"",IF(D92&lt;&gt;"",D92/D91,""),"")</f>
        <v>0.42016806722689076</v>
      </c>
      <c r="F92" s="18">
        <f t="shared" ref="F92:F117" si="26">IF(D89="","",IF(D90="","",IF(D91="","",IF(D92="","",AVERAGE(D89,D90,D91,D92)))))</f>
        <v>113.75</v>
      </c>
      <c r="G92" s="18">
        <f>IF(Table6[[#This Row],[Variation MA4]]&lt;&gt;"",0,1)</f>
        <v>0</v>
      </c>
      <c r="H92" s="19">
        <f>IF(Table6[[#This Row],[Prediction]]=0,0,(1/SUM($G$7:$G$91))*(MAX($B$2:$B$270)-Table6[[#This Row],[Day]]))</f>
        <v>0</v>
      </c>
      <c r="I92" s="19">
        <f>IF(F91&lt;&gt;"",IF(F92&lt;&gt;"",F92/F91,I91-'prediction italia'!$P$2),I91-'prediction italia'!$P$2)</f>
        <v>0.80388692579505305</v>
      </c>
      <c r="J92" s="18">
        <f t="shared" ref="J92:J117" si="27">J91*I92</f>
        <v>129.99999999999991</v>
      </c>
      <c r="K92" s="18">
        <f t="shared" ref="K92:K117" si="28">K91+J92</f>
        <v>37324.428571428558</v>
      </c>
      <c r="L92" s="18">
        <f t="shared" ref="L92:L117" si="29">IF(C92&lt;&gt;"",(C92-K92),"")</f>
        <v>-4539.4285714285579</v>
      </c>
      <c r="M92" s="18">
        <f t="shared" ref="M92:M117" si="30">K92/$P$1</f>
        <v>4665553.57142857</v>
      </c>
    </row>
    <row r="93" spans="1:13" x14ac:dyDescent="0.25">
      <c r="A93" s="17">
        <v>43976</v>
      </c>
      <c r="B93" s="18">
        <v>92</v>
      </c>
      <c r="C93" s="22">
        <v>32877</v>
      </c>
      <c r="D93" s="18">
        <f t="shared" si="24"/>
        <v>92</v>
      </c>
      <c r="E93" s="19">
        <f t="shared" si="25"/>
        <v>1.84</v>
      </c>
      <c r="F93" s="18">
        <f t="shared" si="26"/>
        <v>97.75</v>
      </c>
      <c r="G93" s="18">
        <f>IF(Table6[[#This Row],[Variation MA4]]&lt;&gt;"",0,1)</f>
        <v>0</v>
      </c>
      <c r="H93" s="19">
        <f>IF(Table6[[#This Row],[Prediction]]=0,0,(1/SUM($G$7:$G$91))*(MAX($B$2:$B$270)-Table6[[#This Row],[Day]]))</f>
        <v>0</v>
      </c>
      <c r="I93" s="19">
        <f>IF(F92&lt;&gt;"",IF(F93&lt;&gt;"",F93/F92,I92-'prediction italia'!$P$2),I92-'prediction italia'!$P$2)</f>
        <v>0.85934065934065929</v>
      </c>
      <c r="J93" s="18">
        <f t="shared" si="27"/>
        <v>111.71428571428564</v>
      </c>
      <c r="K93" s="18">
        <f t="shared" si="28"/>
        <v>37436.142857142841</v>
      </c>
      <c r="L93" s="18">
        <f t="shared" si="29"/>
        <v>-4559.1428571428405</v>
      </c>
      <c r="M93" s="18">
        <f t="shared" si="30"/>
        <v>4679517.8571428554</v>
      </c>
    </row>
    <row r="94" spans="1:13" x14ac:dyDescent="0.25">
      <c r="A94" s="17">
        <v>43977</v>
      </c>
      <c r="B94" s="18">
        <v>93</v>
      </c>
      <c r="C94" s="22">
        <v>32955</v>
      </c>
      <c r="D94" s="18">
        <f t="shared" si="24"/>
        <v>78</v>
      </c>
      <c r="E94" s="19">
        <f t="shared" si="25"/>
        <v>0.84782608695652173</v>
      </c>
      <c r="F94" s="18">
        <f t="shared" si="26"/>
        <v>84.75</v>
      </c>
      <c r="G94" s="18">
        <f>IF(Table6[[#This Row],[Variation MA4]]&lt;&gt;"",0,1)</f>
        <v>0</v>
      </c>
      <c r="H94" s="19">
        <f>IF(Table6[[#This Row],[Prediction]]=0,0,(1/SUM($G$7:$G$91))*(MAX($B$2:$B$270)-Table6[[#This Row],[Day]]))</f>
        <v>0</v>
      </c>
      <c r="I94" s="19">
        <f>IF(F93&lt;&gt;"",IF(F94&lt;&gt;"",F94/F93,I93-'prediction italia'!$P$2),I93-'prediction italia'!$P$2)</f>
        <v>0.86700767263427114</v>
      </c>
      <c r="J94" s="18">
        <f t="shared" si="27"/>
        <v>96.85714285714279</v>
      </c>
      <c r="K94" s="18">
        <f t="shared" si="28"/>
        <v>37532.999999999985</v>
      </c>
      <c r="L94" s="18">
        <f t="shared" si="29"/>
        <v>-4577.9999999999854</v>
      </c>
      <c r="M94" s="18">
        <f t="shared" si="30"/>
        <v>4691624.9999999981</v>
      </c>
    </row>
    <row r="95" spans="1:13" x14ac:dyDescent="0.25">
      <c r="A95" s="17">
        <v>43978</v>
      </c>
      <c r="B95" s="18">
        <v>94</v>
      </c>
      <c r="C95" s="22">
        <v>33072</v>
      </c>
      <c r="D95" s="18">
        <f t="shared" si="24"/>
        <v>117</v>
      </c>
      <c r="E95" s="19">
        <f t="shared" si="25"/>
        <v>1.5</v>
      </c>
      <c r="F95" s="18">
        <f t="shared" si="26"/>
        <v>84.25</v>
      </c>
      <c r="G95" s="18">
        <f>IF(Table6[[#This Row],[Variation MA4]]&lt;&gt;"",0,1)</f>
        <v>0</v>
      </c>
      <c r="H95" s="19">
        <f>IF(Table6[[#This Row],[Prediction]]=0,0,(1/SUM($G$7:$G$91))*(MAX($B$2:$B$270)-Table6[[#This Row],[Day]]))</f>
        <v>0</v>
      </c>
      <c r="I95" s="19">
        <f>IF(F94&lt;&gt;"",IF(F95&lt;&gt;"",F95/F94,I94-'prediction italia'!$P$2),I94-'prediction italia'!$P$2)</f>
        <v>0.99410029498525077</v>
      </c>
      <c r="J95" s="18">
        <f t="shared" si="27"/>
        <v>96.285714285714221</v>
      </c>
      <c r="K95" s="18">
        <f t="shared" si="28"/>
        <v>37629.285714285703</v>
      </c>
      <c r="L95" s="18">
        <f t="shared" si="29"/>
        <v>-4557.2857142857029</v>
      </c>
      <c r="M95" s="18">
        <f t="shared" si="30"/>
        <v>4703660.7142857127</v>
      </c>
    </row>
    <row r="96" spans="1:13" x14ac:dyDescent="0.25">
      <c r="A96" s="17">
        <v>43979</v>
      </c>
      <c r="B96" s="18">
        <v>95</v>
      </c>
      <c r="C96" s="22">
        <v>33142</v>
      </c>
      <c r="D96" s="18">
        <f t="shared" si="24"/>
        <v>70</v>
      </c>
      <c r="E96" s="19">
        <f t="shared" si="25"/>
        <v>0.59829059829059827</v>
      </c>
      <c r="F96" s="18">
        <f t="shared" si="26"/>
        <v>89.25</v>
      </c>
      <c r="G96" s="18">
        <f>IF(Table6[[#This Row],[Variation MA4]]&lt;&gt;"",0,1)</f>
        <v>0</v>
      </c>
      <c r="H96" s="19">
        <f>IF(Table6[[#This Row],[Prediction]]=0,0,(1/SUM($G$7:$G$91))*(MAX($B$2:$B$270)-Table6[[#This Row],[Day]]))</f>
        <v>0</v>
      </c>
      <c r="I96" s="19">
        <f>IF(F95&lt;&gt;"",IF(F96&lt;&gt;"",F96/F95,I95-'prediction italia'!$P$2),I95-'prediction italia'!$P$2)</f>
        <v>1.0593471810089021</v>
      </c>
      <c r="J96" s="18">
        <f t="shared" si="27"/>
        <v>101.99999999999994</v>
      </c>
      <c r="K96" s="18">
        <f t="shared" si="28"/>
        <v>37731.285714285703</v>
      </c>
      <c r="L96" s="18">
        <f t="shared" si="29"/>
        <v>-4589.2857142857029</v>
      </c>
      <c r="M96" s="18">
        <f t="shared" si="30"/>
        <v>4716410.7142857127</v>
      </c>
    </row>
    <row r="97" spans="1:13" x14ac:dyDescent="0.25">
      <c r="A97" s="17">
        <v>43980</v>
      </c>
      <c r="B97" s="18">
        <v>96</v>
      </c>
      <c r="C97" s="22">
        <v>33229</v>
      </c>
      <c r="D97" s="18">
        <f t="shared" si="24"/>
        <v>87</v>
      </c>
      <c r="E97" s="19">
        <f t="shared" si="25"/>
        <v>1.2428571428571429</v>
      </c>
      <c r="F97" s="18">
        <f t="shared" si="26"/>
        <v>88</v>
      </c>
      <c r="G97" s="18">
        <f>IF(Table6[[#This Row],[Variation MA4]]&lt;&gt;"",0,1)</f>
        <v>0</v>
      </c>
      <c r="H97" s="19">
        <f>IF(Table6[[#This Row],[Prediction]]=0,0,(1/SUM($G$7:$G$91))*(MAX($B$2:$B$270)-Table6[[#This Row],[Day]]))</f>
        <v>0</v>
      </c>
      <c r="I97" s="19">
        <f>IF(F96&lt;&gt;"",IF(F97&lt;&gt;"",F97/F96,I96-'prediction italia'!$P$2),I96-'prediction italia'!$P$2)</f>
        <v>0.98599439775910369</v>
      </c>
      <c r="J97" s="18">
        <f t="shared" si="27"/>
        <v>100.57142857142853</v>
      </c>
      <c r="K97" s="18">
        <f t="shared" si="28"/>
        <v>37831.85714285713</v>
      </c>
      <c r="L97" s="18">
        <f t="shared" si="29"/>
        <v>-4602.8571428571304</v>
      </c>
      <c r="M97" s="18">
        <f t="shared" si="30"/>
        <v>4728982.1428571409</v>
      </c>
    </row>
    <row r="98" spans="1:13" x14ac:dyDescent="0.25">
      <c r="A98" s="17">
        <v>43981</v>
      </c>
      <c r="B98" s="18">
        <v>97</v>
      </c>
      <c r="C98" s="22">
        <v>33340</v>
      </c>
      <c r="D98" s="18">
        <f t="shared" si="24"/>
        <v>111</v>
      </c>
      <c r="E98" s="19">
        <f t="shared" si="25"/>
        <v>1.2758620689655173</v>
      </c>
      <c r="F98" s="18">
        <f t="shared" si="26"/>
        <v>96.25</v>
      </c>
      <c r="G98" s="18">
        <f>IF(Table6[[#This Row],[Variation MA4]]&lt;&gt;"",0,1)</f>
        <v>0</v>
      </c>
      <c r="H98" s="19">
        <f>IF(Table6[[#This Row],[Prediction]]=0,0,(1/SUM($G$7:$G$91))*(MAX($B$2:$B$270)-Table6[[#This Row],[Day]]))</f>
        <v>0</v>
      </c>
      <c r="I98" s="19">
        <f>IF(F97&lt;&gt;"",IF(F98&lt;&gt;"",F98/F97,I97-'prediction italia'!$P$2),I97-'prediction italia'!$P$2)</f>
        <v>1.09375</v>
      </c>
      <c r="J98" s="18">
        <f t="shared" si="27"/>
        <v>109.99999999999996</v>
      </c>
      <c r="K98" s="18">
        <f t="shared" si="28"/>
        <v>37941.85714285713</v>
      </c>
      <c r="L98" s="18">
        <f t="shared" si="29"/>
        <v>-4601.8571428571304</v>
      </c>
      <c r="M98" s="18">
        <f t="shared" si="30"/>
        <v>4742732.1428571409</v>
      </c>
    </row>
    <row r="99" spans="1:13" x14ac:dyDescent="0.25">
      <c r="A99" s="17">
        <v>43982</v>
      </c>
      <c r="B99" s="18">
        <v>98</v>
      </c>
      <c r="C99" s="22">
        <v>33415</v>
      </c>
      <c r="D99" s="18">
        <f t="shared" si="24"/>
        <v>75</v>
      </c>
      <c r="E99" s="19">
        <f t="shared" si="25"/>
        <v>0.67567567567567566</v>
      </c>
      <c r="F99" s="18">
        <f t="shared" si="26"/>
        <v>85.75</v>
      </c>
      <c r="G99" s="18">
        <f>IF(Table6[[#This Row],[Variation MA4]]&lt;&gt;"",0,1)</f>
        <v>0</v>
      </c>
      <c r="H99" s="19">
        <f>IF(Table6[[#This Row],[Prediction]]=0,0,(1/SUM($G$7:$G$91))*(MAX($B$2:$B$270)-Table6[[#This Row],[Day]]))</f>
        <v>0</v>
      </c>
      <c r="I99" s="19">
        <f>IF(F98&lt;&gt;"",IF(F99&lt;&gt;"",F99/F98,I98-'prediction italia'!$P$2),I98-'prediction italia'!$P$2)</f>
        <v>0.89090909090909087</v>
      </c>
      <c r="J99" s="18">
        <f t="shared" si="27"/>
        <v>97.999999999999957</v>
      </c>
      <c r="K99" s="18">
        <f t="shared" si="28"/>
        <v>38039.85714285713</v>
      </c>
      <c r="L99" s="18">
        <f t="shared" si="29"/>
        <v>-4624.8571428571304</v>
      </c>
      <c r="M99" s="18">
        <f t="shared" si="30"/>
        <v>4754982.1428571409</v>
      </c>
    </row>
    <row r="100" spans="1:13" x14ac:dyDescent="0.25">
      <c r="A100" s="17">
        <v>43983</v>
      </c>
      <c r="B100" s="18">
        <v>99</v>
      </c>
      <c r="C100" s="22">
        <v>33475</v>
      </c>
      <c r="D100" s="18">
        <f t="shared" si="24"/>
        <v>60</v>
      </c>
      <c r="E100" s="19">
        <f t="shared" si="25"/>
        <v>0.8</v>
      </c>
      <c r="F100" s="18">
        <f t="shared" si="26"/>
        <v>83.25</v>
      </c>
      <c r="G100" s="18">
        <f>IF(Table6[[#This Row],[Variation MA4]]&lt;&gt;"",0,1)</f>
        <v>0</v>
      </c>
      <c r="H100" s="19">
        <f>IF(Table6[[#This Row],[Prediction]]=0,0,(1/SUM($G$7:$G$91))*(MAX($B$2:$B$270)-Table6[[#This Row],[Day]]))</f>
        <v>0</v>
      </c>
      <c r="I100" s="19">
        <f>IF(F99&lt;&gt;"",IF(F100&lt;&gt;"",F100/F99,I99-'prediction italia'!$P$2),I99-'prediction italia'!$P$2)</f>
        <v>0.9708454810495627</v>
      </c>
      <c r="J100" s="18">
        <f t="shared" si="27"/>
        <v>95.142857142857096</v>
      </c>
      <c r="K100" s="18">
        <f t="shared" si="28"/>
        <v>38134.999999999985</v>
      </c>
      <c r="L100" s="18">
        <f t="shared" si="29"/>
        <v>-4659.9999999999854</v>
      </c>
      <c r="M100" s="18">
        <f t="shared" si="30"/>
        <v>4766874.9999999981</v>
      </c>
    </row>
    <row r="101" spans="1:13" x14ac:dyDescent="0.25">
      <c r="A101" s="17">
        <v>43984</v>
      </c>
      <c r="B101" s="18">
        <v>100</v>
      </c>
      <c r="C101" s="22">
        <v>33530</v>
      </c>
      <c r="D101" s="18">
        <f t="shared" si="24"/>
        <v>55</v>
      </c>
      <c r="E101" s="19">
        <f t="shared" si="25"/>
        <v>0.91666666666666663</v>
      </c>
      <c r="F101" s="18">
        <f t="shared" si="26"/>
        <v>75.25</v>
      </c>
      <c r="G101" s="18">
        <f>IF(Table6[[#This Row],[Variation MA4]]&lt;&gt;"",0,1)</f>
        <v>0</v>
      </c>
      <c r="H101" s="19">
        <f>IF(Table6[[#This Row],[Prediction]]=0,0,(1/SUM($G$7:$G$91))*(MAX($B$2:$B$270)-Table6[[#This Row],[Day]]))</f>
        <v>0</v>
      </c>
      <c r="I101" s="19">
        <f>IF(F100&lt;&gt;"",IF(F101&lt;&gt;"",F101/F100,I100-'prediction italia'!$P$2),I100-'prediction italia'!$P$2)</f>
        <v>0.90390390390390385</v>
      </c>
      <c r="J101" s="18">
        <f t="shared" si="27"/>
        <v>85.999999999999957</v>
      </c>
      <c r="K101" s="18">
        <f t="shared" si="28"/>
        <v>38220.999999999985</v>
      </c>
      <c r="L101" s="18">
        <f t="shared" si="29"/>
        <v>-4690.9999999999854</v>
      </c>
      <c r="M101" s="18">
        <f t="shared" si="30"/>
        <v>4777624.9999999981</v>
      </c>
    </row>
    <row r="102" spans="1:13" x14ac:dyDescent="0.25">
      <c r="A102" s="17">
        <v>43985</v>
      </c>
      <c r="B102" s="18">
        <v>101</v>
      </c>
      <c r="C102" s="22">
        <v>33601</v>
      </c>
      <c r="D102" s="18">
        <f t="shared" si="24"/>
        <v>71</v>
      </c>
      <c r="E102" s="19">
        <f t="shared" si="25"/>
        <v>1.290909090909091</v>
      </c>
      <c r="F102" s="18">
        <f t="shared" si="26"/>
        <v>65.25</v>
      </c>
      <c r="G102" s="18">
        <f>IF(Table6[[#This Row],[Variation MA4]]&lt;&gt;"",0,1)</f>
        <v>0</v>
      </c>
      <c r="H102" s="19">
        <f>IF(Table6[[#This Row],[Prediction]]=0,0,(1/SUM($G$7:$G$91))*(MAX($B$2:$B$270)-Table6[[#This Row],[Day]]))</f>
        <v>0</v>
      </c>
      <c r="I102" s="19">
        <f>IF(F101&lt;&gt;"",IF(F102&lt;&gt;"",F102/F101,I101-'prediction italia'!$P$2),I101-'prediction italia'!$P$2)</f>
        <v>0.86710963455149503</v>
      </c>
      <c r="J102" s="18">
        <f t="shared" si="27"/>
        <v>74.571428571428541</v>
      </c>
      <c r="K102" s="18">
        <f t="shared" si="28"/>
        <v>38295.571428571413</v>
      </c>
      <c r="L102" s="18">
        <f t="shared" si="29"/>
        <v>-4694.571428571413</v>
      </c>
      <c r="M102" s="18">
        <f t="shared" si="30"/>
        <v>4786946.4285714263</v>
      </c>
    </row>
    <row r="103" spans="1:13" x14ac:dyDescent="0.25">
      <c r="A103" s="17">
        <v>43986</v>
      </c>
      <c r="B103" s="18">
        <v>102</v>
      </c>
      <c r="C103" s="22">
        <v>33689</v>
      </c>
      <c r="D103" s="18">
        <f t="shared" si="24"/>
        <v>88</v>
      </c>
      <c r="E103" s="19">
        <f t="shared" si="25"/>
        <v>1.2394366197183098</v>
      </c>
      <c r="F103" s="18">
        <f t="shared" si="26"/>
        <v>68.5</v>
      </c>
      <c r="G103" s="18">
        <f>IF(Table6[[#This Row],[Variation MA4]]&lt;&gt;"",0,1)</f>
        <v>0</v>
      </c>
      <c r="H103" s="19">
        <f>IF(Table6[[#This Row],[Prediction]]=0,0,(1/SUM($G$7:$G$91))*(MAX($B$2:$B$270)-Table6[[#This Row],[Day]]))</f>
        <v>0</v>
      </c>
      <c r="I103" s="19">
        <f>IF(F102&lt;&gt;"",IF(F103&lt;&gt;"",F103/F102,I102-'prediction italia'!$P$2),I102-'prediction italia'!$P$2)</f>
        <v>1.0498084291187739</v>
      </c>
      <c r="J103" s="18">
        <f t="shared" si="27"/>
        <v>78.285714285714249</v>
      </c>
      <c r="K103" s="18">
        <f t="shared" si="28"/>
        <v>38373.85714285713</v>
      </c>
      <c r="L103" s="18">
        <f t="shared" si="29"/>
        <v>-4684.8571428571304</v>
      </c>
      <c r="M103" s="18">
        <f t="shared" si="30"/>
        <v>4796732.1428571409</v>
      </c>
    </row>
    <row r="104" spans="1:13" x14ac:dyDescent="0.25">
      <c r="A104" s="17">
        <v>43987</v>
      </c>
      <c r="B104" s="18">
        <v>103</v>
      </c>
      <c r="C104" s="22">
        <v>33774</v>
      </c>
      <c r="D104" s="18">
        <f t="shared" si="24"/>
        <v>85</v>
      </c>
      <c r="E104" s="19">
        <f t="shared" si="25"/>
        <v>0.96590909090909094</v>
      </c>
      <c r="F104" s="18">
        <f t="shared" si="26"/>
        <v>74.75</v>
      </c>
      <c r="G104" s="18">
        <f>IF(Table6[[#This Row],[Variation MA4]]&lt;&gt;"",0,1)</f>
        <v>0</v>
      </c>
      <c r="H104" s="19">
        <f>IF(Table6[[#This Row],[Prediction]]=0,0,(1/SUM($G$7:$G$91))*(MAX($B$2:$B$270)-Table6[[#This Row],[Day]]))</f>
        <v>0</v>
      </c>
      <c r="I104" s="19">
        <f>IF(F103&lt;&gt;"",IF(F104&lt;&gt;"",F104/F103,I103-'prediction italia'!$P$2),I103-'prediction italia'!$P$2)</f>
        <v>1.0912408759124088</v>
      </c>
      <c r="J104" s="18">
        <f t="shared" si="27"/>
        <v>85.428571428571388</v>
      </c>
      <c r="K104" s="18">
        <f t="shared" si="28"/>
        <v>38459.285714285703</v>
      </c>
      <c r="L104" s="18">
        <f t="shared" si="29"/>
        <v>-4685.2857142857029</v>
      </c>
      <c r="M104" s="18">
        <f t="shared" si="30"/>
        <v>4807410.7142857127</v>
      </c>
    </row>
    <row r="105" spans="1:13" x14ac:dyDescent="0.25">
      <c r="A105" s="17">
        <v>43988</v>
      </c>
      <c r="B105" s="18">
        <v>104</v>
      </c>
      <c r="C105" s="22">
        <v>33846</v>
      </c>
      <c r="D105" s="18">
        <f t="shared" si="24"/>
        <v>72</v>
      </c>
      <c r="E105" s="19">
        <f t="shared" si="25"/>
        <v>0.84705882352941175</v>
      </c>
      <c r="F105" s="18">
        <f t="shared" si="26"/>
        <v>79</v>
      </c>
      <c r="G105" s="18">
        <f>IF(Table6[[#This Row],[Variation MA4]]&lt;&gt;"",0,1)</f>
        <v>0</v>
      </c>
      <c r="H105" s="19">
        <f>IF(Table6[[#This Row],[Prediction]]=0,0,(1/SUM($G$7:$G$91))*(MAX($B$2:$B$270)-Table6[[#This Row],[Day]]))</f>
        <v>0</v>
      </c>
      <c r="I105" s="19">
        <f>IF(F104&lt;&gt;"",IF(F105&lt;&gt;"",F105/F104,I104-'prediction italia'!$P$2),I104-'prediction italia'!$P$2)</f>
        <v>1.0568561872909699</v>
      </c>
      <c r="J105" s="18">
        <f t="shared" si="27"/>
        <v>90.285714285714235</v>
      </c>
      <c r="K105" s="18">
        <f t="shared" si="28"/>
        <v>38549.57142857142</v>
      </c>
      <c r="L105" s="18">
        <f t="shared" si="29"/>
        <v>-4703.5714285714203</v>
      </c>
      <c r="M105" s="18">
        <f t="shared" si="30"/>
        <v>4818696.4285714272</v>
      </c>
    </row>
    <row r="106" spans="1:13" x14ac:dyDescent="0.25">
      <c r="A106" s="17">
        <v>43989</v>
      </c>
      <c r="B106" s="18">
        <v>105</v>
      </c>
      <c r="C106" s="22">
        <v>33899</v>
      </c>
      <c r="D106" s="18">
        <f t="shared" si="24"/>
        <v>53</v>
      </c>
      <c r="E106" s="19">
        <f t="shared" si="25"/>
        <v>0.73611111111111116</v>
      </c>
      <c r="F106" s="18">
        <f t="shared" si="26"/>
        <v>74.5</v>
      </c>
      <c r="G106" s="18">
        <f>IF(Table6[[#This Row],[Variation MA4]]&lt;&gt;"",0,1)</f>
        <v>0</v>
      </c>
      <c r="H106" s="19">
        <f>IF(Table6[[#This Row],[Prediction]]=0,0,(1/SUM($G$7:$G$91))*(MAX($B$2:$B$270)-Table6[[#This Row],[Day]]))</f>
        <v>0</v>
      </c>
      <c r="I106" s="19">
        <f>IF(F105&lt;&gt;"",IF(F106&lt;&gt;"",F106/F105,I105-'prediction italia'!$P$2),I105-'prediction italia'!$P$2)</f>
        <v>0.94303797468354433</v>
      </c>
      <c r="J106" s="18">
        <f t="shared" si="27"/>
        <v>85.142857142857096</v>
      </c>
      <c r="K106" s="18">
        <f t="shared" si="28"/>
        <v>38634.714285714275</v>
      </c>
      <c r="L106" s="18">
        <f t="shared" si="29"/>
        <v>-4735.7142857142753</v>
      </c>
      <c r="M106" s="18">
        <f t="shared" si="30"/>
        <v>4829339.2857142845</v>
      </c>
    </row>
    <row r="107" spans="1:13" x14ac:dyDescent="0.25">
      <c r="A107" s="17">
        <v>43990</v>
      </c>
      <c r="B107" s="18">
        <v>106</v>
      </c>
      <c r="C107" s="22">
        <v>33964</v>
      </c>
      <c r="D107" s="18">
        <f t="shared" si="24"/>
        <v>65</v>
      </c>
      <c r="E107" s="19">
        <f t="shared" si="25"/>
        <v>1.2264150943396226</v>
      </c>
      <c r="F107" s="18">
        <f t="shared" si="26"/>
        <v>68.75</v>
      </c>
      <c r="G107" s="18">
        <f>IF(Table6[[#This Row],[Variation MA4]]&lt;&gt;"",0,1)</f>
        <v>0</v>
      </c>
      <c r="H107" s="19">
        <f>IF(Table6[[#This Row],[Prediction]]=0,0,(1/SUM($G$7:$G$91))*(MAX($B$2:$B$270)-Table6[[#This Row],[Day]]))</f>
        <v>0</v>
      </c>
      <c r="I107" s="19">
        <f>IF(F106&lt;&gt;"",IF(F107&lt;&gt;"",F107/F106,I106-'prediction italia'!$P$2),I106-'prediction italia'!$P$2)</f>
        <v>0.92281879194630867</v>
      </c>
      <c r="J107" s="18">
        <f t="shared" si="27"/>
        <v>78.571428571428527</v>
      </c>
      <c r="K107" s="18">
        <f t="shared" si="28"/>
        <v>38713.285714285703</v>
      </c>
      <c r="L107" s="18">
        <f t="shared" si="29"/>
        <v>-4749.2857142857029</v>
      </c>
      <c r="M107" s="18">
        <f t="shared" si="30"/>
        <v>4839160.7142857127</v>
      </c>
    </row>
    <row r="108" spans="1:13" x14ac:dyDescent="0.25">
      <c r="A108" s="17">
        <v>43991</v>
      </c>
      <c r="B108" s="18">
        <v>107</v>
      </c>
      <c r="C108" s="22">
        <v>34043</v>
      </c>
      <c r="D108" s="18">
        <f t="shared" si="24"/>
        <v>79</v>
      </c>
      <c r="E108" s="19">
        <f t="shared" si="25"/>
        <v>1.2153846153846153</v>
      </c>
      <c r="F108" s="18">
        <f t="shared" si="26"/>
        <v>67.25</v>
      </c>
      <c r="G108" s="18">
        <f>IF(Table6[[#This Row],[Variation MA4]]&lt;&gt;"",0,1)</f>
        <v>0</v>
      </c>
      <c r="H108" s="19">
        <f>IF(Table6[[#This Row],[Prediction]]=0,0,(1/SUM($G$7:$G$91))*(MAX($B$2:$B$270)-Table6[[#This Row],[Day]]))</f>
        <v>0</v>
      </c>
      <c r="I108" s="19">
        <f>IF(F107&lt;&gt;"",IF(F108&lt;&gt;"",F108/F107,I107-'prediction italia'!$P$2),I107-'prediction italia'!$P$2)</f>
        <v>0.97818181818181815</v>
      </c>
      <c r="J108" s="18">
        <f t="shared" si="27"/>
        <v>76.857142857142804</v>
      </c>
      <c r="K108" s="18">
        <f t="shared" si="28"/>
        <v>38790.142857142848</v>
      </c>
      <c r="L108" s="18">
        <f t="shared" si="29"/>
        <v>-4747.1428571428478</v>
      </c>
      <c r="M108" s="18">
        <f t="shared" si="30"/>
        <v>4848767.8571428554</v>
      </c>
    </row>
    <row r="109" spans="1:13" x14ac:dyDescent="0.25">
      <c r="A109" s="17">
        <v>43992</v>
      </c>
      <c r="B109" s="18">
        <v>108</v>
      </c>
      <c r="C109" s="22">
        <v>34114</v>
      </c>
      <c r="D109" s="18">
        <f t="shared" si="24"/>
        <v>71</v>
      </c>
      <c r="E109" s="19">
        <f t="shared" si="25"/>
        <v>0.89873417721518989</v>
      </c>
      <c r="F109" s="18">
        <f t="shared" si="26"/>
        <v>67</v>
      </c>
      <c r="G109" s="18">
        <f>IF(Table6[[#This Row],[Variation MA4]]&lt;&gt;"",0,1)</f>
        <v>0</v>
      </c>
      <c r="H109" s="19">
        <f>IF(Table6[[#This Row],[Prediction]]=0,0,(1/SUM($G$7:$G$91))*(MAX($B$2:$B$270)-Table6[[#This Row],[Day]]))</f>
        <v>0</v>
      </c>
      <c r="I109" s="19">
        <f>IF(F108&lt;&gt;"",IF(F109&lt;&gt;"",F109/F108,I108-'prediction italia'!$P$2),I108-'prediction italia'!$P$2)</f>
        <v>0.99628252788104088</v>
      </c>
      <c r="J109" s="18">
        <f t="shared" si="27"/>
        <v>76.571428571428513</v>
      </c>
      <c r="K109" s="18">
        <f t="shared" si="28"/>
        <v>38866.714285714275</v>
      </c>
      <c r="L109" s="18">
        <f t="shared" si="29"/>
        <v>-4752.7142857142753</v>
      </c>
      <c r="M109" s="18">
        <f t="shared" si="30"/>
        <v>4858339.2857142845</v>
      </c>
    </row>
    <row r="110" spans="1:13" x14ac:dyDescent="0.25">
      <c r="A110" s="17">
        <v>43993</v>
      </c>
      <c r="B110" s="18">
        <v>109</v>
      </c>
      <c r="C110" s="22">
        <v>34167</v>
      </c>
      <c r="D110" s="18">
        <f t="shared" si="24"/>
        <v>53</v>
      </c>
      <c r="E110" s="19">
        <f t="shared" si="25"/>
        <v>0.74647887323943662</v>
      </c>
      <c r="F110" s="18">
        <f t="shared" si="26"/>
        <v>67</v>
      </c>
      <c r="G110" s="18">
        <f>IF(Table6[[#This Row],[Variation MA4]]&lt;&gt;"",0,1)</f>
        <v>0</v>
      </c>
      <c r="H110" s="19">
        <f>IF(Table6[[#This Row],[Prediction]]=0,0,(1/SUM($G$7:$G$91))*(MAX($B$2:$B$270)-Table6[[#This Row],[Day]]))</f>
        <v>0</v>
      </c>
      <c r="I110" s="19">
        <f>IF(F109&lt;&gt;"",IF(F110&lt;&gt;"",F110/F109,I109-'prediction italia'!$P$2),I109-'prediction italia'!$P$2)</f>
        <v>1</v>
      </c>
      <c r="J110" s="18">
        <f t="shared" si="27"/>
        <v>76.571428571428513</v>
      </c>
      <c r="K110" s="18">
        <f t="shared" si="28"/>
        <v>38943.285714285703</v>
      </c>
      <c r="L110" s="18">
        <f t="shared" si="29"/>
        <v>-4776.2857142857029</v>
      </c>
      <c r="M110" s="18">
        <f t="shared" si="30"/>
        <v>4867910.7142857127</v>
      </c>
    </row>
    <row r="111" spans="1:13" x14ac:dyDescent="0.25">
      <c r="A111" s="17">
        <v>43994</v>
      </c>
      <c r="B111" s="18">
        <v>110</v>
      </c>
      <c r="C111" s="22">
        <v>34223</v>
      </c>
      <c r="D111" s="18">
        <f t="shared" si="24"/>
        <v>56</v>
      </c>
      <c r="E111" s="19">
        <f t="shared" si="25"/>
        <v>1.0566037735849056</v>
      </c>
      <c r="F111" s="18">
        <f t="shared" si="26"/>
        <v>64.75</v>
      </c>
      <c r="G111" s="18">
        <f>IF(Table6[[#This Row],[Variation MA4]]&lt;&gt;"",0,1)</f>
        <v>0</v>
      </c>
      <c r="H111" s="19">
        <f>IF(Table6[[#This Row],[Prediction]]=0,0,(1/SUM($G$7:$G$91))*(MAX($B$2:$B$270)-Table6[[#This Row],[Day]]))</f>
        <v>0</v>
      </c>
      <c r="I111" s="19">
        <f>IF(F110&lt;&gt;"",IF(F111&lt;&gt;"",F111/F110,I110-'prediction italia'!$P$2),I110-'prediction italia'!$P$2)</f>
        <v>0.96641791044776115</v>
      </c>
      <c r="J111" s="18">
        <f t="shared" si="27"/>
        <v>73.999999999999943</v>
      </c>
      <c r="K111" s="18">
        <f t="shared" si="28"/>
        <v>39017.285714285703</v>
      </c>
      <c r="L111" s="18">
        <f t="shared" si="29"/>
        <v>-4794.2857142857029</v>
      </c>
      <c r="M111" s="18">
        <f t="shared" si="30"/>
        <v>4877160.7142857127</v>
      </c>
    </row>
    <row r="112" spans="1:13" x14ac:dyDescent="0.25">
      <c r="A112" s="17">
        <v>43995</v>
      </c>
      <c r="B112" s="18">
        <v>111</v>
      </c>
      <c r="C112" s="22">
        <v>34301</v>
      </c>
      <c r="D112" s="18">
        <f t="shared" si="24"/>
        <v>78</v>
      </c>
      <c r="E112" s="19">
        <f t="shared" si="25"/>
        <v>1.3928571428571428</v>
      </c>
      <c r="F112" s="18">
        <f t="shared" si="26"/>
        <v>64.5</v>
      </c>
      <c r="G112" s="18">
        <f>IF(Table6[[#This Row],[Variation MA4]]&lt;&gt;"",0,1)</f>
        <v>0</v>
      </c>
      <c r="H112" s="19">
        <f>IF(Table6[[#This Row],[Prediction]]=0,0,(1/SUM($G$7:$G$91))*(MAX($B$2:$B$270)-Table6[[#This Row],[Day]]))</f>
        <v>0</v>
      </c>
      <c r="I112" s="19">
        <f>IF(F111&lt;&gt;"",IF(F112&lt;&gt;"",F112/F111,I111-'prediction italia'!$P$2),I111-'prediction italia'!$P$2)</f>
        <v>0.99613899613899615</v>
      </c>
      <c r="J112" s="18">
        <f t="shared" si="27"/>
        <v>73.714285714285651</v>
      </c>
      <c r="K112" s="18">
        <f t="shared" si="28"/>
        <v>39090.999999999985</v>
      </c>
      <c r="L112" s="18">
        <f t="shared" si="29"/>
        <v>-4789.9999999999854</v>
      </c>
      <c r="M112" s="18">
        <f t="shared" si="30"/>
        <v>4886374.9999999981</v>
      </c>
    </row>
    <row r="113" spans="1:13" x14ac:dyDescent="0.25">
      <c r="A113" s="17">
        <v>43996</v>
      </c>
      <c r="B113" s="18">
        <v>112</v>
      </c>
      <c r="C113" s="22">
        <v>34345</v>
      </c>
      <c r="D113" s="18">
        <f t="shared" si="24"/>
        <v>44</v>
      </c>
      <c r="E113" s="19">
        <f t="shared" si="25"/>
        <v>0.5641025641025641</v>
      </c>
      <c r="F113" s="18">
        <f t="shared" si="26"/>
        <v>57.75</v>
      </c>
      <c r="G113" s="18">
        <f>IF(Table6[[#This Row],[Variation MA4]]&lt;&gt;"",0,1)</f>
        <v>0</v>
      </c>
      <c r="H113" s="19">
        <f>IF(Table6[[#This Row],[Prediction]]=0,0,(1/SUM($G$7:$G$91))*(MAX($B$2:$B$270)-Table6[[#This Row],[Day]]))</f>
        <v>0</v>
      </c>
      <c r="I113" s="19">
        <f>IF(F112&lt;&gt;"",IF(F113&lt;&gt;"",F113/F112,I112-'prediction italia'!$P$2),I112-'prediction italia'!$P$2)</f>
        <v>0.89534883720930236</v>
      </c>
      <c r="J113" s="18">
        <f t="shared" si="27"/>
        <v>65.999999999999943</v>
      </c>
      <c r="K113" s="18">
        <f t="shared" si="28"/>
        <v>39156.999999999985</v>
      </c>
      <c r="L113" s="18">
        <f t="shared" si="29"/>
        <v>-4811.9999999999854</v>
      </c>
      <c r="M113" s="18">
        <f t="shared" si="30"/>
        <v>4894624.9999999981</v>
      </c>
    </row>
    <row r="114" spans="1:13" x14ac:dyDescent="0.25">
      <c r="A114" s="17">
        <v>43997</v>
      </c>
      <c r="B114" s="18">
        <v>113</v>
      </c>
      <c r="C114" s="22">
        <v>34371</v>
      </c>
      <c r="D114" s="18">
        <f t="shared" si="24"/>
        <v>26</v>
      </c>
      <c r="E114" s="19">
        <f t="shared" si="25"/>
        <v>0.59090909090909094</v>
      </c>
      <c r="F114" s="18">
        <f t="shared" si="26"/>
        <v>51</v>
      </c>
      <c r="G114" s="18">
        <f>IF(Table6[[#This Row],[Variation MA4]]&lt;&gt;"",0,1)</f>
        <v>0</v>
      </c>
      <c r="H114" s="19">
        <f>IF(Table6[[#This Row],[Prediction]]=0,0,(1/SUM($G$7:$G$91))*(MAX($B$2:$B$270)-Table6[[#This Row],[Day]]))</f>
        <v>0</v>
      </c>
      <c r="I114" s="19">
        <f>IF(F113&lt;&gt;"",IF(F114&lt;&gt;"",F114/F113,I113-'prediction italia'!$P$2),I113-'prediction italia'!$P$2)</f>
        <v>0.88311688311688308</v>
      </c>
      <c r="J114" s="18">
        <f t="shared" si="27"/>
        <v>58.285714285714235</v>
      </c>
      <c r="K114" s="18">
        <f t="shared" si="28"/>
        <v>39215.285714285703</v>
      </c>
      <c r="L114" s="18">
        <f t="shared" si="29"/>
        <v>-4844.2857142857029</v>
      </c>
      <c r="M114" s="18">
        <f t="shared" si="30"/>
        <v>4901910.7142857127</v>
      </c>
    </row>
    <row r="115" spans="1:13" x14ac:dyDescent="0.25">
      <c r="A115" s="17">
        <v>43998</v>
      </c>
      <c r="B115" s="18">
        <v>114</v>
      </c>
      <c r="C115" s="22">
        <v>34405</v>
      </c>
      <c r="D115" s="18">
        <f t="shared" si="24"/>
        <v>34</v>
      </c>
      <c r="E115" s="19">
        <f t="shared" si="25"/>
        <v>1.3076923076923077</v>
      </c>
      <c r="F115" s="18">
        <f t="shared" si="26"/>
        <v>45.5</v>
      </c>
      <c r="G115" s="18">
        <f>IF(Table6[[#This Row],[Variation MA4]]&lt;&gt;"",0,1)</f>
        <v>0</v>
      </c>
      <c r="H115" s="19">
        <f>IF(Table6[[#This Row],[Prediction]]=0,0,(1/SUM($G$7:$G$91))*(MAX($B$2:$B$270)-Table6[[#This Row],[Day]]))</f>
        <v>0</v>
      </c>
      <c r="I115" s="19">
        <f>IF(F114&lt;&gt;"",IF(F115&lt;&gt;"",F115/F114,I114-'prediction italia'!$P$2),I114-'prediction italia'!$P$2)</f>
        <v>0.89215686274509809</v>
      </c>
      <c r="J115" s="18">
        <f t="shared" si="27"/>
        <v>51.999999999999957</v>
      </c>
      <c r="K115" s="18">
        <f t="shared" si="28"/>
        <v>39267.285714285703</v>
      </c>
      <c r="L115" s="18">
        <f t="shared" si="29"/>
        <v>-4862.2857142857029</v>
      </c>
      <c r="M115" s="18">
        <f t="shared" si="30"/>
        <v>4908410.7142857127</v>
      </c>
    </row>
    <row r="116" spans="1:13" x14ac:dyDescent="0.25">
      <c r="A116" s="17">
        <v>43999</v>
      </c>
      <c r="B116" s="18">
        <v>115</v>
      </c>
      <c r="C116" s="22">
        <v>34448</v>
      </c>
      <c r="D116" s="18">
        <f t="shared" si="24"/>
        <v>43</v>
      </c>
      <c r="E116" s="19">
        <f t="shared" si="25"/>
        <v>1.2647058823529411</v>
      </c>
      <c r="F116" s="18">
        <f t="shared" si="26"/>
        <v>36.75</v>
      </c>
      <c r="G116" s="18">
        <f>IF(Table6[[#This Row],[Variation MA4]]&lt;&gt;"",0,1)</f>
        <v>0</v>
      </c>
      <c r="H116" s="19">
        <f>IF(Table6[[#This Row],[Prediction]]=0,0,(1/SUM($G$7:$G$91))*(MAX($B$2:$B$270)-Table6[[#This Row],[Day]]))</f>
        <v>0</v>
      </c>
      <c r="I116" s="19">
        <f>IF(F115&lt;&gt;"",IF(F116&lt;&gt;"",F116/F115,I115-'prediction italia'!$P$2),I115-'prediction italia'!$P$2)</f>
        <v>0.80769230769230771</v>
      </c>
      <c r="J116" s="18">
        <f t="shared" si="27"/>
        <v>41.999999999999964</v>
      </c>
      <c r="K116" s="18">
        <f t="shared" si="28"/>
        <v>39309.285714285703</v>
      </c>
      <c r="L116" s="18">
        <f t="shared" si="29"/>
        <v>-4861.2857142857029</v>
      </c>
      <c r="M116" s="18">
        <f t="shared" si="30"/>
        <v>4913660.7142857127</v>
      </c>
    </row>
    <row r="117" spans="1:13" x14ac:dyDescent="0.25">
      <c r="A117" s="17">
        <v>44000</v>
      </c>
      <c r="B117" s="18">
        <v>116</v>
      </c>
      <c r="C117" s="22">
        <v>34514</v>
      </c>
      <c r="D117" s="18">
        <f t="shared" si="24"/>
        <v>66</v>
      </c>
      <c r="E117" s="19">
        <f t="shared" si="25"/>
        <v>1.5348837209302326</v>
      </c>
      <c r="F117" s="18">
        <f t="shared" si="26"/>
        <v>42.25</v>
      </c>
      <c r="G117" s="18">
        <f>IF(Table6[[#This Row],[Variation MA4]]&lt;&gt;"",0,1)</f>
        <v>0</v>
      </c>
      <c r="H117" s="19">
        <f>IF(Table6[[#This Row],[Prediction]]=0,0,(1/SUM($G$7:$G$91))*(MAX($B$2:$B$270)-Table6[[#This Row],[Day]]))</f>
        <v>0</v>
      </c>
      <c r="I117" s="19">
        <f>IF(F116&lt;&gt;"",IF(F117&lt;&gt;"",F117/F116,I116-'prediction italia'!$P$2),I116-'prediction italia'!$P$2)</f>
        <v>1.1496598639455782</v>
      </c>
      <c r="J117" s="18">
        <f t="shared" si="27"/>
        <v>48.285714285714242</v>
      </c>
      <c r="K117" s="18">
        <f t="shared" si="28"/>
        <v>39357.57142857142</v>
      </c>
      <c r="L117" s="18">
        <f t="shared" si="29"/>
        <v>-4843.5714285714203</v>
      </c>
      <c r="M117" s="18">
        <f t="shared" si="30"/>
        <v>4919696.4285714272</v>
      </c>
    </row>
    <row r="118" spans="1:13" x14ac:dyDescent="0.25">
      <c r="A118" s="17">
        <v>44001</v>
      </c>
      <c r="B118" s="18">
        <v>117</v>
      </c>
      <c r="C118" s="22">
        <v>34561</v>
      </c>
      <c r="D118" s="18">
        <f t="shared" ref="D118:D181" si="31">IF(C118&lt;&gt;"", C118-C117,"")</f>
        <v>47</v>
      </c>
      <c r="E118" s="19">
        <f t="shared" ref="E118:E181" si="32">IF(D117&lt;&gt;"",IF(D118&lt;&gt;"",D118/D117,""),"")</f>
        <v>0.71212121212121215</v>
      </c>
      <c r="F118" s="18">
        <f t="shared" ref="F118:F181" si="33">IF(D115="","",IF(D116="","",IF(D117="","",IF(D118="","",AVERAGE(D115,D116,D117,D118)))))</f>
        <v>47.5</v>
      </c>
      <c r="G118" s="18">
        <f>IF(Table6[[#This Row],[Variation MA4]]&lt;&gt;"",0,1)</f>
        <v>0</v>
      </c>
      <c r="H118" s="19">
        <f>IF(Table6[[#This Row],[Prediction]]=0,0,(1/SUM($G$7:$G$91))*(MAX($B$2:$B$270)-Table6[[#This Row],[Day]]))</f>
        <v>0</v>
      </c>
      <c r="I118" s="19">
        <f>IF(F117&lt;&gt;"",IF(F118&lt;&gt;"",F118/F117,I117-'prediction italia'!$P$2),I117-'prediction italia'!$P$2)</f>
        <v>1.1242603550295858</v>
      </c>
      <c r="J118" s="18">
        <f t="shared" ref="J118:J181" si="34">J117*I118</f>
        <v>54.285714285714235</v>
      </c>
      <c r="K118" s="18">
        <f t="shared" ref="K118:K181" si="35">K117+J118</f>
        <v>39411.857142857138</v>
      </c>
      <c r="L118" s="18">
        <f t="shared" ref="L118:L181" si="36">IF(C118&lt;&gt;"",(C118-K118),"")</f>
        <v>-4850.8571428571377</v>
      </c>
      <c r="M118" s="18">
        <f t="shared" ref="M118:M181" si="37">K118/$P$1</f>
        <v>4926482.1428571418</v>
      </c>
    </row>
    <row r="119" spans="1:13" x14ac:dyDescent="0.25">
      <c r="A119" s="17">
        <v>44002</v>
      </c>
      <c r="B119" s="18">
        <v>118</v>
      </c>
      <c r="C119" s="22">
        <v>34610</v>
      </c>
      <c r="D119" s="18">
        <f t="shared" si="31"/>
        <v>49</v>
      </c>
      <c r="E119" s="19">
        <f t="shared" si="32"/>
        <v>1.0425531914893618</v>
      </c>
      <c r="F119" s="18">
        <f t="shared" si="33"/>
        <v>51.25</v>
      </c>
      <c r="G119" s="18">
        <f>IF(Table6[[#This Row],[Variation MA4]]&lt;&gt;"",0,1)</f>
        <v>0</v>
      </c>
      <c r="H119" s="19">
        <f>IF(Table6[[#This Row],[Prediction]]=0,0,(1/SUM($G$7:$G$91))*(MAX($B$2:$B$270)-Table6[[#This Row],[Day]]))</f>
        <v>0</v>
      </c>
      <c r="I119" s="19">
        <f>IF(F118&lt;&gt;"",IF(F119&lt;&gt;"",F119/F118,I118-'prediction italia'!$P$2),I118-'prediction italia'!$P$2)</f>
        <v>1.0789473684210527</v>
      </c>
      <c r="J119" s="18">
        <f t="shared" si="34"/>
        <v>58.57142857142852</v>
      </c>
      <c r="K119" s="18">
        <f t="shared" si="35"/>
        <v>39470.428571428565</v>
      </c>
      <c r="L119" s="18">
        <f t="shared" si="36"/>
        <v>-4860.4285714285652</v>
      </c>
      <c r="M119" s="18">
        <f t="shared" si="37"/>
        <v>4933803.5714285709</v>
      </c>
    </row>
    <row r="120" spans="1:13" x14ac:dyDescent="0.25">
      <c r="A120" s="17">
        <v>44003</v>
      </c>
      <c r="B120" s="18">
        <v>119</v>
      </c>
      <c r="C120" s="22">
        <v>34634</v>
      </c>
      <c r="D120" s="18">
        <f t="shared" si="31"/>
        <v>24</v>
      </c>
      <c r="E120" s="19">
        <f t="shared" si="32"/>
        <v>0.48979591836734693</v>
      </c>
      <c r="F120" s="18">
        <f t="shared" si="33"/>
        <v>46.5</v>
      </c>
      <c r="G120" s="18">
        <f>IF(Table6[[#This Row],[Variation MA4]]&lt;&gt;"",0,1)</f>
        <v>0</v>
      </c>
      <c r="H120" s="19">
        <f>IF(Table6[[#This Row],[Prediction]]=0,0,(1/SUM($G$7:$G$91))*(MAX($B$2:$B$270)-Table6[[#This Row],[Day]]))</f>
        <v>0</v>
      </c>
      <c r="I120" s="19">
        <f>IF(F119&lt;&gt;"",IF(F120&lt;&gt;"",F120/F119,I119-'prediction italia'!$P$2),I119-'prediction italia'!$P$2)</f>
        <v>0.90731707317073174</v>
      </c>
      <c r="J120" s="18">
        <f t="shared" si="34"/>
        <v>53.142857142857096</v>
      </c>
      <c r="K120" s="18">
        <f t="shared" si="35"/>
        <v>39523.57142857142</v>
      </c>
      <c r="L120" s="18">
        <f t="shared" si="36"/>
        <v>-4889.5714285714203</v>
      </c>
      <c r="M120" s="18">
        <f t="shared" si="37"/>
        <v>4940446.4285714272</v>
      </c>
    </row>
    <row r="121" spans="1:13" x14ac:dyDescent="0.25">
      <c r="A121" s="17">
        <v>44004</v>
      </c>
      <c r="B121" s="18">
        <v>120</v>
      </c>
      <c r="C121" s="22">
        <v>34657</v>
      </c>
      <c r="D121" s="18">
        <f t="shared" si="31"/>
        <v>23</v>
      </c>
      <c r="E121" s="19">
        <f t="shared" si="32"/>
        <v>0.95833333333333337</v>
      </c>
      <c r="F121" s="18">
        <f t="shared" si="33"/>
        <v>35.75</v>
      </c>
      <c r="G121" s="18">
        <f>IF(Table6[[#This Row],[Variation MA4]]&lt;&gt;"",0,1)</f>
        <v>0</v>
      </c>
      <c r="H121" s="19">
        <f>IF(Table6[[#This Row],[Prediction]]=0,0,(1/SUM($G$7:$G$91))*(MAX($B$2:$B$270)-Table6[[#This Row],[Day]]))</f>
        <v>0</v>
      </c>
      <c r="I121" s="19">
        <f>IF(F120&lt;&gt;"",IF(F121&lt;&gt;"",F121/F120,I120-'prediction italia'!$P$2),I120-'prediction italia'!$P$2)</f>
        <v>0.76881720430107525</v>
      </c>
      <c r="J121" s="18">
        <f t="shared" si="34"/>
        <v>40.857142857142819</v>
      </c>
      <c r="K121" s="18">
        <f t="shared" si="35"/>
        <v>39564.428571428565</v>
      </c>
      <c r="L121" s="18">
        <f t="shared" si="36"/>
        <v>-4907.4285714285652</v>
      </c>
      <c r="M121" s="18">
        <f t="shared" si="37"/>
        <v>4945553.5714285709</v>
      </c>
    </row>
    <row r="122" spans="1:13" x14ac:dyDescent="0.25">
      <c r="A122" s="17">
        <v>44005</v>
      </c>
      <c r="B122" s="18">
        <v>121</v>
      </c>
      <c r="C122" s="22">
        <v>34675</v>
      </c>
      <c r="D122" s="18">
        <f t="shared" si="31"/>
        <v>18</v>
      </c>
      <c r="E122" s="19">
        <f t="shared" si="32"/>
        <v>0.78260869565217395</v>
      </c>
      <c r="F122" s="18">
        <f t="shared" si="33"/>
        <v>28.5</v>
      </c>
      <c r="G122" s="18">
        <f>IF(Table6[[#This Row],[Variation MA4]]&lt;&gt;"",0,1)</f>
        <v>0</v>
      </c>
      <c r="H122" s="19">
        <f>IF(Table6[[#This Row],[Prediction]]=0,0,(1/SUM($G$7:$G$91))*(MAX($B$2:$B$270)-Table6[[#This Row],[Day]]))</f>
        <v>0</v>
      </c>
      <c r="I122" s="19">
        <f>IF(F121&lt;&gt;"",IF(F122&lt;&gt;"",F122/F121,I121-'prediction italia'!$P$2),I121-'prediction italia'!$P$2)</f>
        <v>0.79720279720279719</v>
      </c>
      <c r="J122" s="18">
        <f t="shared" si="34"/>
        <v>32.571428571428541</v>
      </c>
      <c r="K122" s="18">
        <f t="shared" si="35"/>
        <v>39596.999999999993</v>
      </c>
      <c r="L122" s="18">
        <f t="shared" si="36"/>
        <v>-4921.9999999999927</v>
      </c>
      <c r="M122" s="18">
        <f t="shared" si="37"/>
        <v>4949624.9999999991</v>
      </c>
    </row>
    <row r="123" spans="1:13" x14ac:dyDescent="0.25">
      <c r="A123" s="17">
        <v>44006</v>
      </c>
      <c r="B123" s="18">
        <v>122</v>
      </c>
      <c r="C123" s="22">
        <v>34644</v>
      </c>
      <c r="D123" s="18">
        <f t="shared" si="31"/>
        <v>-31</v>
      </c>
      <c r="E123" s="19">
        <f t="shared" si="32"/>
        <v>-1.7222222222222223</v>
      </c>
      <c r="F123" s="18">
        <f t="shared" si="33"/>
        <v>8.5</v>
      </c>
      <c r="G123" s="18">
        <f>IF(Table6[[#This Row],[Variation MA4]]&lt;&gt;"",0,1)</f>
        <v>0</v>
      </c>
      <c r="H123" s="19">
        <f>IF(Table6[[#This Row],[Prediction]]=0,0,(1/SUM($G$7:$G$91))*(MAX($B$2:$B$270)-Table6[[#This Row],[Day]]))</f>
        <v>0</v>
      </c>
      <c r="I123" s="19">
        <f>IF(F122&lt;&gt;"",IF(F123&lt;&gt;"",F123/F122,I122-'prediction italia'!$P$2),I122-'prediction italia'!$P$2)</f>
        <v>0.2982456140350877</v>
      </c>
      <c r="J123" s="18">
        <f t="shared" si="34"/>
        <v>9.7142857142857046</v>
      </c>
      <c r="K123" s="18">
        <f t="shared" si="35"/>
        <v>39606.714285714275</v>
      </c>
      <c r="L123" s="18">
        <f t="shared" si="36"/>
        <v>-4962.7142857142753</v>
      </c>
      <c r="M123" s="18">
        <f t="shared" si="37"/>
        <v>4950839.2857142845</v>
      </c>
    </row>
    <row r="124" spans="1:13" x14ac:dyDescent="0.25">
      <c r="A124" s="17">
        <v>44007</v>
      </c>
      <c r="B124" s="18">
        <v>123</v>
      </c>
      <c r="C124" s="22">
        <v>34678</v>
      </c>
      <c r="D124" s="18">
        <f t="shared" si="31"/>
        <v>34</v>
      </c>
      <c r="E124" s="19">
        <f t="shared" si="32"/>
        <v>-1.096774193548387</v>
      </c>
      <c r="F124" s="18">
        <f t="shared" si="33"/>
        <v>11</v>
      </c>
      <c r="G124" s="18">
        <f>IF(Table6[[#This Row],[Variation MA4]]&lt;&gt;"",0,1)</f>
        <v>0</v>
      </c>
      <c r="H124" s="19">
        <f>IF(Table6[[#This Row],[Prediction]]=0,0,(1/SUM($G$7:$G$91))*(MAX($B$2:$B$270)-Table6[[#This Row],[Day]]))</f>
        <v>0</v>
      </c>
      <c r="I124" s="19">
        <f>IF(F123&lt;&gt;"",IF(F124&lt;&gt;"",F124/F123,I123-'prediction italia'!$P$2),I123-'prediction italia'!$P$2)</f>
        <v>1.2941176470588236</v>
      </c>
      <c r="J124" s="18">
        <f t="shared" si="34"/>
        <v>12.571428571428559</v>
      </c>
      <c r="K124" s="18">
        <f t="shared" si="35"/>
        <v>39619.285714285703</v>
      </c>
      <c r="L124" s="18">
        <f t="shared" si="36"/>
        <v>-4941.2857142857029</v>
      </c>
      <c r="M124" s="18">
        <f t="shared" si="37"/>
        <v>4952410.7142857127</v>
      </c>
    </row>
    <row r="125" spans="1:13" x14ac:dyDescent="0.25">
      <c r="A125" s="17">
        <v>44008</v>
      </c>
      <c r="B125" s="18">
        <v>124</v>
      </c>
      <c r="C125" s="22">
        <v>34708</v>
      </c>
      <c r="D125" s="18">
        <f t="shared" si="31"/>
        <v>30</v>
      </c>
      <c r="E125" s="19">
        <f t="shared" si="32"/>
        <v>0.88235294117647056</v>
      </c>
      <c r="F125" s="18">
        <f t="shared" si="33"/>
        <v>12.75</v>
      </c>
      <c r="G125" s="18">
        <f>IF(Table6[[#This Row],[Variation MA4]]&lt;&gt;"",0,1)</f>
        <v>0</v>
      </c>
      <c r="H125" s="19">
        <f>IF(Table6[[#This Row],[Prediction]]=0,0,(1/SUM($G$7:$G$91))*(MAX($B$2:$B$270)-Table6[[#This Row],[Day]]))</f>
        <v>0</v>
      </c>
      <c r="I125" s="19">
        <f>IF(F124&lt;&gt;"",IF(F125&lt;&gt;"",F125/F124,I124-'prediction italia'!$P$2),I124-'prediction italia'!$P$2)</f>
        <v>1.1590909090909092</v>
      </c>
      <c r="J125" s="18">
        <f t="shared" si="34"/>
        <v>14.571428571428557</v>
      </c>
      <c r="K125" s="18">
        <f t="shared" si="35"/>
        <v>39633.85714285713</v>
      </c>
      <c r="L125" s="18">
        <f t="shared" si="36"/>
        <v>-4925.8571428571304</v>
      </c>
      <c r="M125" s="18">
        <f t="shared" si="37"/>
        <v>4954232.1428571409</v>
      </c>
    </row>
    <row r="126" spans="1:13" x14ac:dyDescent="0.25">
      <c r="A126" s="17">
        <v>44009</v>
      </c>
      <c r="B126" s="18">
        <v>125</v>
      </c>
      <c r="C126" s="22">
        <v>34716</v>
      </c>
      <c r="D126" s="18">
        <f t="shared" si="31"/>
        <v>8</v>
      </c>
      <c r="E126" s="19">
        <f t="shared" si="32"/>
        <v>0.26666666666666666</v>
      </c>
      <c r="F126" s="18">
        <f t="shared" si="33"/>
        <v>10.25</v>
      </c>
      <c r="G126" s="18">
        <f>IF(Table6[[#This Row],[Variation MA4]]&lt;&gt;"",0,1)</f>
        <v>0</v>
      </c>
      <c r="H126" s="19">
        <f>IF(Table6[[#This Row],[Prediction]]=0,0,(1/SUM($G$7:$G$91))*(MAX($B$2:$B$270)-Table6[[#This Row],[Day]]))</f>
        <v>0</v>
      </c>
      <c r="I126" s="19">
        <f>IF(F125&lt;&gt;"",IF(F126&lt;&gt;"",F126/F125,I125-'prediction italia'!$P$2),I125-'prediction italia'!$P$2)</f>
        <v>0.80392156862745101</v>
      </c>
      <c r="J126" s="18">
        <f t="shared" si="34"/>
        <v>11.714285714285703</v>
      </c>
      <c r="K126" s="18">
        <f t="shared" si="35"/>
        <v>39645.571428571413</v>
      </c>
      <c r="L126" s="18">
        <f t="shared" si="36"/>
        <v>-4929.571428571413</v>
      </c>
      <c r="M126" s="18">
        <f t="shared" si="37"/>
        <v>4955696.4285714263</v>
      </c>
    </row>
    <row r="127" spans="1:13" x14ac:dyDescent="0.25">
      <c r="A127" s="17">
        <v>44010</v>
      </c>
      <c r="B127" s="18">
        <v>126</v>
      </c>
      <c r="C127" s="22">
        <v>34738</v>
      </c>
      <c r="D127" s="18">
        <f t="shared" si="31"/>
        <v>22</v>
      </c>
      <c r="E127" s="19">
        <f t="shared" si="32"/>
        <v>2.75</v>
      </c>
      <c r="F127" s="18">
        <f t="shared" si="33"/>
        <v>23.5</v>
      </c>
      <c r="G127" s="18">
        <f>IF(Table6[[#This Row],[Variation MA4]]&lt;&gt;"",0,1)</f>
        <v>0</v>
      </c>
      <c r="H127" s="19">
        <f>IF(Table6[[#This Row],[Prediction]]=0,0,(1/SUM($G$7:$G$91))*(MAX($B$2:$B$270)-Table6[[#This Row],[Day]]))</f>
        <v>0</v>
      </c>
      <c r="I127" s="19">
        <f>IF(F126&lt;&gt;"",IF(F127&lt;&gt;"",F127/F126,I126-'prediction italia'!$P$2),I126-'prediction italia'!$P$2)</f>
        <v>2.2926829268292681</v>
      </c>
      <c r="J127" s="18">
        <f t="shared" si="34"/>
        <v>26.857142857142829</v>
      </c>
      <c r="K127" s="18">
        <f t="shared" si="35"/>
        <v>39672.428571428558</v>
      </c>
      <c r="L127" s="18">
        <f t="shared" si="36"/>
        <v>-4934.4285714285579</v>
      </c>
      <c r="M127" s="18">
        <f t="shared" si="37"/>
        <v>4959053.57142857</v>
      </c>
    </row>
    <row r="128" spans="1:13" x14ac:dyDescent="0.25">
      <c r="A128" s="17">
        <v>44011</v>
      </c>
      <c r="B128" s="18">
        <v>127</v>
      </c>
      <c r="C128" s="22">
        <v>34744</v>
      </c>
      <c r="D128" s="18">
        <f t="shared" si="31"/>
        <v>6</v>
      </c>
      <c r="E128" s="19">
        <f t="shared" si="32"/>
        <v>0.27272727272727271</v>
      </c>
      <c r="F128" s="18">
        <f t="shared" si="33"/>
        <v>16.5</v>
      </c>
      <c r="G128" s="18">
        <f>IF(Table6[[#This Row],[Variation MA4]]&lt;&gt;"",0,1)</f>
        <v>0</v>
      </c>
      <c r="H128" s="19">
        <f>IF(Table6[[#This Row],[Prediction]]=0,0,(1/SUM($G$7:$G$91))*(MAX($B$2:$B$270)-Table6[[#This Row],[Day]]))</f>
        <v>0</v>
      </c>
      <c r="I128" s="19">
        <f>IF(F127&lt;&gt;"",IF(F128&lt;&gt;"",F128/F127,I127-'prediction italia'!$P$2),I127-'prediction italia'!$P$2)</f>
        <v>0.7021276595744681</v>
      </c>
      <c r="J128" s="18">
        <f t="shared" si="34"/>
        <v>18.857142857142836</v>
      </c>
      <c r="K128" s="18">
        <f t="shared" si="35"/>
        <v>39691.285714285703</v>
      </c>
      <c r="L128" s="18">
        <f t="shared" si="36"/>
        <v>-4947.2857142857029</v>
      </c>
      <c r="M128" s="18">
        <f t="shared" si="37"/>
        <v>4961410.7142857127</v>
      </c>
    </row>
    <row r="129" spans="1:13" x14ac:dyDescent="0.25">
      <c r="A129" s="17">
        <v>44012</v>
      </c>
      <c r="B129" s="18">
        <v>128</v>
      </c>
      <c r="C129" s="22">
        <v>34767</v>
      </c>
      <c r="D129" s="18">
        <f t="shared" si="31"/>
        <v>23</v>
      </c>
      <c r="E129" s="19">
        <f t="shared" si="32"/>
        <v>3.8333333333333335</v>
      </c>
      <c r="F129" s="18">
        <f t="shared" si="33"/>
        <v>14.75</v>
      </c>
      <c r="G129" s="18">
        <f>IF(Table6[[#This Row],[Variation MA4]]&lt;&gt;"",0,1)</f>
        <v>0</v>
      </c>
      <c r="H129" s="19">
        <f>IF(Table6[[#This Row],[Prediction]]=0,0,(1/SUM($G$7:$G$91))*(MAX($B$2:$B$270)-Table6[[#This Row],[Day]]))</f>
        <v>0</v>
      </c>
      <c r="I129" s="19">
        <f>IF(F128&lt;&gt;"",IF(F129&lt;&gt;"",F129/F128,I128-'prediction italia'!$P$2),I128-'prediction italia'!$P$2)</f>
        <v>0.89393939393939392</v>
      </c>
      <c r="J129" s="18">
        <f t="shared" si="34"/>
        <v>16.85714285714284</v>
      </c>
      <c r="K129" s="18">
        <f t="shared" si="35"/>
        <v>39708.142857142848</v>
      </c>
      <c r="L129" s="18">
        <f t="shared" si="36"/>
        <v>-4941.1428571428478</v>
      </c>
      <c r="M129" s="18">
        <f t="shared" si="37"/>
        <v>4963517.8571428554</v>
      </c>
    </row>
    <row r="130" spans="1:13" x14ac:dyDescent="0.25">
      <c r="A130" s="17">
        <v>44013</v>
      </c>
      <c r="B130" s="18">
        <v>129</v>
      </c>
      <c r="C130" s="22">
        <v>34788</v>
      </c>
      <c r="D130" s="18">
        <f t="shared" si="31"/>
        <v>21</v>
      </c>
      <c r="E130" s="19">
        <f t="shared" si="32"/>
        <v>0.91304347826086951</v>
      </c>
      <c r="F130" s="18">
        <f t="shared" si="33"/>
        <v>18</v>
      </c>
      <c r="G130" s="18">
        <f>IF(Table6[[#This Row],[Variation MA4]]&lt;&gt;"",0,1)</f>
        <v>0</v>
      </c>
      <c r="H130" s="19">
        <f>IF(Table6[[#This Row],[Prediction]]=0,0,(1/SUM($G$7:$G$91))*(MAX($B$2:$B$270)-Table6[[#This Row],[Day]]))</f>
        <v>0</v>
      </c>
      <c r="I130" s="19">
        <f>IF(F129&lt;&gt;"",IF(F130&lt;&gt;"",F130/F129,I129-'prediction italia'!$P$2),I129-'prediction italia'!$P$2)</f>
        <v>1.2203389830508475</v>
      </c>
      <c r="J130" s="18">
        <f t="shared" si="34"/>
        <v>20.571428571428552</v>
      </c>
      <c r="K130" s="18">
        <f t="shared" si="35"/>
        <v>39728.714285714275</v>
      </c>
      <c r="L130" s="18">
        <f t="shared" si="36"/>
        <v>-4940.7142857142753</v>
      </c>
      <c r="M130" s="18">
        <f t="shared" si="37"/>
        <v>4966089.2857142845</v>
      </c>
    </row>
    <row r="131" spans="1:13" x14ac:dyDescent="0.25">
      <c r="A131" s="17">
        <v>44014</v>
      </c>
      <c r="B131" s="18">
        <v>130</v>
      </c>
      <c r="C131" s="22">
        <v>34818</v>
      </c>
      <c r="D131" s="18">
        <f t="shared" si="31"/>
        <v>30</v>
      </c>
      <c r="E131" s="19">
        <f t="shared" si="32"/>
        <v>1.4285714285714286</v>
      </c>
      <c r="F131" s="18">
        <f t="shared" si="33"/>
        <v>20</v>
      </c>
      <c r="G131" s="18">
        <f>IF(Table6[[#This Row],[Variation MA4]]&lt;&gt;"",0,1)</f>
        <v>0</v>
      </c>
      <c r="H131" s="19">
        <f>IF(Table6[[#This Row],[Prediction]]=0,0,(1/SUM($G$7:$G$91))*(MAX($B$2:$B$270)-Table6[[#This Row],[Day]]))</f>
        <v>0</v>
      </c>
      <c r="I131" s="19">
        <f>IF(F130&lt;&gt;"",IF(F131&lt;&gt;"",F131/F130,I130-'prediction italia'!$P$2),I130-'prediction italia'!$P$2)</f>
        <v>1.1111111111111112</v>
      </c>
      <c r="J131" s="18">
        <f t="shared" si="34"/>
        <v>22.857142857142836</v>
      </c>
      <c r="K131" s="18">
        <f t="shared" si="35"/>
        <v>39751.57142857142</v>
      </c>
      <c r="L131" s="18">
        <f t="shared" si="36"/>
        <v>-4933.5714285714203</v>
      </c>
      <c r="M131" s="18">
        <f t="shared" si="37"/>
        <v>4968946.4285714272</v>
      </c>
    </row>
    <row r="132" spans="1:13" x14ac:dyDescent="0.25">
      <c r="A132" s="17">
        <v>44015</v>
      </c>
      <c r="B132" s="18">
        <v>131</v>
      </c>
      <c r="C132" s="22">
        <v>34833</v>
      </c>
      <c r="D132" s="18">
        <f t="shared" si="31"/>
        <v>15</v>
      </c>
      <c r="E132" s="19">
        <f t="shared" si="32"/>
        <v>0.5</v>
      </c>
      <c r="F132" s="18">
        <f t="shared" si="33"/>
        <v>22.25</v>
      </c>
      <c r="G132" s="18">
        <f>IF(Table6[[#This Row],[Variation MA4]]&lt;&gt;"",0,1)</f>
        <v>0</v>
      </c>
      <c r="H132" s="19">
        <f>IF(Table6[[#This Row],[Prediction]]=0,0,(1/SUM($G$7:$G$91))*(MAX($B$2:$B$270)-Table6[[#This Row],[Day]]))</f>
        <v>0</v>
      </c>
      <c r="I132" s="19">
        <f>IF(F131&lt;&gt;"",IF(F132&lt;&gt;"",F132/F131,I131-'prediction italia'!$P$2),I131-'prediction italia'!$P$2)</f>
        <v>1.1125</v>
      </c>
      <c r="J132" s="18">
        <f t="shared" si="34"/>
        <v>25.428571428571406</v>
      </c>
      <c r="K132" s="18">
        <f t="shared" si="35"/>
        <v>39776.999999999993</v>
      </c>
      <c r="L132" s="18">
        <f t="shared" si="36"/>
        <v>-4943.9999999999927</v>
      </c>
      <c r="M132" s="18">
        <f t="shared" si="37"/>
        <v>4972124.9999999991</v>
      </c>
    </row>
    <row r="133" spans="1:13" x14ac:dyDescent="0.25">
      <c r="A133" s="17">
        <v>44016</v>
      </c>
      <c r="B133" s="18">
        <v>132</v>
      </c>
      <c r="C133" s="22">
        <v>34854</v>
      </c>
      <c r="D133" s="18">
        <f t="shared" si="31"/>
        <v>21</v>
      </c>
      <c r="E133" s="19">
        <f t="shared" si="32"/>
        <v>1.4</v>
      </c>
      <c r="F133" s="18">
        <f t="shared" si="33"/>
        <v>21.75</v>
      </c>
      <c r="G133" s="18">
        <f>IF(Table6[[#This Row],[Variation MA4]]&lt;&gt;"",0,1)</f>
        <v>0</v>
      </c>
      <c r="H133" s="19">
        <f>IF(Table6[[#This Row],[Prediction]]=0,0,(1/SUM($G$7:$G$91))*(MAX($B$2:$B$270)-Table6[[#This Row],[Day]]))</f>
        <v>0</v>
      </c>
      <c r="I133" s="19">
        <f>IF(F132&lt;&gt;"",IF(F133&lt;&gt;"",F133/F132,I132-'prediction italia'!$P$2),I132-'prediction italia'!$P$2)</f>
        <v>0.97752808988764039</v>
      </c>
      <c r="J133" s="18">
        <f t="shared" si="34"/>
        <v>24.857142857142833</v>
      </c>
      <c r="K133" s="18">
        <f t="shared" si="35"/>
        <v>39801.857142857138</v>
      </c>
      <c r="L133" s="18">
        <f t="shared" si="36"/>
        <v>-4947.8571428571377</v>
      </c>
      <c r="M133" s="18">
        <f t="shared" si="37"/>
        <v>4975232.1428571418</v>
      </c>
    </row>
    <row r="134" spans="1:13" x14ac:dyDescent="0.25">
      <c r="A134" s="17">
        <v>44017</v>
      </c>
      <c r="B134" s="18">
        <v>133</v>
      </c>
      <c r="C134" s="22">
        <v>34861</v>
      </c>
      <c r="D134" s="18">
        <f t="shared" si="31"/>
        <v>7</v>
      </c>
      <c r="E134" s="19">
        <f t="shared" si="32"/>
        <v>0.33333333333333331</v>
      </c>
      <c r="F134" s="18">
        <f t="shared" si="33"/>
        <v>18.25</v>
      </c>
      <c r="G134" s="18">
        <f>IF(Table6[[#This Row],[Variation MA4]]&lt;&gt;"",0,1)</f>
        <v>0</v>
      </c>
      <c r="H134" s="19">
        <f>IF(Table6[[#This Row],[Prediction]]=0,0,(1/SUM($G$7:$G$91))*(MAX($B$2:$B$270)-Table6[[#This Row],[Day]]))</f>
        <v>0</v>
      </c>
      <c r="I134" s="19">
        <f>IF(F133&lt;&gt;"",IF(F134&lt;&gt;"",F134/F133,I133-'prediction italia'!$P$2),I133-'prediction italia'!$P$2)</f>
        <v>0.83908045977011492</v>
      </c>
      <c r="J134" s="18">
        <f t="shared" si="34"/>
        <v>20.857142857142836</v>
      </c>
      <c r="K134" s="18">
        <f t="shared" si="35"/>
        <v>39822.714285714283</v>
      </c>
      <c r="L134" s="18">
        <f t="shared" si="36"/>
        <v>-4961.7142857142826</v>
      </c>
      <c r="M134" s="18">
        <f t="shared" si="37"/>
        <v>4977839.2857142854</v>
      </c>
    </row>
    <row r="135" spans="1:13" x14ac:dyDescent="0.25">
      <c r="A135" s="17">
        <v>44018</v>
      </c>
      <c r="B135" s="18">
        <v>134</v>
      </c>
      <c r="C135" s="22">
        <v>34869</v>
      </c>
      <c r="D135" s="18">
        <f t="shared" si="31"/>
        <v>8</v>
      </c>
      <c r="E135" s="19">
        <f t="shared" si="32"/>
        <v>1.1428571428571428</v>
      </c>
      <c r="F135" s="18">
        <f t="shared" si="33"/>
        <v>12.75</v>
      </c>
      <c r="G135" s="18">
        <f>IF(Table6[[#This Row],[Variation MA4]]&lt;&gt;"",0,1)</f>
        <v>0</v>
      </c>
      <c r="H135" s="19">
        <f>IF(Table6[[#This Row],[Prediction]]=0,0,(1/SUM($G$7:$G$91))*(MAX($B$2:$B$270)-Table6[[#This Row],[Day]]))</f>
        <v>0</v>
      </c>
      <c r="I135" s="19">
        <f>IF(F134&lt;&gt;"",IF(F135&lt;&gt;"",F135/F134,I134-'prediction italia'!$P$2),I134-'prediction italia'!$P$2)</f>
        <v>0.69863013698630139</v>
      </c>
      <c r="J135" s="18">
        <f t="shared" si="34"/>
        <v>14.571428571428557</v>
      </c>
      <c r="K135" s="18">
        <f t="shared" si="35"/>
        <v>39837.28571428571</v>
      </c>
      <c r="L135" s="18">
        <f t="shared" si="36"/>
        <v>-4968.2857142857101</v>
      </c>
      <c r="M135" s="18">
        <f t="shared" si="37"/>
        <v>4979660.7142857136</v>
      </c>
    </row>
    <row r="136" spans="1:13" x14ac:dyDescent="0.25">
      <c r="A136" s="17">
        <v>44019</v>
      </c>
      <c r="B136" s="18">
        <v>135</v>
      </c>
      <c r="C136" s="22">
        <v>34899</v>
      </c>
      <c r="D136" s="18">
        <f t="shared" si="31"/>
        <v>30</v>
      </c>
      <c r="E136" s="19">
        <f t="shared" si="32"/>
        <v>3.75</v>
      </c>
      <c r="F136" s="18">
        <f t="shared" si="33"/>
        <v>16.5</v>
      </c>
      <c r="G136" s="18">
        <f>IF(Table6[[#This Row],[Variation MA4]]&lt;&gt;"",0,1)</f>
        <v>0</v>
      </c>
      <c r="H136" s="19">
        <f>IF(Table6[[#This Row],[Prediction]]=0,0,(1/SUM($G$7:$G$91))*(MAX($B$2:$B$270)-Table6[[#This Row],[Day]]))</f>
        <v>0</v>
      </c>
      <c r="I136" s="19">
        <f>IF(F135&lt;&gt;"",IF(F136&lt;&gt;"",F136/F135,I135-'prediction italia'!$P$2),I135-'prediction italia'!$P$2)</f>
        <v>1.2941176470588236</v>
      </c>
      <c r="J136" s="18">
        <f t="shared" si="34"/>
        <v>18.85714285714284</v>
      </c>
      <c r="K136" s="18">
        <f t="shared" si="35"/>
        <v>39856.142857142855</v>
      </c>
      <c r="L136" s="18">
        <f t="shared" si="36"/>
        <v>-4957.1428571428551</v>
      </c>
      <c r="M136" s="18">
        <f t="shared" si="37"/>
        <v>4982017.8571428563</v>
      </c>
    </row>
    <row r="137" spans="1:13" x14ac:dyDescent="0.25">
      <c r="A137" s="17">
        <v>44020</v>
      </c>
      <c r="B137" s="18">
        <v>136</v>
      </c>
      <c r="C137" s="22">
        <v>34914</v>
      </c>
      <c r="D137" s="18">
        <f t="shared" si="31"/>
        <v>15</v>
      </c>
      <c r="E137" s="19">
        <f t="shared" si="32"/>
        <v>0.5</v>
      </c>
      <c r="F137" s="18">
        <f t="shared" si="33"/>
        <v>15</v>
      </c>
      <c r="G137" s="18">
        <f>IF(Table6[[#This Row],[Variation MA4]]&lt;&gt;"",0,1)</f>
        <v>0</v>
      </c>
      <c r="H137" s="19">
        <f>IF(Table6[[#This Row],[Prediction]]=0,0,(1/SUM($G$7:$G$91))*(MAX($B$2:$B$270)-Table6[[#This Row],[Day]]))</f>
        <v>0</v>
      </c>
      <c r="I137" s="19">
        <f>IF(F136&lt;&gt;"",IF(F137&lt;&gt;"",F137/F136,I136-'prediction italia'!$P$2),I136-'prediction italia'!$P$2)</f>
        <v>0.90909090909090906</v>
      </c>
      <c r="J137" s="18">
        <f t="shared" si="34"/>
        <v>17.142857142857128</v>
      </c>
      <c r="K137" s="18">
        <f t="shared" si="35"/>
        <v>39873.28571428571</v>
      </c>
      <c r="L137" s="18">
        <f t="shared" si="36"/>
        <v>-4959.2857142857101</v>
      </c>
      <c r="M137" s="18">
        <f t="shared" si="37"/>
        <v>4984160.7142857136</v>
      </c>
    </row>
    <row r="138" spans="1:13" x14ac:dyDescent="0.25">
      <c r="A138" s="17">
        <v>44021</v>
      </c>
      <c r="B138" s="18">
        <v>137</v>
      </c>
      <c r="C138" s="22">
        <v>34926</v>
      </c>
      <c r="D138" s="18">
        <f t="shared" si="31"/>
        <v>12</v>
      </c>
      <c r="E138" s="19">
        <f t="shared" si="32"/>
        <v>0.8</v>
      </c>
      <c r="F138" s="18">
        <f t="shared" si="33"/>
        <v>16.25</v>
      </c>
      <c r="G138" s="18">
        <f>IF(Table6[[#This Row],[Variation MA4]]&lt;&gt;"",0,1)</f>
        <v>0</v>
      </c>
      <c r="H138" s="19">
        <f>IF(Table6[[#This Row],[Prediction]]=0,0,(1/SUM($G$7:$G$91))*(MAX($B$2:$B$270)-Table6[[#This Row],[Day]]))</f>
        <v>0</v>
      </c>
      <c r="I138" s="19">
        <f>IF(F137&lt;&gt;"",IF(F138&lt;&gt;"",F138/F137,I137-'prediction italia'!$P$2),I137-'prediction italia'!$P$2)</f>
        <v>1.0833333333333333</v>
      </c>
      <c r="J138" s="18">
        <f t="shared" si="34"/>
        <v>18.571428571428555</v>
      </c>
      <c r="K138" s="18">
        <f t="shared" si="35"/>
        <v>39891.857142857138</v>
      </c>
      <c r="L138" s="18">
        <f t="shared" si="36"/>
        <v>-4965.8571428571377</v>
      </c>
      <c r="M138" s="18">
        <f t="shared" si="37"/>
        <v>4986482.1428571418</v>
      </c>
    </row>
    <row r="139" spans="1:13" x14ac:dyDescent="0.25">
      <c r="A139" s="17">
        <v>44022</v>
      </c>
      <c r="B139" s="18">
        <v>138</v>
      </c>
      <c r="C139" s="22">
        <v>34938</v>
      </c>
      <c r="D139" s="18">
        <f t="shared" si="31"/>
        <v>12</v>
      </c>
      <c r="E139" s="19">
        <f t="shared" si="32"/>
        <v>1</v>
      </c>
      <c r="F139" s="18">
        <f t="shared" si="33"/>
        <v>17.25</v>
      </c>
      <c r="G139" s="18">
        <f>IF(Table6[[#This Row],[Variation MA4]]&lt;&gt;"",0,1)</f>
        <v>0</v>
      </c>
      <c r="H139" s="19">
        <f>IF(Table6[[#This Row],[Prediction]]=0,0,(1/SUM($G$7:$G$91))*(MAX($B$2:$B$270)-Table6[[#This Row],[Day]]))</f>
        <v>0</v>
      </c>
      <c r="I139" s="19">
        <f>IF(F138&lt;&gt;"",IF(F139&lt;&gt;"",F139/F138,I138-'prediction italia'!$P$2),I138-'prediction italia'!$P$2)</f>
        <v>1.0615384615384615</v>
      </c>
      <c r="J139" s="18">
        <f t="shared" si="34"/>
        <v>19.714285714285698</v>
      </c>
      <c r="K139" s="18">
        <f t="shared" si="35"/>
        <v>39911.57142857142</v>
      </c>
      <c r="L139" s="18">
        <f t="shared" si="36"/>
        <v>-4973.5714285714203</v>
      </c>
      <c r="M139" s="18">
        <f t="shared" si="37"/>
        <v>4988946.4285714272</v>
      </c>
    </row>
    <row r="140" spans="1:13" x14ac:dyDescent="0.25">
      <c r="A140" s="17">
        <v>44023</v>
      </c>
      <c r="B140" s="18">
        <v>139</v>
      </c>
      <c r="C140" s="22">
        <v>34945</v>
      </c>
      <c r="D140" s="18">
        <f t="shared" si="31"/>
        <v>7</v>
      </c>
      <c r="E140" s="19">
        <f t="shared" si="32"/>
        <v>0.58333333333333337</v>
      </c>
      <c r="F140" s="18">
        <f t="shared" si="33"/>
        <v>11.5</v>
      </c>
      <c r="G140" s="18">
        <f>IF(Table6[[#This Row],[Variation MA4]]&lt;&gt;"",0,1)</f>
        <v>0</v>
      </c>
      <c r="H140" s="19">
        <f>IF(Table6[[#This Row],[Prediction]]=0,0,(1/SUM($G$7:$G$91))*(MAX($B$2:$B$270)-Table6[[#This Row],[Day]]))</f>
        <v>0</v>
      </c>
      <c r="I140" s="19">
        <f>IF(F139&lt;&gt;"",IF(F140&lt;&gt;"",F140/F139,I139-'prediction italia'!$P$2),I139-'prediction italia'!$P$2)</f>
        <v>0.66666666666666663</v>
      </c>
      <c r="J140" s="18">
        <f t="shared" si="34"/>
        <v>13.142857142857132</v>
      </c>
      <c r="K140" s="18">
        <f t="shared" si="35"/>
        <v>39924.714285714275</v>
      </c>
      <c r="L140" s="18">
        <f t="shared" si="36"/>
        <v>-4979.7142857142753</v>
      </c>
      <c r="M140" s="18">
        <f t="shared" si="37"/>
        <v>4990589.2857142845</v>
      </c>
    </row>
    <row r="141" spans="1:13" x14ac:dyDescent="0.25">
      <c r="A141" s="17">
        <v>44024</v>
      </c>
      <c r="B141" s="18">
        <v>140</v>
      </c>
      <c r="C141" s="22">
        <v>34954</v>
      </c>
      <c r="D141" s="18">
        <f t="shared" si="31"/>
        <v>9</v>
      </c>
      <c r="E141" s="19">
        <f t="shared" si="32"/>
        <v>1.2857142857142858</v>
      </c>
      <c r="F141" s="18">
        <f t="shared" si="33"/>
        <v>10</v>
      </c>
      <c r="G141" s="18">
        <f>IF(Table6[[#This Row],[Variation MA4]]&lt;&gt;"",0,1)</f>
        <v>0</v>
      </c>
      <c r="H141" s="19">
        <f>IF(Table6[[#This Row],[Prediction]]=0,0,(1/SUM($G$7:$G$91))*(MAX($B$2:$B$270)-Table6[[#This Row],[Day]]))</f>
        <v>0</v>
      </c>
      <c r="I141" s="19">
        <f>IF(F140&lt;&gt;"",IF(F141&lt;&gt;"",F141/F140,I140-'prediction italia'!$P$2),I140-'prediction italia'!$P$2)</f>
        <v>0.86956521739130432</v>
      </c>
      <c r="J141" s="18">
        <f t="shared" si="34"/>
        <v>11.428571428571418</v>
      </c>
      <c r="K141" s="18">
        <f t="shared" si="35"/>
        <v>39936.142857142848</v>
      </c>
      <c r="L141" s="18">
        <f t="shared" si="36"/>
        <v>-4982.1428571428478</v>
      </c>
      <c r="M141" s="18">
        <f t="shared" si="37"/>
        <v>4992017.8571428554</v>
      </c>
    </row>
    <row r="142" spans="1:13" x14ac:dyDescent="0.25">
      <c r="A142" s="17">
        <v>44025</v>
      </c>
      <c r="B142" s="18">
        <v>141</v>
      </c>
      <c r="C142" s="22">
        <v>34967</v>
      </c>
      <c r="D142" s="18">
        <f t="shared" si="31"/>
        <v>13</v>
      </c>
      <c r="E142" s="19">
        <f t="shared" si="32"/>
        <v>1.4444444444444444</v>
      </c>
      <c r="F142" s="18">
        <f t="shared" si="33"/>
        <v>10.25</v>
      </c>
      <c r="G142" s="18">
        <f>IF(Table6[[#This Row],[Variation MA4]]&lt;&gt;"",0,1)</f>
        <v>0</v>
      </c>
      <c r="H142" s="19">
        <f>IF(Table6[[#This Row],[Prediction]]=0,0,(1/SUM($G$7:$G$91))*(MAX($B$2:$B$270)-Table6[[#This Row],[Day]]))</f>
        <v>0</v>
      </c>
      <c r="I142" s="19">
        <f>IF(F141&lt;&gt;"",IF(F142&lt;&gt;"",F142/F141,I141-'prediction italia'!$P$2),I141-'prediction italia'!$P$2)</f>
        <v>1.0249999999999999</v>
      </c>
      <c r="J142" s="18">
        <f t="shared" si="34"/>
        <v>11.714285714285703</v>
      </c>
      <c r="K142" s="18">
        <f t="shared" si="35"/>
        <v>39947.85714285713</v>
      </c>
      <c r="L142" s="18">
        <f t="shared" si="36"/>
        <v>-4980.8571428571304</v>
      </c>
      <c r="M142" s="18">
        <f t="shared" si="37"/>
        <v>4993482.1428571409</v>
      </c>
    </row>
    <row r="143" spans="1:13" x14ac:dyDescent="0.25">
      <c r="A143" s="17">
        <v>44026</v>
      </c>
      <c r="B143" s="18">
        <v>142</v>
      </c>
      <c r="C143" s="22">
        <v>34984</v>
      </c>
      <c r="D143" s="18">
        <f t="shared" si="31"/>
        <v>17</v>
      </c>
      <c r="E143" s="19">
        <f t="shared" si="32"/>
        <v>1.3076923076923077</v>
      </c>
      <c r="F143" s="18">
        <f t="shared" si="33"/>
        <v>11.5</v>
      </c>
      <c r="G143" s="18">
        <f>IF(Table6[[#This Row],[Variation MA4]]&lt;&gt;"",0,1)</f>
        <v>0</v>
      </c>
      <c r="H143" s="19">
        <f>IF(Table6[[#This Row],[Prediction]]=0,0,(1/SUM($G$7:$G$91))*(MAX($B$2:$B$270)-Table6[[#This Row],[Day]]))</f>
        <v>0</v>
      </c>
      <c r="I143" s="19">
        <f>IF(F142&lt;&gt;"",IF(F143&lt;&gt;"",F143/F142,I142-'prediction italia'!$P$2),I142-'prediction italia'!$P$2)</f>
        <v>1.1219512195121952</v>
      </c>
      <c r="J143" s="18">
        <f t="shared" si="34"/>
        <v>13.142857142857132</v>
      </c>
      <c r="K143" s="18">
        <f t="shared" si="35"/>
        <v>39960.999999999985</v>
      </c>
      <c r="L143" s="18">
        <f t="shared" si="36"/>
        <v>-4976.9999999999854</v>
      </c>
      <c r="M143" s="18">
        <f t="shared" si="37"/>
        <v>4995124.9999999981</v>
      </c>
    </row>
    <row r="144" spans="1:13" x14ac:dyDescent="0.25">
      <c r="A144" s="17">
        <v>44027</v>
      </c>
      <c r="B144" s="18">
        <v>143</v>
      </c>
      <c r="C144" s="22">
        <v>34997</v>
      </c>
      <c r="D144" s="18">
        <f t="shared" si="31"/>
        <v>13</v>
      </c>
      <c r="E144" s="19">
        <f t="shared" si="32"/>
        <v>0.76470588235294112</v>
      </c>
      <c r="F144" s="18">
        <f t="shared" si="33"/>
        <v>13</v>
      </c>
      <c r="G144" s="18">
        <f>IF(Table6[[#This Row],[Variation MA4]]&lt;&gt;"",0,1)</f>
        <v>0</v>
      </c>
      <c r="H144" s="19">
        <f>IF(Table6[[#This Row],[Prediction]]=0,0,(1/SUM($G$7:$G$91))*(MAX($B$2:$B$270)-Table6[[#This Row],[Day]]))</f>
        <v>0</v>
      </c>
      <c r="I144" s="19">
        <f>IF(F143&lt;&gt;"",IF(F144&lt;&gt;"",F144/F143,I143-'prediction italia'!$P$2),I143-'prediction italia'!$P$2)</f>
        <v>1.1304347826086956</v>
      </c>
      <c r="J144" s="18">
        <f t="shared" si="34"/>
        <v>14.857142857142843</v>
      </c>
      <c r="K144" s="18">
        <f t="shared" si="35"/>
        <v>39975.85714285713</v>
      </c>
      <c r="L144" s="18">
        <f t="shared" si="36"/>
        <v>-4978.8571428571304</v>
      </c>
      <c r="M144" s="18">
        <f t="shared" si="37"/>
        <v>4996982.1428571409</v>
      </c>
    </row>
    <row r="145" spans="1:13" x14ac:dyDescent="0.25">
      <c r="A145" s="17">
        <v>44028</v>
      </c>
      <c r="B145" s="18">
        <v>144</v>
      </c>
      <c r="C145" s="22">
        <v>35017</v>
      </c>
      <c r="D145" s="18">
        <f t="shared" si="31"/>
        <v>20</v>
      </c>
      <c r="E145" s="19">
        <f t="shared" si="32"/>
        <v>1.5384615384615385</v>
      </c>
      <c r="F145" s="18">
        <f t="shared" si="33"/>
        <v>15.75</v>
      </c>
      <c r="G145" s="18">
        <f>IF(Table6[[#This Row],[Variation MA4]]&lt;&gt;"",0,1)</f>
        <v>0</v>
      </c>
      <c r="H145" s="19">
        <f>IF(Table6[[#This Row],[Prediction]]=0,0,(1/SUM($G$7:$G$91))*(MAX($B$2:$B$270)-Table6[[#This Row],[Day]]))</f>
        <v>0</v>
      </c>
      <c r="I145" s="19">
        <f>IF(F144&lt;&gt;"",IF(F145&lt;&gt;"",F145/F144,I144-'prediction italia'!$P$2),I144-'prediction italia'!$P$2)</f>
        <v>1.2115384615384615</v>
      </c>
      <c r="J145" s="18">
        <f t="shared" si="34"/>
        <v>17.999999999999982</v>
      </c>
      <c r="K145" s="18">
        <f t="shared" si="35"/>
        <v>39993.85714285713</v>
      </c>
      <c r="L145" s="18">
        <f t="shared" si="36"/>
        <v>-4976.8571428571304</v>
      </c>
      <c r="M145" s="18">
        <f t="shared" si="37"/>
        <v>4999232.1428571409</v>
      </c>
    </row>
    <row r="146" spans="1:13" x14ac:dyDescent="0.25">
      <c r="A146" s="17">
        <v>44029</v>
      </c>
      <c r="B146" s="18">
        <v>145</v>
      </c>
      <c r="C146" s="22">
        <v>35028</v>
      </c>
      <c r="D146" s="18">
        <f t="shared" si="31"/>
        <v>11</v>
      </c>
      <c r="E146" s="19">
        <f t="shared" si="32"/>
        <v>0.55000000000000004</v>
      </c>
      <c r="F146" s="18">
        <f t="shared" si="33"/>
        <v>15.25</v>
      </c>
      <c r="G146" s="18">
        <f>IF(Table6[[#This Row],[Variation MA4]]&lt;&gt;"",0,1)</f>
        <v>0</v>
      </c>
      <c r="H146" s="19">
        <f>IF(Table6[[#This Row],[Prediction]]=0,0,(1/SUM($G$7:$G$91))*(MAX($B$2:$B$270)-Table6[[#This Row],[Day]]))</f>
        <v>0</v>
      </c>
      <c r="I146" s="19">
        <f>IF(F145&lt;&gt;"",IF(F146&lt;&gt;"",F146/F145,I145-'prediction italia'!$P$2),I145-'prediction italia'!$P$2)</f>
        <v>0.96825396825396826</v>
      </c>
      <c r="J146" s="18">
        <f t="shared" si="34"/>
        <v>17.428571428571413</v>
      </c>
      <c r="K146" s="18">
        <f t="shared" si="35"/>
        <v>40011.285714285703</v>
      </c>
      <c r="L146" s="18">
        <f t="shared" si="36"/>
        <v>-4983.2857142857029</v>
      </c>
      <c r="M146" s="18">
        <f t="shared" si="37"/>
        <v>5001410.7142857127</v>
      </c>
    </row>
    <row r="147" spans="1:13" x14ac:dyDescent="0.25">
      <c r="A147" s="17">
        <v>44030</v>
      </c>
      <c r="B147" s="18">
        <v>146</v>
      </c>
      <c r="C147" s="22">
        <v>35042</v>
      </c>
      <c r="D147" s="18">
        <f t="shared" si="31"/>
        <v>14</v>
      </c>
      <c r="E147" s="19">
        <f t="shared" si="32"/>
        <v>1.2727272727272727</v>
      </c>
      <c r="F147" s="18">
        <f t="shared" si="33"/>
        <v>14.5</v>
      </c>
      <c r="G147" s="18">
        <f>IF(Table6[[#This Row],[Variation MA4]]&lt;&gt;"",0,1)</f>
        <v>0</v>
      </c>
      <c r="H147" s="19">
        <f>IF(Table6[[#This Row],[Prediction]]=0,0,(1/SUM($G$7:$G$91))*(MAX($B$2:$B$270)-Table6[[#This Row],[Day]]))</f>
        <v>0</v>
      </c>
      <c r="I147" s="19">
        <f>IF(F146&lt;&gt;"",IF(F147&lt;&gt;"",F147/F146,I146-'prediction italia'!$P$2),I146-'prediction italia'!$P$2)</f>
        <v>0.95081967213114749</v>
      </c>
      <c r="J147" s="18">
        <f t="shared" si="34"/>
        <v>16.571428571428555</v>
      </c>
      <c r="K147" s="18">
        <f t="shared" si="35"/>
        <v>40027.85714285713</v>
      </c>
      <c r="L147" s="18">
        <f t="shared" si="36"/>
        <v>-4985.8571428571304</v>
      </c>
      <c r="M147" s="18">
        <f t="shared" si="37"/>
        <v>5003482.1428571409</v>
      </c>
    </row>
    <row r="148" spans="1:13" x14ac:dyDescent="0.25">
      <c r="A148" s="17">
        <v>44031</v>
      </c>
      <c r="B148" s="18">
        <v>147</v>
      </c>
      <c r="C148" s="22">
        <v>35045</v>
      </c>
      <c r="D148" s="18">
        <f t="shared" si="31"/>
        <v>3</v>
      </c>
      <c r="E148" s="19">
        <f t="shared" si="32"/>
        <v>0.21428571428571427</v>
      </c>
      <c r="F148" s="18">
        <f t="shared" si="33"/>
        <v>12</v>
      </c>
      <c r="G148" s="18">
        <f>IF(Table6[[#This Row],[Variation MA4]]&lt;&gt;"",0,1)</f>
        <v>0</v>
      </c>
      <c r="H148" s="19">
        <f>IF(Table6[[#This Row],[Prediction]]=0,0,(1/SUM($G$7:$G$91))*(MAX($B$2:$B$270)-Table6[[#This Row],[Day]]))</f>
        <v>0</v>
      </c>
      <c r="I148" s="19">
        <f>IF(F147&lt;&gt;"",IF(F148&lt;&gt;"",F148/F147,I147-'prediction italia'!$P$2),I147-'prediction italia'!$P$2)</f>
        <v>0.82758620689655171</v>
      </c>
      <c r="J148" s="18">
        <f t="shared" si="34"/>
        <v>13.714285714285701</v>
      </c>
      <c r="K148" s="18">
        <f t="shared" si="35"/>
        <v>40041.571428571413</v>
      </c>
      <c r="L148" s="18">
        <f t="shared" si="36"/>
        <v>-4996.571428571413</v>
      </c>
      <c r="M148" s="18">
        <f t="shared" si="37"/>
        <v>5005196.4285714263</v>
      </c>
    </row>
    <row r="149" spans="1:13" x14ac:dyDescent="0.25">
      <c r="A149" s="17">
        <v>44032</v>
      </c>
      <c r="B149" s="18">
        <v>148</v>
      </c>
      <c r="C149" s="22">
        <v>35058</v>
      </c>
      <c r="D149" s="18">
        <f t="shared" si="31"/>
        <v>13</v>
      </c>
      <c r="E149" s="19">
        <f t="shared" si="32"/>
        <v>4.333333333333333</v>
      </c>
      <c r="F149" s="18">
        <f t="shared" si="33"/>
        <v>10.25</v>
      </c>
      <c r="G149" s="18">
        <f>IF(Table6[[#This Row],[Variation MA4]]&lt;&gt;"",0,1)</f>
        <v>0</v>
      </c>
      <c r="H149" s="19">
        <f>IF(Table6[[#This Row],[Prediction]]=0,0,(1/SUM($G$7:$G$91))*(MAX($B$2:$B$270)-Table6[[#This Row],[Day]]))</f>
        <v>0</v>
      </c>
      <c r="I149" s="19">
        <f>IF(F148&lt;&gt;"",IF(F149&lt;&gt;"",F149/F148,I148-'prediction italia'!$P$2),I148-'prediction italia'!$P$2)</f>
        <v>0.85416666666666663</v>
      </c>
      <c r="J149" s="18">
        <f t="shared" si="34"/>
        <v>11.714285714285703</v>
      </c>
      <c r="K149" s="18">
        <f t="shared" si="35"/>
        <v>40053.285714285696</v>
      </c>
      <c r="L149" s="18">
        <f t="shared" si="36"/>
        <v>-4995.2857142856956</v>
      </c>
      <c r="M149" s="18">
        <f t="shared" si="37"/>
        <v>5006660.7142857118</v>
      </c>
    </row>
    <row r="150" spans="1:13" x14ac:dyDescent="0.25">
      <c r="A150" s="17">
        <v>44033</v>
      </c>
      <c r="B150" s="18">
        <v>149</v>
      </c>
      <c r="C150" s="22">
        <v>35073</v>
      </c>
      <c r="D150" s="18">
        <f t="shared" si="31"/>
        <v>15</v>
      </c>
      <c r="E150" s="19">
        <f t="shared" si="32"/>
        <v>1.1538461538461537</v>
      </c>
      <c r="F150" s="18">
        <f t="shared" si="33"/>
        <v>11.25</v>
      </c>
      <c r="G150" s="18">
        <f>IF(Table6[[#This Row],[Variation MA4]]&lt;&gt;"",0,1)</f>
        <v>0</v>
      </c>
      <c r="H150" s="19">
        <f>IF(Table6[[#This Row],[Prediction]]=0,0,(1/SUM($G$7:$G$91))*(MAX($B$2:$B$270)-Table6[[#This Row],[Day]]))</f>
        <v>0</v>
      </c>
      <c r="I150" s="19">
        <f>IF(F149&lt;&gt;"",IF(F150&lt;&gt;"",F150/F149,I149-'prediction italia'!$P$2),I149-'prediction italia'!$P$2)</f>
        <v>1.0975609756097562</v>
      </c>
      <c r="J150" s="18">
        <f t="shared" si="34"/>
        <v>12.857142857142845</v>
      </c>
      <c r="K150" s="18">
        <f t="shared" si="35"/>
        <v>40066.142857142841</v>
      </c>
      <c r="L150" s="18">
        <f t="shared" si="36"/>
        <v>-4993.1428571428405</v>
      </c>
      <c r="M150" s="18">
        <f t="shared" si="37"/>
        <v>5008267.8571428554</v>
      </c>
    </row>
    <row r="151" spans="1:13" x14ac:dyDescent="0.25">
      <c r="A151" s="17">
        <v>44034</v>
      </c>
      <c r="B151" s="18">
        <v>150</v>
      </c>
      <c r="C151" s="22">
        <v>35082</v>
      </c>
      <c r="D151" s="18">
        <f t="shared" si="31"/>
        <v>9</v>
      </c>
      <c r="E151" s="19">
        <f t="shared" si="32"/>
        <v>0.6</v>
      </c>
      <c r="F151" s="18">
        <f t="shared" si="33"/>
        <v>10</v>
      </c>
      <c r="G151" s="18">
        <f>IF(Table6[[#This Row],[Variation MA4]]&lt;&gt;"",0,1)</f>
        <v>0</v>
      </c>
      <c r="H151" s="19">
        <f>IF(Table6[[#This Row],[Prediction]]=0,0,(1/SUM($G$7:$G$91))*(MAX($B$2:$B$270)-Table6[[#This Row],[Day]]))</f>
        <v>0</v>
      </c>
      <c r="I151" s="19">
        <f>IF(F150&lt;&gt;"",IF(F151&lt;&gt;"",F151/F150,I150-'prediction italia'!$P$2),I150-'prediction italia'!$P$2)</f>
        <v>0.88888888888888884</v>
      </c>
      <c r="J151" s="18">
        <f t="shared" si="34"/>
        <v>11.428571428571418</v>
      </c>
      <c r="K151" s="18">
        <f t="shared" si="35"/>
        <v>40077.571428571413</v>
      </c>
      <c r="L151" s="18">
        <f t="shared" si="36"/>
        <v>-4995.571428571413</v>
      </c>
      <c r="M151" s="18">
        <f t="shared" si="37"/>
        <v>5009696.4285714263</v>
      </c>
    </row>
    <row r="152" spans="1:13" x14ac:dyDescent="0.25">
      <c r="A152" s="17">
        <v>44035</v>
      </c>
      <c r="B152" s="18">
        <v>151</v>
      </c>
      <c r="C152" s="22">
        <v>35092</v>
      </c>
      <c r="D152" s="18">
        <f t="shared" si="31"/>
        <v>10</v>
      </c>
      <c r="E152" s="19">
        <f t="shared" si="32"/>
        <v>1.1111111111111112</v>
      </c>
      <c r="F152" s="18">
        <f t="shared" si="33"/>
        <v>11.75</v>
      </c>
      <c r="G152" s="18">
        <f>IF(Table6[[#This Row],[Variation MA4]]&lt;&gt;"",0,1)</f>
        <v>0</v>
      </c>
      <c r="H152" s="19">
        <f>IF(Table6[[#This Row],[Prediction]]=0,0,(1/SUM($G$7:$G$91))*(MAX($B$2:$B$270)-Table6[[#This Row],[Day]]))</f>
        <v>0</v>
      </c>
      <c r="I152" s="19">
        <f>IF(F151&lt;&gt;"",IF(F152&lt;&gt;"",F152/F151,I151-'prediction italia'!$P$2),I151-'prediction italia'!$P$2)</f>
        <v>1.175</v>
      </c>
      <c r="J152" s="18">
        <f t="shared" si="34"/>
        <v>13.428571428571416</v>
      </c>
      <c r="K152" s="18">
        <f t="shared" si="35"/>
        <v>40090.999999999985</v>
      </c>
      <c r="L152" s="18">
        <f t="shared" si="36"/>
        <v>-4998.9999999999854</v>
      </c>
      <c r="M152" s="18">
        <f t="shared" si="37"/>
        <v>5011374.9999999981</v>
      </c>
    </row>
    <row r="153" spans="1:13" x14ac:dyDescent="0.25">
      <c r="A153" s="17">
        <v>44036</v>
      </c>
      <c r="B153" s="18">
        <v>152</v>
      </c>
      <c r="C153" s="22">
        <v>35097</v>
      </c>
      <c r="D153" s="18">
        <f t="shared" si="31"/>
        <v>5</v>
      </c>
      <c r="E153" s="19">
        <f t="shared" si="32"/>
        <v>0.5</v>
      </c>
      <c r="F153" s="18">
        <f t="shared" si="33"/>
        <v>9.75</v>
      </c>
      <c r="G153" s="18">
        <f>IF(Table6[[#This Row],[Variation MA4]]&lt;&gt;"",0,1)</f>
        <v>0</v>
      </c>
      <c r="H153" s="19">
        <f>IF(Table6[[#This Row],[Prediction]]=0,0,(1/SUM($G$7:$G$91))*(MAX($B$2:$B$270)-Table6[[#This Row],[Day]]))</f>
        <v>0</v>
      </c>
      <c r="I153" s="19">
        <f>IF(F152&lt;&gt;"",IF(F153&lt;&gt;"",F153/F152,I152-'prediction italia'!$P$2),I152-'prediction italia'!$P$2)</f>
        <v>0.82978723404255317</v>
      </c>
      <c r="J153" s="18">
        <f t="shared" si="34"/>
        <v>11.142857142857132</v>
      </c>
      <c r="K153" s="18">
        <f t="shared" si="35"/>
        <v>40102.142857142841</v>
      </c>
      <c r="L153" s="18">
        <f t="shared" si="36"/>
        <v>-5005.1428571428405</v>
      </c>
      <c r="M153" s="18">
        <f t="shared" si="37"/>
        <v>5012767.8571428554</v>
      </c>
    </row>
    <row r="154" spans="1:13" x14ac:dyDescent="0.25">
      <c r="A154" s="17">
        <v>44037</v>
      </c>
      <c r="B154" s="18">
        <v>153</v>
      </c>
      <c r="C154" s="22">
        <v>35102</v>
      </c>
      <c r="D154" s="18">
        <f t="shared" si="31"/>
        <v>5</v>
      </c>
      <c r="E154" s="19">
        <f t="shared" si="32"/>
        <v>1</v>
      </c>
      <c r="F154" s="18">
        <f t="shared" si="33"/>
        <v>7.25</v>
      </c>
      <c r="G154" s="18">
        <f>IF(Table6[[#This Row],[Variation MA4]]&lt;&gt;"",0,1)</f>
        <v>0</v>
      </c>
      <c r="H154" s="19">
        <f>IF(Table6[[#This Row],[Prediction]]=0,0,(1/SUM($G$7:$G$91))*(MAX($B$2:$B$270)-Table6[[#This Row],[Day]]))</f>
        <v>0</v>
      </c>
      <c r="I154" s="19">
        <f>IF(F153&lt;&gt;"",IF(F154&lt;&gt;"",F154/F153,I153-'prediction italia'!$P$2),I153-'prediction italia'!$P$2)</f>
        <v>0.74358974358974361</v>
      </c>
      <c r="J154" s="18">
        <f t="shared" si="34"/>
        <v>8.2857142857142776</v>
      </c>
      <c r="K154" s="18">
        <f t="shared" si="35"/>
        <v>40110.428571428558</v>
      </c>
      <c r="L154" s="18">
        <f t="shared" si="36"/>
        <v>-5008.4285714285579</v>
      </c>
      <c r="M154" s="18">
        <f t="shared" si="37"/>
        <v>5013803.57142857</v>
      </c>
    </row>
    <row r="155" spans="1:13" x14ac:dyDescent="0.25">
      <c r="A155" s="17">
        <v>44038</v>
      </c>
      <c r="B155" s="18">
        <v>154</v>
      </c>
      <c r="C155" s="22">
        <v>35107</v>
      </c>
      <c r="D155" s="18">
        <f t="shared" si="31"/>
        <v>5</v>
      </c>
      <c r="E155" s="19">
        <f t="shared" si="32"/>
        <v>1</v>
      </c>
      <c r="F155" s="18">
        <f t="shared" si="33"/>
        <v>6.25</v>
      </c>
      <c r="G155" s="18">
        <f>IF(Table6[[#This Row],[Variation MA4]]&lt;&gt;"",0,1)</f>
        <v>0</v>
      </c>
      <c r="H155" s="19">
        <f>IF(Table6[[#This Row],[Prediction]]=0,0,(1/SUM($G$7:$G$91))*(MAX($B$2:$B$270)-Table6[[#This Row],[Day]]))</f>
        <v>0</v>
      </c>
      <c r="I155" s="19">
        <f>IF(F154&lt;&gt;"",IF(F155&lt;&gt;"",F155/F154,I154-'prediction italia'!$P$2),I154-'prediction italia'!$P$2)</f>
        <v>0.86206896551724133</v>
      </c>
      <c r="J155" s="18">
        <f t="shared" si="34"/>
        <v>7.1428571428571352</v>
      </c>
      <c r="K155" s="18">
        <f t="shared" si="35"/>
        <v>40117.571428571413</v>
      </c>
      <c r="L155" s="18">
        <f t="shared" si="36"/>
        <v>-5010.571428571413</v>
      </c>
      <c r="M155" s="18">
        <f t="shared" si="37"/>
        <v>5014696.4285714263</v>
      </c>
    </row>
    <row r="156" spans="1:13" x14ac:dyDescent="0.25">
      <c r="A156" s="17">
        <v>44039</v>
      </c>
      <c r="B156" s="18">
        <v>155</v>
      </c>
      <c r="C156" s="22">
        <v>35112</v>
      </c>
      <c r="D156" s="18">
        <f t="shared" si="31"/>
        <v>5</v>
      </c>
      <c r="E156" s="19">
        <f t="shared" si="32"/>
        <v>1</v>
      </c>
      <c r="F156" s="18">
        <f t="shared" si="33"/>
        <v>5</v>
      </c>
      <c r="G156" s="18">
        <f>IF(Table6[[#This Row],[Variation MA4]]&lt;&gt;"",0,1)</f>
        <v>0</v>
      </c>
      <c r="H156" s="19">
        <f>IF(Table6[[#This Row],[Prediction]]=0,0,(1/SUM($G$7:$G$91))*(MAX($B$2:$B$270)-Table6[[#This Row],[Day]]))</f>
        <v>0</v>
      </c>
      <c r="I156" s="19">
        <f>IF(F155&lt;&gt;"",IF(F156&lt;&gt;"",F156/F155,I155-'prediction italia'!$P$2),I155-'prediction italia'!$P$2)</f>
        <v>0.8</v>
      </c>
      <c r="J156" s="18">
        <f t="shared" si="34"/>
        <v>5.7142857142857082</v>
      </c>
      <c r="K156" s="18">
        <f t="shared" si="35"/>
        <v>40123.285714285696</v>
      </c>
      <c r="L156" s="18">
        <f t="shared" si="36"/>
        <v>-5011.2857142856956</v>
      </c>
      <c r="M156" s="18">
        <f t="shared" si="37"/>
        <v>5015410.7142857118</v>
      </c>
    </row>
    <row r="157" spans="1:13" x14ac:dyDescent="0.25">
      <c r="A157" s="17">
        <v>44040</v>
      </c>
      <c r="B157" s="18">
        <v>156</v>
      </c>
      <c r="C157" s="22">
        <v>35123</v>
      </c>
      <c r="D157" s="18">
        <f t="shared" si="31"/>
        <v>11</v>
      </c>
      <c r="E157" s="19">
        <f t="shared" si="32"/>
        <v>2.2000000000000002</v>
      </c>
      <c r="F157" s="18">
        <f t="shared" si="33"/>
        <v>6.5</v>
      </c>
      <c r="G157" s="18">
        <f>IF(Table6[[#This Row],[Variation MA4]]&lt;&gt;"",0,1)</f>
        <v>0</v>
      </c>
      <c r="H157" s="19">
        <f>IF(Table6[[#This Row],[Prediction]]=0,0,(1/SUM($G$7:$G$91))*(MAX($B$2:$B$270)-Table6[[#This Row],[Day]]))</f>
        <v>0</v>
      </c>
      <c r="I157" s="19">
        <f>IF(F156&lt;&gt;"",IF(F157&lt;&gt;"",F157/F156,I156-'prediction italia'!$P$2),I156-'prediction italia'!$P$2)</f>
        <v>1.3</v>
      </c>
      <c r="J157" s="18">
        <f t="shared" si="34"/>
        <v>7.4285714285714208</v>
      </c>
      <c r="K157" s="18">
        <f t="shared" si="35"/>
        <v>40130.714285714268</v>
      </c>
      <c r="L157" s="18">
        <f t="shared" si="36"/>
        <v>-5007.714285714268</v>
      </c>
      <c r="M157" s="18">
        <f t="shared" si="37"/>
        <v>5016339.2857142836</v>
      </c>
    </row>
    <row r="158" spans="1:13" x14ac:dyDescent="0.25">
      <c r="A158" s="17">
        <v>44041</v>
      </c>
      <c r="B158" s="18">
        <v>157</v>
      </c>
      <c r="C158" s="22">
        <v>35129</v>
      </c>
      <c r="D158" s="18">
        <f t="shared" si="31"/>
        <v>6</v>
      </c>
      <c r="E158" s="19">
        <f t="shared" si="32"/>
        <v>0.54545454545454541</v>
      </c>
      <c r="F158" s="18">
        <f t="shared" si="33"/>
        <v>6.75</v>
      </c>
      <c r="G158" s="18">
        <f>IF(Table6[[#This Row],[Variation MA4]]&lt;&gt;"",0,1)</f>
        <v>0</v>
      </c>
      <c r="H158" s="19">
        <f>IF(Table6[[#This Row],[Prediction]]=0,0,(1/SUM($G$7:$G$91))*(MAX($B$2:$B$270)-Table6[[#This Row],[Day]]))</f>
        <v>0</v>
      </c>
      <c r="I158" s="19">
        <f>IF(F157&lt;&gt;"",IF(F158&lt;&gt;"",F158/F157,I157-'prediction italia'!$P$2),I157-'prediction italia'!$P$2)</f>
        <v>1.0384615384615385</v>
      </c>
      <c r="J158" s="18">
        <f t="shared" si="34"/>
        <v>7.7142857142857073</v>
      </c>
      <c r="K158" s="18">
        <f t="shared" si="35"/>
        <v>40138.428571428551</v>
      </c>
      <c r="L158" s="18">
        <f t="shared" si="36"/>
        <v>-5009.4285714285506</v>
      </c>
      <c r="M158" s="18">
        <f t="shared" si="37"/>
        <v>5017303.571428569</v>
      </c>
    </row>
    <row r="159" spans="1:13" x14ac:dyDescent="0.25">
      <c r="A159" s="17">
        <v>44042</v>
      </c>
      <c r="B159" s="18">
        <v>158</v>
      </c>
      <c r="C159" s="22">
        <v>35132</v>
      </c>
      <c r="D159" s="18">
        <f t="shared" si="31"/>
        <v>3</v>
      </c>
      <c r="E159" s="19">
        <f t="shared" si="32"/>
        <v>0.5</v>
      </c>
      <c r="F159" s="18">
        <f t="shared" si="33"/>
        <v>6.25</v>
      </c>
      <c r="G159" s="18">
        <f>IF(Table6[[#This Row],[Variation MA4]]&lt;&gt;"",0,1)</f>
        <v>0</v>
      </c>
      <c r="H159" s="19">
        <f>IF(Table6[[#This Row],[Prediction]]=0,0,(1/SUM($G$7:$G$91))*(MAX($B$2:$B$270)-Table6[[#This Row],[Day]]))</f>
        <v>0</v>
      </c>
      <c r="I159" s="19">
        <f>IF(F158&lt;&gt;"",IF(F159&lt;&gt;"",F159/F158,I158-'prediction italia'!$P$2),I158-'prediction italia'!$P$2)</f>
        <v>0.92592592592592593</v>
      </c>
      <c r="J159" s="18">
        <f t="shared" si="34"/>
        <v>7.1428571428571361</v>
      </c>
      <c r="K159" s="18">
        <f t="shared" si="35"/>
        <v>40145.571428571406</v>
      </c>
      <c r="L159" s="18">
        <f t="shared" si="36"/>
        <v>-5013.5714285714057</v>
      </c>
      <c r="M159" s="18">
        <f t="shared" si="37"/>
        <v>5018196.4285714254</v>
      </c>
    </row>
    <row r="160" spans="1:13" x14ac:dyDescent="0.25">
      <c r="A160" s="17">
        <v>44043</v>
      </c>
      <c r="B160" s="18">
        <v>159</v>
      </c>
      <c r="C160" s="22">
        <v>35141</v>
      </c>
      <c r="D160" s="18">
        <f t="shared" si="31"/>
        <v>9</v>
      </c>
      <c r="E160" s="19">
        <f t="shared" si="32"/>
        <v>3</v>
      </c>
      <c r="F160" s="18">
        <f t="shared" si="33"/>
        <v>7.25</v>
      </c>
      <c r="G160" s="18">
        <f>IF(Table6[[#This Row],[Variation MA4]]&lt;&gt;"",0,1)</f>
        <v>0</v>
      </c>
      <c r="H160" s="19">
        <f>IF(Table6[[#This Row],[Prediction]]=0,0,(1/SUM($G$7:$G$91))*(MAX($B$2:$B$270)-Table6[[#This Row],[Day]]))</f>
        <v>0</v>
      </c>
      <c r="I160" s="19">
        <f>IF(F159&lt;&gt;"",IF(F160&lt;&gt;"",F160/F159,I159-'prediction italia'!$P$2),I159-'prediction italia'!$P$2)</f>
        <v>1.1599999999999999</v>
      </c>
      <c r="J160" s="18">
        <f t="shared" si="34"/>
        <v>8.2857142857142776</v>
      </c>
      <c r="K160" s="18">
        <f t="shared" si="35"/>
        <v>40153.857142857123</v>
      </c>
      <c r="L160" s="18">
        <f t="shared" si="36"/>
        <v>-5012.8571428571231</v>
      </c>
      <c r="M160" s="18">
        <f t="shared" si="37"/>
        <v>5019232.1428571399</v>
      </c>
    </row>
    <row r="161" spans="1:13" x14ac:dyDescent="0.25">
      <c r="A161" s="17">
        <v>44044</v>
      </c>
      <c r="B161" s="18">
        <v>160</v>
      </c>
      <c r="C161" s="22">
        <v>35146</v>
      </c>
      <c r="D161" s="18">
        <f t="shared" si="31"/>
        <v>5</v>
      </c>
      <c r="E161" s="19">
        <f t="shared" si="32"/>
        <v>0.55555555555555558</v>
      </c>
      <c r="F161" s="18">
        <f t="shared" si="33"/>
        <v>5.75</v>
      </c>
      <c r="G161" s="18">
        <f>IF(Table6[[#This Row],[Variation MA4]]&lt;&gt;"",0,1)</f>
        <v>0</v>
      </c>
      <c r="H161" s="19">
        <f>IF(Table6[[#This Row],[Prediction]]=0,0,(1/SUM($G$7:$G$91))*(MAX($B$2:$B$270)-Table6[[#This Row],[Day]]))</f>
        <v>0</v>
      </c>
      <c r="I161" s="19">
        <f>IF(F160&lt;&gt;"",IF(F161&lt;&gt;"",F161/F160,I160-'prediction italia'!$P$2),I160-'prediction italia'!$P$2)</f>
        <v>0.7931034482758621</v>
      </c>
      <c r="J161" s="18">
        <f t="shared" si="34"/>
        <v>6.571428571428565</v>
      </c>
      <c r="K161" s="18">
        <f t="shared" si="35"/>
        <v>40160.428571428551</v>
      </c>
      <c r="L161" s="18">
        <f t="shared" si="36"/>
        <v>-5014.4285714285506</v>
      </c>
      <c r="M161" s="18">
        <f t="shared" si="37"/>
        <v>5020053.571428569</v>
      </c>
    </row>
    <row r="162" spans="1:13" x14ac:dyDescent="0.25">
      <c r="A162" s="17">
        <v>44045</v>
      </c>
      <c r="B162" s="18">
        <v>161</v>
      </c>
      <c r="C162" s="22">
        <v>35154</v>
      </c>
      <c r="D162" s="18">
        <f t="shared" si="31"/>
        <v>8</v>
      </c>
      <c r="E162" s="19">
        <f t="shared" si="32"/>
        <v>1.6</v>
      </c>
      <c r="F162" s="18">
        <f t="shared" si="33"/>
        <v>6.25</v>
      </c>
      <c r="G162" s="18">
        <f>IF(Table6[[#This Row],[Variation MA4]]&lt;&gt;"",0,1)</f>
        <v>0</v>
      </c>
      <c r="H162" s="19">
        <f>IF(Table6[[#This Row],[Prediction]]=0,0,(1/SUM($G$7:$G$91))*(MAX($B$2:$B$270)-Table6[[#This Row],[Day]]))</f>
        <v>0</v>
      </c>
      <c r="I162" s="19">
        <f>IF(F161&lt;&gt;"",IF(F162&lt;&gt;"",F162/F161,I161-'prediction italia'!$P$2),I161-'prediction italia'!$P$2)</f>
        <v>1.0869565217391304</v>
      </c>
      <c r="J162" s="18">
        <f t="shared" si="34"/>
        <v>7.1428571428571352</v>
      </c>
      <c r="K162" s="18">
        <f t="shared" si="35"/>
        <v>40167.571428571406</v>
      </c>
      <c r="L162" s="18">
        <f t="shared" si="36"/>
        <v>-5013.5714285714057</v>
      </c>
      <c r="M162" s="18">
        <f t="shared" si="37"/>
        <v>5020946.4285714254</v>
      </c>
    </row>
    <row r="163" spans="1:13" x14ac:dyDescent="0.25">
      <c r="A163" s="17">
        <v>44046</v>
      </c>
      <c r="B163" s="18">
        <v>162</v>
      </c>
      <c r="C163" s="22">
        <v>35166</v>
      </c>
      <c r="D163" s="18">
        <f t="shared" si="31"/>
        <v>12</v>
      </c>
      <c r="E163" s="19">
        <f t="shared" si="32"/>
        <v>1.5</v>
      </c>
      <c r="F163" s="18">
        <f t="shared" si="33"/>
        <v>8.5</v>
      </c>
      <c r="G163" s="18">
        <f>IF(Table6[[#This Row],[Variation MA4]]&lt;&gt;"",0,1)</f>
        <v>0</v>
      </c>
      <c r="H163" s="19">
        <f>IF(Table6[[#This Row],[Prediction]]=0,0,(1/SUM($G$7:$G$91))*(MAX($B$2:$B$270)-Table6[[#This Row],[Day]]))</f>
        <v>0</v>
      </c>
      <c r="I163" s="19">
        <f>IF(F162&lt;&gt;"",IF(F163&lt;&gt;"",F163/F162,I162-'prediction italia'!$P$2),I162-'prediction italia'!$P$2)</f>
        <v>1.36</v>
      </c>
      <c r="J163" s="18">
        <f t="shared" si="34"/>
        <v>9.7142857142857046</v>
      </c>
      <c r="K163" s="18">
        <f t="shared" si="35"/>
        <v>40177.285714285688</v>
      </c>
      <c r="L163" s="18">
        <f t="shared" si="36"/>
        <v>-5011.2857142856883</v>
      </c>
      <c r="M163" s="18">
        <f t="shared" si="37"/>
        <v>5022160.7142857108</v>
      </c>
    </row>
    <row r="164" spans="1:13" x14ac:dyDescent="0.25">
      <c r="A164" s="17">
        <v>44047</v>
      </c>
      <c r="B164" s="18">
        <v>163</v>
      </c>
      <c r="C164" s="22">
        <v>35171</v>
      </c>
      <c r="D164" s="18">
        <f t="shared" si="31"/>
        <v>5</v>
      </c>
      <c r="E164" s="19">
        <f t="shared" si="32"/>
        <v>0.41666666666666669</v>
      </c>
      <c r="F164" s="18">
        <f t="shared" si="33"/>
        <v>7.5</v>
      </c>
      <c r="G164" s="18">
        <f>IF(Table6[[#This Row],[Variation MA4]]&lt;&gt;"",0,1)</f>
        <v>0</v>
      </c>
      <c r="H164" s="19">
        <f>IF(Table6[[#This Row],[Prediction]]=0,0,(1/SUM($G$7:$G$91))*(MAX($B$2:$B$270)-Table6[[#This Row],[Day]]))</f>
        <v>0</v>
      </c>
      <c r="I164" s="19">
        <f>IF(F163&lt;&gt;"",IF(F164&lt;&gt;"",F164/F163,I163-'prediction italia'!$P$2),I163-'prediction italia'!$P$2)</f>
        <v>0.88235294117647056</v>
      </c>
      <c r="J164" s="18">
        <f t="shared" si="34"/>
        <v>8.5714285714285623</v>
      </c>
      <c r="K164" s="18">
        <f t="shared" si="35"/>
        <v>40185.857142857116</v>
      </c>
      <c r="L164" s="18">
        <f t="shared" si="36"/>
        <v>-5014.8571428571158</v>
      </c>
      <c r="M164" s="18">
        <f t="shared" si="37"/>
        <v>5023232.142857139</v>
      </c>
    </row>
    <row r="165" spans="1:13" x14ac:dyDescent="0.25">
      <c r="A165" s="17">
        <v>44048</v>
      </c>
      <c r="B165" s="18">
        <v>164</v>
      </c>
      <c r="C165" s="22">
        <v>35181</v>
      </c>
      <c r="D165" s="18">
        <f t="shared" si="31"/>
        <v>10</v>
      </c>
      <c r="E165" s="19">
        <f t="shared" si="32"/>
        <v>2</v>
      </c>
      <c r="F165" s="18">
        <f t="shared" si="33"/>
        <v>8.75</v>
      </c>
      <c r="G165" s="18">
        <f>IF(Table6[[#This Row],[Variation MA4]]&lt;&gt;"",0,1)</f>
        <v>0</v>
      </c>
      <c r="H165" s="19">
        <f>IF(Table6[[#This Row],[Prediction]]=0,0,(1/SUM($G$7:$G$91))*(MAX($B$2:$B$270)-Table6[[#This Row],[Day]]))</f>
        <v>0</v>
      </c>
      <c r="I165" s="19">
        <f>IF(F164&lt;&gt;"",IF(F165&lt;&gt;"",F165/F164,I164-'prediction italia'!$P$2),I164-'prediction italia'!$P$2)</f>
        <v>1.1666666666666667</v>
      </c>
      <c r="J165" s="18">
        <f t="shared" si="34"/>
        <v>9.9999999999999893</v>
      </c>
      <c r="K165" s="18">
        <f t="shared" si="35"/>
        <v>40195.857142857116</v>
      </c>
      <c r="L165" s="18">
        <f t="shared" si="36"/>
        <v>-5014.8571428571158</v>
      </c>
      <c r="M165" s="18">
        <f t="shared" si="37"/>
        <v>5024482.142857139</v>
      </c>
    </row>
    <row r="166" spans="1:13" x14ac:dyDescent="0.25">
      <c r="A166" s="17">
        <v>44049</v>
      </c>
      <c r="B166" s="18">
        <v>165</v>
      </c>
      <c r="C166" s="22">
        <v>35187</v>
      </c>
      <c r="D166" s="18">
        <f t="shared" si="31"/>
        <v>6</v>
      </c>
      <c r="E166" s="19">
        <f t="shared" si="32"/>
        <v>0.6</v>
      </c>
      <c r="F166" s="18">
        <f t="shared" si="33"/>
        <v>8.25</v>
      </c>
      <c r="G166" s="18">
        <f>IF(Table6[[#This Row],[Variation MA4]]&lt;&gt;"",0,1)</f>
        <v>0</v>
      </c>
      <c r="H166" s="19">
        <f>IF(Table6[[#This Row],[Prediction]]=0,0,(1/SUM($G$7:$G$91))*(MAX($B$2:$B$270)-Table6[[#This Row],[Day]]))</f>
        <v>0</v>
      </c>
      <c r="I166" s="19">
        <f>IF(F165&lt;&gt;"",IF(F166&lt;&gt;"",F166/F165,I165-'prediction italia'!$P$2),I165-'prediction italia'!$P$2)</f>
        <v>0.94285714285714284</v>
      </c>
      <c r="J166" s="18">
        <f t="shared" si="34"/>
        <v>9.4285714285714182</v>
      </c>
      <c r="K166" s="18">
        <f t="shared" si="35"/>
        <v>40205.285714285688</v>
      </c>
      <c r="L166" s="18">
        <f t="shared" si="36"/>
        <v>-5018.2857142856883</v>
      </c>
      <c r="M166" s="18">
        <f t="shared" si="37"/>
        <v>5025660.7142857108</v>
      </c>
    </row>
    <row r="167" spans="1:13" x14ac:dyDescent="0.25">
      <c r="A167" s="17">
        <v>44050</v>
      </c>
      <c r="B167" s="18">
        <v>166</v>
      </c>
      <c r="C167" s="22">
        <v>35190</v>
      </c>
      <c r="D167" s="18">
        <f t="shared" si="31"/>
        <v>3</v>
      </c>
      <c r="E167" s="19">
        <f t="shared" si="32"/>
        <v>0.5</v>
      </c>
      <c r="F167" s="18">
        <f t="shared" si="33"/>
        <v>6</v>
      </c>
      <c r="G167" s="18">
        <f>IF(Table6[[#This Row],[Variation MA4]]&lt;&gt;"",0,1)</f>
        <v>0</v>
      </c>
      <c r="H167" s="19">
        <f>IF(Table6[[#This Row],[Prediction]]=0,0,(1/SUM($G$7:$G$91))*(MAX($B$2:$B$270)-Table6[[#This Row],[Day]]))</f>
        <v>0</v>
      </c>
      <c r="I167" s="19">
        <f>IF(F166&lt;&gt;"",IF(F167&lt;&gt;"",F167/F166,I166-'prediction italia'!$P$2),I166-'prediction italia'!$P$2)</f>
        <v>0.72727272727272729</v>
      </c>
      <c r="J167" s="18">
        <f t="shared" si="34"/>
        <v>6.8571428571428497</v>
      </c>
      <c r="K167" s="18">
        <f t="shared" si="35"/>
        <v>40212.142857142833</v>
      </c>
      <c r="L167" s="18">
        <f t="shared" si="36"/>
        <v>-5022.1428571428332</v>
      </c>
      <c r="M167" s="18">
        <f t="shared" si="37"/>
        <v>5026517.8571428545</v>
      </c>
    </row>
    <row r="168" spans="1:13" x14ac:dyDescent="0.25">
      <c r="A168" s="17">
        <v>44051</v>
      </c>
      <c r="B168" s="18">
        <v>167</v>
      </c>
      <c r="C168" s="22">
        <v>35203</v>
      </c>
      <c r="D168" s="18">
        <f t="shared" si="31"/>
        <v>13</v>
      </c>
      <c r="E168" s="19">
        <f t="shared" si="32"/>
        <v>4.333333333333333</v>
      </c>
      <c r="F168" s="18">
        <f t="shared" si="33"/>
        <v>8</v>
      </c>
      <c r="G168" s="18">
        <f>IF(Table6[[#This Row],[Variation MA4]]&lt;&gt;"",0,1)</f>
        <v>0</v>
      </c>
      <c r="H168" s="19">
        <f>IF(Table6[[#This Row],[Prediction]]=0,0,(1/SUM($G$7:$G$91))*(MAX($B$2:$B$270)-Table6[[#This Row],[Day]]))</f>
        <v>0</v>
      </c>
      <c r="I168" s="19">
        <f>IF(F167&lt;&gt;"",IF(F168&lt;&gt;"",F168/F167,I167-'prediction italia'!$P$2),I167-'prediction italia'!$P$2)</f>
        <v>1.3333333333333333</v>
      </c>
      <c r="J168" s="18">
        <f t="shared" si="34"/>
        <v>9.1428571428571317</v>
      </c>
      <c r="K168" s="18">
        <f t="shared" si="35"/>
        <v>40221.285714285688</v>
      </c>
      <c r="L168" s="18">
        <f t="shared" si="36"/>
        <v>-5018.2857142856883</v>
      </c>
      <c r="M168" s="18">
        <f t="shared" si="37"/>
        <v>5027660.7142857108</v>
      </c>
    </row>
    <row r="169" spans="1:13" x14ac:dyDescent="0.25">
      <c r="A169" s="17">
        <v>44052</v>
      </c>
      <c r="B169" s="18">
        <v>168</v>
      </c>
      <c r="C169" s="22">
        <v>35205</v>
      </c>
      <c r="D169" s="18">
        <f t="shared" si="31"/>
        <v>2</v>
      </c>
      <c r="E169" s="19">
        <f t="shared" si="32"/>
        <v>0.15384615384615385</v>
      </c>
      <c r="F169" s="18">
        <f t="shared" si="33"/>
        <v>6</v>
      </c>
      <c r="G169" s="18">
        <f>IF(Table6[[#This Row],[Variation MA4]]&lt;&gt;"",0,1)</f>
        <v>0</v>
      </c>
      <c r="H169" s="19">
        <f>IF(Table6[[#This Row],[Prediction]]=0,0,(1/SUM($G$7:$G$91))*(MAX($B$2:$B$270)-Table6[[#This Row],[Day]]))</f>
        <v>0</v>
      </c>
      <c r="I169" s="19">
        <f>IF(F168&lt;&gt;"",IF(F169&lt;&gt;"",F169/F168,I168-'prediction italia'!$P$2),I168-'prediction italia'!$P$2)</f>
        <v>0.75</v>
      </c>
      <c r="J169" s="18">
        <f t="shared" si="34"/>
        <v>6.8571428571428488</v>
      </c>
      <c r="K169" s="18">
        <f t="shared" si="35"/>
        <v>40228.142857142833</v>
      </c>
      <c r="L169" s="18">
        <f t="shared" si="36"/>
        <v>-5023.1428571428332</v>
      </c>
      <c r="M169" s="18">
        <f t="shared" si="37"/>
        <v>5028517.8571428545</v>
      </c>
    </row>
    <row r="170" spans="1:13" x14ac:dyDescent="0.25">
      <c r="A170" s="17">
        <v>44053</v>
      </c>
      <c r="B170" s="18">
        <v>169</v>
      </c>
      <c r="C170" s="22">
        <v>35209</v>
      </c>
      <c r="D170" s="18">
        <f t="shared" si="31"/>
        <v>4</v>
      </c>
      <c r="E170" s="19">
        <f t="shared" si="32"/>
        <v>2</v>
      </c>
      <c r="F170" s="18">
        <f t="shared" si="33"/>
        <v>5.5</v>
      </c>
      <c r="G170" s="18">
        <f>IF(Table6[[#This Row],[Variation MA4]]&lt;&gt;"",0,1)</f>
        <v>0</v>
      </c>
      <c r="H170" s="19">
        <f>IF(Table6[[#This Row],[Prediction]]=0,0,(1/SUM($G$7:$G$91))*(MAX($B$2:$B$270)-Table6[[#This Row],[Day]]))</f>
        <v>0</v>
      </c>
      <c r="I170" s="19">
        <f>IF(F169&lt;&gt;"",IF(F170&lt;&gt;"",F170/F169,I169-'prediction italia'!$P$2),I169-'prediction italia'!$P$2)</f>
        <v>0.91666666666666663</v>
      </c>
      <c r="J170" s="18">
        <f t="shared" si="34"/>
        <v>6.2857142857142776</v>
      </c>
      <c r="K170" s="18">
        <f t="shared" si="35"/>
        <v>40234.428571428551</v>
      </c>
      <c r="L170" s="18">
        <f t="shared" si="36"/>
        <v>-5025.4285714285506</v>
      </c>
      <c r="M170" s="18">
        <f t="shared" si="37"/>
        <v>5029303.571428569</v>
      </c>
    </row>
    <row r="171" spans="1:13" x14ac:dyDescent="0.25">
      <c r="A171" s="17">
        <v>44054</v>
      </c>
      <c r="B171" s="18">
        <v>170</v>
      </c>
      <c r="C171" s="22">
        <v>35215</v>
      </c>
      <c r="D171" s="18">
        <f t="shared" si="31"/>
        <v>6</v>
      </c>
      <c r="E171" s="19">
        <f t="shared" si="32"/>
        <v>1.5</v>
      </c>
      <c r="F171" s="18">
        <f t="shared" si="33"/>
        <v>6.25</v>
      </c>
      <c r="G171" s="18">
        <f>IF(Table6[[#This Row],[Variation MA4]]&lt;&gt;"",0,1)</f>
        <v>0</v>
      </c>
      <c r="H171" s="19">
        <f>IF(Table6[[#This Row],[Prediction]]=0,0,(1/SUM($G$7:$G$91))*(MAX($B$2:$B$270)-Table6[[#This Row],[Day]]))</f>
        <v>0</v>
      </c>
      <c r="I171" s="19">
        <f>IF(F170&lt;&gt;"",IF(F171&lt;&gt;"",F171/F170,I170-'prediction italia'!$P$2),I170-'prediction italia'!$P$2)</f>
        <v>1.1363636363636365</v>
      </c>
      <c r="J171" s="18">
        <f t="shared" si="34"/>
        <v>7.1428571428571344</v>
      </c>
      <c r="K171" s="18">
        <f t="shared" si="35"/>
        <v>40241.571428571406</v>
      </c>
      <c r="L171" s="18">
        <f t="shared" si="36"/>
        <v>-5026.5714285714057</v>
      </c>
      <c r="M171" s="18">
        <f t="shared" si="37"/>
        <v>5030196.4285714254</v>
      </c>
    </row>
    <row r="172" spans="1:13" x14ac:dyDescent="0.25">
      <c r="A172" s="17">
        <v>44055</v>
      </c>
      <c r="B172" s="18">
        <v>171</v>
      </c>
      <c r="C172" s="22">
        <v>35225</v>
      </c>
      <c r="D172" s="18">
        <f t="shared" si="31"/>
        <v>10</v>
      </c>
      <c r="E172" s="19">
        <f t="shared" si="32"/>
        <v>1.6666666666666667</v>
      </c>
      <c r="F172" s="18">
        <f t="shared" si="33"/>
        <v>5.5</v>
      </c>
      <c r="G172" s="18">
        <f>IF(Table6[[#This Row],[Variation MA4]]&lt;&gt;"",0,1)</f>
        <v>0</v>
      </c>
      <c r="H172" s="19">
        <f>IF(Table6[[#This Row],[Prediction]]=0,0,(1/SUM($G$7:$G$91))*(MAX($B$2:$B$270)-Table6[[#This Row],[Day]]))</f>
        <v>0</v>
      </c>
      <c r="I172" s="19">
        <f>IF(F171&lt;&gt;"",IF(F172&lt;&gt;"",F172/F171,I171-'prediction italia'!$P$2),I171-'prediction italia'!$P$2)</f>
        <v>0.88</v>
      </c>
      <c r="J172" s="18">
        <f t="shared" si="34"/>
        <v>6.2857142857142785</v>
      </c>
      <c r="K172" s="18">
        <f t="shared" si="35"/>
        <v>40247.857142857123</v>
      </c>
      <c r="L172" s="18">
        <f t="shared" si="36"/>
        <v>-5022.8571428571231</v>
      </c>
      <c r="M172" s="18">
        <f t="shared" si="37"/>
        <v>5030982.1428571399</v>
      </c>
    </row>
    <row r="173" spans="1:13" x14ac:dyDescent="0.25">
      <c r="A173" s="17">
        <v>44056</v>
      </c>
      <c r="B173" s="18">
        <v>172</v>
      </c>
      <c r="C173" s="22">
        <v>35231</v>
      </c>
      <c r="D173" s="18">
        <f t="shared" si="31"/>
        <v>6</v>
      </c>
      <c r="E173" s="19">
        <f t="shared" si="32"/>
        <v>0.6</v>
      </c>
      <c r="F173" s="18">
        <f t="shared" si="33"/>
        <v>6.5</v>
      </c>
      <c r="G173" s="18">
        <f>IF(Table6[[#This Row],[Variation MA4]]&lt;&gt;"",0,1)</f>
        <v>0</v>
      </c>
      <c r="H173" s="19">
        <f>IF(Table6[[#This Row],[Prediction]]=0,0,(1/SUM($G$7:$G$91))*(MAX($B$2:$B$270)-Table6[[#This Row],[Day]]))</f>
        <v>0</v>
      </c>
      <c r="I173" s="19">
        <f>IF(F172&lt;&gt;"",IF(F173&lt;&gt;"",F173/F172,I172-'prediction italia'!$P$2),I172-'prediction italia'!$P$2)</f>
        <v>1.1818181818181819</v>
      </c>
      <c r="J173" s="18">
        <f t="shared" si="34"/>
        <v>7.4285714285714208</v>
      </c>
      <c r="K173" s="18">
        <f t="shared" si="35"/>
        <v>40255.285714285696</v>
      </c>
      <c r="L173" s="18">
        <f t="shared" si="36"/>
        <v>-5024.2857142856956</v>
      </c>
      <c r="M173" s="18">
        <f t="shared" si="37"/>
        <v>5031910.7142857118</v>
      </c>
    </row>
    <row r="174" spans="1:13" x14ac:dyDescent="0.25">
      <c r="A174" s="17">
        <v>44057</v>
      </c>
      <c r="B174" s="18">
        <v>173</v>
      </c>
      <c r="C174" s="22">
        <v>35234</v>
      </c>
      <c r="D174" s="18">
        <f t="shared" si="31"/>
        <v>3</v>
      </c>
      <c r="E174" s="19">
        <f t="shared" si="32"/>
        <v>0.5</v>
      </c>
      <c r="F174" s="18">
        <f t="shared" si="33"/>
        <v>6.25</v>
      </c>
      <c r="G174" s="18">
        <f>IF(Table6[[#This Row],[Variation MA4]]&lt;&gt;"",0,1)</f>
        <v>0</v>
      </c>
      <c r="H174" s="19">
        <f>IF(Table6[[#This Row],[Prediction]]=0,0,(1/SUM($G$7:$G$91))*(MAX($B$2:$B$270)-Table6[[#This Row],[Day]]))</f>
        <v>0</v>
      </c>
      <c r="I174" s="19">
        <f>IF(F173&lt;&gt;"",IF(F174&lt;&gt;"",F174/F173,I173-'prediction italia'!$P$2),I173-'prediction italia'!$P$2)</f>
        <v>0.96153846153846156</v>
      </c>
      <c r="J174" s="18">
        <f t="shared" si="34"/>
        <v>7.1428571428571352</v>
      </c>
      <c r="K174" s="18">
        <f t="shared" si="35"/>
        <v>40262.428571428551</v>
      </c>
      <c r="L174" s="18">
        <f t="shared" si="36"/>
        <v>-5028.4285714285506</v>
      </c>
      <c r="M174" s="18">
        <f t="shared" si="37"/>
        <v>5032803.571428569</v>
      </c>
    </row>
    <row r="175" spans="1:13" x14ac:dyDescent="0.25">
      <c r="A175" s="17">
        <v>44058</v>
      </c>
      <c r="B175" s="18">
        <v>174</v>
      </c>
      <c r="C175" s="22">
        <v>35392</v>
      </c>
      <c r="D175" s="18">
        <f t="shared" si="31"/>
        <v>158</v>
      </c>
      <c r="E175" s="19">
        <f t="shared" si="32"/>
        <v>52.666666666666664</v>
      </c>
      <c r="F175" s="18">
        <f t="shared" si="33"/>
        <v>44.25</v>
      </c>
      <c r="G175" s="18">
        <f>IF(Table6[[#This Row],[Variation MA4]]&lt;&gt;"",0,1)</f>
        <v>0</v>
      </c>
      <c r="H175" s="19">
        <f>IF(Table6[[#This Row],[Prediction]]=0,0,(1/SUM($G$7:$G$91))*(MAX($B$2:$B$270)-Table6[[#This Row],[Day]]))</f>
        <v>0</v>
      </c>
      <c r="I175" s="19">
        <f>IF(F174&lt;&gt;"",IF(F175&lt;&gt;"",F175/F174,I174-'prediction italia'!$P$2),I174-'prediction italia'!$P$2)</f>
        <v>7.08</v>
      </c>
      <c r="J175" s="18">
        <f t="shared" si="34"/>
        <v>50.57142857142852</v>
      </c>
      <c r="K175" s="18">
        <f t="shared" si="35"/>
        <v>40312.999999999978</v>
      </c>
      <c r="L175" s="18">
        <f t="shared" si="36"/>
        <v>-4920.9999999999782</v>
      </c>
      <c r="M175" s="18">
        <f t="shared" si="37"/>
        <v>5039124.9999999972</v>
      </c>
    </row>
    <row r="176" spans="1:13" x14ac:dyDescent="0.25">
      <c r="A176" s="17">
        <v>44059</v>
      </c>
      <c r="B176" s="18">
        <v>175</v>
      </c>
      <c r="C176" s="22">
        <v>35396</v>
      </c>
      <c r="D176" s="18">
        <f t="shared" si="31"/>
        <v>4</v>
      </c>
      <c r="E176" s="19">
        <f t="shared" si="32"/>
        <v>2.5316455696202531E-2</v>
      </c>
      <c r="F176" s="18">
        <f t="shared" si="33"/>
        <v>42.75</v>
      </c>
      <c r="G176" s="18">
        <f>IF(Table6[[#This Row],[Variation MA4]]&lt;&gt;"",0,1)</f>
        <v>0</v>
      </c>
      <c r="H176" s="19">
        <f>IF(Table6[[#This Row],[Prediction]]=0,0,(1/SUM($G$7:$G$91))*(MAX($B$2:$B$270)-Table6[[#This Row],[Day]]))</f>
        <v>0</v>
      </c>
      <c r="I176" s="19">
        <f>IF(F175&lt;&gt;"",IF(F176&lt;&gt;"",F176/F175,I175-'prediction italia'!$P$2),I175-'prediction italia'!$P$2)</f>
        <v>0.96610169491525422</v>
      </c>
      <c r="J176" s="18">
        <f t="shared" si="34"/>
        <v>48.857142857142804</v>
      </c>
      <c r="K176" s="18">
        <f t="shared" si="35"/>
        <v>40361.857142857123</v>
      </c>
      <c r="L176" s="18">
        <f t="shared" si="36"/>
        <v>-4965.8571428571231</v>
      </c>
      <c r="M176" s="18">
        <f t="shared" si="37"/>
        <v>5045232.1428571399</v>
      </c>
    </row>
    <row r="177" spans="1:13" x14ac:dyDescent="0.25">
      <c r="A177" s="17">
        <v>44060</v>
      </c>
      <c r="B177" s="18">
        <v>176</v>
      </c>
      <c r="C177" s="22">
        <v>35400</v>
      </c>
      <c r="D177" s="18">
        <f t="shared" si="31"/>
        <v>4</v>
      </c>
      <c r="E177" s="19">
        <f t="shared" si="32"/>
        <v>1</v>
      </c>
      <c r="F177" s="18">
        <f t="shared" si="33"/>
        <v>42.25</v>
      </c>
      <c r="G177" s="18">
        <f>IF(Table6[[#This Row],[Variation MA4]]&lt;&gt;"",0,1)</f>
        <v>0</v>
      </c>
      <c r="H177" s="19">
        <f>IF(Table6[[#This Row],[Prediction]]=0,0,(1/SUM($G$7:$G$91))*(MAX($B$2:$B$270)-Table6[[#This Row],[Day]]))</f>
        <v>0</v>
      </c>
      <c r="I177" s="19">
        <f>IF(F176&lt;&gt;"",IF(F177&lt;&gt;"",F177/F176,I176-'prediction italia'!$P$2),I176-'prediction italia'!$P$2)</f>
        <v>0.98830409356725146</v>
      </c>
      <c r="J177" s="18">
        <f t="shared" si="34"/>
        <v>48.285714285714235</v>
      </c>
      <c r="K177" s="18">
        <f t="shared" si="35"/>
        <v>40410.142857142841</v>
      </c>
      <c r="L177" s="18">
        <f t="shared" si="36"/>
        <v>-5010.1428571428405</v>
      </c>
      <c r="M177" s="18">
        <f t="shared" si="37"/>
        <v>5051267.8571428554</v>
      </c>
    </row>
    <row r="178" spans="1:13" x14ac:dyDescent="0.25">
      <c r="A178" s="17">
        <v>44061</v>
      </c>
      <c r="B178" s="18">
        <v>177</v>
      </c>
      <c r="C178" s="22">
        <v>35405</v>
      </c>
      <c r="D178" s="18">
        <f t="shared" si="31"/>
        <v>5</v>
      </c>
      <c r="E178" s="19">
        <f t="shared" si="32"/>
        <v>1.25</v>
      </c>
      <c r="F178" s="18">
        <f t="shared" si="33"/>
        <v>42.75</v>
      </c>
      <c r="G178" s="18">
        <f>IF(Table6[[#This Row],[Variation MA4]]&lt;&gt;"",0,1)</f>
        <v>0</v>
      </c>
      <c r="H178" s="19">
        <f>IF(Table6[[#This Row],[Prediction]]=0,0,(1/SUM($G$7:$G$91))*(MAX($B$2:$B$270)-Table6[[#This Row],[Day]]))</f>
        <v>0</v>
      </c>
      <c r="I178" s="19">
        <f>IF(F177&lt;&gt;"",IF(F178&lt;&gt;"",F178/F177,I177-'prediction italia'!$P$2),I177-'prediction italia'!$P$2)</f>
        <v>1.0118343195266273</v>
      </c>
      <c r="J178" s="18">
        <f t="shared" si="34"/>
        <v>48.857142857142811</v>
      </c>
      <c r="K178" s="18">
        <f t="shared" si="35"/>
        <v>40458.999999999985</v>
      </c>
      <c r="L178" s="18">
        <f t="shared" si="36"/>
        <v>-5053.9999999999854</v>
      </c>
      <c r="M178" s="18">
        <f t="shared" si="37"/>
        <v>5057374.9999999981</v>
      </c>
    </row>
    <row r="179" spans="1:13" x14ac:dyDescent="0.25">
      <c r="A179" s="17">
        <v>44062</v>
      </c>
      <c r="B179" s="18">
        <v>178</v>
      </c>
      <c r="C179" s="22">
        <v>35412</v>
      </c>
      <c r="D179" s="18">
        <f t="shared" si="31"/>
        <v>7</v>
      </c>
      <c r="E179" s="19">
        <f t="shared" si="32"/>
        <v>1.4</v>
      </c>
      <c r="F179" s="18">
        <f t="shared" si="33"/>
        <v>5</v>
      </c>
      <c r="G179" s="18">
        <f>IF(Table6[[#This Row],[Variation MA4]]&lt;&gt;"",0,1)</f>
        <v>0</v>
      </c>
      <c r="H179" s="19">
        <f>IF(Table6[[#This Row],[Prediction]]=0,0,(1/SUM($G$7:$G$91))*(MAX($B$2:$B$270)-Table6[[#This Row],[Day]]))</f>
        <v>0</v>
      </c>
      <c r="I179" s="19">
        <f>IF(F178&lt;&gt;"",IF(F179&lt;&gt;"",F179/F178,I178-'prediction italia'!$P$2),I178-'prediction italia'!$P$2)</f>
        <v>0.11695906432748537</v>
      </c>
      <c r="J179" s="18">
        <f t="shared" si="34"/>
        <v>5.7142857142857082</v>
      </c>
      <c r="K179" s="18">
        <f t="shared" si="35"/>
        <v>40464.714285714268</v>
      </c>
      <c r="L179" s="18">
        <f t="shared" si="36"/>
        <v>-5052.714285714268</v>
      </c>
      <c r="M179" s="18">
        <f t="shared" si="37"/>
        <v>5058089.2857142836</v>
      </c>
    </row>
    <row r="180" spans="1:13" x14ac:dyDescent="0.25">
      <c r="A180" s="17">
        <v>44063</v>
      </c>
      <c r="B180" s="18">
        <v>179</v>
      </c>
      <c r="C180" s="22">
        <v>35418</v>
      </c>
      <c r="D180" s="18">
        <f t="shared" si="31"/>
        <v>6</v>
      </c>
      <c r="E180" s="19">
        <f t="shared" si="32"/>
        <v>0.8571428571428571</v>
      </c>
      <c r="F180" s="18">
        <f t="shared" si="33"/>
        <v>5.5</v>
      </c>
      <c r="G180" s="18">
        <f>IF(Table6[[#This Row],[Variation MA4]]&lt;&gt;"",0,1)</f>
        <v>0</v>
      </c>
      <c r="H180" s="19">
        <f>IF(Table6[[#This Row],[Prediction]]=0,0,(1/SUM($G$7:$G$91))*(MAX($B$2:$B$270)-Table6[[#This Row],[Day]]))</f>
        <v>0</v>
      </c>
      <c r="I180" s="19">
        <f>IF(F179&lt;&gt;"",IF(F180&lt;&gt;"",F180/F179,I179-'prediction italia'!$P$2),I179-'prediction italia'!$P$2)</f>
        <v>1.1000000000000001</v>
      </c>
      <c r="J180" s="18">
        <f t="shared" si="34"/>
        <v>6.2857142857142794</v>
      </c>
      <c r="K180" s="18">
        <f t="shared" si="35"/>
        <v>40470.999999999985</v>
      </c>
      <c r="L180" s="18">
        <f t="shared" si="36"/>
        <v>-5052.9999999999854</v>
      </c>
      <c r="M180" s="18">
        <f t="shared" si="37"/>
        <v>5058874.9999999981</v>
      </c>
    </row>
    <row r="181" spans="1:13" x14ac:dyDescent="0.25">
      <c r="A181" s="17">
        <v>44064</v>
      </c>
      <c r="B181" s="18">
        <v>180</v>
      </c>
      <c r="C181" s="22">
        <v>35427</v>
      </c>
      <c r="D181" s="18">
        <f t="shared" si="31"/>
        <v>9</v>
      </c>
      <c r="E181" s="19">
        <f t="shared" si="32"/>
        <v>1.5</v>
      </c>
      <c r="F181" s="18">
        <f t="shared" si="33"/>
        <v>6.75</v>
      </c>
      <c r="G181" s="18">
        <f>IF(Table6[[#This Row],[Variation MA4]]&lt;&gt;"",0,1)</f>
        <v>0</v>
      </c>
      <c r="H181" s="19">
        <f>IF(Table6[[#This Row],[Prediction]]=0,0,(1/SUM($G$7:$G$91))*(MAX($B$2:$B$270)-Table6[[#This Row],[Day]]))</f>
        <v>0</v>
      </c>
      <c r="I181" s="19">
        <f>IF(F180&lt;&gt;"",IF(F181&lt;&gt;"",F181/F180,I180-'prediction italia'!$P$2),I180-'prediction italia'!$P$2)</f>
        <v>1.2272727272727273</v>
      </c>
      <c r="J181" s="18">
        <f t="shared" si="34"/>
        <v>7.7142857142857064</v>
      </c>
      <c r="K181" s="18">
        <f t="shared" si="35"/>
        <v>40478.714285714268</v>
      </c>
      <c r="L181" s="18">
        <f t="shared" si="36"/>
        <v>-5051.714285714268</v>
      </c>
      <c r="M181" s="18">
        <f t="shared" si="37"/>
        <v>5059839.2857142836</v>
      </c>
    </row>
    <row r="182" spans="1:13" x14ac:dyDescent="0.25">
      <c r="A182" s="17">
        <v>44065</v>
      </c>
      <c r="B182" s="18">
        <v>181</v>
      </c>
      <c r="C182" s="22">
        <v>35430</v>
      </c>
      <c r="D182" s="18">
        <f t="shared" ref="D182:D245" si="38">IF(C182&lt;&gt;"", C182-C181,"")</f>
        <v>3</v>
      </c>
      <c r="E182" s="19">
        <f t="shared" ref="E182:E245" si="39">IF(D181&lt;&gt;"",IF(D182&lt;&gt;"",D182/D181,""),"")</f>
        <v>0.33333333333333331</v>
      </c>
      <c r="F182" s="18">
        <f t="shared" ref="F182:F245" si="40">IF(D179="","",IF(D180="","",IF(D181="","",IF(D182="","",AVERAGE(D179,D180,D181,D182)))))</f>
        <v>6.25</v>
      </c>
      <c r="G182" s="18">
        <f>IF(Table6[[#This Row],[Variation MA4]]&lt;&gt;"",0,1)</f>
        <v>0</v>
      </c>
      <c r="H182" s="19">
        <f>IF(Table6[[#This Row],[Prediction]]=0,0,(1/SUM($G$7:$G$91))*(MAX($B$2:$B$270)-Table6[[#This Row],[Day]]))</f>
        <v>0</v>
      </c>
      <c r="I182" s="19">
        <f>IF(F181&lt;&gt;"",IF(F182&lt;&gt;"",F182/F181,I181-'prediction italia'!$P$2),I181-'prediction italia'!$P$2)</f>
        <v>0.92592592592592593</v>
      </c>
      <c r="J182" s="18">
        <f t="shared" ref="J182:J245" si="41">J181*I182</f>
        <v>7.1428571428571352</v>
      </c>
      <c r="K182" s="18">
        <f t="shared" ref="K182:K245" si="42">K181+J182</f>
        <v>40485.857142857123</v>
      </c>
      <c r="L182" s="18">
        <f t="shared" ref="L182:L245" si="43">IF(C182&lt;&gt;"",(C182-K182),"")</f>
        <v>-5055.8571428571231</v>
      </c>
      <c r="M182" s="18">
        <f t="shared" ref="M182:M245" si="44">K182/$P$1</f>
        <v>5060732.1428571399</v>
      </c>
    </row>
    <row r="183" spans="1:13" x14ac:dyDescent="0.25">
      <c r="A183" s="17">
        <v>44066</v>
      </c>
      <c r="B183" s="18">
        <v>182</v>
      </c>
      <c r="C183" s="22">
        <v>35437</v>
      </c>
      <c r="D183" s="18">
        <f t="shared" si="38"/>
        <v>7</v>
      </c>
      <c r="E183" s="19">
        <f t="shared" si="39"/>
        <v>2.3333333333333335</v>
      </c>
      <c r="F183" s="18">
        <f t="shared" si="40"/>
        <v>6.25</v>
      </c>
      <c r="G183" s="18">
        <f>IF(Table6[[#This Row],[Variation MA4]]&lt;&gt;"",0,1)</f>
        <v>0</v>
      </c>
      <c r="H183" s="19">
        <f>IF(Table6[[#This Row],[Prediction]]=0,0,(1/SUM($G$7:$G$91))*(MAX($B$2:$B$270)-Table6[[#This Row],[Day]]))</f>
        <v>0</v>
      </c>
      <c r="I183" s="19">
        <f>IF(F182&lt;&gt;"",IF(F183&lt;&gt;"",F183/F182,I182-'prediction italia'!$P$2),I182-'prediction italia'!$P$2)</f>
        <v>1</v>
      </c>
      <c r="J183" s="18">
        <f t="shared" si="41"/>
        <v>7.1428571428571352</v>
      </c>
      <c r="K183" s="18">
        <f t="shared" si="42"/>
        <v>40492.999999999978</v>
      </c>
      <c r="L183" s="18">
        <f t="shared" si="43"/>
        <v>-5055.9999999999782</v>
      </c>
      <c r="M183" s="18">
        <f t="shared" si="44"/>
        <v>5061624.9999999972</v>
      </c>
    </row>
    <row r="184" spans="1:13" x14ac:dyDescent="0.25">
      <c r="A184" s="17">
        <v>44067</v>
      </c>
      <c r="B184" s="18">
        <v>183</v>
      </c>
      <c r="C184" s="22">
        <v>35441</v>
      </c>
      <c r="D184" s="18">
        <f t="shared" si="38"/>
        <v>4</v>
      </c>
      <c r="E184" s="19">
        <f t="shared" si="39"/>
        <v>0.5714285714285714</v>
      </c>
      <c r="F184" s="18">
        <f t="shared" si="40"/>
        <v>5.75</v>
      </c>
      <c r="G184" s="18">
        <f>IF(Table6[[#This Row],[Variation MA4]]&lt;&gt;"",0,1)</f>
        <v>0</v>
      </c>
      <c r="H184" s="19">
        <f>IF(Table6[[#This Row],[Prediction]]=0,0,(1/SUM($G$7:$G$91))*(MAX($B$2:$B$270)-Table6[[#This Row],[Day]]))</f>
        <v>0</v>
      </c>
      <c r="I184" s="19">
        <f>IF(F183&lt;&gt;"",IF(F184&lt;&gt;"",F184/F183,I183-'prediction italia'!$P$2),I183-'prediction italia'!$P$2)</f>
        <v>0.92</v>
      </c>
      <c r="J184" s="18">
        <f t="shared" si="41"/>
        <v>6.571428571428565</v>
      </c>
      <c r="K184" s="18">
        <f t="shared" si="42"/>
        <v>40499.571428571406</v>
      </c>
      <c r="L184" s="18">
        <f t="shared" si="43"/>
        <v>-5058.5714285714057</v>
      </c>
      <c r="M184" s="18">
        <f t="shared" si="44"/>
        <v>5062446.4285714254</v>
      </c>
    </row>
    <row r="185" spans="1:13" x14ac:dyDescent="0.25">
      <c r="A185" s="17">
        <v>44068</v>
      </c>
      <c r="B185" s="18">
        <v>184</v>
      </c>
      <c r="C185" s="22">
        <v>35445</v>
      </c>
      <c r="D185" s="18">
        <f t="shared" si="38"/>
        <v>4</v>
      </c>
      <c r="E185" s="19">
        <f t="shared" si="39"/>
        <v>1</v>
      </c>
      <c r="F185" s="18">
        <f t="shared" si="40"/>
        <v>4.5</v>
      </c>
      <c r="G185" s="18">
        <f>IF(Table6[[#This Row],[Variation MA4]]&lt;&gt;"",0,1)</f>
        <v>0</v>
      </c>
      <c r="H185" s="19">
        <f>IF(Table6[[#This Row],[Prediction]]=0,0,(1/SUM($G$7:$G$91))*(MAX($B$2:$B$270)-Table6[[#This Row],[Day]]))</f>
        <v>0</v>
      </c>
      <c r="I185" s="19">
        <f>IF(F184&lt;&gt;"",IF(F185&lt;&gt;"",F185/F184,I184-'prediction italia'!$P$2),I184-'prediction italia'!$P$2)</f>
        <v>0.78260869565217395</v>
      </c>
      <c r="J185" s="18">
        <f t="shared" si="41"/>
        <v>5.1428571428571379</v>
      </c>
      <c r="K185" s="18">
        <f t="shared" si="42"/>
        <v>40504.714285714261</v>
      </c>
      <c r="L185" s="18">
        <f t="shared" si="43"/>
        <v>-5059.7142857142608</v>
      </c>
      <c r="M185" s="18">
        <f t="shared" si="44"/>
        <v>5063089.2857142827</v>
      </c>
    </row>
    <row r="186" spans="1:13" x14ac:dyDescent="0.25">
      <c r="A186" s="17">
        <v>44069</v>
      </c>
      <c r="B186" s="18">
        <v>185</v>
      </c>
      <c r="C186" s="22">
        <v>35458</v>
      </c>
      <c r="D186" s="18">
        <f t="shared" si="38"/>
        <v>13</v>
      </c>
      <c r="E186" s="19">
        <f t="shared" si="39"/>
        <v>3.25</v>
      </c>
      <c r="F186" s="18">
        <f t="shared" si="40"/>
        <v>7</v>
      </c>
      <c r="G186" s="18">
        <f>IF(Table6[[#This Row],[Variation MA4]]&lt;&gt;"",0,1)</f>
        <v>0</v>
      </c>
      <c r="H186" s="19">
        <f>IF(Table6[[#This Row],[Prediction]]=0,0,(1/SUM($G$7:$G$91))*(MAX($B$2:$B$270)-Table6[[#This Row],[Day]]))</f>
        <v>0</v>
      </c>
      <c r="I186" s="19">
        <f>IF(F185&lt;&gt;"",IF(F186&lt;&gt;"",F186/F185,I185-'prediction italia'!$P$2),I185-'prediction italia'!$P$2)</f>
        <v>1.5555555555555556</v>
      </c>
      <c r="J186" s="18">
        <f t="shared" si="41"/>
        <v>7.999999999999992</v>
      </c>
      <c r="K186" s="18">
        <f t="shared" si="42"/>
        <v>40512.714285714261</v>
      </c>
      <c r="L186" s="18">
        <f t="shared" si="43"/>
        <v>-5054.7142857142608</v>
      </c>
      <c r="M186" s="18">
        <f t="shared" si="44"/>
        <v>5064089.2857142827</v>
      </c>
    </row>
    <row r="187" spans="1:13" x14ac:dyDescent="0.25">
      <c r="A187" s="17">
        <v>44070</v>
      </c>
      <c r="B187" s="18">
        <v>186</v>
      </c>
      <c r="C187" s="22">
        <v>35463</v>
      </c>
      <c r="D187" s="18">
        <f t="shared" si="38"/>
        <v>5</v>
      </c>
      <c r="E187" s="19">
        <f t="shared" si="39"/>
        <v>0.38461538461538464</v>
      </c>
      <c r="F187" s="18">
        <f t="shared" si="40"/>
        <v>6.5</v>
      </c>
      <c r="G187" s="18">
        <f>IF(Table6[[#This Row],[Variation MA4]]&lt;&gt;"",0,1)</f>
        <v>0</v>
      </c>
      <c r="H187" s="19">
        <f>IF(Table6[[#This Row],[Prediction]]=0,0,(1/SUM($G$7:$G$91))*(MAX($B$2:$B$270)-Table6[[#This Row],[Day]]))</f>
        <v>0</v>
      </c>
      <c r="I187" s="19">
        <f>IF(F186&lt;&gt;"",IF(F187&lt;&gt;"",F187/F186,I186-'prediction italia'!$P$2),I186-'prediction italia'!$P$2)</f>
        <v>0.9285714285714286</v>
      </c>
      <c r="J187" s="18">
        <f t="shared" si="41"/>
        <v>7.4285714285714217</v>
      </c>
      <c r="K187" s="18">
        <f t="shared" si="42"/>
        <v>40520.142857142833</v>
      </c>
      <c r="L187" s="18">
        <f t="shared" si="43"/>
        <v>-5057.1428571428332</v>
      </c>
      <c r="M187" s="18">
        <f t="shared" si="44"/>
        <v>5065017.8571428545</v>
      </c>
    </row>
    <row r="188" spans="1:13" x14ac:dyDescent="0.25">
      <c r="A188" s="17">
        <v>44071</v>
      </c>
      <c r="B188" s="18">
        <v>187</v>
      </c>
      <c r="C188" s="22">
        <v>35472</v>
      </c>
      <c r="D188" s="18">
        <f t="shared" si="38"/>
        <v>9</v>
      </c>
      <c r="E188" s="19">
        <f t="shared" si="39"/>
        <v>1.8</v>
      </c>
      <c r="F188" s="18">
        <f t="shared" si="40"/>
        <v>7.75</v>
      </c>
      <c r="G188" s="18">
        <f>IF(Table6[[#This Row],[Variation MA4]]&lt;&gt;"",0,1)</f>
        <v>0</v>
      </c>
      <c r="H188" s="19">
        <f>IF(Table6[[#This Row],[Prediction]]=0,0,(1/SUM($G$7:$G$91))*(MAX($B$2:$B$270)-Table6[[#This Row],[Day]]))</f>
        <v>0</v>
      </c>
      <c r="I188" s="19">
        <f>IF(F187&lt;&gt;"",IF(F188&lt;&gt;"",F188/F187,I187-'prediction italia'!$P$2),I187-'prediction italia'!$P$2)</f>
        <v>1.1923076923076923</v>
      </c>
      <c r="J188" s="18">
        <f t="shared" si="41"/>
        <v>8.8571428571428488</v>
      </c>
      <c r="K188" s="18">
        <f t="shared" si="42"/>
        <v>40528.999999999978</v>
      </c>
      <c r="L188" s="18">
        <f t="shared" si="43"/>
        <v>-5056.9999999999782</v>
      </c>
      <c r="M188" s="18">
        <f t="shared" si="44"/>
        <v>5066124.9999999972</v>
      </c>
    </row>
    <row r="189" spans="1:13" x14ac:dyDescent="0.25">
      <c r="A189" s="17">
        <v>44072</v>
      </c>
      <c r="B189" s="18">
        <v>188</v>
      </c>
      <c r="C189" s="22">
        <v>35473</v>
      </c>
      <c r="D189" s="18">
        <f t="shared" si="38"/>
        <v>1</v>
      </c>
      <c r="E189" s="19">
        <f t="shared" si="39"/>
        <v>0.1111111111111111</v>
      </c>
      <c r="F189" s="18">
        <f t="shared" si="40"/>
        <v>7</v>
      </c>
      <c r="G189" s="18">
        <f>IF(Table6[[#This Row],[Variation MA4]]&lt;&gt;"",0,1)</f>
        <v>0</v>
      </c>
      <c r="H189" s="19">
        <f>IF(Table6[[#This Row],[Prediction]]=0,0,(1/SUM($G$7:$G$91))*(MAX($B$2:$B$270)-Table6[[#This Row],[Day]]))</f>
        <v>0</v>
      </c>
      <c r="I189" s="19">
        <f>IF(F188&lt;&gt;"",IF(F189&lt;&gt;"",F189/F188,I188-'prediction italia'!$P$2),I188-'prediction italia'!$P$2)</f>
        <v>0.90322580645161288</v>
      </c>
      <c r="J189" s="18">
        <f t="shared" si="41"/>
        <v>7.999999999999992</v>
      </c>
      <c r="K189" s="18">
        <f t="shared" si="42"/>
        <v>40536.999999999978</v>
      </c>
      <c r="L189" s="18">
        <f t="shared" si="43"/>
        <v>-5063.9999999999782</v>
      </c>
      <c r="M189" s="18">
        <f t="shared" si="44"/>
        <v>5067124.9999999972</v>
      </c>
    </row>
    <row r="190" spans="1:13" x14ac:dyDescent="0.25">
      <c r="A190" s="17">
        <v>44073</v>
      </c>
      <c r="B190" s="18">
        <v>189</v>
      </c>
      <c r="C190" s="22">
        <v>35477</v>
      </c>
      <c r="D190" s="18">
        <f t="shared" si="38"/>
        <v>4</v>
      </c>
      <c r="E190" s="19">
        <f t="shared" si="39"/>
        <v>4</v>
      </c>
      <c r="F190" s="18">
        <f t="shared" si="40"/>
        <v>4.75</v>
      </c>
      <c r="G190" s="18">
        <f>IF(Table6[[#This Row],[Variation MA4]]&lt;&gt;"",0,1)</f>
        <v>0</v>
      </c>
      <c r="H190" s="19">
        <f>IF(Table6[[#This Row],[Prediction]]=0,0,(1/SUM($G$7:$G$91))*(MAX($B$2:$B$270)-Table6[[#This Row],[Day]]))</f>
        <v>0</v>
      </c>
      <c r="I190" s="19">
        <f>IF(F189&lt;&gt;"",IF(F190&lt;&gt;"",F190/F189,I189-'prediction italia'!$P$2),I189-'prediction italia'!$P$2)</f>
        <v>0.6785714285714286</v>
      </c>
      <c r="J190" s="18">
        <f t="shared" si="41"/>
        <v>5.4285714285714235</v>
      </c>
      <c r="K190" s="18">
        <f t="shared" si="42"/>
        <v>40542.428571428551</v>
      </c>
      <c r="L190" s="18">
        <f t="shared" si="43"/>
        <v>-5065.4285714285506</v>
      </c>
      <c r="M190" s="18">
        <f t="shared" si="44"/>
        <v>5067803.571428569</v>
      </c>
    </row>
    <row r="191" spans="1:13" x14ac:dyDescent="0.25">
      <c r="A191" s="17">
        <v>44074</v>
      </c>
      <c r="B191" s="18">
        <v>190</v>
      </c>
      <c r="C191" s="22">
        <v>35483</v>
      </c>
      <c r="D191" s="18">
        <f t="shared" si="38"/>
        <v>6</v>
      </c>
      <c r="E191" s="19">
        <f t="shared" si="39"/>
        <v>1.5</v>
      </c>
      <c r="F191" s="18">
        <f t="shared" si="40"/>
        <v>5</v>
      </c>
      <c r="G191" s="18">
        <f>IF(Table6[[#This Row],[Variation MA4]]&lt;&gt;"",0,1)</f>
        <v>0</v>
      </c>
      <c r="H191" s="19">
        <f>IF(Table6[[#This Row],[Prediction]]=0,0,(1/SUM($G$7:$G$91))*(MAX($B$2:$B$270)-Table6[[#This Row],[Day]]))</f>
        <v>0</v>
      </c>
      <c r="I191" s="19">
        <f>IF(F190&lt;&gt;"",IF(F191&lt;&gt;"",F191/F190,I190-'prediction italia'!$P$2),I190-'prediction italia'!$P$2)</f>
        <v>1.0526315789473684</v>
      </c>
      <c r="J191" s="18">
        <f t="shared" si="41"/>
        <v>5.7142857142857082</v>
      </c>
      <c r="K191" s="18">
        <f t="shared" si="42"/>
        <v>40548.142857142833</v>
      </c>
      <c r="L191" s="18">
        <f t="shared" si="43"/>
        <v>-5065.1428571428332</v>
      </c>
      <c r="M191" s="18">
        <f t="shared" si="44"/>
        <v>5068517.8571428545</v>
      </c>
    </row>
    <row r="192" spans="1:13" x14ac:dyDescent="0.25">
      <c r="A192" s="17">
        <v>44075</v>
      </c>
      <c r="B192" s="18">
        <v>191</v>
      </c>
      <c r="C192" s="22">
        <v>35491</v>
      </c>
      <c r="D192" s="18">
        <f t="shared" si="38"/>
        <v>8</v>
      </c>
      <c r="E192" s="19">
        <f t="shared" si="39"/>
        <v>1.3333333333333333</v>
      </c>
      <c r="F192" s="18">
        <f t="shared" si="40"/>
        <v>4.75</v>
      </c>
      <c r="G192" s="18">
        <f>IF(Table6[[#This Row],[Variation MA4]]&lt;&gt;"",0,1)</f>
        <v>0</v>
      </c>
      <c r="H192" s="19">
        <f>IF(Table6[[#This Row],[Prediction]]=0,0,(1/SUM($G$7:$G$91))*(MAX($B$2:$B$270)-Table6[[#This Row],[Day]]))</f>
        <v>0</v>
      </c>
      <c r="I192" s="19">
        <f>IF(F191&lt;&gt;"",IF(F192&lt;&gt;"",F192/F191,I191-'prediction italia'!$P$2),I191-'prediction italia'!$P$2)</f>
        <v>0.95</v>
      </c>
      <c r="J192" s="18">
        <f t="shared" si="41"/>
        <v>5.4285714285714226</v>
      </c>
      <c r="K192" s="18">
        <f t="shared" si="42"/>
        <v>40553.571428571406</v>
      </c>
      <c r="L192" s="18">
        <f t="shared" si="43"/>
        <v>-5062.5714285714057</v>
      </c>
      <c r="M192" s="18">
        <f t="shared" si="44"/>
        <v>5069196.4285714254</v>
      </c>
    </row>
    <row r="193" spans="1:13" x14ac:dyDescent="0.25">
      <c r="A193" s="17">
        <v>44076</v>
      </c>
      <c r="B193" s="18">
        <v>192</v>
      </c>
      <c r="C193" s="22">
        <v>35497</v>
      </c>
      <c r="D193" s="18">
        <f t="shared" si="38"/>
        <v>6</v>
      </c>
      <c r="E193" s="19">
        <f t="shared" si="39"/>
        <v>0.75</v>
      </c>
      <c r="F193" s="18">
        <f t="shared" si="40"/>
        <v>6</v>
      </c>
      <c r="G193" s="18">
        <f>IF(Table6[[#This Row],[Variation MA4]]&lt;&gt;"",0,1)</f>
        <v>0</v>
      </c>
      <c r="H193" s="19">
        <f>IF(Table6[[#This Row],[Prediction]]=0,0,(1/SUM($G$7:$G$91))*(MAX($B$2:$B$270)-Table6[[#This Row],[Day]]))</f>
        <v>0</v>
      </c>
      <c r="I193" s="19">
        <f>IF(F192&lt;&gt;"",IF(F193&lt;&gt;"",F193/F192,I192-'prediction italia'!$P$2),I192-'prediction italia'!$P$2)</f>
        <v>1.263157894736842</v>
      </c>
      <c r="J193" s="18">
        <f t="shared" si="41"/>
        <v>6.8571428571428497</v>
      </c>
      <c r="K193" s="18">
        <f t="shared" si="42"/>
        <v>40560.428571428551</v>
      </c>
      <c r="L193" s="18">
        <f t="shared" si="43"/>
        <v>-5063.4285714285506</v>
      </c>
      <c r="M193" s="18">
        <f t="shared" si="44"/>
        <v>5070053.571428569</v>
      </c>
    </row>
    <row r="194" spans="1:13" x14ac:dyDescent="0.25">
      <c r="A194" s="17">
        <v>44077</v>
      </c>
      <c r="B194" s="18">
        <v>193</v>
      </c>
      <c r="C194" s="22">
        <v>35507</v>
      </c>
      <c r="D194" s="18">
        <f t="shared" si="38"/>
        <v>10</v>
      </c>
      <c r="E194" s="19">
        <f t="shared" si="39"/>
        <v>1.6666666666666667</v>
      </c>
      <c r="F194" s="18">
        <f t="shared" si="40"/>
        <v>7.5</v>
      </c>
      <c r="G194" s="18">
        <f>IF(Table6[[#This Row],[Variation MA4]]&lt;&gt;"",0,1)</f>
        <v>0</v>
      </c>
      <c r="H194" s="19">
        <f>IF(Table6[[#This Row],[Prediction]]=0,0,(1/SUM($G$7:$G$91))*(MAX($B$2:$B$270)-Table6[[#This Row],[Day]]))</f>
        <v>0</v>
      </c>
      <c r="I194" s="19">
        <f>IF(F193&lt;&gt;"",IF(F194&lt;&gt;"",F194/F193,I193-'prediction italia'!$P$2),I193-'prediction italia'!$P$2)</f>
        <v>1.25</v>
      </c>
      <c r="J194" s="18">
        <f t="shared" si="41"/>
        <v>8.5714285714285623</v>
      </c>
      <c r="K194" s="18">
        <f t="shared" si="42"/>
        <v>40568.999999999978</v>
      </c>
      <c r="L194" s="18">
        <f t="shared" si="43"/>
        <v>-5061.9999999999782</v>
      </c>
      <c r="M194" s="18">
        <f t="shared" si="44"/>
        <v>5071124.9999999972</v>
      </c>
    </row>
    <row r="195" spans="1:13" x14ac:dyDescent="0.25">
      <c r="A195" s="17">
        <v>44078</v>
      </c>
      <c r="B195" s="18">
        <v>194</v>
      </c>
      <c r="C195" s="22">
        <v>35518</v>
      </c>
      <c r="D195" s="18">
        <f t="shared" si="38"/>
        <v>11</v>
      </c>
      <c r="E195" s="19">
        <f t="shared" si="39"/>
        <v>1.1000000000000001</v>
      </c>
      <c r="F195" s="18">
        <f t="shared" si="40"/>
        <v>8.75</v>
      </c>
      <c r="G195" s="18">
        <f>IF(Table6[[#This Row],[Variation MA4]]&lt;&gt;"",0,1)</f>
        <v>0</v>
      </c>
      <c r="H195" s="19">
        <f>IF(Table6[[#This Row],[Prediction]]=0,0,(1/SUM($G$7:$G$91))*(MAX($B$2:$B$270)-Table6[[#This Row],[Day]]))</f>
        <v>0</v>
      </c>
      <c r="I195" s="19">
        <f>IF(F194&lt;&gt;"",IF(F195&lt;&gt;"",F195/F194,I194-'prediction italia'!$P$2),I194-'prediction italia'!$P$2)</f>
        <v>1.1666666666666667</v>
      </c>
      <c r="J195" s="18">
        <f t="shared" si="41"/>
        <v>9.9999999999999893</v>
      </c>
      <c r="K195" s="18">
        <f t="shared" si="42"/>
        <v>40578.999999999978</v>
      </c>
      <c r="L195" s="18">
        <f t="shared" si="43"/>
        <v>-5060.9999999999782</v>
      </c>
      <c r="M195" s="18">
        <f t="shared" si="44"/>
        <v>5072374.9999999972</v>
      </c>
    </row>
    <row r="196" spans="1:13" x14ac:dyDescent="0.25">
      <c r="A196" s="17">
        <v>44079</v>
      </c>
      <c r="B196" s="18">
        <v>195</v>
      </c>
      <c r="C196" s="22">
        <v>35533</v>
      </c>
      <c r="D196" s="18">
        <f t="shared" si="38"/>
        <v>15</v>
      </c>
      <c r="E196" s="19">
        <f t="shared" si="39"/>
        <v>1.3636363636363635</v>
      </c>
      <c r="F196" s="18">
        <f t="shared" si="40"/>
        <v>10.5</v>
      </c>
      <c r="G196" s="18">
        <f>IF(Table6[[#This Row],[Variation MA4]]&lt;&gt;"",0,1)</f>
        <v>0</v>
      </c>
      <c r="H196" s="19">
        <f>IF(Table6[[#This Row],[Prediction]]=0,0,(1/SUM($G$7:$G$91))*(MAX($B$2:$B$270)-Table6[[#This Row],[Day]]))</f>
        <v>0</v>
      </c>
      <c r="I196" s="19">
        <f>IF(F195&lt;&gt;"",IF(F196&lt;&gt;"",F196/F195,I195-'prediction italia'!$P$2),I195-'prediction italia'!$P$2)</f>
        <v>1.2</v>
      </c>
      <c r="J196" s="18">
        <f t="shared" si="41"/>
        <v>11.999999999999988</v>
      </c>
      <c r="K196" s="18">
        <f t="shared" si="42"/>
        <v>40590.999999999978</v>
      </c>
      <c r="L196" s="18">
        <f t="shared" si="43"/>
        <v>-5057.9999999999782</v>
      </c>
      <c r="M196" s="18">
        <f t="shared" si="44"/>
        <v>5073874.9999999972</v>
      </c>
    </row>
    <row r="197" spans="1:13" x14ac:dyDescent="0.25">
      <c r="A197" s="17">
        <v>44080</v>
      </c>
      <c r="B197" s="18">
        <v>196</v>
      </c>
      <c r="C197" s="22">
        <v>35541</v>
      </c>
      <c r="D197" s="18">
        <f t="shared" si="38"/>
        <v>8</v>
      </c>
      <c r="E197" s="19">
        <f t="shared" si="39"/>
        <v>0.53333333333333333</v>
      </c>
      <c r="F197" s="18">
        <f t="shared" si="40"/>
        <v>11</v>
      </c>
      <c r="G197" s="18">
        <f>IF(Table6[[#This Row],[Variation MA4]]&lt;&gt;"",0,1)</f>
        <v>0</v>
      </c>
      <c r="H197" s="19">
        <f>IF(Table6[[#This Row],[Prediction]]=0,0,(1/SUM($G$7:$G$91))*(MAX($B$2:$B$270)-Table6[[#This Row],[Day]]))</f>
        <v>0</v>
      </c>
      <c r="I197" s="19">
        <f>IF(F196&lt;&gt;"",IF(F197&lt;&gt;"",F197/F196,I196-'prediction italia'!$P$2),I196-'prediction italia'!$P$2)</f>
        <v>1.0476190476190477</v>
      </c>
      <c r="J197" s="18">
        <f t="shared" si="41"/>
        <v>12.571428571428559</v>
      </c>
      <c r="K197" s="18">
        <f t="shared" si="42"/>
        <v>40603.571428571406</v>
      </c>
      <c r="L197" s="18">
        <f t="shared" si="43"/>
        <v>-5062.5714285714057</v>
      </c>
      <c r="M197" s="18">
        <f t="shared" si="44"/>
        <v>5075446.4285714254</v>
      </c>
    </row>
    <row r="198" spans="1:13" x14ac:dyDescent="0.25">
      <c r="A198" s="17">
        <v>44081</v>
      </c>
      <c r="B198" s="18">
        <v>197</v>
      </c>
      <c r="C198" s="22">
        <v>35553</v>
      </c>
      <c r="D198" s="18">
        <f t="shared" si="38"/>
        <v>12</v>
      </c>
      <c r="E198" s="19">
        <f t="shared" si="39"/>
        <v>1.5</v>
      </c>
      <c r="F198" s="18">
        <f t="shared" si="40"/>
        <v>11.5</v>
      </c>
      <c r="G198" s="18">
        <f>IF(Table6[[#This Row],[Variation MA4]]&lt;&gt;"",0,1)</f>
        <v>0</v>
      </c>
      <c r="H198" s="19">
        <f>IF(Table6[[#This Row],[Prediction]]=0,0,(1/SUM($G$7:$G$91))*(MAX($B$2:$B$270)-Table6[[#This Row],[Day]]))</f>
        <v>0</v>
      </c>
      <c r="I198" s="19">
        <f>IF(F197&lt;&gt;"",IF(F198&lt;&gt;"",F198/F197,I197-'prediction italia'!$P$2),I197-'prediction italia'!$P$2)</f>
        <v>1.0454545454545454</v>
      </c>
      <c r="J198" s="18">
        <f t="shared" si="41"/>
        <v>13.14285714285713</v>
      </c>
      <c r="K198" s="18">
        <f t="shared" si="42"/>
        <v>40616.714285714261</v>
      </c>
      <c r="L198" s="18">
        <f t="shared" si="43"/>
        <v>-5063.7142857142608</v>
      </c>
      <c r="M198" s="18">
        <f t="shared" si="44"/>
        <v>5077089.2857142827</v>
      </c>
    </row>
    <row r="199" spans="1:13" x14ac:dyDescent="0.25">
      <c r="A199" s="17">
        <v>44082</v>
      </c>
      <c r="B199" s="18">
        <v>198</v>
      </c>
      <c r="C199" s="22">
        <v>35563</v>
      </c>
      <c r="D199" s="18">
        <f t="shared" si="38"/>
        <v>10</v>
      </c>
      <c r="E199" s="19">
        <f t="shared" si="39"/>
        <v>0.83333333333333337</v>
      </c>
      <c r="F199" s="18">
        <f t="shared" si="40"/>
        <v>11.25</v>
      </c>
      <c r="G199" s="18">
        <f>IF(Table6[[#This Row],[Variation MA4]]&lt;&gt;"",0,1)</f>
        <v>0</v>
      </c>
      <c r="H199" s="19">
        <f>IF(Table6[[#This Row],[Prediction]]=0,0,(1/SUM($G$7:$G$91))*(MAX($B$2:$B$270)-Table6[[#This Row],[Day]]))</f>
        <v>0</v>
      </c>
      <c r="I199" s="19">
        <f>IF(F198&lt;&gt;"",IF(F199&lt;&gt;"",F199/F198,I198-'prediction italia'!$P$2),I198-'prediction italia'!$P$2)</f>
        <v>0.97826086956521741</v>
      </c>
      <c r="J199" s="18">
        <f t="shared" si="41"/>
        <v>12.857142857142845</v>
      </c>
      <c r="K199" s="18">
        <f t="shared" si="42"/>
        <v>40629.571428571406</v>
      </c>
      <c r="L199" s="18">
        <f t="shared" si="43"/>
        <v>-5066.5714285714057</v>
      </c>
      <c r="M199" s="18">
        <f t="shared" si="44"/>
        <v>5078696.4285714254</v>
      </c>
    </row>
    <row r="200" spans="1:13" x14ac:dyDescent="0.25">
      <c r="A200" s="17">
        <v>44083</v>
      </c>
      <c r="B200" s="18">
        <v>199</v>
      </c>
      <c r="C200" s="22">
        <v>35577</v>
      </c>
      <c r="D200" s="18">
        <f t="shared" si="38"/>
        <v>14</v>
      </c>
      <c r="E200" s="19">
        <f t="shared" si="39"/>
        <v>1.4</v>
      </c>
      <c r="F200" s="18">
        <f t="shared" si="40"/>
        <v>11</v>
      </c>
      <c r="G200" s="18">
        <f>IF(Table6[[#This Row],[Variation MA4]]&lt;&gt;"",0,1)</f>
        <v>0</v>
      </c>
      <c r="H200" s="19">
        <f>IF(Table6[[#This Row],[Prediction]]=0,0,(1/SUM($G$7:$G$91))*(MAX($B$2:$B$270)-Table6[[#This Row],[Day]]))</f>
        <v>0</v>
      </c>
      <c r="I200" s="19">
        <f>IF(F199&lt;&gt;"",IF(F200&lt;&gt;"",F200/F199,I199-'prediction italia'!$P$2),I199-'prediction italia'!$P$2)</f>
        <v>0.97777777777777775</v>
      </c>
      <c r="J200" s="18">
        <f t="shared" si="41"/>
        <v>12.571428571428559</v>
      </c>
      <c r="K200" s="18">
        <f t="shared" si="42"/>
        <v>40642.142857142833</v>
      </c>
      <c r="L200" s="18">
        <f t="shared" si="43"/>
        <v>-5065.1428571428332</v>
      </c>
      <c r="M200" s="18">
        <f t="shared" si="44"/>
        <v>5080267.8571428545</v>
      </c>
    </row>
    <row r="201" spans="1:13" x14ac:dyDescent="0.25">
      <c r="A201" s="17">
        <v>44084</v>
      </c>
      <c r="B201" s="18">
        <v>200</v>
      </c>
      <c r="C201" s="22">
        <v>35587</v>
      </c>
      <c r="D201" s="18">
        <f t="shared" si="38"/>
        <v>10</v>
      </c>
      <c r="E201" s="19">
        <f t="shared" si="39"/>
        <v>0.7142857142857143</v>
      </c>
      <c r="F201" s="18">
        <f t="shared" si="40"/>
        <v>11.5</v>
      </c>
      <c r="G201" s="18">
        <f>IF(Table6[[#This Row],[Variation MA4]]&lt;&gt;"",0,1)</f>
        <v>0</v>
      </c>
      <c r="H201" s="19">
        <f>IF(Table6[[#This Row],[Prediction]]=0,0,(1/SUM($G$7:$G$91))*(MAX($B$2:$B$270)-Table6[[#This Row],[Day]]))</f>
        <v>0</v>
      </c>
      <c r="I201" s="19">
        <f>IF(F200&lt;&gt;"",IF(F201&lt;&gt;"",F201/F200,I200-'prediction italia'!$P$2),I200-'prediction italia'!$P$2)</f>
        <v>1.0454545454545454</v>
      </c>
      <c r="J201" s="18">
        <f t="shared" si="41"/>
        <v>13.14285714285713</v>
      </c>
      <c r="K201" s="18">
        <f t="shared" si="42"/>
        <v>40655.285714285688</v>
      </c>
      <c r="L201" s="18">
        <f t="shared" si="43"/>
        <v>-5068.2857142856883</v>
      </c>
      <c r="M201" s="18">
        <f t="shared" si="44"/>
        <v>5081910.7142857108</v>
      </c>
    </row>
    <row r="202" spans="1:13" x14ac:dyDescent="0.25">
      <c r="A202" s="17">
        <v>44085</v>
      </c>
      <c r="B202" s="18">
        <v>201</v>
      </c>
      <c r="C202" s="22">
        <v>35597</v>
      </c>
      <c r="D202" s="18">
        <f t="shared" si="38"/>
        <v>10</v>
      </c>
      <c r="E202" s="19">
        <f t="shared" si="39"/>
        <v>1</v>
      </c>
      <c r="F202" s="18">
        <f t="shared" si="40"/>
        <v>11</v>
      </c>
      <c r="G202" s="18">
        <f>IF(Table6[[#This Row],[Variation MA4]]&lt;&gt;"",0,1)</f>
        <v>0</v>
      </c>
      <c r="H202" s="19">
        <f>IF(Table6[[#This Row],[Prediction]]=0,0,(1/SUM($G$7:$G$91))*(MAX($B$2:$B$270)-Table6[[#This Row],[Day]]))</f>
        <v>0</v>
      </c>
      <c r="I202" s="19">
        <f>IF(F201&lt;&gt;"",IF(F202&lt;&gt;"",F202/F201,I201-'prediction italia'!$P$2),I201-'prediction italia'!$P$2)</f>
        <v>0.95652173913043481</v>
      </c>
      <c r="J202" s="18">
        <f t="shared" si="41"/>
        <v>12.571428571428559</v>
      </c>
      <c r="K202" s="18">
        <f t="shared" si="42"/>
        <v>40667.857142857116</v>
      </c>
      <c r="L202" s="18">
        <f t="shared" si="43"/>
        <v>-5070.8571428571158</v>
      </c>
      <c r="M202" s="18">
        <f t="shared" si="44"/>
        <v>5083482.142857139</v>
      </c>
    </row>
    <row r="203" spans="1:13" x14ac:dyDescent="0.25">
      <c r="A203" s="17">
        <v>44086</v>
      </c>
      <c r="B203" s="18">
        <v>202</v>
      </c>
      <c r="C203" s="22">
        <v>35603</v>
      </c>
      <c r="D203" s="18">
        <f t="shared" si="38"/>
        <v>6</v>
      </c>
      <c r="E203" s="19">
        <f t="shared" si="39"/>
        <v>0.6</v>
      </c>
      <c r="F203" s="18">
        <f t="shared" si="40"/>
        <v>10</v>
      </c>
      <c r="G203" s="18">
        <f>IF(Table6[[#This Row],[Variation MA4]]&lt;&gt;"",0,1)</f>
        <v>0</v>
      </c>
      <c r="H203" s="19">
        <f>IF(Table6[[#This Row],[Prediction]]=0,0,(1/SUM($G$7:$G$91))*(MAX($B$2:$B$270)-Table6[[#This Row],[Day]]))</f>
        <v>0</v>
      </c>
      <c r="I203" s="19">
        <f>IF(F202&lt;&gt;"",IF(F203&lt;&gt;"",F203/F202,I202-'prediction italia'!$P$2),I202-'prediction italia'!$P$2)</f>
        <v>0.90909090909090906</v>
      </c>
      <c r="J203" s="18">
        <f t="shared" si="41"/>
        <v>11.428571428571416</v>
      </c>
      <c r="K203" s="18">
        <f t="shared" si="42"/>
        <v>40679.285714285688</v>
      </c>
      <c r="L203" s="18">
        <f t="shared" si="43"/>
        <v>-5076.2857142856883</v>
      </c>
      <c r="M203" s="18">
        <f t="shared" si="44"/>
        <v>5084910.7142857108</v>
      </c>
    </row>
    <row r="204" spans="1:13" x14ac:dyDescent="0.25">
      <c r="A204" s="17">
        <v>44087</v>
      </c>
      <c r="B204" s="18">
        <v>203</v>
      </c>
      <c r="C204" s="22">
        <v>35610</v>
      </c>
      <c r="D204" s="18">
        <f t="shared" si="38"/>
        <v>7</v>
      </c>
      <c r="E204" s="19">
        <f t="shared" si="39"/>
        <v>1.1666666666666667</v>
      </c>
      <c r="F204" s="18">
        <f t="shared" si="40"/>
        <v>8.25</v>
      </c>
      <c r="G204" s="18">
        <f>IF(Table6[[#This Row],[Variation MA4]]&lt;&gt;"",0,1)</f>
        <v>0</v>
      </c>
      <c r="H204" s="19">
        <f>IF(Table6[[#This Row],[Prediction]]=0,0,(1/SUM($G$7:$G$91))*(MAX($B$2:$B$270)-Table6[[#This Row],[Day]]))</f>
        <v>0</v>
      </c>
      <c r="I204" s="19">
        <f>IF(F203&lt;&gt;"",IF(F204&lt;&gt;"",F204/F203,I203-'prediction italia'!$P$2),I203-'prediction italia'!$P$2)</f>
        <v>0.82499999999999996</v>
      </c>
      <c r="J204" s="18">
        <f t="shared" si="41"/>
        <v>9.4285714285714182</v>
      </c>
      <c r="K204" s="18">
        <f t="shared" si="42"/>
        <v>40688.714285714261</v>
      </c>
      <c r="L204" s="18">
        <f t="shared" si="43"/>
        <v>-5078.7142857142608</v>
      </c>
      <c r="M204" s="18">
        <f t="shared" si="44"/>
        <v>5086089.2857142827</v>
      </c>
    </row>
    <row r="205" spans="1:13" x14ac:dyDescent="0.25">
      <c r="A205" s="17">
        <v>44088</v>
      </c>
      <c r="B205" s="18">
        <v>204</v>
      </c>
      <c r="C205" s="22">
        <v>35624</v>
      </c>
      <c r="D205" s="18">
        <f t="shared" si="38"/>
        <v>14</v>
      </c>
      <c r="E205" s="19">
        <f t="shared" si="39"/>
        <v>2</v>
      </c>
      <c r="F205" s="18">
        <f t="shared" si="40"/>
        <v>9.25</v>
      </c>
      <c r="G205" s="18">
        <f>IF(Table6[[#This Row],[Variation MA4]]&lt;&gt;"",0,1)</f>
        <v>0</v>
      </c>
      <c r="H205" s="19">
        <f>IF(Table6[[#This Row],[Prediction]]=0,0,(1/SUM($G$7:$G$91))*(MAX($B$2:$B$270)-Table6[[#This Row],[Day]]))</f>
        <v>0</v>
      </c>
      <c r="I205" s="19">
        <f>IF(F204&lt;&gt;"",IF(F205&lt;&gt;"",F205/F204,I204-'prediction italia'!$P$2),I204-'prediction italia'!$P$2)</f>
        <v>1.1212121212121211</v>
      </c>
      <c r="J205" s="18">
        <f t="shared" si="41"/>
        <v>10.571428571428559</v>
      </c>
      <c r="K205" s="18">
        <f t="shared" si="42"/>
        <v>40699.285714285688</v>
      </c>
      <c r="L205" s="18">
        <f t="shared" si="43"/>
        <v>-5075.2857142856883</v>
      </c>
      <c r="M205" s="18">
        <f t="shared" si="44"/>
        <v>5087410.7142857108</v>
      </c>
    </row>
    <row r="206" spans="1:13" x14ac:dyDescent="0.25">
      <c r="A206" s="17">
        <v>44089</v>
      </c>
      <c r="B206" s="18">
        <v>205</v>
      </c>
      <c r="C206" s="22">
        <v>35633</v>
      </c>
      <c r="D206" s="18">
        <f t="shared" si="38"/>
        <v>9</v>
      </c>
      <c r="E206" s="19">
        <f t="shared" si="39"/>
        <v>0.6428571428571429</v>
      </c>
      <c r="F206" s="18">
        <f t="shared" si="40"/>
        <v>9</v>
      </c>
      <c r="G206" s="18">
        <f>IF(Table6[[#This Row],[Variation MA4]]&lt;&gt;"",0,1)</f>
        <v>0</v>
      </c>
      <c r="H206" s="19">
        <f>IF(Table6[[#This Row],[Prediction]]=0,0,(1/SUM($G$7:$G$91))*(MAX($B$2:$B$270)-Table6[[#This Row],[Day]]))</f>
        <v>0</v>
      </c>
      <c r="I206" s="19">
        <f>IF(F205&lt;&gt;"",IF(F206&lt;&gt;"",F206/F205,I205-'prediction italia'!$P$2),I205-'prediction italia'!$P$2)</f>
        <v>0.97297297297297303</v>
      </c>
      <c r="J206" s="18">
        <f t="shared" si="41"/>
        <v>10.285714285714274</v>
      </c>
      <c r="K206" s="18">
        <f t="shared" si="42"/>
        <v>40709.571428571406</v>
      </c>
      <c r="L206" s="18">
        <f t="shared" si="43"/>
        <v>-5076.5714285714057</v>
      </c>
      <c r="M206" s="18">
        <f t="shared" si="44"/>
        <v>5088696.4285714254</v>
      </c>
    </row>
    <row r="207" spans="1:13" x14ac:dyDescent="0.25">
      <c r="A207" s="17">
        <v>44090</v>
      </c>
      <c r="B207" s="18">
        <v>206</v>
      </c>
      <c r="C207" s="22">
        <v>35645</v>
      </c>
      <c r="D207" s="18">
        <f t="shared" si="38"/>
        <v>12</v>
      </c>
      <c r="E207" s="19">
        <f t="shared" si="39"/>
        <v>1.3333333333333333</v>
      </c>
      <c r="F207" s="18">
        <f t="shared" si="40"/>
        <v>10.5</v>
      </c>
      <c r="G207" s="18">
        <f>IF(Table6[[#This Row],[Variation MA4]]&lt;&gt;"",0,1)</f>
        <v>0</v>
      </c>
      <c r="H207" s="19">
        <f>IF(Table6[[#This Row],[Prediction]]=0,0,(1/SUM($G$7:$G$91))*(MAX($B$2:$B$270)-Table6[[#This Row],[Day]]))</f>
        <v>0</v>
      </c>
      <c r="I207" s="19">
        <f>IF(F206&lt;&gt;"",IF(F207&lt;&gt;"",F207/F206,I206-'prediction italia'!$P$2),I206-'prediction italia'!$P$2)</f>
        <v>1.1666666666666667</v>
      </c>
      <c r="J207" s="18">
        <f t="shared" si="41"/>
        <v>11.999999999999988</v>
      </c>
      <c r="K207" s="18">
        <f t="shared" si="42"/>
        <v>40721.571428571406</v>
      </c>
      <c r="L207" s="18">
        <f t="shared" si="43"/>
        <v>-5076.5714285714057</v>
      </c>
      <c r="M207" s="18">
        <f t="shared" si="44"/>
        <v>5090196.4285714254</v>
      </c>
    </row>
    <row r="208" spans="1:13" x14ac:dyDescent="0.25">
      <c r="A208" s="17">
        <v>44091</v>
      </c>
      <c r="B208" s="18">
        <v>207</v>
      </c>
      <c r="C208" s="22">
        <v>35658</v>
      </c>
      <c r="D208" s="18">
        <f t="shared" si="38"/>
        <v>13</v>
      </c>
      <c r="E208" s="19">
        <f t="shared" si="39"/>
        <v>1.0833333333333333</v>
      </c>
      <c r="F208" s="18">
        <f t="shared" si="40"/>
        <v>12</v>
      </c>
      <c r="G208" s="18">
        <f>IF(Table6[[#This Row],[Variation MA4]]&lt;&gt;"",0,1)</f>
        <v>0</v>
      </c>
      <c r="H208" s="19">
        <f>IF(Table6[[#This Row],[Prediction]]=0,0,(1/SUM($G$7:$G$91))*(MAX($B$2:$B$270)-Table6[[#This Row],[Day]]))</f>
        <v>0</v>
      </c>
      <c r="I208" s="19">
        <f>IF(F207&lt;&gt;"",IF(F208&lt;&gt;"",F208/F207,I207-'prediction italia'!$P$2),I207-'prediction italia'!$P$2)</f>
        <v>1.1428571428571428</v>
      </c>
      <c r="J208" s="18">
        <f t="shared" si="41"/>
        <v>13.714285714285699</v>
      </c>
      <c r="K208" s="18">
        <f t="shared" si="42"/>
        <v>40735.285714285688</v>
      </c>
      <c r="L208" s="18">
        <f t="shared" si="43"/>
        <v>-5077.2857142856883</v>
      </c>
      <c r="M208" s="18">
        <f t="shared" si="44"/>
        <v>5091910.7142857108</v>
      </c>
    </row>
    <row r="209" spans="1:13" x14ac:dyDescent="0.25">
      <c r="A209" s="17">
        <v>44092</v>
      </c>
      <c r="B209" s="18">
        <v>208</v>
      </c>
      <c r="C209" s="22">
        <v>35668</v>
      </c>
      <c r="D209" s="18">
        <f t="shared" si="38"/>
        <v>10</v>
      </c>
      <c r="E209" s="19">
        <f t="shared" si="39"/>
        <v>0.76923076923076927</v>
      </c>
      <c r="F209" s="18">
        <f t="shared" si="40"/>
        <v>11</v>
      </c>
      <c r="G209" s="18">
        <f>IF(Table6[[#This Row],[Variation MA4]]&lt;&gt;"",0,1)</f>
        <v>0</v>
      </c>
      <c r="H209" s="19">
        <f>IF(Table6[[#This Row],[Prediction]]=0,0,(1/SUM($G$7:$G$91))*(MAX($B$2:$B$270)-Table6[[#This Row],[Day]]))</f>
        <v>0</v>
      </c>
      <c r="I209" s="19">
        <f>IF(F208&lt;&gt;"",IF(F209&lt;&gt;"",F209/F208,I208-'prediction italia'!$P$2),I208-'prediction italia'!$P$2)</f>
        <v>0.91666666666666663</v>
      </c>
      <c r="J209" s="18">
        <f t="shared" si="41"/>
        <v>12.571428571428557</v>
      </c>
      <c r="K209" s="18">
        <f t="shared" si="42"/>
        <v>40747.857142857116</v>
      </c>
      <c r="L209" s="18">
        <f t="shared" si="43"/>
        <v>-5079.8571428571158</v>
      </c>
      <c r="M209" s="18">
        <f t="shared" si="44"/>
        <v>5093482.142857139</v>
      </c>
    </row>
    <row r="210" spans="1:13" x14ac:dyDescent="0.25">
      <c r="A210" s="17">
        <v>44093</v>
      </c>
      <c r="B210" s="18">
        <v>209</v>
      </c>
      <c r="C210" s="22">
        <v>35692</v>
      </c>
      <c r="D210" s="18">
        <f t="shared" si="38"/>
        <v>24</v>
      </c>
      <c r="E210" s="19">
        <f t="shared" si="39"/>
        <v>2.4</v>
      </c>
      <c r="F210" s="18">
        <f t="shared" si="40"/>
        <v>14.75</v>
      </c>
      <c r="G210" s="18">
        <f>IF(Table6[[#This Row],[Variation MA4]]&lt;&gt;"",0,1)</f>
        <v>0</v>
      </c>
      <c r="H210" s="19">
        <f>IF(Table6[[#This Row],[Prediction]]=0,0,(1/SUM($G$7:$G$91))*(MAX($B$2:$B$270)-Table6[[#This Row],[Day]]))</f>
        <v>0</v>
      </c>
      <c r="I210" s="19">
        <f>IF(F209&lt;&gt;"",IF(F210&lt;&gt;"",F210/F209,I209-'prediction italia'!$P$2),I209-'prediction italia'!$P$2)</f>
        <v>1.3409090909090908</v>
      </c>
      <c r="J210" s="18">
        <f t="shared" si="41"/>
        <v>16.857142857142836</v>
      </c>
      <c r="K210" s="18">
        <f t="shared" si="42"/>
        <v>40764.714285714261</v>
      </c>
      <c r="L210" s="18">
        <f t="shared" si="43"/>
        <v>-5072.7142857142608</v>
      </c>
      <c r="M210" s="18">
        <f t="shared" si="44"/>
        <v>5095589.2857142827</v>
      </c>
    </row>
    <row r="211" spans="1:13" x14ac:dyDescent="0.25">
      <c r="A211" s="17">
        <v>44094</v>
      </c>
      <c r="B211" s="18">
        <v>210</v>
      </c>
      <c r="C211" s="22">
        <v>35707</v>
      </c>
      <c r="D211" s="18">
        <f t="shared" si="38"/>
        <v>15</v>
      </c>
      <c r="E211" s="19">
        <f t="shared" si="39"/>
        <v>0.625</v>
      </c>
      <c r="F211" s="18">
        <f t="shared" si="40"/>
        <v>15.5</v>
      </c>
      <c r="G211" s="18">
        <f>IF(Table6[[#This Row],[Variation MA4]]&lt;&gt;"",0,1)</f>
        <v>0</v>
      </c>
      <c r="H211" s="19">
        <f>IF(Table6[[#This Row],[Prediction]]=0,0,(1/SUM($G$7:$G$91))*(MAX($B$2:$B$270)-Table6[[#This Row],[Day]]))</f>
        <v>0</v>
      </c>
      <c r="I211" s="19">
        <f>IF(F210&lt;&gt;"",IF(F211&lt;&gt;"",F211/F210,I210-'prediction italia'!$P$2),I210-'prediction italia'!$P$2)</f>
        <v>1.0508474576271187</v>
      </c>
      <c r="J211" s="18">
        <f t="shared" si="41"/>
        <v>17.714285714285694</v>
      </c>
      <c r="K211" s="18">
        <f t="shared" si="42"/>
        <v>40782.428571428543</v>
      </c>
      <c r="L211" s="18">
        <f t="shared" si="43"/>
        <v>-5075.4285714285434</v>
      </c>
      <c r="M211" s="18">
        <f t="shared" si="44"/>
        <v>5097803.5714285681</v>
      </c>
    </row>
    <row r="212" spans="1:13" x14ac:dyDescent="0.25">
      <c r="A212" s="17">
        <v>44095</v>
      </c>
      <c r="B212" s="18">
        <v>211</v>
      </c>
      <c r="C212" s="22">
        <v>35724</v>
      </c>
      <c r="D212" s="18">
        <f t="shared" si="38"/>
        <v>17</v>
      </c>
      <c r="E212" s="19">
        <f t="shared" si="39"/>
        <v>1.1333333333333333</v>
      </c>
      <c r="F212" s="18">
        <f t="shared" si="40"/>
        <v>16.5</v>
      </c>
      <c r="G212" s="18">
        <f>IF(Table6[[#This Row],[Variation MA4]]&lt;&gt;"",0,1)</f>
        <v>0</v>
      </c>
      <c r="H212" s="19">
        <f>IF(Table6[[#This Row],[Prediction]]=0,0,(1/SUM($G$7:$G$91))*(MAX($B$2:$B$270)-Table6[[#This Row],[Day]]))</f>
        <v>0</v>
      </c>
      <c r="I212" s="19">
        <f>IF(F211&lt;&gt;"",IF(F212&lt;&gt;"",F212/F211,I211-'prediction italia'!$P$2),I211-'prediction italia'!$P$2)</f>
        <v>1.064516129032258</v>
      </c>
      <c r="J212" s="18">
        <f t="shared" si="41"/>
        <v>18.857142857142833</v>
      </c>
      <c r="K212" s="18">
        <f t="shared" si="42"/>
        <v>40801.285714285688</v>
      </c>
      <c r="L212" s="18">
        <f t="shared" si="43"/>
        <v>-5077.2857142856883</v>
      </c>
      <c r="M212" s="18">
        <f t="shared" si="44"/>
        <v>5100160.7142857108</v>
      </c>
    </row>
    <row r="213" spans="1:13" x14ac:dyDescent="0.25">
      <c r="A213" s="17">
        <v>44096</v>
      </c>
      <c r="B213" s="18">
        <v>212</v>
      </c>
      <c r="C213" s="22">
        <v>35738</v>
      </c>
      <c r="D213" s="18">
        <f t="shared" si="38"/>
        <v>14</v>
      </c>
      <c r="E213" s="19">
        <f t="shared" si="39"/>
        <v>0.82352941176470584</v>
      </c>
      <c r="F213" s="18">
        <f t="shared" si="40"/>
        <v>17.5</v>
      </c>
      <c r="G213" s="18">
        <f>IF(Table6[[#This Row],[Variation MA4]]&lt;&gt;"",0,1)</f>
        <v>0</v>
      </c>
      <c r="H213" s="19">
        <f>IF(Table6[[#This Row],[Prediction]]=0,0,(1/SUM($G$7:$G$91))*(MAX($B$2:$B$270)-Table6[[#This Row],[Day]]))</f>
        <v>0</v>
      </c>
      <c r="I213" s="19">
        <f>IF(F212&lt;&gt;"",IF(F213&lt;&gt;"",F213/F212,I212-'prediction italia'!$P$2),I212-'prediction italia'!$P$2)</f>
        <v>1.0606060606060606</v>
      </c>
      <c r="J213" s="18">
        <f t="shared" si="41"/>
        <v>19.999999999999972</v>
      </c>
      <c r="K213" s="18">
        <f t="shared" si="42"/>
        <v>40821.285714285688</v>
      </c>
      <c r="L213" s="18">
        <f t="shared" si="43"/>
        <v>-5083.2857142856883</v>
      </c>
      <c r="M213" s="18">
        <f t="shared" si="44"/>
        <v>5102660.7142857108</v>
      </c>
    </row>
    <row r="214" spans="1:13" x14ac:dyDescent="0.25">
      <c r="A214" s="17">
        <v>44097</v>
      </c>
      <c r="B214" s="18">
        <v>213</v>
      </c>
      <c r="C214" s="22">
        <v>35758</v>
      </c>
      <c r="D214" s="18">
        <f t="shared" si="38"/>
        <v>20</v>
      </c>
      <c r="E214" s="19">
        <f t="shared" si="39"/>
        <v>1.4285714285714286</v>
      </c>
      <c r="F214" s="18">
        <f t="shared" si="40"/>
        <v>16.5</v>
      </c>
      <c r="G214" s="18">
        <f>IF(Table6[[#This Row],[Variation MA4]]&lt;&gt;"",0,1)</f>
        <v>0</v>
      </c>
      <c r="H214" s="19">
        <f>IF(Table6[[#This Row],[Prediction]]=0,0,(1/SUM($G$7:$G$91))*(MAX($B$2:$B$270)-Table6[[#This Row],[Day]]))</f>
        <v>0</v>
      </c>
      <c r="I214" s="19">
        <f>IF(F213&lt;&gt;"",IF(F214&lt;&gt;"",F214/F213,I213-'prediction italia'!$P$2),I213-'prediction italia'!$P$2)</f>
        <v>0.94285714285714284</v>
      </c>
      <c r="J214" s="18">
        <f t="shared" si="41"/>
        <v>18.857142857142829</v>
      </c>
      <c r="K214" s="18">
        <f t="shared" si="42"/>
        <v>40840.142857142833</v>
      </c>
      <c r="L214" s="18">
        <f t="shared" si="43"/>
        <v>-5082.1428571428332</v>
      </c>
      <c r="M214" s="18">
        <f t="shared" si="44"/>
        <v>5105017.8571428545</v>
      </c>
    </row>
    <row r="215" spans="1:13" x14ac:dyDescent="0.25">
      <c r="A215" s="17">
        <v>44098</v>
      </c>
      <c r="B215" s="18">
        <v>214</v>
      </c>
      <c r="C215" s="22">
        <v>35781</v>
      </c>
      <c r="D215" s="18">
        <f t="shared" si="38"/>
        <v>23</v>
      </c>
      <c r="E215" s="19">
        <f t="shared" si="39"/>
        <v>1.1499999999999999</v>
      </c>
      <c r="F215" s="18">
        <f t="shared" si="40"/>
        <v>18.5</v>
      </c>
      <c r="G215" s="18">
        <f>IF(Table6[[#This Row],[Variation MA4]]&lt;&gt;"",0,1)</f>
        <v>0</v>
      </c>
      <c r="H215" s="19">
        <f>IF(Table6[[#This Row],[Prediction]]=0,0,(1/SUM($G$7:$G$91))*(MAX($B$2:$B$270)-Table6[[#This Row],[Day]]))</f>
        <v>0</v>
      </c>
      <c r="I215" s="19">
        <f>IF(F214&lt;&gt;"",IF(F215&lt;&gt;"",F215/F214,I214-'prediction italia'!$P$2),I214-'prediction italia'!$P$2)</f>
        <v>1.1212121212121211</v>
      </c>
      <c r="J215" s="18">
        <f t="shared" si="41"/>
        <v>21.14285714285711</v>
      </c>
      <c r="K215" s="18">
        <f t="shared" si="42"/>
        <v>40861.285714285688</v>
      </c>
      <c r="L215" s="18">
        <f t="shared" si="43"/>
        <v>-5080.2857142856883</v>
      </c>
      <c r="M215" s="18">
        <f t="shared" si="44"/>
        <v>5107660.7142857108</v>
      </c>
    </row>
    <row r="216" spans="1:13" x14ac:dyDescent="0.25">
      <c r="A216" s="17">
        <v>44099</v>
      </c>
      <c r="B216" s="18">
        <v>215</v>
      </c>
      <c r="C216" s="22">
        <v>35801</v>
      </c>
      <c r="D216" s="18">
        <f t="shared" si="38"/>
        <v>20</v>
      </c>
      <c r="E216" s="19">
        <f t="shared" si="39"/>
        <v>0.86956521739130432</v>
      </c>
      <c r="F216" s="18">
        <f t="shared" si="40"/>
        <v>19.25</v>
      </c>
      <c r="G216" s="18">
        <f>IF(Table6[[#This Row],[Variation MA4]]&lt;&gt;"",0,1)</f>
        <v>0</v>
      </c>
      <c r="H216" s="19">
        <f>IF(Table6[[#This Row],[Prediction]]=0,0,(1/SUM($G$7:$G$91))*(MAX($B$2:$B$270)-Table6[[#This Row],[Day]]))</f>
        <v>0</v>
      </c>
      <c r="I216" s="19">
        <f>IF(F215&lt;&gt;"",IF(F216&lt;&gt;"",F216/F215,I215-'prediction italia'!$P$2),I215-'prediction italia'!$P$2)</f>
        <v>1.0405405405405406</v>
      </c>
      <c r="J216" s="18">
        <f t="shared" si="41"/>
        <v>21.999999999999968</v>
      </c>
      <c r="K216" s="18">
        <f t="shared" si="42"/>
        <v>40883.285714285688</v>
      </c>
      <c r="L216" s="18">
        <f t="shared" si="43"/>
        <v>-5082.2857142856883</v>
      </c>
      <c r="M216" s="18">
        <f t="shared" si="44"/>
        <v>5110410.7142857108</v>
      </c>
    </row>
    <row r="217" spans="1:13" x14ac:dyDescent="0.25">
      <c r="A217" s="17">
        <v>44100</v>
      </c>
      <c r="B217" s="18">
        <v>216</v>
      </c>
      <c r="C217" s="22">
        <v>35818</v>
      </c>
      <c r="D217" s="18">
        <f t="shared" si="38"/>
        <v>17</v>
      </c>
      <c r="E217" s="19">
        <f t="shared" si="39"/>
        <v>0.85</v>
      </c>
      <c r="F217" s="18">
        <f t="shared" si="40"/>
        <v>20</v>
      </c>
      <c r="G217" s="18">
        <f>IF(Table6[[#This Row],[Variation MA4]]&lt;&gt;"",0,1)</f>
        <v>0</v>
      </c>
      <c r="H217" s="19">
        <f>IF(Table6[[#This Row],[Prediction]]=0,0,(1/SUM($G$7:$G$91))*(MAX($B$2:$B$270)-Table6[[#This Row],[Day]]))</f>
        <v>0</v>
      </c>
      <c r="I217" s="19">
        <f>IF(F216&lt;&gt;"",IF(F217&lt;&gt;"",F217/F216,I216-'prediction italia'!$P$2),I216-'prediction italia'!$P$2)</f>
        <v>1.0389610389610389</v>
      </c>
      <c r="J217" s="18">
        <f t="shared" si="41"/>
        <v>22.857142857142822</v>
      </c>
      <c r="K217" s="18">
        <f t="shared" si="42"/>
        <v>40906.142857142833</v>
      </c>
      <c r="L217" s="18">
        <f t="shared" si="43"/>
        <v>-5088.1428571428332</v>
      </c>
      <c r="M217" s="18">
        <f t="shared" si="44"/>
        <v>5113267.8571428545</v>
      </c>
    </row>
    <row r="218" spans="1:13" x14ac:dyDescent="0.25">
      <c r="A218" s="17">
        <v>44101</v>
      </c>
      <c r="B218" s="18">
        <v>217</v>
      </c>
      <c r="C218" s="22">
        <v>35835</v>
      </c>
      <c r="D218" s="18">
        <f t="shared" si="38"/>
        <v>17</v>
      </c>
      <c r="E218" s="19">
        <f t="shared" si="39"/>
        <v>1</v>
      </c>
      <c r="F218" s="18">
        <f t="shared" si="40"/>
        <v>19.25</v>
      </c>
      <c r="G218" s="18">
        <f>IF(Table6[[#This Row],[Variation MA4]]&lt;&gt;"",0,1)</f>
        <v>0</v>
      </c>
      <c r="H218" s="19">
        <f>IF(Table6[[#This Row],[Prediction]]=0,0,(1/SUM($G$7:$G$91))*(MAX($B$2:$B$270)-Table6[[#This Row],[Day]]))</f>
        <v>0</v>
      </c>
      <c r="I218" s="19">
        <f>IF(F217&lt;&gt;"",IF(F218&lt;&gt;"",F218/F217,I217-'prediction italia'!$P$2),I217-'prediction italia'!$P$2)</f>
        <v>0.96250000000000002</v>
      </c>
      <c r="J218" s="18">
        <f t="shared" si="41"/>
        <v>21.999999999999968</v>
      </c>
      <c r="K218" s="18">
        <f t="shared" si="42"/>
        <v>40928.142857142833</v>
      </c>
      <c r="L218" s="18">
        <f t="shared" si="43"/>
        <v>-5093.1428571428332</v>
      </c>
      <c r="M218" s="18">
        <f t="shared" si="44"/>
        <v>5116017.8571428545</v>
      </c>
    </row>
    <row r="219" spans="1:13" x14ac:dyDescent="0.25">
      <c r="A219" s="17">
        <v>44102</v>
      </c>
      <c r="B219" s="18">
        <v>218</v>
      </c>
      <c r="C219" s="22">
        <v>35851</v>
      </c>
      <c r="D219" s="18">
        <f t="shared" si="38"/>
        <v>16</v>
      </c>
      <c r="E219" s="19">
        <f t="shared" si="39"/>
        <v>0.94117647058823528</v>
      </c>
      <c r="F219" s="18">
        <f t="shared" si="40"/>
        <v>17.5</v>
      </c>
      <c r="G219" s="18">
        <f>IF(Table6[[#This Row],[Variation MA4]]&lt;&gt;"",0,1)</f>
        <v>0</v>
      </c>
      <c r="H219" s="19">
        <f>IF(Table6[[#This Row],[Prediction]]=0,0,(1/SUM($G$7:$G$91))*(MAX($B$2:$B$270)-Table6[[#This Row],[Day]]))</f>
        <v>0</v>
      </c>
      <c r="I219" s="19">
        <f>IF(F218&lt;&gt;"",IF(F219&lt;&gt;"",F219/F218,I218-'prediction italia'!$P$2),I218-'prediction italia'!$P$2)</f>
        <v>0.90909090909090906</v>
      </c>
      <c r="J219" s="18">
        <f t="shared" si="41"/>
        <v>19.999999999999972</v>
      </c>
      <c r="K219" s="18">
        <f t="shared" si="42"/>
        <v>40948.142857142833</v>
      </c>
      <c r="L219" s="18">
        <f t="shared" si="43"/>
        <v>-5097.1428571428332</v>
      </c>
      <c r="M219" s="18">
        <f t="shared" si="44"/>
        <v>5118517.8571428545</v>
      </c>
    </row>
    <row r="220" spans="1:13" x14ac:dyDescent="0.25">
      <c r="A220" s="17">
        <v>44103</v>
      </c>
      <c r="B220" s="18">
        <v>219</v>
      </c>
      <c r="C220" s="22">
        <v>35875</v>
      </c>
      <c r="D220" s="18">
        <f t="shared" si="38"/>
        <v>24</v>
      </c>
      <c r="E220" s="19">
        <f t="shared" si="39"/>
        <v>1.5</v>
      </c>
      <c r="F220" s="18">
        <f t="shared" si="40"/>
        <v>18.5</v>
      </c>
      <c r="G220" s="18">
        <f>IF(Table6[[#This Row],[Variation MA4]]&lt;&gt;"",0,1)</f>
        <v>0</v>
      </c>
      <c r="H220" s="19">
        <f>IF(Table6[[#This Row],[Prediction]]=0,0,(1/SUM($G$7:$G$91))*(MAX($B$2:$B$270)-Table6[[#This Row],[Day]]))</f>
        <v>0</v>
      </c>
      <c r="I220" s="19">
        <f>IF(F219&lt;&gt;"",IF(F220&lt;&gt;"",F220/F219,I219-'prediction italia'!$P$2),I219-'prediction italia'!$P$2)</f>
        <v>1.0571428571428572</v>
      </c>
      <c r="J220" s="18">
        <f t="shared" si="41"/>
        <v>21.142857142857114</v>
      </c>
      <c r="K220" s="18">
        <f t="shared" si="42"/>
        <v>40969.285714285688</v>
      </c>
      <c r="L220" s="18">
        <f t="shared" si="43"/>
        <v>-5094.2857142856883</v>
      </c>
      <c r="M220" s="18">
        <f t="shared" si="44"/>
        <v>5121160.7142857108</v>
      </c>
    </row>
    <row r="221" spans="1:13" x14ac:dyDescent="0.25">
      <c r="A221" s="17">
        <v>44104</v>
      </c>
      <c r="B221" s="18">
        <v>220</v>
      </c>
      <c r="C221" s="22">
        <v>35894</v>
      </c>
      <c r="D221" s="18">
        <f t="shared" si="38"/>
        <v>19</v>
      </c>
      <c r="E221" s="19">
        <f t="shared" si="39"/>
        <v>0.79166666666666663</v>
      </c>
      <c r="F221" s="18">
        <f t="shared" si="40"/>
        <v>19</v>
      </c>
      <c r="G221" s="18">
        <f>IF(Table6[[#This Row],[Variation MA4]]&lt;&gt;"",0,1)</f>
        <v>0</v>
      </c>
      <c r="H221" s="19">
        <f>IF(Table6[[#This Row],[Prediction]]=0,0,(1/SUM($G$7:$G$91))*(MAX($B$2:$B$270)-Table6[[#This Row],[Day]]))</f>
        <v>0</v>
      </c>
      <c r="I221" s="19">
        <f>IF(F220&lt;&gt;"",IF(F221&lt;&gt;"",F221/F220,I220-'prediction italia'!$P$2),I220-'prediction italia'!$P$2)</f>
        <v>1.027027027027027</v>
      </c>
      <c r="J221" s="18">
        <f t="shared" si="41"/>
        <v>21.714285714285683</v>
      </c>
      <c r="K221" s="18">
        <f t="shared" si="42"/>
        <v>40990.999999999971</v>
      </c>
      <c r="L221" s="18">
        <f t="shared" si="43"/>
        <v>-5096.9999999999709</v>
      </c>
      <c r="M221" s="18">
        <f t="shared" si="44"/>
        <v>5123874.9999999963</v>
      </c>
    </row>
    <row r="222" spans="1:13" x14ac:dyDescent="0.25">
      <c r="A222" s="17">
        <v>44105</v>
      </c>
      <c r="B222" s="18">
        <v>221</v>
      </c>
      <c r="C222" s="22">
        <v>35918</v>
      </c>
      <c r="D222" s="18">
        <f t="shared" si="38"/>
        <v>24</v>
      </c>
      <c r="E222" s="19">
        <f t="shared" si="39"/>
        <v>1.263157894736842</v>
      </c>
      <c r="F222" s="18">
        <f t="shared" si="40"/>
        <v>20.75</v>
      </c>
      <c r="G222" s="18">
        <f>IF(Table6[[#This Row],[Variation MA4]]&lt;&gt;"",0,1)</f>
        <v>0</v>
      </c>
      <c r="H222" s="19">
        <f>IF(Table6[[#This Row],[Prediction]]=0,0,(1/SUM($G$7:$G$91))*(MAX($B$2:$B$270)-Table6[[#This Row],[Day]]))</f>
        <v>0</v>
      </c>
      <c r="I222" s="19">
        <f>IF(F221&lt;&gt;"",IF(F222&lt;&gt;"",F222/F221,I221-'prediction italia'!$P$2),I221-'prediction italia'!$P$2)</f>
        <v>1.0921052631578947</v>
      </c>
      <c r="J222" s="18">
        <f t="shared" si="41"/>
        <v>23.71428571428568</v>
      </c>
      <c r="K222" s="18">
        <f t="shared" si="42"/>
        <v>41014.714285714253</v>
      </c>
      <c r="L222" s="18">
        <f t="shared" si="43"/>
        <v>-5096.7142857142535</v>
      </c>
      <c r="M222" s="18">
        <f t="shared" si="44"/>
        <v>5126839.2857142817</v>
      </c>
    </row>
    <row r="223" spans="1:13" x14ac:dyDescent="0.25">
      <c r="A223" s="17">
        <v>44106</v>
      </c>
      <c r="B223" s="18">
        <v>222</v>
      </c>
      <c r="C223" s="22">
        <v>35941</v>
      </c>
      <c r="D223" s="18">
        <f t="shared" si="38"/>
        <v>23</v>
      </c>
      <c r="E223" s="19">
        <f t="shared" si="39"/>
        <v>0.95833333333333337</v>
      </c>
      <c r="F223" s="18">
        <f t="shared" si="40"/>
        <v>22.5</v>
      </c>
      <c r="G223" s="18">
        <f>IF(Table6[[#This Row],[Variation MA4]]&lt;&gt;"",0,1)</f>
        <v>0</v>
      </c>
      <c r="H223" s="19">
        <f>IF(Table6[[#This Row],[Prediction]]=0,0,(1/SUM($G$7:$G$91))*(MAX($B$2:$B$270)-Table6[[#This Row],[Day]]))</f>
        <v>0</v>
      </c>
      <c r="I223" s="19">
        <f>IF(F222&lt;&gt;"",IF(F223&lt;&gt;"",F223/F222,I222-'prediction italia'!$P$2),I222-'prediction italia'!$P$2)</f>
        <v>1.0843373493975903</v>
      </c>
      <c r="J223" s="18">
        <f t="shared" si="41"/>
        <v>25.714285714285676</v>
      </c>
      <c r="K223" s="18">
        <f t="shared" si="42"/>
        <v>41040.428571428536</v>
      </c>
      <c r="L223" s="18">
        <f t="shared" si="43"/>
        <v>-5099.4285714285361</v>
      </c>
      <c r="M223" s="18">
        <f t="shared" si="44"/>
        <v>5130053.5714285672</v>
      </c>
    </row>
    <row r="224" spans="1:13" x14ac:dyDescent="0.25">
      <c r="A224" s="17">
        <v>44107</v>
      </c>
      <c r="B224" s="18">
        <v>223</v>
      </c>
      <c r="C224" s="22">
        <v>35968</v>
      </c>
      <c r="D224" s="18">
        <f t="shared" si="38"/>
        <v>27</v>
      </c>
      <c r="E224" s="19">
        <f t="shared" si="39"/>
        <v>1.173913043478261</v>
      </c>
      <c r="F224" s="18">
        <f t="shared" si="40"/>
        <v>23.25</v>
      </c>
      <c r="G224" s="18">
        <f>IF(Table6[[#This Row],[Variation MA4]]&lt;&gt;"",0,1)</f>
        <v>0</v>
      </c>
      <c r="H224" s="19">
        <f>IF(Table6[[#This Row],[Prediction]]=0,0,(1/SUM($G$7:$G$91))*(MAX($B$2:$B$270)-Table6[[#This Row],[Day]]))</f>
        <v>0</v>
      </c>
      <c r="I224" s="19">
        <f>IF(F223&lt;&gt;"",IF(F224&lt;&gt;"",F224/F223,I223-'prediction italia'!$P$2),I223-'prediction italia'!$P$2)</f>
        <v>1.0333333333333334</v>
      </c>
      <c r="J224" s="18">
        <f t="shared" si="41"/>
        <v>26.571428571428534</v>
      </c>
      <c r="K224" s="18">
        <f t="shared" si="42"/>
        <v>41066.999999999964</v>
      </c>
      <c r="L224" s="18">
        <f t="shared" si="43"/>
        <v>-5098.9999999999636</v>
      </c>
      <c r="M224" s="18">
        <f t="shared" si="44"/>
        <v>5133374.9999999953</v>
      </c>
    </row>
    <row r="225" spans="1:13" x14ac:dyDescent="0.25">
      <c r="A225" s="17">
        <v>44108</v>
      </c>
      <c r="B225" s="18">
        <v>224</v>
      </c>
      <c r="C225" s="22">
        <v>35986</v>
      </c>
      <c r="D225" s="18">
        <f t="shared" si="38"/>
        <v>18</v>
      </c>
      <c r="E225" s="19">
        <f t="shared" si="39"/>
        <v>0.66666666666666663</v>
      </c>
      <c r="F225" s="18">
        <f t="shared" si="40"/>
        <v>23</v>
      </c>
      <c r="G225" s="18">
        <f>IF(Table6[[#This Row],[Variation MA4]]&lt;&gt;"",0,1)</f>
        <v>0</v>
      </c>
      <c r="H225" s="19">
        <f>IF(Table6[[#This Row],[Prediction]]=0,0,(1/SUM($G$7:$G$91))*(MAX($B$2:$B$270)-Table6[[#This Row],[Day]]))</f>
        <v>0</v>
      </c>
      <c r="I225" s="19">
        <f>IF(F224&lt;&gt;"",IF(F225&lt;&gt;"",F225/F224,I224-'prediction italia'!$P$2),I224-'prediction italia'!$P$2)</f>
        <v>0.989247311827957</v>
      </c>
      <c r="J225" s="18">
        <f t="shared" si="41"/>
        <v>26.285714285714249</v>
      </c>
      <c r="K225" s="18">
        <f t="shared" si="42"/>
        <v>41093.285714285681</v>
      </c>
      <c r="L225" s="18">
        <f t="shared" si="43"/>
        <v>-5107.285714285681</v>
      </c>
      <c r="M225" s="18">
        <f t="shared" si="44"/>
        <v>5136660.7142857099</v>
      </c>
    </row>
    <row r="226" spans="1:13" x14ac:dyDescent="0.25">
      <c r="A226" s="17">
        <v>44109</v>
      </c>
      <c r="B226" s="18">
        <v>225</v>
      </c>
      <c r="C226" s="22">
        <v>36002</v>
      </c>
      <c r="D226" s="18">
        <f t="shared" si="38"/>
        <v>16</v>
      </c>
      <c r="E226" s="19">
        <f t="shared" si="39"/>
        <v>0.88888888888888884</v>
      </c>
      <c r="F226" s="18">
        <f t="shared" si="40"/>
        <v>21</v>
      </c>
      <c r="G226" s="18">
        <f>IF(Table6[[#This Row],[Variation MA4]]&lt;&gt;"",0,1)</f>
        <v>0</v>
      </c>
      <c r="H226" s="19">
        <f>IF(Table6[[#This Row],[Prediction]]=0,0,(1/SUM($G$7:$G$91))*(MAX($B$2:$B$270)-Table6[[#This Row],[Day]]))</f>
        <v>0</v>
      </c>
      <c r="I226" s="19">
        <f>IF(F225&lt;&gt;"",IF(F226&lt;&gt;"",F226/F225,I225-'prediction italia'!$P$2),I225-'prediction italia'!$P$2)</f>
        <v>0.91304347826086951</v>
      </c>
      <c r="J226" s="18">
        <f t="shared" si="41"/>
        <v>23.999999999999964</v>
      </c>
      <c r="K226" s="18">
        <f t="shared" si="42"/>
        <v>41117.285714285681</v>
      </c>
      <c r="L226" s="18">
        <f t="shared" si="43"/>
        <v>-5115.285714285681</v>
      </c>
      <c r="M226" s="18">
        <f t="shared" si="44"/>
        <v>5139660.7142857099</v>
      </c>
    </row>
    <row r="227" spans="1:13" x14ac:dyDescent="0.25">
      <c r="A227" s="17">
        <v>44110</v>
      </c>
      <c r="B227" s="18">
        <v>226</v>
      </c>
      <c r="C227" s="22">
        <v>36030</v>
      </c>
      <c r="D227" s="18">
        <f t="shared" si="38"/>
        <v>28</v>
      </c>
      <c r="E227" s="19">
        <f t="shared" si="39"/>
        <v>1.75</v>
      </c>
      <c r="F227" s="18">
        <f t="shared" si="40"/>
        <v>22.25</v>
      </c>
      <c r="G227" s="18">
        <f>IF(Table6[[#This Row],[Variation MA4]]&lt;&gt;"",0,1)</f>
        <v>0</v>
      </c>
      <c r="H227" s="19">
        <f>IF(Table6[[#This Row],[Prediction]]=0,0,(1/SUM($G$7:$G$91))*(MAX($B$2:$B$270)-Table6[[#This Row],[Day]]))</f>
        <v>0</v>
      </c>
      <c r="I227" s="19">
        <f>IF(F226&lt;&gt;"",IF(F227&lt;&gt;"",F227/F226,I226-'prediction italia'!$P$2),I226-'prediction italia'!$P$2)</f>
        <v>1.0595238095238095</v>
      </c>
      <c r="J227" s="18">
        <f t="shared" si="41"/>
        <v>25.428571428571392</v>
      </c>
      <c r="K227" s="18">
        <f t="shared" si="42"/>
        <v>41142.714285714253</v>
      </c>
      <c r="L227" s="18">
        <f t="shared" si="43"/>
        <v>-5112.7142857142535</v>
      </c>
      <c r="M227" s="18">
        <f t="shared" si="44"/>
        <v>5142839.2857142817</v>
      </c>
    </row>
    <row r="228" spans="1:13" x14ac:dyDescent="0.25">
      <c r="A228" s="17">
        <v>44111</v>
      </c>
      <c r="B228" s="18">
        <v>227</v>
      </c>
      <c r="C228" s="22">
        <v>36061</v>
      </c>
      <c r="D228" s="18">
        <f t="shared" si="38"/>
        <v>31</v>
      </c>
      <c r="E228" s="19">
        <f t="shared" si="39"/>
        <v>1.1071428571428572</v>
      </c>
      <c r="F228" s="18">
        <f t="shared" si="40"/>
        <v>23.25</v>
      </c>
      <c r="G228" s="18">
        <f>IF(Table6[[#This Row],[Variation MA4]]&lt;&gt;"",0,1)</f>
        <v>0</v>
      </c>
      <c r="H228" s="19">
        <f>IF(Table6[[#This Row],[Prediction]]=0,0,(1/SUM($G$7:$G$91))*(MAX($B$2:$B$270)-Table6[[#This Row],[Day]]))</f>
        <v>0</v>
      </c>
      <c r="I228" s="19">
        <f>IF(F227&lt;&gt;"",IF(F228&lt;&gt;"",F228/F227,I227-'prediction italia'!$P$2),I227-'prediction italia'!$P$2)</f>
        <v>1.0449438202247192</v>
      </c>
      <c r="J228" s="18">
        <f t="shared" si="41"/>
        <v>26.571428571428534</v>
      </c>
      <c r="K228" s="18">
        <f t="shared" si="42"/>
        <v>41169.285714285681</v>
      </c>
      <c r="L228" s="18">
        <f t="shared" si="43"/>
        <v>-5108.285714285681</v>
      </c>
      <c r="M228" s="18">
        <f t="shared" si="44"/>
        <v>5146160.7142857099</v>
      </c>
    </row>
    <row r="229" spans="1:13" x14ac:dyDescent="0.25">
      <c r="A229" s="17">
        <v>44112</v>
      </c>
      <c r="B229" s="18">
        <v>228</v>
      </c>
      <c r="C229" s="22">
        <v>36083</v>
      </c>
      <c r="D229" s="18">
        <f t="shared" si="38"/>
        <v>22</v>
      </c>
      <c r="E229" s="19">
        <f t="shared" si="39"/>
        <v>0.70967741935483875</v>
      </c>
      <c r="F229" s="18">
        <f t="shared" si="40"/>
        <v>24.25</v>
      </c>
      <c r="G229" s="18">
        <f>IF(Table6[[#This Row],[Variation MA4]]&lt;&gt;"",0,1)</f>
        <v>0</v>
      </c>
      <c r="H229" s="19">
        <f>IF(Table6[[#This Row],[Prediction]]=0,0,(1/SUM($G$7:$G$91))*(MAX($B$2:$B$270)-Table6[[#This Row],[Day]]))</f>
        <v>0</v>
      </c>
      <c r="I229" s="19">
        <f>IF(F228&lt;&gt;"",IF(F229&lt;&gt;"",F229/F228,I228-'prediction italia'!$P$2),I228-'prediction italia'!$P$2)</f>
        <v>1.043010752688172</v>
      </c>
      <c r="J229" s="18">
        <f t="shared" si="41"/>
        <v>27.714285714285673</v>
      </c>
      <c r="K229" s="18">
        <f t="shared" si="42"/>
        <v>41196.999999999964</v>
      </c>
      <c r="L229" s="18">
        <f t="shared" si="43"/>
        <v>-5113.9999999999636</v>
      </c>
      <c r="M229" s="18">
        <f t="shared" si="44"/>
        <v>5149624.9999999953</v>
      </c>
    </row>
    <row r="230" spans="1:13" x14ac:dyDescent="0.25">
      <c r="A230" s="17">
        <v>44113</v>
      </c>
      <c r="B230" s="18">
        <v>229</v>
      </c>
      <c r="C230" s="22">
        <v>36111</v>
      </c>
      <c r="D230" s="18">
        <f t="shared" si="38"/>
        <v>28</v>
      </c>
      <c r="E230" s="19">
        <f t="shared" si="39"/>
        <v>1.2727272727272727</v>
      </c>
      <c r="F230" s="18">
        <f t="shared" si="40"/>
        <v>27.25</v>
      </c>
      <c r="G230" s="18">
        <f>IF(Table6[[#This Row],[Variation MA4]]&lt;&gt;"",0,1)</f>
        <v>0</v>
      </c>
      <c r="H230" s="19">
        <f>IF(Table6[[#This Row],[Prediction]]=0,0,(1/SUM($G$7:$G$91))*(MAX($B$2:$B$270)-Table6[[#This Row],[Day]]))</f>
        <v>0</v>
      </c>
      <c r="I230" s="19">
        <f>IF(F229&lt;&gt;"",IF(F230&lt;&gt;"",F230/F229,I229-'prediction italia'!$P$2),I229-'prediction italia'!$P$2)</f>
        <v>1.1237113402061856</v>
      </c>
      <c r="J230" s="18">
        <f t="shared" si="41"/>
        <v>31.142857142857096</v>
      </c>
      <c r="K230" s="18">
        <f t="shared" si="42"/>
        <v>41228.142857142819</v>
      </c>
      <c r="L230" s="18">
        <f t="shared" si="43"/>
        <v>-5117.1428571428187</v>
      </c>
      <c r="M230" s="18">
        <f t="shared" si="44"/>
        <v>5153517.8571428526</v>
      </c>
    </row>
    <row r="231" spans="1:13" x14ac:dyDescent="0.25">
      <c r="A231" s="17">
        <v>44114</v>
      </c>
      <c r="B231" s="18">
        <v>230</v>
      </c>
      <c r="C231" s="22">
        <v>36140</v>
      </c>
      <c r="D231" s="18">
        <f t="shared" si="38"/>
        <v>29</v>
      </c>
      <c r="E231" s="19">
        <f t="shared" si="39"/>
        <v>1.0357142857142858</v>
      </c>
      <c r="F231" s="18">
        <f t="shared" si="40"/>
        <v>27.5</v>
      </c>
      <c r="G231" s="18">
        <f>IF(Table6[[#This Row],[Variation MA4]]&lt;&gt;"",0,1)</f>
        <v>0</v>
      </c>
      <c r="H231" s="19">
        <f>IF(Table6[[#This Row],[Prediction]]=0,0,(1/SUM($G$7:$G$91))*(MAX($B$2:$B$270)-Table6[[#This Row],[Day]]))</f>
        <v>0</v>
      </c>
      <c r="I231" s="19">
        <f>IF(F230&lt;&gt;"",IF(F231&lt;&gt;"",F231/F230,I230-'prediction italia'!$P$2),I230-'prediction italia'!$P$2)</f>
        <v>1.0091743119266054</v>
      </c>
      <c r="J231" s="18">
        <f t="shared" si="41"/>
        <v>31.428571428571381</v>
      </c>
      <c r="K231" s="18">
        <f t="shared" si="42"/>
        <v>41259.571428571391</v>
      </c>
      <c r="L231" s="18">
        <f t="shared" si="43"/>
        <v>-5119.5714285713912</v>
      </c>
      <c r="M231" s="18">
        <f t="shared" si="44"/>
        <v>5157446.4285714235</v>
      </c>
    </row>
    <row r="232" spans="1:13" x14ac:dyDescent="0.25">
      <c r="A232" s="17">
        <v>44115</v>
      </c>
      <c r="B232" s="18">
        <v>231</v>
      </c>
      <c r="C232" s="22">
        <v>36166</v>
      </c>
      <c r="D232" s="18">
        <f t="shared" si="38"/>
        <v>26</v>
      </c>
      <c r="E232" s="19">
        <f t="shared" si="39"/>
        <v>0.89655172413793105</v>
      </c>
      <c r="F232" s="18">
        <f t="shared" si="40"/>
        <v>26.25</v>
      </c>
      <c r="G232" s="18">
        <f>IF(Table6[[#This Row],[Variation MA4]]&lt;&gt;"",0,1)</f>
        <v>0</v>
      </c>
      <c r="H232" s="19">
        <f>IF(Table6[[#This Row],[Prediction]]=0,0,(1/SUM($G$7:$G$91))*(MAX($B$2:$B$270)-Table6[[#This Row],[Day]]))</f>
        <v>0</v>
      </c>
      <c r="I232" s="19">
        <f>IF(F231&lt;&gt;"",IF(F232&lt;&gt;"",F232/F231,I231-'prediction italia'!$P$2),I231-'prediction italia'!$P$2)</f>
        <v>0.95454545454545459</v>
      </c>
      <c r="J232" s="18">
        <f t="shared" si="41"/>
        <v>29.999999999999957</v>
      </c>
      <c r="K232" s="18">
        <f t="shared" si="42"/>
        <v>41289.571428571391</v>
      </c>
      <c r="L232" s="18">
        <f t="shared" si="43"/>
        <v>-5123.5714285713912</v>
      </c>
      <c r="M232" s="18">
        <f t="shared" si="44"/>
        <v>5161196.4285714235</v>
      </c>
    </row>
    <row r="233" spans="1:13" x14ac:dyDescent="0.25">
      <c r="A233" s="17">
        <v>44116</v>
      </c>
      <c r="B233" s="18">
        <v>232</v>
      </c>
      <c r="C233" s="22">
        <v>36205</v>
      </c>
      <c r="D233" s="18">
        <f t="shared" si="38"/>
        <v>39</v>
      </c>
      <c r="E233" s="19">
        <f t="shared" si="39"/>
        <v>1.5</v>
      </c>
      <c r="F233" s="18">
        <f t="shared" si="40"/>
        <v>30.5</v>
      </c>
      <c r="G233" s="18">
        <f>IF(Table6[[#This Row],[Variation MA4]]&lt;&gt;"",0,1)</f>
        <v>0</v>
      </c>
      <c r="H233" s="19">
        <f>IF(Table6[[#This Row],[Prediction]]=0,0,(1/SUM($G$7:$G$91))*(MAX($B$2:$B$270)-Table6[[#This Row],[Day]]))</f>
        <v>0</v>
      </c>
      <c r="I233" s="19">
        <f>IF(F232&lt;&gt;"",IF(F233&lt;&gt;"",F233/F232,I232-'prediction italia'!$P$2),I232-'prediction italia'!$P$2)</f>
        <v>1.161904761904762</v>
      </c>
      <c r="J233" s="18">
        <f t="shared" si="41"/>
        <v>34.857142857142811</v>
      </c>
      <c r="K233" s="18">
        <f t="shared" si="42"/>
        <v>41324.428571428536</v>
      </c>
      <c r="L233" s="18">
        <f t="shared" si="43"/>
        <v>-5119.4285714285361</v>
      </c>
      <c r="M233" s="18">
        <f t="shared" si="44"/>
        <v>5165553.5714285672</v>
      </c>
    </row>
    <row r="234" spans="1:13" x14ac:dyDescent="0.25">
      <c r="A234" s="17">
        <v>44117</v>
      </c>
      <c r="B234" s="18">
        <v>233</v>
      </c>
      <c r="C234" s="22">
        <v>36246</v>
      </c>
      <c r="D234" s="18">
        <f t="shared" si="38"/>
        <v>41</v>
      </c>
      <c r="E234" s="19">
        <f t="shared" si="39"/>
        <v>1.0512820512820513</v>
      </c>
      <c r="F234" s="18">
        <f t="shared" si="40"/>
        <v>33.75</v>
      </c>
      <c r="G234" s="18">
        <f>IF(Table6[[#This Row],[Variation MA4]]&lt;&gt;"",0,1)</f>
        <v>0</v>
      </c>
      <c r="H234" s="19">
        <f>IF(Table6[[#This Row],[Prediction]]=0,0,(1/SUM($G$7:$G$91))*(MAX($B$2:$B$270)-Table6[[#This Row],[Day]]))</f>
        <v>0</v>
      </c>
      <c r="I234" s="19">
        <f>IF(F233&lt;&gt;"",IF(F234&lt;&gt;"",F234/F233,I233-'prediction italia'!$P$2),I233-'prediction italia'!$P$2)</f>
        <v>1.1065573770491803</v>
      </c>
      <c r="J234" s="18">
        <f t="shared" si="41"/>
        <v>38.57142857142852</v>
      </c>
      <c r="K234" s="18">
        <f t="shared" si="42"/>
        <v>41362.999999999964</v>
      </c>
      <c r="L234" s="18">
        <f t="shared" si="43"/>
        <v>-5116.9999999999636</v>
      </c>
      <c r="M234" s="18">
        <f t="shared" si="44"/>
        <v>5170374.9999999953</v>
      </c>
    </row>
    <row r="235" spans="1:13" x14ac:dyDescent="0.25">
      <c r="A235" s="17">
        <v>44118</v>
      </c>
      <c r="B235" s="18">
        <v>234</v>
      </c>
      <c r="C235" s="22">
        <v>36289</v>
      </c>
      <c r="D235" s="18">
        <f t="shared" si="38"/>
        <v>43</v>
      </c>
      <c r="E235" s="19">
        <f t="shared" si="39"/>
        <v>1.0487804878048781</v>
      </c>
      <c r="F235" s="18">
        <f t="shared" si="40"/>
        <v>37.25</v>
      </c>
      <c r="G235" s="18">
        <f>IF(Table6[[#This Row],[Variation MA4]]&lt;&gt;"",0,1)</f>
        <v>0</v>
      </c>
      <c r="H235" s="19">
        <f>IF(Table6[[#This Row],[Prediction]]=0,0,(1/SUM($G$7:$G$91))*(MAX($B$2:$B$270)-Table6[[#This Row],[Day]]))</f>
        <v>0</v>
      </c>
      <c r="I235" s="19">
        <f>IF(F234&lt;&gt;"",IF(F235&lt;&gt;"",F235/F234,I234-'prediction italia'!$P$2),I234-'prediction italia'!$P$2)</f>
        <v>1.1037037037037036</v>
      </c>
      <c r="J235" s="18">
        <f t="shared" si="41"/>
        <v>42.571428571428513</v>
      </c>
      <c r="K235" s="18">
        <f t="shared" si="42"/>
        <v>41405.571428571391</v>
      </c>
      <c r="L235" s="18">
        <f t="shared" si="43"/>
        <v>-5116.5714285713912</v>
      </c>
      <c r="M235" s="18">
        <f t="shared" si="44"/>
        <v>5175696.4285714235</v>
      </c>
    </row>
    <row r="236" spans="1:13" x14ac:dyDescent="0.25">
      <c r="A236" s="17">
        <v>44119</v>
      </c>
      <c r="B236" s="18">
        <v>235</v>
      </c>
      <c r="C236" s="22">
        <v>36372</v>
      </c>
      <c r="D236" s="18">
        <f t="shared" si="38"/>
        <v>83</v>
      </c>
      <c r="E236" s="19">
        <f t="shared" si="39"/>
        <v>1.930232558139535</v>
      </c>
      <c r="F236" s="18">
        <f t="shared" si="40"/>
        <v>51.5</v>
      </c>
      <c r="G236" s="18">
        <f>IF(Table6[[#This Row],[Variation MA4]]&lt;&gt;"",0,1)</f>
        <v>0</v>
      </c>
      <c r="H236" s="19">
        <f>IF(Table6[[#This Row],[Prediction]]=0,0,(1/SUM($G$7:$G$91))*(MAX($B$2:$B$270)-Table6[[#This Row],[Day]]))</f>
        <v>0</v>
      </c>
      <c r="I236" s="19">
        <f>IF(F235&lt;&gt;"",IF(F236&lt;&gt;"",F236/F235,I235-'prediction italia'!$P$2),I235-'prediction italia'!$P$2)</f>
        <v>1.3825503355704698</v>
      </c>
      <c r="J236" s="18">
        <f t="shared" si="41"/>
        <v>58.857142857142776</v>
      </c>
      <c r="K236" s="18">
        <f t="shared" si="42"/>
        <v>41464.428571428536</v>
      </c>
      <c r="L236" s="18">
        <f t="shared" si="43"/>
        <v>-5092.4285714285361</v>
      </c>
      <c r="M236" s="18">
        <f t="shared" si="44"/>
        <v>5183053.5714285672</v>
      </c>
    </row>
    <row r="237" spans="1:13" x14ac:dyDescent="0.25">
      <c r="A237" s="17">
        <v>44120</v>
      </c>
      <c r="B237" s="18">
        <v>236</v>
      </c>
      <c r="C237" s="22">
        <v>36427</v>
      </c>
      <c r="D237" s="18">
        <f t="shared" si="38"/>
        <v>55</v>
      </c>
      <c r="E237" s="19">
        <f t="shared" si="39"/>
        <v>0.66265060240963858</v>
      </c>
      <c r="F237" s="18">
        <f t="shared" si="40"/>
        <v>55.5</v>
      </c>
      <c r="G237" s="18">
        <f>IF(Table6[[#This Row],[Variation MA4]]&lt;&gt;"",0,1)</f>
        <v>0</v>
      </c>
      <c r="H237" s="19">
        <f>IF(Table6[[#This Row],[Prediction]]=0,0,(1/SUM($G$7:$G$91))*(MAX($B$2:$B$270)-Table6[[#This Row],[Day]]))</f>
        <v>0</v>
      </c>
      <c r="I237" s="19">
        <f>IF(F236&lt;&gt;"",IF(F237&lt;&gt;"",F237/F236,I236-'prediction italia'!$P$2),I236-'prediction italia'!$P$2)</f>
        <v>1.0776699029126213</v>
      </c>
      <c r="J237" s="18">
        <f t="shared" si="41"/>
        <v>63.428571428571338</v>
      </c>
      <c r="K237" s="18">
        <f t="shared" si="42"/>
        <v>41527.857142857109</v>
      </c>
      <c r="L237" s="18">
        <f t="shared" si="43"/>
        <v>-5100.8571428571086</v>
      </c>
      <c r="M237" s="18">
        <f t="shared" si="44"/>
        <v>5190982.1428571381</v>
      </c>
    </row>
    <row r="238" spans="1:13" x14ac:dyDescent="0.25">
      <c r="A238" s="17">
        <v>44121</v>
      </c>
      <c r="B238" s="18">
        <v>236</v>
      </c>
      <c r="C238" s="22">
        <v>36427</v>
      </c>
      <c r="D238" s="18">
        <f t="shared" ref="D238:D260" si="45">IF(C238&lt;&gt;"", C238-C237,"")</f>
        <v>0</v>
      </c>
      <c r="E238" s="19">
        <f t="shared" ref="E238:E260" si="46">IF(D237&lt;&gt;"",IF(D238&lt;&gt;"",D238/D237,""),"")</f>
        <v>0</v>
      </c>
      <c r="F238" s="18">
        <f t="shared" ref="F238:F260" si="47">IF(D235="","",IF(D236="","",IF(D237="","",IF(D238="","",AVERAGE(D235,D236,D237,D238)))))</f>
        <v>45.25</v>
      </c>
      <c r="G238" s="18">
        <f>IF(Table6[[#This Row],[Variation MA4]]&lt;&gt;"",0,1)</f>
        <v>0</v>
      </c>
      <c r="H238" s="19">
        <f>IF(Table6[[#This Row],[Prediction]]=0,0,(1/SUM($G$7:$G$91))*(MAX($B$2:$B$270)-Table6[[#This Row],[Day]]))</f>
        <v>0</v>
      </c>
      <c r="I238" s="19">
        <f>IF(F237&lt;&gt;"",IF(F238&lt;&gt;"",F238/F237,I237-'prediction italia'!$P$2),I237-'prediction italia'!$P$2)</f>
        <v>0.81531531531531531</v>
      </c>
      <c r="J238" s="18">
        <f t="shared" ref="J238:J260" si="48">J237*I238</f>
        <v>51.714285714285637</v>
      </c>
      <c r="K238" s="18">
        <f t="shared" ref="K238:K260" si="49">K237+J238</f>
        <v>41579.571428571391</v>
      </c>
      <c r="L238" s="18">
        <f t="shared" ref="L238:L260" si="50">IF(C238&lt;&gt;"",(C238-K238),"")</f>
        <v>-5152.5714285713912</v>
      </c>
      <c r="M238" s="18">
        <f t="shared" ref="M238:M260" si="51">K238/$P$1</f>
        <v>5197446.4285714235</v>
      </c>
    </row>
    <row r="239" spans="1:13" x14ac:dyDescent="0.25">
      <c r="A239" s="17">
        <v>44122</v>
      </c>
      <c r="B239" s="18">
        <v>236</v>
      </c>
      <c r="C239" s="22">
        <v>36427</v>
      </c>
      <c r="D239" s="18">
        <f t="shared" si="45"/>
        <v>0</v>
      </c>
      <c r="E239" s="19" t="e">
        <f t="shared" si="46"/>
        <v>#DIV/0!</v>
      </c>
      <c r="F239" s="18">
        <f t="shared" si="47"/>
        <v>34.5</v>
      </c>
      <c r="G239" s="18">
        <f>IF(Table6[[#This Row],[Variation MA4]]&lt;&gt;"",0,1)</f>
        <v>0</v>
      </c>
      <c r="H239" s="19">
        <f>IF(Table6[[#This Row],[Prediction]]=0,0,(1/SUM($G$7:$G$91))*(MAX($B$2:$B$270)-Table6[[#This Row],[Day]]))</f>
        <v>0</v>
      </c>
      <c r="I239" s="19">
        <f>IF(F238&lt;&gt;"",IF(F239&lt;&gt;"",F239/F238,I238-'prediction italia'!$P$2),I238-'prediction italia'!$P$2)</f>
        <v>0.76243093922651939</v>
      </c>
      <c r="J239" s="18">
        <f t="shared" si="48"/>
        <v>39.428571428571374</v>
      </c>
      <c r="K239" s="18">
        <f t="shared" si="49"/>
        <v>41618.999999999964</v>
      </c>
      <c r="L239" s="18">
        <f t="shared" si="50"/>
        <v>-5191.9999999999636</v>
      </c>
      <c r="M239" s="18">
        <f t="shared" si="51"/>
        <v>5202374.9999999953</v>
      </c>
    </row>
    <row r="240" spans="1:13" x14ac:dyDescent="0.25">
      <c r="A240" s="17">
        <v>44123</v>
      </c>
      <c r="B240" s="18">
        <v>236</v>
      </c>
      <c r="C240" s="22">
        <v>36427</v>
      </c>
      <c r="D240" s="18">
        <f t="shared" si="45"/>
        <v>0</v>
      </c>
      <c r="E240" s="19" t="e">
        <f t="shared" si="46"/>
        <v>#DIV/0!</v>
      </c>
      <c r="F240" s="18">
        <f t="shared" si="47"/>
        <v>13.75</v>
      </c>
      <c r="G240" s="18">
        <f>IF(Table6[[#This Row],[Variation MA4]]&lt;&gt;"",0,1)</f>
        <v>0</v>
      </c>
      <c r="H240" s="19">
        <f>IF(Table6[[#This Row],[Prediction]]=0,0,(1/SUM($G$7:$G$91))*(MAX($B$2:$B$270)-Table6[[#This Row],[Day]]))</f>
        <v>0</v>
      </c>
      <c r="I240" s="19">
        <f>IF(F239&lt;&gt;"",IF(F240&lt;&gt;"",F240/F239,I239-'prediction italia'!$P$2),I239-'prediction italia'!$P$2)</f>
        <v>0.39855072463768115</v>
      </c>
      <c r="J240" s="18">
        <f t="shared" si="48"/>
        <v>15.714285714285692</v>
      </c>
      <c r="K240" s="18">
        <f t="shared" si="49"/>
        <v>41634.714285714246</v>
      </c>
      <c r="L240" s="18">
        <f t="shared" si="50"/>
        <v>-5207.7142857142462</v>
      </c>
      <c r="M240" s="18">
        <f t="shared" si="51"/>
        <v>5204339.2857142808</v>
      </c>
    </row>
    <row r="241" spans="1:13" x14ac:dyDescent="0.25">
      <c r="A241" s="17">
        <v>44124</v>
      </c>
      <c r="B241" s="18">
        <v>236</v>
      </c>
      <c r="C241" s="22">
        <v>36427</v>
      </c>
      <c r="D241" s="18">
        <f t="shared" si="45"/>
        <v>0</v>
      </c>
      <c r="E241" s="19" t="e">
        <f t="shared" si="46"/>
        <v>#DIV/0!</v>
      </c>
      <c r="F241" s="18">
        <f t="shared" si="47"/>
        <v>0</v>
      </c>
      <c r="G241" s="18">
        <f>IF(Table6[[#This Row],[Variation MA4]]&lt;&gt;"",0,1)</f>
        <v>0</v>
      </c>
      <c r="H241" s="19">
        <f>IF(Table6[[#This Row],[Prediction]]=0,0,(1/SUM($G$7:$G$91))*(MAX($B$2:$B$270)-Table6[[#This Row],[Day]]))</f>
        <v>0</v>
      </c>
      <c r="I241" s="19">
        <f>IF(F240&lt;&gt;"",IF(F241&lt;&gt;"",F241/F240,I240-'prediction italia'!$P$2),I240-'prediction italia'!$P$2)</f>
        <v>0</v>
      </c>
      <c r="J241" s="18">
        <f t="shared" si="48"/>
        <v>0</v>
      </c>
      <c r="K241" s="18">
        <f t="shared" si="49"/>
        <v>41634.714285714246</v>
      </c>
      <c r="L241" s="18">
        <f t="shared" si="50"/>
        <v>-5207.7142857142462</v>
      </c>
      <c r="M241" s="18">
        <f t="shared" si="51"/>
        <v>5204339.2857142808</v>
      </c>
    </row>
    <row r="242" spans="1:13" x14ac:dyDescent="0.25">
      <c r="A242" s="17"/>
      <c r="B242" s="18"/>
      <c r="C242" s="22"/>
      <c r="D242" s="18"/>
      <c r="E242" s="19"/>
      <c r="F242" s="18"/>
      <c r="G242" s="18"/>
      <c r="H242" s="19"/>
      <c r="I242" s="19"/>
      <c r="J242" s="18"/>
      <c r="K242" s="18"/>
      <c r="L242" s="18"/>
      <c r="M242" s="18"/>
    </row>
    <row r="243" spans="1:13" x14ac:dyDescent="0.25">
      <c r="A243" s="17"/>
      <c r="B243" s="18"/>
      <c r="C243" s="22"/>
      <c r="D243" s="18"/>
      <c r="E243" s="19"/>
      <c r="F243" s="18"/>
      <c r="G243" s="18"/>
      <c r="H243" s="19"/>
      <c r="I243" s="19"/>
      <c r="J243" s="18"/>
      <c r="K243" s="18"/>
      <c r="L243" s="18"/>
      <c r="M243" s="18"/>
    </row>
    <row r="244" spans="1:13" x14ac:dyDescent="0.25">
      <c r="A244" s="17"/>
      <c r="B244" s="18"/>
      <c r="C244" s="22"/>
      <c r="D244" s="18"/>
      <c r="E244" s="19"/>
      <c r="F244" s="18"/>
      <c r="G244" s="18"/>
      <c r="H244" s="19"/>
      <c r="I244" s="19"/>
      <c r="J244" s="18"/>
      <c r="K244" s="18"/>
      <c r="L244" s="18"/>
      <c r="M244" s="18"/>
    </row>
    <row r="245" spans="1:13" x14ac:dyDescent="0.25">
      <c r="A245" s="17"/>
      <c r="B245" s="18"/>
      <c r="C245" s="22"/>
      <c r="D245" s="18"/>
      <c r="E245" s="19"/>
      <c r="F245" s="18"/>
      <c r="G245" s="18"/>
      <c r="H245" s="19"/>
      <c r="I245" s="19"/>
      <c r="J245" s="18"/>
      <c r="K245" s="18"/>
      <c r="L245" s="18"/>
      <c r="M245" s="18"/>
    </row>
    <row r="246" spans="1:13" x14ac:dyDescent="0.25">
      <c r="A246" s="17"/>
      <c r="B246" s="18"/>
      <c r="C246" s="22"/>
      <c r="D246" s="18"/>
      <c r="E246" s="19"/>
      <c r="F246" s="18"/>
      <c r="G246" s="18"/>
      <c r="H246" s="19"/>
      <c r="I246" s="19"/>
      <c r="J246" s="18"/>
      <c r="K246" s="18"/>
      <c r="L246" s="18"/>
      <c r="M246" s="18"/>
    </row>
    <row r="247" spans="1:13" x14ac:dyDescent="0.25">
      <c r="A247" s="17"/>
      <c r="B247" s="18"/>
      <c r="C247" s="22"/>
      <c r="D247" s="18"/>
      <c r="E247" s="19"/>
      <c r="F247" s="18"/>
      <c r="G247" s="18"/>
      <c r="H247" s="19"/>
      <c r="I247" s="19"/>
      <c r="J247" s="18"/>
      <c r="K247" s="18"/>
      <c r="L247" s="18"/>
      <c r="M247" s="18"/>
    </row>
    <row r="248" spans="1:13" x14ac:dyDescent="0.25">
      <c r="A248" s="17"/>
      <c r="B248" s="18"/>
      <c r="C248" s="22"/>
      <c r="D248" s="18"/>
      <c r="E248" s="19"/>
      <c r="F248" s="18"/>
      <c r="G248" s="18"/>
      <c r="H248" s="19"/>
      <c r="I248" s="19"/>
      <c r="J248" s="18"/>
      <c r="K248" s="18"/>
      <c r="L248" s="18"/>
      <c r="M248" s="18"/>
    </row>
    <row r="249" spans="1:13" x14ac:dyDescent="0.25">
      <c r="A249" s="17"/>
      <c r="B249" s="18"/>
      <c r="C249" s="22"/>
      <c r="D249" s="18"/>
      <c r="E249" s="19"/>
      <c r="F249" s="18"/>
      <c r="G249" s="18"/>
      <c r="H249" s="19"/>
      <c r="I249" s="19"/>
      <c r="J249" s="18"/>
      <c r="K249" s="18"/>
      <c r="L249" s="18"/>
      <c r="M249" s="18"/>
    </row>
    <row r="250" spans="1:13" x14ac:dyDescent="0.25">
      <c r="A250" s="17"/>
      <c r="B250" s="18"/>
      <c r="C250" s="22"/>
      <c r="D250" s="18"/>
      <c r="E250" s="19"/>
      <c r="F250" s="18"/>
      <c r="G250" s="18"/>
      <c r="H250" s="19"/>
      <c r="I250" s="19"/>
      <c r="J250" s="18"/>
      <c r="K250" s="18"/>
      <c r="L250" s="18"/>
      <c r="M250" s="18"/>
    </row>
    <row r="251" spans="1:13" x14ac:dyDescent="0.25">
      <c r="A251" s="17"/>
      <c r="B251" s="18"/>
      <c r="C251" s="22"/>
      <c r="D251" s="18"/>
      <c r="E251" s="19"/>
      <c r="F251" s="18"/>
      <c r="G251" s="18"/>
      <c r="H251" s="19"/>
      <c r="I251" s="19"/>
      <c r="J251" s="18"/>
      <c r="K251" s="18"/>
      <c r="L251" s="18"/>
      <c r="M251" s="18"/>
    </row>
    <row r="252" spans="1:13" x14ac:dyDescent="0.25">
      <c r="A252" s="17"/>
      <c r="B252" s="18"/>
      <c r="C252" s="22"/>
      <c r="D252" s="18"/>
      <c r="E252" s="19"/>
      <c r="F252" s="18"/>
      <c r="G252" s="18"/>
      <c r="H252" s="19"/>
      <c r="I252" s="19"/>
      <c r="J252" s="18"/>
      <c r="K252" s="18"/>
      <c r="L252" s="18"/>
      <c r="M252" s="18"/>
    </row>
    <row r="253" spans="1:13" x14ac:dyDescent="0.25">
      <c r="A253" s="17"/>
      <c r="B253" s="18"/>
      <c r="C253" s="22"/>
      <c r="D253" s="18"/>
      <c r="E253" s="19"/>
      <c r="F253" s="18"/>
      <c r="G253" s="18"/>
      <c r="H253" s="19"/>
      <c r="I253" s="19"/>
      <c r="J253" s="18"/>
      <c r="K253" s="18"/>
      <c r="L253" s="18"/>
      <c r="M253" s="18"/>
    </row>
    <row r="254" spans="1:13" x14ac:dyDescent="0.25">
      <c r="A254" s="17"/>
      <c r="B254" s="18"/>
      <c r="C254" s="22"/>
      <c r="D254" s="18"/>
      <c r="E254" s="19"/>
      <c r="F254" s="18"/>
      <c r="G254" s="18"/>
      <c r="H254" s="19"/>
      <c r="I254" s="19"/>
      <c r="J254" s="18"/>
      <c r="K254" s="18"/>
      <c r="L254" s="18"/>
      <c r="M254" s="18"/>
    </row>
    <row r="255" spans="1:13" x14ac:dyDescent="0.25">
      <c r="A255" s="17"/>
      <c r="B255" s="18"/>
      <c r="C255" s="22"/>
      <c r="D255" s="18"/>
      <c r="E255" s="19"/>
      <c r="F255" s="18"/>
      <c r="G255" s="18"/>
      <c r="H255" s="19"/>
      <c r="I255" s="19"/>
      <c r="J255" s="18"/>
      <c r="K255" s="18"/>
      <c r="L255" s="18"/>
      <c r="M255" s="18"/>
    </row>
    <row r="256" spans="1:13" x14ac:dyDescent="0.25">
      <c r="A256" s="17"/>
      <c r="B256" s="18"/>
      <c r="C256" s="22"/>
      <c r="D256" s="18"/>
      <c r="E256" s="19"/>
      <c r="F256" s="18"/>
      <c r="G256" s="18"/>
      <c r="H256" s="19"/>
      <c r="I256" s="19"/>
      <c r="J256" s="18"/>
      <c r="K256" s="18"/>
      <c r="L256" s="18"/>
      <c r="M256" s="18"/>
    </row>
    <row r="257" spans="1:13" x14ac:dyDescent="0.25">
      <c r="A257" s="17"/>
      <c r="B257" s="18"/>
      <c r="C257" s="22"/>
      <c r="D257" s="18"/>
      <c r="E257" s="19"/>
      <c r="F257" s="18"/>
      <c r="G257" s="18"/>
      <c r="H257" s="19"/>
      <c r="I257" s="19"/>
      <c r="J257" s="18"/>
      <c r="K257" s="18"/>
      <c r="L257" s="18"/>
      <c r="M257" s="18"/>
    </row>
    <row r="258" spans="1:13" x14ac:dyDescent="0.25">
      <c r="A258" s="17"/>
      <c r="B258" s="18"/>
      <c r="C258" s="22"/>
      <c r="D258" s="18"/>
      <c r="E258" s="19"/>
      <c r="F258" s="18"/>
      <c r="G258" s="18"/>
      <c r="H258" s="19"/>
      <c r="I258" s="19"/>
      <c r="J258" s="18"/>
      <c r="K258" s="18"/>
      <c r="L258" s="18"/>
      <c r="M258" s="18"/>
    </row>
    <row r="259" spans="1:13" x14ac:dyDescent="0.25">
      <c r="A259" s="17"/>
      <c r="B259" s="18"/>
      <c r="C259" s="22"/>
      <c r="D259" s="18"/>
      <c r="E259" s="19"/>
      <c r="F259" s="18"/>
      <c r="G259" s="18"/>
      <c r="H259" s="19"/>
      <c r="I259" s="19"/>
      <c r="J259" s="18"/>
      <c r="K259" s="18"/>
      <c r="L259" s="18"/>
      <c r="M259" s="18"/>
    </row>
    <row r="260" spans="1:13" x14ac:dyDescent="0.25">
      <c r="A260" s="17"/>
      <c r="B260" s="18"/>
      <c r="C260" s="22"/>
      <c r="D260" s="18"/>
      <c r="E260" s="19"/>
      <c r="F260" s="18"/>
      <c r="G260" s="18"/>
      <c r="H260" s="19"/>
      <c r="I260" s="19"/>
      <c r="J260" s="18"/>
      <c r="K260" s="18"/>
      <c r="L260" s="18"/>
      <c r="M260" s="18"/>
    </row>
    <row r="261" spans="1:13" x14ac:dyDescent="0.25">
      <c r="A261" s="17"/>
      <c r="B261" s="18"/>
      <c r="C261" s="22"/>
      <c r="D261" s="18"/>
      <c r="E261" s="19"/>
      <c r="F261" s="18"/>
      <c r="G261" s="18"/>
      <c r="H261" s="19"/>
      <c r="I261" s="19"/>
      <c r="J261" s="18"/>
      <c r="K261" s="18"/>
      <c r="L261" s="18"/>
      <c r="M261" s="18"/>
    </row>
    <row r="262" spans="1:13" x14ac:dyDescent="0.25">
      <c r="A262" s="17"/>
      <c r="B262" s="18"/>
      <c r="C262" s="22"/>
      <c r="D262" s="18"/>
      <c r="E262" s="19"/>
      <c r="F262" s="18"/>
      <c r="G262" s="18"/>
      <c r="H262" s="19"/>
      <c r="I262" s="19"/>
      <c r="J262" s="18"/>
      <c r="K262" s="18"/>
      <c r="L262" s="18"/>
      <c r="M262" s="18"/>
    </row>
    <row r="263" spans="1:13" x14ac:dyDescent="0.25">
      <c r="A263" s="17"/>
      <c r="B263" s="18"/>
      <c r="C263" s="22"/>
      <c r="D263" s="18"/>
      <c r="E263" s="19"/>
      <c r="F263" s="18"/>
      <c r="G263" s="18"/>
      <c r="H263" s="19"/>
      <c r="I263" s="19"/>
      <c r="J263" s="18"/>
      <c r="K263" s="18"/>
      <c r="L263" s="18"/>
      <c r="M263" s="18"/>
    </row>
    <row r="264" spans="1:13" x14ac:dyDescent="0.25">
      <c r="A264" s="17"/>
      <c r="B264" s="18"/>
      <c r="C264" s="22"/>
      <c r="D264" s="18"/>
      <c r="E264" s="19"/>
      <c r="F264" s="18"/>
      <c r="G264" s="18"/>
      <c r="H264" s="19"/>
      <c r="I264" s="19"/>
      <c r="J264" s="18"/>
      <c r="K264" s="18"/>
      <c r="L264" s="18"/>
      <c r="M264" s="18"/>
    </row>
    <row r="265" spans="1:13" x14ac:dyDescent="0.25">
      <c r="A265" s="17"/>
      <c r="B265" s="18"/>
      <c r="C265" s="22"/>
      <c r="D265" s="18"/>
      <c r="E265" s="19"/>
      <c r="F265" s="18"/>
      <c r="G265" s="18"/>
      <c r="H265" s="19"/>
      <c r="I265" s="19"/>
      <c r="J265" s="18"/>
      <c r="K265" s="18"/>
      <c r="L265" s="18"/>
      <c r="M265" s="18"/>
    </row>
    <row r="266" spans="1:13" x14ac:dyDescent="0.25">
      <c r="A266" s="17"/>
      <c r="B266" s="18"/>
      <c r="C266" s="22"/>
      <c r="D266" s="18"/>
      <c r="E266" s="19"/>
      <c r="F266" s="18"/>
      <c r="G266" s="18"/>
      <c r="H266" s="19"/>
      <c r="I266" s="19"/>
      <c r="J266" s="18"/>
      <c r="K266" s="18"/>
      <c r="L266" s="18"/>
      <c r="M266" s="18"/>
    </row>
    <row r="267" spans="1:13" x14ac:dyDescent="0.25">
      <c r="A267" s="17"/>
      <c r="B267" s="18"/>
      <c r="C267" s="22"/>
      <c r="D267" s="18"/>
      <c r="E267" s="19"/>
      <c r="F267" s="18"/>
      <c r="G267" s="18"/>
      <c r="H267" s="19"/>
      <c r="I267" s="19"/>
      <c r="J267" s="18"/>
      <c r="K267" s="18"/>
      <c r="L267" s="18"/>
      <c r="M267" s="18"/>
    </row>
    <row r="268" spans="1:13" x14ac:dyDescent="0.25">
      <c r="A268" s="17"/>
      <c r="B268" s="18"/>
      <c r="C268" s="22"/>
      <c r="D268" s="18"/>
      <c r="E268" s="19"/>
      <c r="F268" s="18"/>
      <c r="G268" s="18"/>
      <c r="H268" s="19"/>
      <c r="I268" s="19"/>
      <c r="J268" s="18"/>
      <c r="K268" s="18"/>
      <c r="L268" s="18"/>
      <c r="M268" s="18"/>
    </row>
    <row r="269" spans="1:13" x14ac:dyDescent="0.25">
      <c r="A269" s="17"/>
      <c r="B269" s="18"/>
      <c r="C269" s="22"/>
      <c r="D269" s="18"/>
      <c r="E269" s="19"/>
      <c r="F269" s="18"/>
      <c r="G269" s="18"/>
      <c r="H269" s="19"/>
      <c r="I269" s="19"/>
      <c r="J269" s="18"/>
      <c r="K269" s="18"/>
      <c r="L269" s="18"/>
      <c r="M269" s="18"/>
    </row>
    <row r="270" spans="1:13" x14ac:dyDescent="0.25">
      <c r="A270" s="17"/>
      <c r="B270" s="18"/>
      <c r="C270" s="22"/>
      <c r="D270" s="18"/>
      <c r="E270" s="19"/>
      <c r="F270" s="18"/>
      <c r="G270" s="18"/>
      <c r="H270" s="19"/>
      <c r="I270" s="19"/>
      <c r="J270" s="18"/>
      <c r="K270" s="18"/>
      <c r="L270" s="18"/>
      <c r="M270" s="18"/>
    </row>
  </sheetData>
  <phoneticPr fontId="20" type="noConversion"/>
  <dataValidations count="2">
    <dataValidation type="list" allowBlank="1" showInputMessage="1" showErrorMessage="1" sqref="P1" xr:uid="{1A124930-3A08-4B18-B6C0-F93B63334379}">
      <formula1>$Z$2:$Z$16</formula1>
    </dataValidation>
    <dataValidation type="list" allowBlank="1" showInputMessage="1" showErrorMessage="1" sqref="P2" xr:uid="{4914946D-2F60-4120-A413-73C41C4CB94E}">
      <formula1>$X$2:$X$7</formula1>
    </dataValidation>
  </dataValidations>
  <hyperlinks>
    <hyperlink ref="R1" r:id="rId1" xr:uid="{16C90AFE-42AE-4426-A4E9-D3AE15252C57}"/>
  </hyperlinks>
  <pageMargins left="0.7" right="0.7" top="0.75" bottom="0.75" header="0.3" footer="0.3"/>
  <pageSetup paperSize="9" orientation="portrait" r:id="rId2"/>
  <ignoredErrors>
    <ignoredError sqref="J3:J6 I7:I59 H33:H37 H48:H53 H56 H41:H45 I61" calculatedColumn="1"/>
  </ignoredErrors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q 5 2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r n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5 2 U C i K R 7 g O A A A A E Q A A A B M A H A B G b 3 J t d W x h c y 9 T Z W N 0 a W 9 u M S 5 t I K I Y A C i g F A A A A A A A A A A A A A A A A A A A A A A A A A A A A C t O T S 7 J z M 9 T C I b Q h t Y A U E s B A i 0 A F A A C A A g A Z q 5 2 U O n 8 W i q m A A A A + A A A A B I A A A A A A A A A A A A A A A A A A A A A A E N v b m Z p Z y 9 Q Y W N r Y W d l L n h t b F B L A Q I t A B Q A A g A I A G a u d l A P y u m r p A A A A O k A A A A T A A A A A A A A A A A A A A A A A P I A A A B b Q 2 9 u d G V u d F 9 U e X B l c 1 0 u e G 1 s U E s B A i 0 A F A A C A A g A Z q 5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Y l x j u E c 9 K r 1 M O t 6 9 Q Q M M A A A A A A g A A A A A A E G Y A A A A B A A A g A A A A s N x z i Y r o h r r 1 x U h / t y F f d U 1 5 H + 7 F u w u W y D o f X U f z v H 0 A A A A A D o A A A A A C A A A g A A A A P X e c r V R t G F Z z H f q 8 J Y J F e B J Z / N q n l n i D H U G v 3 U R 6 U j R Q A A A A k q v 0 c z Q J 9 l 5 z / I M 1 g z D o M M u W E w O e N X / e W Z A y e I 6 3 6 X C a 0 m E K s w f 5 t G L o E k x R I M R o 2 f v K r X 6 4 F g n l t S N y 4 H x O 0 A t V k R P C w f W q s v a q U P / V 4 K R A A A A A g o l q O r M 9 O p m 0 N J / D K j s 2 N n V h c r w W 4 I f K C 5 i L 2 F / s p u / q h t s B p 0 J a w B D h + 0 C w t 6 5 x l 9 B g 4 N i Z S 5 c o W j L s o 6 5 b + g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2D8688-D490-4EA2-BA53-C4BC525DF08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7E7688-4957-4BB3-9BFD-50E8458E8F1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function</vt:lpstr>
      <vt:lpstr>prediction 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Rigoni</dc:creator>
  <cp:lastModifiedBy>Simone Rigoni</cp:lastModifiedBy>
  <dcterms:created xsi:type="dcterms:W3CDTF">2020-03-21T15:25:43Z</dcterms:created>
  <dcterms:modified xsi:type="dcterms:W3CDTF">2020-10-17T11:10:03Z</dcterms:modified>
</cp:coreProperties>
</file>