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esktop\test Positionierungsgenauigkeit SCARA\"/>
    </mc:Choice>
  </mc:AlternateContent>
  <bookViews>
    <workbookView xWindow="0" yWindow="0" windowWidth="28800" windowHeight="13020" activeTab="5"/>
  </bookViews>
  <sheets>
    <sheet name="jointSpace_test0" sheetId="4" r:id="rId1"/>
    <sheet name="jointSpace_test1" sheetId="1" r:id="rId2"/>
    <sheet name="jointSpace_test2 " sheetId="2" r:id="rId3"/>
    <sheet name="cartSpace_test1" sheetId="3" r:id="rId4"/>
    <sheet name="cartSpace_test2_withCamera" sheetId="5" r:id="rId5"/>
    <sheet name="joysticktes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6" l="1"/>
  <c r="G52" i="6"/>
  <c r="H52" i="6"/>
  <c r="I52" i="6"/>
  <c r="J52" i="6"/>
  <c r="F53" i="6"/>
  <c r="G53" i="6"/>
  <c r="H53" i="6"/>
  <c r="I53" i="6"/>
  <c r="J53" i="6" s="1"/>
  <c r="F54" i="6"/>
  <c r="G54" i="6"/>
  <c r="H54" i="6"/>
  <c r="I54" i="6"/>
  <c r="J54" i="6"/>
  <c r="F55" i="6"/>
  <c r="G55" i="6"/>
  <c r="H55" i="6"/>
  <c r="I55" i="6"/>
  <c r="J55" i="6"/>
  <c r="F56" i="6"/>
  <c r="G56" i="6"/>
  <c r="H56" i="6"/>
  <c r="I56" i="6"/>
  <c r="J56" i="6" s="1"/>
  <c r="F57" i="6"/>
  <c r="G57" i="6"/>
  <c r="H57" i="6"/>
  <c r="I57" i="6"/>
  <c r="J57" i="6"/>
  <c r="F58" i="6"/>
  <c r="G58" i="6"/>
  <c r="H58" i="6"/>
  <c r="I58" i="6"/>
  <c r="J58" i="6" s="1"/>
  <c r="G51" i="6"/>
  <c r="H51" i="6"/>
  <c r="I51" i="6"/>
  <c r="J51" i="6" s="1"/>
  <c r="F51" i="6"/>
  <c r="F40" i="6"/>
  <c r="G40" i="6"/>
  <c r="H40" i="6"/>
  <c r="I40" i="6"/>
  <c r="J40" i="6" s="1"/>
  <c r="F41" i="6"/>
  <c r="G41" i="6"/>
  <c r="H41" i="6"/>
  <c r="I41" i="6"/>
  <c r="J41" i="6" s="1"/>
  <c r="F42" i="6"/>
  <c r="G42" i="6"/>
  <c r="H42" i="6"/>
  <c r="I42" i="6"/>
  <c r="J42" i="6"/>
  <c r="F43" i="6"/>
  <c r="G43" i="6"/>
  <c r="H43" i="6"/>
  <c r="I43" i="6"/>
  <c r="J43" i="6" s="1"/>
  <c r="F44" i="6"/>
  <c r="H44" i="6"/>
  <c r="I44" i="6"/>
  <c r="J44" i="6" s="1"/>
  <c r="F45" i="6"/>
  <c r="G45" i="6"/>
  <c r="H45" i="6"/>
  <c r="I45" i="6"/>
  <c r="J45" i="6"/>
  <c r="F46" i="6"/>
  <c r="G46" i="6"/>
  <c r="H46" i="6"/>
  <c r="I46" i="6"/>
  <c r="J46" i="6"/>
  <c r="J39" i="6"/>
  <c r="G39" i="6"/>
  <c r="H39" i="6"/>
  <c r="I39" i="6"/>
  <c r="F39" i="6"/>
  <c r="C44" i="6"/>
  <c r="G44" i="6" s="1"/>
  <c r="F28" i="6"/>
  <c r="G28" i="6"/>
  <c r="H28" i="6"/>
  <c r="I28" i="6"/>
  <c r="J28" i="6"/>
  <c r="F29" i="6"/>
  <c r="G29" i="6"/>
  <c r="H29" i="6"/>
  <c r="I29" i="6"/>
  <c r="J29" i="6"/>
  <c r="F30" i="6"/>
  <c r="G30" i="6"/>
  <c r="H30" i="6"/>
  <c r="I30" i="6"/>
  <c r="J30" i="6"/>
  <c r="F31" i="6"/>
  <c r="G31" i="6"/>
  <c r="H31" i="6"/>
  <c r="I31" i="6"/>
  <c r="J31" i="6" s="1"/>
  <c r="F32" i="6"/>
  <c r="G32" i="6"/>
  <c r="H32" i="6"/>
  <c r="I32" i="6"/>
  <c r="J32" i="6" s="1"/>
  <c r="F33" i="6"/>
  <c r="G33" i="6"/>
  <c r="H33" i="6"/>
  <c r="I33" i="6"/>
  <c r="J33" i="6" s="1"/>
  <c r="F34" i="6"/>
  <c r="G34" i="6"/>
  <c r="H34" i="6"/>
  <c r="I34" i="6"/>
  <c r="J34" i="6"/>
  <c r="J27" i="6"/>
  <c r="G27" i="6"/>
  <c r="H27" i="6"/>
  <c r="I27" i="6"/>
  <c r="F27" i="6"/>
  <c r="J17" i="6"/>
  <c r="J19" i="6"/>
  <c r="J20" i="6"/>
  <c r="F16" i="6"/>
  <c r="G16" i="6"/>
  <c r="H16" i="6"/>
  <c r="I16" i="6"/>
  <c r="J16" i="6" s="1"/>
  <c r="F17" i="6"/>
  <c r="H17" i="6"/>
  <c r="I17" i="6"/>
  <c r="F18" i="6"/>
  <c r="G18" i="6"/>
  <c r="H18" i="6"/>
  <c r="I18" i="6"/>
  <c r="J18" i="6" s="1"/>
  <c r="F19" i="6"/>
  <c r="G19" i="6"/>
  <c r="H19" i="6"/>
  <c r="I19" i="6"/>
  <c r="F20" i="6"/>
  <c r="G20" i="6"/>
  <c r="H20" i="6"/>
  <c r="I20" i="6"/>
  <c r="F21" i="6"/>
  <c r="G21" i="6"/>
  <c r="H21" i="6"/>
  <c r="I21" i="6"/>
  <c r="J21" i="6" s="1"/>
  <c r="F22" i="6"/>
  <c r="G22" i="6"/>
  <c r="H22" i="6"/>
  <c r="I22" i="6"/>
  <c r="J22" i="6" s="1"/>
  <c r="G15" i="6"/>
  <c r="H15" i="6"/>
  <c r="I15" i="6"/>
  <c r="J15" i="6" s="1"/>
  <c r="F15" i="6"/>
  <c r="C17" i="6"/>
  <c r="G17" i="6" s="1"/>
  <c r="F5" i="6"/>
  <c r="G5" i="6"/>
  <c r="H5" i="6"/>
  <c r="I5" i="6"/>
  <c r="J5" i="6" s="1"/>
  <c r="F6" i="6"/>
  <c r="G6" i="6"/>
  <c r="H6" i="6"/>
  <c r="I6" i="6"/>
  <c r="J6" i="6" s="1"/>
  <c r="F7" i="6"/>
  <c r="G7" i="6"/>
  <c r="H7" i="6"/>
  <c r="I7" i="6"/>
  <c r="J7" i="6" s="1"/>
  <c r="F8" i="6"/>
  <c r="G8" i="6"/>
  <c r="H8" i="6"/>
  <c r="I8" i="6"/>
  <c r="J8" i="6" s="1"/>
  <c r="F9" i="6"/>
  <c r="G9" i="6"/>
  <c r="H9" i="6"/>
  <c r="I9" i="6"/>
  <c r="J9" i="6" s="1"/>
  <c r="F10" i="6"/>
  <c r="G10" i="6"/>
  <c r="H10" i="6"/>
  <c r="I10" i="6"/>
  <c r="J10" i="6" s="1"/>
  <c r="G4" i="6"/>
  <c r="H4" i="6"/>
  <c r="I4" i="6"/>
  <c r="J4" i="6" s="1"/>
  <c r="F4" i="6"/>
  <c r="C10" i="6"/>
  <c r="R17" i="5"/>
  <c r="R23" i="5"/>
  <c r="R12" i="5"/>
  <c r="P7" i="5"/>
  <c r="P24" i="5"/>
  <c r="P25" i="5" s="1"/>
  <c r="N9" i="5"/>
  <c r="N24" i="5" s="1"/>
  <c r="N25" i="5" s="1"/>
  <c r="Q24" i="5"/>
  <c r="Q25" i="5" s="1"/>
  <c r="O24" i="5"/>
  <c r="O25" i="5" s="1"/>
  <c r="N36" i="3" l="1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O35" i="3"/>
  <c r="P35" i="3"/>
  <c r="Q35" i="3"/>
  <c r="N35" i="3"/>
  <c r="P29" i="3"/>
  <c r="P30" i="3"/>
  <c r="P31" i="3" s="1"/>
  <c r="R17" i="3"/>
  <c r="N30" i="3"/>
  <c r="N31" i="3" s="1"/>
  <c r="Q30" i="3"/>
  <c r="Q31" i="3" s="1"/>
  <c r="O30" i="3"/>
  <c r="O31" i="3" s="1"/>
  <c r="R29" i="3"/>
  <c r="R23" i="3"/>
  <c r="R12" i="3"/>
  <c r="Q30" i="4"/>
  <c r="Q31" i="4" s="1"/>
  <c r="P30" i="4"/>
  <c r="P31" i="4" s="1"/>
  <c r="O30" i="4"/>
  <c r="O31" i="4" s="1"/>
  <c r="N30" i="4"/>
  <c r="N31" i="4" s="1"/>
  <c r="N58" i="3" l="1"/>
  <c r="N59" i="3" s="1"/>
  <c r="Q58" i="3"/>
  <c r="Q59" i="3" s="1"/>
  <c r="P58" i="3"/>
  <c r="P59" i="3" s="1"/>
  <c r="O58" i="3"/>
  <c r="O59" i="3" s="1"/>
  <c r="R30" i="2"/>
  <c r="R24" i="2"/>
  <c r="R18" i="2"/>
  <c r="R12" i="2"/>
  <c r="Q31" i="2"/>
  <c r="Q32" i="2" s="1"/>
  <c r="O31" i="2"/>
  <c r="O32" i="2" s="1"/>
  <c r="P31" i="2"/>
  <c r="P32" i="2" s="1"/>
  <c r="N31" i="2"/>
  <c r="N32" i="2" s="1"/>
  <c r="P21" i="1"/>
  <c r="P30" i="1"/>
  <c r="P31" i="1" s="1"/>
  <c r="P19" i="1"/>
  <c r="N30" i="1"/>
  <c r="N31" i="1" s="1"/>
  <c r="O30" i="1"/>
  <c r="O31" i="1" s="1"/>
  <c r="Q30" i="1"/>
  <c r="Q31" i="1" s="1"/>
  <c r="N10" i="1"/>
  <c r="N8" i="1"/>
</calcChain>
</file>

<file path=xl/sharedStrings.xml><?xml version="1.0" encoding="utf-8"?>
<sst xmlns="http://schemas.openxmlformats.org/spreadsheetml/2006/main" count="268" uniqueCount="49">
  <si>
    <t>encoder</t>
  </si>
  <si>
    <t>Test Axis 0</t>
  </si>
  <si>
    <t>Test Axis 1</t>
  </si>
  <si>
    <t>ref position (user)</t>
  </si>
  <si>
    <t>ref position (path planner)</t>
  </si>
  <si>
    <t>Test Axis 2</t>
  </si>
  <si>
    <t>Test Axis 3</t>
  </si>
  <si>
    <t>position gain axis 0, 1, 2 = 120</t>
  </si>
  <si>
    <t>Test 1</t>
  </si>
  <si>
    <t>Path planner in joint space, single axis moved</t>
  </si>
  <si>
    <t>position gain axis 3 = 220</t>
  </si>
  <si>
    <t xml:space="preserve">path planner - encoder </t>
  </si>
  <si>
    <t>rad</t>
  </si>
  <si>
    <t>m</t>
  </si>
  <si>
    <t>average error [m] [rad]</t>
  </si>
  <si>
    <t>average error [mm] [°]</t>
  </si>
  <si>
    <t>Test 2</t>
  </si>
  <si>
    <t>position gain axis 0, 1, 2 = 75</t>
  </si>
  <si>
    <t>Path planner in cartesian space, single axis moved</t>
  </si>
  <si>
    <t>Test 0</t>
  </si>
  <si>
    <t>position gain axis 0, 1, 2 = 70</t>
  </si>
  <si>
    <t>Test Axis x</t>
  </si>
  <si>
    <t>Test Axis y</t>
  </si>
  <si>
    <t>Test Axis z</t>
  </si>
  <si>
    <t>Test alpha</t>
  </si>
  <si>
    <t>mm</t>
  </si>
  <si>
    <t>deg</t>
  </si>
  <si>
    <t>ref position (inv kin out)</t>
  </si>
  <si>
    <t>ref position (matlab)</t>
  </si>
  <si>
    <t>inv kin - matlab</t>
  </si>
  <si>
    <t xml:space="preserve">Test1 </t>
  </si>
  <si>
    <t xml:space="preserve">Test2 </t>
  </si>
  <si>
    <t>position gain axis 3 = 220, with camera mounted on robot</t>
  </si>
  <si>
    <t>y+</t>
  </si>
  <si>
    <t>y-</t>
  </si>
  <si>
    <t>x-</t>
  </si>
  <si>
    <t>x+</t>
  </si>
  <si>
    <t>down</t>
  </si>
  <si>
    <t>up</t>
  </si>
  <si>
    <t>r-</t>
  </si>
  <si>
    <t>init</t>
  </si>
  <si>
    <t>Actual</t>
  </si>
  <si>
    <t>Actual - Previous</t>
  </si>
  <si>
    <t>test1</t>
  </si>
  <si>
    <t>test2</t>
  </si>
  <si>
    <t>test3</t>
  </si>
  <si>
    <t>r+</t>
  </si>
  <si>
    <t>test4 with camera</t>
  </si>
  <si>
    <t>test5 with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</si>
</sst>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1" xfId="0" applyFont="1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2" borderId="3" xfId="0" applyFill="1" applyBorder="1"/>
    <xf numFmtId="0" fontId="0" fillId="2" borderId="9" xfId="0" applyFill="1" applyBorder="1"/>
    <xf numFmtId="0" fontId="0" fillId="2" borderId="6" xfId="0" applyFill="1" applyBorder="1"/>
    <xf numFmtId="11" fontId="0" fillId="0" borderId="0" xfId="0" applyNumberFormat="1" applyBorder="1"/>
    <xf numFmtId="11" fontId="0" fillId="0" borderId="7" xfId="0" applyNumberFormat="1" applyBorder="1"/>
    <xf numFmtId="0" fontId="0" fillId="3" borderId="5" xfId="0" applyFill="1" applyBorder="1"/>
    <xf numFmtId="0" fontId="0" fillId="3" borderId="10" xfId="0" applyFill="1" applyBorder="1"/>
    <xf numFmtId="0" fontId="0" fillId="3" borderId="8" xfId="0" applyFill="1" applyBorder="1"/>
    <xf numFmtId="11" fontId="0" fillId="0" borderId="4" xfId="0" applyNumberFormat="1" applyBorder="1"/>
    <xf numFmtId="11" fontId="0" fillId="0" borderId="16" xfId="0" applyNumberFormat="1" applyBorder="1"/>
    <xf numFmtId="11" fontId="0" fillId="0" borderId="1" xfId="0" applyNumberFormat="1" applyBorder="1"/>
    <xf numFmtId="11" fontId="0" fillId="0" borderId="18" xfId="0" applyNumberFormat="1" applyBorder="1"/>
    <xf numFmtId="0" fontId="0" fillId="0" borderId="24" xfId="0" applyBorder="1"/>
    <xf numFmtId="0" fontId="1" fillId="3" borderId="3" xfId="0" applyFont="1" applyFill="1" applyBorder="1" applyAlignment="1"/>
    <xf numFmtId="0" fontId="0" fillId="3" borderId="9" xfId="0" applyFill="1" applyBorder="1"/>
    <xf numFmtId="0" fontId="0" fillId="3" borderId="6" xfId="0" applyFill="1" applyBorder="1"/>
    <xf numFmtId="11" fontId="0" fillId="0" borderId="0" xfId="0" applyNumberFormat="1"/>
    <xf numFmtId="11" fontId="0" fillId="0" borderId="15" xfId="0" applyNumberFormat="1" applyBorder="1"/>
    <xf numFmtId="11" fontId="0" fillId="0" borderId="2" xfId="0" applyNumberFormat="1" applyBorder="1"/>
    <xf numFmtId="11" fontId="0" fillId="0" borderId="5" xfId="0" applyNumberFormat="1" applyBorder="1"/>
    <xf numFmtId="11" fontId="0" fillId="0" borderId="17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" borderId="2" xfId="0" applyFill="1" applyBorder="1"/>
    <xf numFmtId="0" fontId="0" fillId="0" borderId="0" xfId="0" applyFill="1" applyBorder="1"/>
    <xf numFmtId="0" fontId="0" fillId="0" borderId="29" xfId="0" applyFill="1" applyBorder="1"/>
    <xf numFmtId="0" fontId="0" fillId="0" borderId="34" xfId="0" applyBorder="1"/>
    <xf numFmtId="0" fontId="0" fillId="0" borderId="28" xfId="0" applyFill="1" applyBorder="1"/>
    <xf numFmtId="0" fontId="0" fillId="0" borderId="25" xfId="0" applyFill="1" applyBorder="1"/>
    <xf numFmtId="0" fontId="1" fillId="0" borderId="0" xfId="0" applyFont="1"/>
    <xf numFmtId="0" fontId="0" fillId="0" borderId="26" xfId="0" applyFill="1" applyBorder="1"/>
    <xf numFmtId="0" fontId="0" fillId="0" borderId="27" xfId="0" applyFill="1" applyBorder="1"/>
    <xf numFmtId="0" fontId="0" fillId="0" borderId="34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30" xfId="0" applyFill="1" applyBorder="1"/>
    <xf numFmtId="0" fontId="0" fillId="0" borderId="31" xfId="0" applyFill="1" applyBorder="1"/>
    <xf numFmtId="0" fontId="0" fillId="6" borderId="26" xfId="0" applyFill="1" applyBorder="1"/>
    <xf numFmtId="0" fontId="0" fillId="6" borderId="25" xfId="0" applyFill="1" applyBorder="1"/>
    <xf numFmtId="0" fontId="0" fillId="5" borderId="26" xfId="0" applyFill="1" applyBorder="1"/>
    <xf numFmtId="0" fontId="0" fillId="5" borderId="2" xfId="0" applyFill="1" applyBorder="1"/>
    <xf numFmtId="0" fontId="0" fillId="5" borderId="33" xfId="0" applyFill="1" applyBorder="1"/>
    <xf numFmtId="0" fontId="0" fillId="5" borderId="32" xfId="0" applyFill="1" applyBorder="1"/>
    <xf numFmtId="0" fontId="0" fillId="5" borderId="1" xfId="0" applyFill="1" applyBorder="1"/>
    <xf numFmtId="0" fontId="0" fillId="5" borderId="29" xfId="0" applyFill="1" applyBorder="1"/>
    <xf numFmtId="0" fontId="0" fillId="5" borderId="30" xfId="0" applyFill="1" applyBorder="1"/>
    <xf numFmtId="0" fontId="2" fillId="4" borderId="2" xfId="0" applyFont="1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3" fillId="0" borderId="2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J32" sqref="J32"/>
    </sheetView>
  </sheetViews>
  <sheetFormatPr baseColWidth="10" defaultRowHeight="15" x14ac:dyDescent="0.25"/>
  <cols>
    <col min="18" max="18" width="21.42578125" bestFit="1" customWidth="1"/>
  </cols>
  <sheetData>
    <row r="1" spans="1:17" x14ac:dyDescent="0.25">
      <c r="A1" s="36" t="s">
        <v>19</v>
      </c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7" ht="15.75" thickBot="1" x14ac:dyDescent="0.3">
      <c r="A2" s="38"/>
      <c r="B2" s="77" t="s">
        <v>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8"/>
    </row>
    <row r="3" spans="1:17" ht="15.75" thickBot="1" x14ac:dyDescent="0.3"/>
    <row r="4" spans="1:17" x14ac:dyDescent="0.25">
      <c r="A4" s="1"/>
      <c r="B4" s="79" t="s">
        <v>3</v>
      </c>
      <c r="C4" s="80"/>
      <c r="D4" s="80"/>
      <c r="E4" s="81"/>
      <c r="F4" s="79" t="s">
        <v>4</v>
      </c>
      <c r="G4" s="80"/>
      <c r="H4" s="80"/>
      <c r="I4" s="81"/>
      <c r="J4" s="79" t="s">
        <v>0</v>
      </c>
      <c r="K4" s="80"/>
      <c r="L4" s="80"/>
      <c r="M4" s="81"/>
      <c r="N4" s="82" t="s">
        <v>11</v>
      </c>
      <c r="O4" s="80"/>
      <c r="P4" s="80"/>
      <c r="Q4" s="81"/>
    </row>
    <row r="5" spans="1:17" ht="15.75" thickBot="1" x14ac:dyDescent="0.3">
      <c r="A5" s="1"/>
      <c r="B5" s="20" t="s">
        <v>13</v>
      </c>
      <c r="C5" s="21" t="s">
        <v>13</v>
      </c>
      <c r="D5" s="21" t="s">
        <v>13</v>
      </c>
      <c r="E5" s="22" t="s">
        <v>12</v>
      </c>
      <c r="F5" s="20" t="s">
        <v>13</v>
      </c>
      <c r="G5" s="21" t="s">
        <v>13</v>
      </c>
      <c r="H5" s="21" t="s">
        <v>13</v>
      </c>
      <c r="I5" s="22" t="s">
        <v>12</v>
      </c>
      <c r="J5" s="20" t="s">
        <v>13</v>
      </c>
      <c r="K5" s="21" t="s">
        <v>13</v>
      </c>
      <c r="L5" s="21" t="s">
        <v>13</v>
      </c>
      <c r="M5" s="22" t="s">
        <v>12</v>
      </c>
      <c r="N5" s="21" t="s">
        <v>13</v>
      </c>
      <c r="O5" s="21" t="s">
        <v>13</v>
      </c>
      <c r="P5" s="21" t="s">
        <v>13</v>
      </c>
      <c r="Q5" s="22" t="s">
        <v>12</v>
      </c>
    </row>
    <row r="6" spans="1:17" x14ac:dyDescent="0.25">
      <c r="A6" s="23" t="s">
        <v>1</v>
      </c>
      <c r="B6" s="6">
        <v>0.02</v>
      </c>
      <c r="C6" s="15">
        <v>-1.57</v>
      </c>
      <c r="D6" s="16">
        <v>0.105</v>
      </c>
      <c r="E6" s="8">
        <v>1.57</v>
      </c>
      <c r="F6" s="6">
        <v>2.00001E-2</v>
      </c>
      <c r="G6" s="15">
        <v>-1.57</v>
      </c>
      <c r="H6" s="16">
        <v>0.105</v>
      </c>
      <c r="I6" s="8">
        <v>1.57</v>
      </c>
      <c r="J6" s="6"/>
      <c r="K6" s="15"/>
      <c r="L6" s="16"/>
      <c r="M6" s="8"/>
      <c r="N6" s="7"/>
      <c r="O6" s="15"/>
      <c r="P6" s="16"/>
      <c r="Q6" s="8"/>
    </row>
    <row r="7" spans="1:17" x14ac:dyDescent="0.25">
      <c r="A7" s="24"/>
      <c r="B7" s="5">
        <v>0.78</v>
      </c>
      <c r="C7" s="2">
        <v>-1.57</v>
      </c>
      <c r="D7" s="3">
        <v>0.105</v>
      </c>
      <c r="E7" s="17">
        <v>1.57</v>
      </c>
      <c r="F7" s="5">
        <v>0.77999799999999997</v>
      </c>
      <c r="G7" s="2">
        <v>-1.57</v>
      </c>
      <c r="H7" s="3">
        <v>0.105</v>
      </c>
      <c r="I7" s="17">
        <v>1.57</v>
      </c>
      <c r="J7" s="5"/>
      <c r="K7" s="2"/>
      <c r="L7" s="3"/>
      <c r="M7" s="17"/>
      <c r="N7" s="1"/>
      <c r="O7" s="2"/>
      <c r="P7" s="3"/>
      <c r="Q7" s="17"/>
    </row>
    <row r="8" spans="1:17" x14ac:dyDescent="0.25">
      <c r="A8" s="24"/>
      <c r="B8" s="5">
        <v>0.02</v>
      </c>
      <c r="C8" s="2">
        <v>-1.57</v>
      </c>
      <c r="D8" s="3">
        <v>0.105</v>
      </c>
      <c r="E8" s="17">
        <v>1.57</v>
      </c>
      <c r="F8" s="5">
        <v>2.0002099999999998E-2</v>
      </c>
      <c r="G8" s="2">
        <v>-1.57</v>
      </c>
      <c r="H8" s="3">
        <v>0.105</v>
      </c>
      <c r="I8" s="17">
        <v>1.57</v>
      </c>
      <c r="J8" s="5"/>
      <c r="K8" s="2"/>
      <c r="L8" s="3"/>
      <c r="M8" s="17"/>
      <c r="N8" s="1"/>
      <c r="O8" s="2"/>
      <c r="P8" s="3"/>
      <c r="Q8" s="17"/>
    </row>
    <row r="9" spans="1:17" x14ac:dyDescent="0.25">
      <c r="A9" s="24"/>
      <c r="B9" s="5">
        <v>0.78</v>
      </c>
      <c r="C9" s="2">
        <v>-1.57</v>
      </c>
      <c r="D9" s="3">
        <v>0.105</v>
      </c>
      <c r="E9" s="17">
        <v>1.57</v>
      </c>
      <c r="F9" s="5">
        <v>0.78</v>
      </c>
      <c r="G9" s="2">
        <v>-1.57</v>
      </c>
      <c r="H9" s="3">
        <v>0.105</v>
      </c>
      <c r="I9" s="17">
        <v>1.57</v>
      </c>
      <c r="J9" s="5"/>
      <c r="K9" s="2"/>
      <c r="L9" s="3"/>
      <c r="M9" s="17"/>
      <c r="N9" s="1"/>
      <c r="O9" s="2"/>
      <c r="P9" s="3"/>
      <c r="Q9" s="17"/>
    </row>
    <row r="10" spans="1:17" x14ac:dyDescent="0.25">
      <c r="A10" s="24"/>
      <c r="B10" s="5">
        <v>0.02</v>
      </c>
      <c r="C10" s="2">
        <v>-1.57</v>
      </c>
      <c r="D10" s="3">
        <v>0.105</v>
      </c>
      <c r="E10" s="17">
        <v>1.57</v>
      </c>
      <c r="F10" s="5">
        <v>2.0002099999999998E-2</v>
      </c>
      <c r="G10" s="2">
        <v>-1.57</v>
      </c>
      <c r="H10" s="3">
        <v>0.105</v>
      </c>
      <c r="I10" s="17">
        <v>1.57</v>
      </c>
      <c r="J10" s="5"/>
      <c r="K10" s="2"/>
      <c r="L10" s="3"/>
      <c r="M10" s="17"/>
      <c r="N10" s="1"/>
      <c r="O10" s="2"/>
      <c r="P10" s="3"/>
      <c r="Q10" s="17"/>
    </row>
    <row r="11" spans="1:17" ht="15.75" thickBot="1" x14ac:dyDescent="0.3">
      <c r="A11" s="25"/>
      <c r="B11" s="4">
        <v>0.78</v>
      </c>
      <c r="C11" s="18">
        <v>-1.57</v>
      </c>
      <c r="D11" s="19">
        <v>0.105</v>
      </c>
      <c r="E11" s="10">
        <v>1.57</v>
      </c>
      <c r="F11" s="4">
        <v>0.77999799999999997</v>
      </c>
      <c r="G11" s="18">
        <v>-1.57</v>
      </c>
      <c r="H11" s="19">
        <v>0.105</v>
      </c>
      <c r="I11" s="10">
        <v>1.57</v>
      </c>
      <c r="J11" s="4"/>
      <c r="K11" s="18"/>
      <c r="L11" s="19"/>
      <c r="M11" s="10"/>
      <c r="N11" s="9"/>
      <c r="O11" s="18"/>
      <c r="P11" s="19"/>
      <c r="Q11" s="10"/>
    </row>
    <row r="12" spans="1:17" x14ac:dyDescent="0.25">
      <c r="A12" s="23" t="s">
        <v>2</v>
      </c>
      <c r="B12" s="6">
        <v>0.78</v>
      </c>
      <c r="C12" s="15">
        <v>0.02</v>
      </c>
      <c r="D12" s="16">
        <v>0.105</v>
      </c>
      <c r="E12" s="8">
        <v>1.57</v>
      </c>
      <c r="F12" s="6">
        <v>0.78</v>
      </c>
      <c r="G12" s="15">
        <v>1.9998999999999999E-2</v>
      </c>
      <c r="H12" s="16">
        <v>0.105</v>
      </c>
      <c r="I12" s="8">
        <v>1.57</v>
      </c>
      <c r="J12" s="6"/>
      <c r="K12" s="15"/>
      <c r="L12" s="16"/>
      <c r="M12" s="8"/>
      <c r="N12" s="7"/>
      <c r="O12" s="15"/>
      <c r="P12" s="16"/>
      <c r="Q12" s="8"/>
    </row>
    <row r="13" spans="1:17" x14ac:dyDescent="0.25">
      <c r="A13" s="24"/>
      <c r="B13" s="5">
        <v>0.78</v>
      </c>
      <c r="C13" s="2">
        <v>-1.57</v>
      </c>
      <c r="D13" s="3">
        <v>0.105</v>
      </c>
      <c r="E13" s="17">
        <v>1.57</v>
      </c>
      <c r="F13" s="5">
        <v>0.78</v>
      </c>
      <c r="G13" s="2">
        <v>-1.57</v>
      </c>
      <c r="H13" s="3">
        <v>0.105</v>
      </c>
      <c r="I13" s="17">
        <v>1.57</v>
      </c>
      <c r="J13" s="5"/>
      <c r="K13" s="2"/>
      <c r="L13" s="3"/>
      <c r="M13" s="17"/>
      <c r="N13" s="26"/>
      <c r="O13" s="2"/>
      <c r="P13" s="3"/>
      <c r="Q13" s="17"/>
    </row>
    <row r="14" spans="1:17" x14ac:dyDescent="0.25">
      <c r="A14" s="24"/>
      <c r="B14" s="5">
        <v>0.78</v>
      </c>
      <c r="C14" s="2">
        <v>0.02</v>
      </c>
      <c r="D14" s="3">
        <v>0.105</v>
      </c>
      <c r="E14" s="17">
        <v>1.57</v>
      </c>
      <c r="F14" s="5">
        <v>0.78</v>
      </c>
      <c r="G14" s="2">
        <v>1.9999599999999999E-2</v>
      </c>
      <c r="H14" s="3">
        <v>0.105</v>
      </c>
      <c r="I14" s="17">
        <v>1.57</v>
      </c>
      <c r="J14" s="5"/>
      <c r="K14" s="2"/>
      <c r="L14" s="3"/>
      <c r="M14" s="17"/>
      <c r="N14" s="26"/>
      <c r="O14" s="2"/>
      <c r="P14" s="3"/>
      <c r="Q14" s="17"/>
    </row>
    <row r="15" spans="1:17" x14ac:dyDescent="0.25">
      <c r="A15" s="24"/>
      <c r="B15" s="5">
        <v>0.78</v>
      </c>
      <c r="C15" s="2">
        <v>-1.57</v>
      </c>
      <c r="D15" s="3">
        <v>0.105</v>
      </c>
      <c r="E15" s="17">
        <v>1.57</v>
      </c>
      <c r="F15" s="5">
        <v>0.78</v>
      </c>
      <c r="G15" s="2">
        <v>-1.57</v>
      </c>
      <c r="H15" s="3">
        <v>0.105</v>
      </c>
      <c r="I15" s="17">
        <v>1.57</v>
      </c>
      <c r="J15" s="5"/>
      <c r="K15" s="2"/>
      <c r="L15" s="3"/>
      <c r="M15" s="17"/>
      <c r="N15" s="26"/>
      <c r="O15" s="2"/>
      <c r="P15" s="3"/>
      <c r="Q15" s="17"/>
    </row>
    <row r="16" spans="1:17" x14ac:dyDescent="0.25">
      <c r="A16" s="24"/>
      <c r="B16" s="5">
        <v>0.78</v>
      </c>
      <c r="C16" s="2">
        <v>0.02</v>
      </c>
      <c r="D16" s="3">
        <v>0.105</v>
      </c>
      <c r="E16" s="17">
        <v>1.57</v>
      </c>
      <c r="F16" s="5">
        <v>0.78</v>
      </c>
      <c r="G16" s="2">
        <v>1.9999599999999999E-2</v>
      </c>
      <c r="H16" s="3">
        <v>0.105</v>
      </c>
      <c r="I16" s="17">
        <v>1.57</v>
      </c>
      <c r="J16" s="5"/>
      <c r="K16" s="2"/>
      <c r="L16" s="3"/>
      <c r="M16" s="17"/>
      <c r="N16" s="26"/>
      <c r="O16" s="2"/>
      <c r="P16" s="3"/>
      <c r="Q16" s="17"/>
    </row>
    <row r="17" spans="1:18" ht="15.75" thickBot="1" x14ac:dyDescent="0.3">
      <c r="A17" s="25"/>
      <c r="B17" s="4">
        <v>0.78</v>
      </c>
      <c r="C17" s="18">
        <v>-1.57</v>
      </c>
      <c r="D17" s="19">
        <v>0.105</v>
      </c>
      <c r="E17" s="10">
        <v>1.57</v>
      </c>
      <c r="F17" s="4">
        <v>0.78</v>
      </c>
      <c r="G17" s="18">
        <v>-1.57</v>
      </c>
      <c r="H17" s="19">
        <v>0.105</v>
      </c>
      <c r="I17" s="10">
        <v>1.57</v>
      </c>
      <c r="J17" s="4"/>
      <c r="K17" s="18"/>
      <c r="L17" s="19"/>
      <c r="M17" s="10"/>
      <c r="N17" s="27"/>
      <c r="O17" s="18"/>
      <c r="P17" s="19"/>
      <c r="Q17" s="10"/>
    </row>
    <row r="18" spans="1:18" x14ac:dyDescent="0.25">
      <c r="A18" s="23" t="s">
        <v>5</v>
      </c>
      <c r="B18" s="6">
        <v>0.78</v>
      </c>
      <c r="C18" s="15">
        <v>-1.57</v>
      </c>
      <c r="D18" s="16">
        <v>0.14000000000000001</v>
      </c>
      <c r="E18" s="8">
        <v>1.57</v>
      </c>
      <c r="F18" s="6">
        <v>0.78</v>
      </c>
      <c r="G18" s="15">
        <v>-1.57</v>
      </c>
      <c r="H18" s="16">
        <v>0.14000000000000001</v>
      </c>
      <c r="I18" s="8">
        <v>1.57</v>
      </c>
      <c r="J18" s="6"/>
      <c r="K18" s="15"/>
      <c r="L18" s="16"/>
      <c r="M18" s="8"/>
      <c r="N18" s="31"/>
      <c r="O18" s="15"/>
      <c r="P18" s="32"/>
      <c r="Q18" s="8"/>
    </row>
    <row r="19" spans="1:18" x14ac:dyDescent="0.25">
      <c r="A19" s="24"/>
      <c r="B19" s="5">
        <v>0.78</v>
      </c>
      <c r="C19" s="2">
        <v>-1.57</v>
      </c>
      <c r="D19" s="3">
        <v>0.105</v>
      </c>
      <c r="E19" s="17">
        <v>1.57</v>
      </c>
      <c r="F19" s="5">
        <v>0.78</v>
      </c>
      <c r="G19" s="2">
        <v>-1.57</v>
      </c>
      <c r="H19" s="3">
        <v>0.105</v>
      </c>
      <c r="I19" s="17">
        <v>1.57</v>
      </c>
      <c r="J19" s="5"/>
      <c r="K19" s="2"/>
      <c r="L19" s="3"/>
      <c r="M19" s="17"/>
      <c r="N19" s="26"/>
      <c r="O19" s="2"/>
      <c r="P19" s="3"/>
      <c r="Q19" s="17"/>
    </row>
    <row r="20" spans="1:18" x14ac:dyDescent="0.25">
      <c r="A20" s="24"/>
      <c r="B20" s="5">
        <v>0.78</v>
      </c>
      <c r="C20" s="2">
        <v>-1.57</v>
      </c>
      <c r="D20" s="3">
        <v>0.14000000000000001</v>
      </c>
      <c r="E20" s="17">
        <v>1.57</v>
      </c>
      <c r="F20" s="5">
        <v>0.78</v>
      </c>
      <c r="G20" s="2">
        <v>-1.57</v>
      </c>
      <c r="H20" s="3">
        <v>0.14000000000000001</v>
      </c>
      <c r="I20" s="17">
        <v>1.57</v>
      </c>
      <c r="J20" s="5"/>
      <c r="K20" s="2"/>
      <c r="L20" s="3"/>
      <c r="M20" s="17"/>
      <c r="N20" s="26"/>
      <c r="O20" s="2"/>
      <c r="P20" s="33"/>
      <c r="Q20" s="17"/>
    </row>
    <row r="21" spans="1:18" x14ac:dyDescent="0.25">
      <c r="A21" s="24"/>
      <c r="B21" s="5">
        <v>0.78</v>
      </c>
      <c r="C21" s="2">
        <v>-1.57</v>
      </c>
      <c r="D21" s="3">
        <v>0.105</v>
      </c>
      <c r="E21" s="17">
        <v>1.57</v>
      </c>
      <c r="F21" s="5">
        <v>0.78</v>
      </c>
      <c r="G21" s="2">
        <v>-1.57</v>
      </c>
      <c r="H21" s="3">
        <v>0.105</v>
      </c>
      <c r="I21" s="17">
        <v>1.57</v>
      </c>
      <c r="J21" s="5"/>
      <c r="K21" s="2"/>
      <c r="L21" s="3"/>
      <c r="M21" s="17"/>
      <c r="N21" s="26"/>
      <c r="O21" s="2"/>
      <c r="P21" s="3"/>
      <c r="Q21" s="17"/>
    </row>
    <row r="22" spans="1:18" x14ac:dyDescent="0.25">
      <c r="A22" s="24"/>
      <c r="B22" s="5">
        <v>0.78</v>
      </c>
      <c r="C22" s="2">
        <v>-1.57</v>
      </c>
      <c r="D22" s="3">
        <v>0.14000000000000001</v>
      </c>
      <c r="E22" s="17">
        <v>1.57</v>
      </c>
      <c r="F22" s="5">
        <v>0.78</v>
      </c>
      <c r="G22" s="2">
        <v>-1.57</v>
      </c>
      <c r="H22" s="3">
        <v>0.14000000000000001</v>
      </c>
      <c r="I22" s="17">
        <v>1.57</v>
      </c>
      <c r="J22" s="5"/>
      <c r="K22" s="2"/>
      <c r="L22" s="3"/>
      <c r="M22" s="17"/>
      <c r="N22" s="26"/>
      <c r="O22" s="2"/>
      <c r="P22" s="33"/>
      <c r="Q22" s="17"/>
    </row>
    <row r="23" spans="1:18" ht="15.75" thickBot="1" x14ac:dyDescent="0.3">
      <c r="A23" s="25"/>
      <c r="B23" s="4">
        <v>0.78</v>
      </c>
      <c r="C23" s="18">
        <v>-1.57</v>
      </c>
      <c r="D23" s="19">
        <v>0.105</v>
      </c>
      <c r="E23" s="10">
        <v>1.57</v>
      </c>
      <c r="F23" s="4">
        <v>0.78</v>
      </c>
      <c r="G23" s="18">
        <v>-1.57</v>
      </c>
      <c r="H23" s="19">
        <v>0.105</v>
      </c>
      <c r="I23" s="10">
        <v>1.57</v>
      </c>
      <c r="J23" s="4"/>
      <c r="K23" s="18"/>
      <c r="L23" s="19"/>
      <c r="M23" s="10"/>
      <c r="N23" s="27"/>
      <c r="O23" s="18"/>
      <c r="P23" s="19"/>
      <c r="Q23" s="10"/>
    </row>
    <row r="24" spans="1:18" x14ac:dyDescent="0.25">
      <c r="A24" s="23" t="s">
        <v>6</v>
      </c>
      <c r="B24" s="6">
        <v>0.78</v>
      </c>
      <c r="C24" s="15">
        <v>-1.57</v>
      </c>
      <c r="D24" s="16">
        <v>0.105</v>
      </c>
      <c r="E24" s="8">
        <v>3.14</v>
      </c>
      <c r="F24" s="6">
        <v>0.78</v>
      </c>
      <c r="G24" s="15">
        <v>-1.57</v>
      </c>
      <c r="H24" s="16">
        <v>0.105</v>
      </c>
      <c r="I24" s="8">
        <v>3.14</v>
      </c>
      <c r="J24" s="6"/>
      <c r="K24" s="15"/>
      <c r="L24" s="16"/>
      <c r="M24" s="8"/>
      <c r="N24" s="31"/>
      <c r="O24" s="15"/>
      <c r="P24" s="16"/>
      <c r="Q24" s="28"/>
    </row>
    <row r="25" spans="1:18" x14ac:dyDescent="0.25">
      <c r="A25" s="24"/>
      <c r="B25" s="5">
        <v>0.78</v>
      </c>
      <c r="C25" s="2">
        <v>-1.57</v>
      </c>
      <c r="D25" s="3">
        <v>0.105</v>
      </c>
      <c r="E25" s="17">
        <v>1.57</v>
      </c>
      <c r="F25" s="5">
        <v>0.78</v>
      </c>
      <c r="G25" s="2">
        <v>-1.57</v>
      </c>
      <c r="H25" s="3">
        <v>0.105</v>
      </c>
      <c r="I25" s="17">
        <v>1.57</v>
      </c>
      <c r="J25" s="5"/>
      <c r="K25" s="2"/>
      <c r="L25" s="3"/>
      <c r="M25" s="17"/>
      <c r="N25" s="26"/>
      <c r="O25" s="2"/>
      <c r="P25" s="33"/>
      <c r="Q25" s="29"/>
    </row>
    <row r="26" spans="1:18" x14ac:dyDescent="0.25">
      <c r="A26" s="24"/>
      <c r="B26" s="5">
        <v>0.78</v>
      </c>
      <c r="C26" s="2">
        <v>-1.57</v>
      </c>
      <c r="D26" s="3">
        <v>0.105</v>
      </c>
      <c r="E26" s="17">
        <v>3.14</v>
      </c>
      <c r="F26" s="5">
        <v>0.78</v>
      </c>
      <c r="G26" s="2">
        <v>-1.57</v>
      </c>
      <c r="H26" s="3">
        <v>0.105</v>
      </c>
      <c r="I26" s="17">
        <v>3.14</v>
      </c>
      <c r="J26" s="5"/>
      <c r="K26" s="2"/>
      <c r="L26" s="3"/>
      <c r="M26" s="17"/>
      <c r="N26" s="26"/>
      <c r="O26" s="2"/>
      <c r="P26" s="33"/>
      <c r="Q26" s="29"/>
    </row>
    <row r="27" spans="1:18" x14ac:dyDescent="0.25">
      <c r="A27" s="24"/>
      <c r="B27" s="5">
        <v>0.78</v>
      </c>
      <c r="C27" s="2">
        <v>-1.57</v>
      </c>
      <c r="D27" s="3">
        <v>0.105</v>
      </c>
      <c r="E27" s="17">
        <v>1.57</v>
      </c>
      <c r="F27" s="5">
        <v>0.78</v>
      </c>
      <c r="G27" s="2">
        <v>-1.57</v>
      </c>
      <c r="H27" s="3">
        <v>0.105</v>
      </c>
      <c r="I27" s="17">
        <v>1.57</v>
      </c>
      <c r="J27" s="5"/>
      <c r="K27" s="2"/>
      <c r="L27" s="3"/>
      <c r="M27" s="17"/>
      <c r="N27" s="26"/>
      <c r="O27" s="2"/>
      <c r="P27" s="33"/>
      <c r="Q27" s="29"/>
    </row>
    <row r="28" spans="1:18" x14ac:dyDescent="0.25">
      <c r="A28" s="24"/>
      <c r="B28" s="5">
        <v>0.78</v>
      </c>
      <c r="C28" s="2">
        <v>-1.57</v>
      </c>
      <c r="D28" s="3">
        <v>0.105</v>
      </c>
      <c r="E28" s="17">
        <v>3.14</v>
      </c>
      <c r="F28" s="5">
        <v>0.78</v>
      </c>
      <c r="G28" s="2">
        <v>-1.57</v>
      </c>
      <c r="H28" s="3">
        <v>0.105</v>
      </c>
      <c r="I28" s="17">
        <v>3.14</v>
      </c>
      <c r="J28" s="5"/>
      <c r="K28" s="2"/>
      <c r="L28" s="3"/>
      <c r="M28" s="17"/>
      <c r="N28" s="26"/>
      <c r="O28" s="2"/>
      <c r="P28" s="33"/>
      <c r="Q28" s="29"/>
    </row>
    <row r="29" spans="1:18" ht="15.75" thickBot="1" x14ac:dyDescent="0.3">
      <c r="A29" s="25"/>
      <c r="B29" s="4">
        <v>0.78</v>
      </c>
      <c r="C29" s="18">
        <v>-1.57</v>
      </c>
      <c r="D29" s="19">
        <v>0.105</v>
      </c>
      <c r="E29" s="10">
        <v>1.57</v>
      </c>
      <c r="F29" s="4">
        <v>0.78</v>
      </c>
      <c r="G29" s="18">
        <v>-1.57</v>
      </c>
      <c r="H29" s="19">
        <v>0.105</v>
      </c>
      <c r="I29" s="10">
        <v>1.57</v>
      </c>
      <c r="J29" s="4"/>
      <c r="K29" s="18"/>
      <c r="L29" s="19"/>
      <c r="M29" s="10"/>
      <c r="N29" s="27"/>
      <c r="O29" s="18"/>
      <c r="P29" s="34"/>
      <c r="Q29" s="30"/>
    </row>
    <row r="30" spans="1:18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">
        <f t="shared" ref="N30:P30" si="0">SUM(N6:N29)/24</f>
        <v>0</v>
      </c>
      <c r="O30" s="16">
        <f t="shared" si="0"/>
        <v>0</v>
      </c>
      <c r="P30" s="16">
        <f t="shared" si="0"/>
        <v>0</v>
      </c>
      <c r="Q30" s="1">
        <f>SUM(Q6:Q29)/24</f>
        <v>0</v>
      </c>
      <c r="R30" s="11" t="s">
        <v>14</v>
      </c>
    </row>
    <row r="31" spans="1:18" ht="15.75" thickBot="1" x14ac:dyDescent="0.3">
      <c r="N31" s="12">
        <f>N30*10^3</f>
        <v>0</v>
      </c>
      <c r="O31" s="35">
        <f t="shared" ref="O31:P31" si="1">O30*10^3</f>
        <v>0</v>
      </c>
      <c r="P31" s="35">
        <f t="shared" si="1"/>
        <v>0</v>
      </c>
      <c r="Q31" s="13">
        <f>Q30*180/3.14</f>
        <v>0</v>
      </c>
      <c r="R31" s="14" t="s">
        <v>15</v>
      </c>
    </row>
  </sheetData>
  <mergeCells count="6">
    <mergeCell ref="B1:Q1"/>
    <mergeCell ref="B2:Q2"/>
    <mergeCell ref="B4:E4"/>
    <mergeCell ref="F4:I4"/>
    <mergeCell ref="J4:M4"/>
    <mergeCell ref="N4:Q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R11" sqref="R11"/>
    </sheetView>
  </sheetViews>
  <sheetFormatPr baseColWidth="10" defaultRowHeight="15" x14ac:dyDescent="0.25"/>
  <cols>
    <col min="14" max="17" width="12.7109375" bestFit="1" customWidth="1"/>
    <col min="18" max="18" width="21.42578125" bestFit="1" customWidth="1"/>
  </cols>
  <sheetData>
    <row r="1" spans="1:17" x14ac:dyDescent="0.25">
      <c r="A1" s="36" t="s">
        <v>8</v>
      </c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7" ht="15.75" thickBot="1" x14ac:dyDescent="0.3">
      <c r="A2" s="38"/>
      <c r="B2" s="77" t="s">
        <v>7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8"/>
    </row>
    <row r="3" spans="1:17" ht="15.75" thickBot="1" x14ac:dyDescent="0.3"/>
    <row r="4" spans="1:17" x14ac:dyDescent="0.25">
      <c r="A4" s="1"/>
      <c r="B4" s="79" t="s">
        <v>3</v>
      </c>
      <c r="C4" s="80"/>
      <c r="D4" s="80"/>
      <c r="E4" s="81"/>
      <c r="F4" s="79" t="s">
        <v>4</v>
      </c>
      <c r="G4" s="80"/>
      <c r="H4" s="80"/>
      <c r="I4" s="81"/>
      <c r="J4" s="79" t="s">
        <v>0</v>
      </c>
      <c r="K4" s="80"/>
      <c r="L4" s="80"/>
      <c r="M4" s="81"/>
      <c r="N4" s="82" t="s">
        <v>11</v>
      </c>
      <c r="O4" s="80"/>
      <c r="P4" s="80"/>
      <c r="Q4" s="81"/>
    </row>
    <row r="5" spans="1:17" ht="15.75" thickBot="1" x14ac:dyDescent="0.3">
      <c r="A5" s="1"/>
      <c r="B5" s="20" t="s">
        <v>13</v>
      </c>
      <c r="C5" s="21" t="s">
        <v>13</v>
      </c>
      <c r="D5" s="21" t="s">
        <v>13</v>
      </c>
      <c r="E5" s="22" t="s">
        <v>12</v>
      </c>
      <c r="F5" s="20" t="s">
        <v>13</v>
      </c>
      <c r="G5" s="21" t="s">
        <v>13</v>
      </c>
      <c r="H5" s="21" t="s">
        <v>13</v>
      </c>
      <c r="I5" s="22" t="s">
        <v>12</v>
      </c>
      <c r="J5" s="20" t="s">
        <v>13</v>
      </c>
      <c r="K5" s="21" t="s">
        <v>13</v>
      </c>
      <c r="L5" s="21" t="s">
        <v>13</v>
      </c>
      <c r="M5" s="22" t="s">
        <v>12</v>
      </c>
      <c r="N5" s="21" t="s">
        <v>13</v>
      </c>
      <c r="O5" s="21" t="s">
        <v>13</v>
      </c>
      <c r="P5" s="21" t="s">
        <v>13</v>
      </c>
      <c r="Q5" s="22" t="s">
        <v>12</v>
      </c>
    </row>
    <row r="6" spans="1:17" x14ac:dyDescent="0.25">
      <c r="A6" s="23" t="s">
        <v>1</v>
      </c>
      <c r="B6" s="6">
        <v>0.02</v>
      </c>
      <c r="C6" s="15">
        <v>-1.57</v>
      </c>
      <c r="D6" s="16">
        <v>0.105</v>
      </c>
      <c r="E6" s="8">
        <v>1.57</v>
      </c>
      <c r="F6" s="6">
        <v>2.00001E-2</v>
      </c>
      <c r="G6" s="15">
        <v>-1.57</v>
      </c>
      <c r="H6" s="16">
        <v>0.105</v>
      </c>
      <c r="I6" s="8">
        <v>1.57</v>
      </c>
      <c r="J6" s="6">
        <v>2.0165700000000002E-2</v>
      </c>
      <c r="K6" s="15">
        <v>-1.5695600000000001</v>
      </c>
      <c r="L6" s="16">
        <v>0.10512000000000001</v>
      </c>
      <c r="M6" s="8">
        <v>1.5701499999999999</v>
      </c>
      <c r="N6" s="7">
        <v>-1.6557099999999999E-4</v>
      </c>
      <c r="O6" s="15">
        <v>-4.4384200000000001E-4</v>
      </c>
      <c r="P6" s="16">
        <v>-1.20281E-4</v>
      </c>
      <c r="Q6" s="8">
        <v>-1.52256E-4</v>
      </c>
    </row>
    <row r="7" spans="1:17" x14ac:dyDescent="0.25">
      <c r="A7" s="24"/>
      <c r="B7" s="5">
        <v>0.78</v>
      </c>
      <c r="C7" s="2">
        <v>-1.57</v>
      </c>
      <c r="D7" s="3">
        <v>0.105</v>
      </c>
      <c r="E7" s="17">
        <v>1.57</v>
      </c>
      <c r="F7" s="5">
        <v>0.77999799999999997</v>
      </c>
      <c r="G7" s="2">
        <v>-1.57</v>
      </c>
      <c r="H7" s="3">
        <v>0.105</v>
      </c>
      <c r="I7" s="17">
        <v>1.57</v>
      </c>
      <c r="J7" s="5">
        <v>0.77988900000000005</v>
      </c>
      <c r="K7" s="2">
        <v>-1.56958</v>
      </c>
      <c r="L7" s="3">
        <v>0.105119</v>
      </c>
      <c r="M7" s="17">
        <v>1.5701499999999999</v>
      </c>
      <c r="N7" s="1">
        <v>1.0906E-4</v>
      </c>
      <c r="O7" s="2">
        <v>-4.1699700000000001E-4</v>
      </c>
      <c r="P7" s="3">
        <v>-1.19263E-4</v>
      </c>
      <c r="Q7" s="17">
        <v>-1.52256E-4</v>
      </c>
    </row>
    <row r="8" spans="1:17" x14ac:dyDescent="0.25">
      <c r="A8" s="24"/>
      <c r="B8" s="5">
        <v>0.02</v>
      </c>
      <c r="C8" s="2">
        <v>-1.57</v>
      </c>
      <c r="D8" s="3">
        <v>0.105</v>
      </c>
      <c r="E8" s="17">
        <v>1.57</v>
      </c>
      <c r="F8" s="5">
        <v>2.0002099999999998E-2</v>
      </c>
      <c r="G8" s="2">
        <v>-1.57</v>
      </c>
      <c r="H8" s="3">
        <v>0.105</v>
      </c>
      <c r="I8" s="17">
        <v>1.57</v>
      </c>
      <c r="J8" s="5">
        <v>2.0154100000000001E-2</v>
      </c>
      <c r="K8" s="2">
        <v>-1.56958</v>
      </c>
      <c r="L8" s="3">
        <v>0.105119</v>
      </c>
      <c r="M8" s="17">
        <v>1.5701799999999999</v>
      </c>
      <c r="N8" s="1">
        <f>-0.000152047</f>
        <v>-1.5204699999999999E-4</v>
      </c>
      <c r="O8" s="2">
        <v>-4.20832E-4</v>
      </c>
      <c r="P8" s="3">
        <v>-1.19358E-4</v>
      </c>
      <c r="Q8" s="17">
        <v>-1.7592500000000001E-4</v>
      </c>
    </row>
    <row r="9" spans="1:17" x14ac:dyDescent="0.25">
      <c r="A9" s="24"/>
      <c r="B9" s="5">
        <v>0.78</v>
      </c>
      <c r="C9" s="2">
        <v>-1.57</v>
      </c>
      <c r="D9" s="3">
        <v>0.105</v>
      </c>
      <c r="E9" s="17">
        <v>1.57</v>
      </c>
      <c r="F9" s="5">
        <v>0.78</v>
      </c>
      <c r="G9" s="2">
        <v>-1.57</v>
      </c>
      <c r="H9" s="3">
        <v>0.105</v>
      </c>
      <c r="I9" s="17">
        <v>1.57</v>
      </c>
      <c r="J9" s="5">
        <v>0.77985400000000005</v>
      </c>
      <c r="K9" s="2">
        <v>-1.56959</v>
      </c>
      <c r="L9" s="3">
        <v>0.105119</v>
      </c>
      <c r="M9" s="17">
        <v>1.5701799999999999</v>
      </c>
      <c r="N9" s="1">
        <v>1.45618E-4</v>
      </c>
      <c r="O9" s="2">
        <v>-4.0932700000000002E-4</v>
      </c>
      <c r="P9" s="3">
        <v>-1.19358E-4</v>
      </c>
      <c r="Q9" s="17">
        <v>-1.7592500000000001E-4</v>
      </c>
    </row>
    <row r="10" spans="1:17" x14ac:dyDescent="0.25">
      <c r="A10" s="24"/>
      <c r="B10" s="5">
        <v>0.02</v>
      </c>
      <c r="C10" s="2">
        <v>-1.57</v>
      </c>
      <c r="D10" s="3">
        <v>0.105</v>
      </c>
      <c r="E10" s="17">
        <v>1.57</v>
      </c>
      <c r="F10" s="5">
        <v>2.0002099999999998E-2</v>
      </c>
      <c r="G10" s="2">
        <v>-1.57</v>
      </c>
      <c r="H10" s="3">
        <v>0.105</v>
      </c>
      <c r="I10" s="17">
        <v>1.57</v>
      </c>
      <c r="J10" s="5">
        <v>2.0204E-2</v>
      </c>
      <c r="K10" s="2">
        <v>-1.56959</v>
      </c>
      <c r="L10" s="3">
        <v>0.105119</v>
      </c>
      <c r="M10" s="17">
        <v>1.5701799999999999</v>
      </c>
      <c r="N10" s="1">
        <f>-0.0002019       -0.000409327    -0.000119358    -0.000175925</f>
        <v>-9.0650999999999991E-4</v>
      </c>
      <c r="O10" s="2">
        <v>-4.0932700000000002E-4</v>
      </c>
      <c r="P10" s="3">
        <v>-1.19358E-4</v>
      </c>
      <c r="Q10" s="17">
        <v>-1.7592500000000001E-4</v>
      </c>
    </row>
    <row r="11" spans="1:17" ht="15.75" thickBot="1" x14ac:dyDescent="0.3">
      <c r="A11" s="25"/>
      <c r="B11" s="4">
        <v>0.78</v>
      </c>
      <c r="C11" s="18">
        <v>-1.57</v>
      </c>
      <c r="D11" s="19">
        <v>0.105</v>
      </c>
      <c r="E11" s="10">
        <v>1.57</v>
      </c>
      <c r="F11" s="4">
        <v>0.77999799999999997</v>
      </c>
      <c r="G11" s="18">
        <v>-1.57</v>
      </c>
      <c r="H11" s="19">
        <v>0.105</v>
      </c>
      <c r="I11" s="10">
        <v>1.57</v>
      </c>
      <c r="J11" s="4">
        <v>0.77989600000000003</v>
      </c>
      <c r="K11" s="18">
        <v>-1.5696000000000001</v>
      </c>
      <c r="L11" s="19">
        <v>0.105119</v>
      </c>
      <c r="M11" s="10">
        <v>1.5701799999999999</v>
      </c>
      <c r="N11" s="9">
        <v>1.01403E-4</v>
      </c>
      <c r="O11" s="18">
        <v>-4.0165699999999998E-4</v>
      </c>
      <c r="P11" s="19">
        <v>-1.19358E-4</v>
      </c>
      <c r="Q11" s="10">
        <v>-1.7592500000000001E-4</v>
      </c>
    </row>
    <row r="12" spans="1:17" x14ac:dyDescent="0.25">
      <c r="A12" s="23" t="s">
        <v>2</v>
      </c>
      <c r="B12" s="6">
        <v>0.78</v>
      </c>
      <c r="C12" s="15">
        <v>0.02</v>
      </c>
      <c r="D12" s="16">
        <v>0.105</v>
      </c>
      <c r="E12" s="8">
        <v>1.57</v>
      </c>
      <c r="F12" s="6">
        <v>0.78</v>
      </c>
      <c r="G12" s="15">
        <v>1.9998999999999999E-2</v>
      </c>
      <c r="H12" s="16">
        <v>0.105</v>
      </c>
      <c r="I12" s="8">
        <v>1.57</v>
      </c>
      <c r="J12" s="6">
        <v>0.77993500000000004</v>
      </c>
      <c r="K12" s="15">
        <v>1.9567399999999999E-2</v>
      </c>
      <c r="L12" s="16">
        <v>0.105119</v>
      </c>
      <c r="M12" s="8">
        <v>1.5702</v>
      </c>
      <c r="N12" s="7">
        <v>6.5166799999999994E-5</v>
      </c>
      <c r="O12" s="15">
        <v>4.3159600000000002E-4</v>
      </c>
      <c r="P12" s="16">
        <v>-1.1945199999999999E-4</v>
      </c>
      <c r="Q12" s="8">
        <v>-1.99595E-4</v>
      </c>
    </row>
    <row r="13" spans="1:17" x14ac:dyDescent="0.25">
      <c r="A13" s="24"/>
      <c r="B13" s="5">
        <v>0.78</v>
      </c>
      <c r="C13" s="2">
        <v>-1.57</v>
      </c>
      <c r="D13" s="3">
        <v>0.105</v>
      </c>
      <c r="E13" s="17">
        <v>1.57</v>
      </c>
      <c r="F13" s="5">
        <v>0.78</v>
      </c>
      <c r="G13" s="2">
        <v>-1.57</v>
      </c>
      <c r="H13" s="3">
        <v>0.105</v>
      </c>
      <c r="I13" s="17">
        <v>1.57</v>
      </c>
      <c r="J13" s="5">
        <v>0.77994600000000003</v>
      </c>
      <c r="K13" s="2">
        <v>-1.56952</v>
      </c>
      <c r="L13" s="3">
        <v>0.10512000000000001</v>
      </c>
      <c r="M13" s="17">
        <v>1.5702499999999999</v>
      </c>
      <c r="N13" s="26">
        <v>5.3661900000000002E-5</v>
      </c>
      <c r="O13" s="2">
        <v>-4.8181899999999998E-4</v>
      </c>
      <c r="P13" s="3">
        <v>-1.1964E-4</v>
      </c>
      <c r="Q13" s="17">
        <v>-2.4693300000000002E-4</v>
      </c>
    </row>
    <row r="14" spans="1:17" x14ac:dyDescent="0.25">
      <c r="A14" s="24"/>
      <c r="B14" s="5">
        <v>0.78</v>
      </c>
      <c r="C14" s="2">
        <v>0.02</v>
      </c>
      <c r="D14" s="3">
        <v>0.105</v>
      </c>
      <c r="E14" s="17">
        <v>1.57</v>
      </c>
      <c r="F14" s="5">
        <v>0.78</v>
      </c>
      <c r="G14" s="2">
        <v>1.9999599999999999E-2</v>
      </c>
      <c r="H14" s="3">
        <v>0.105</v>
      </c>
      <c r="I14" s="17">
        <v>1.57</v>
      </c>
      <c r="J14" s="5">
        <v>0.77994300000000005</v>
      </c>
      <c r="K14" s="2">
        <v>1.9621099999999999E-2</v>
      </c>
      <c r="L14" s="3">
        <v>0.105119</v>
      </c>
      <c r="M14" s="17">
        <v>1.5702499999999999</v>
      </c>
      <c r="N14" s="26">
        <v>5.7496900000000002E-5</v>
      </c>
      <c r="O14" s="2">
        <v>3.7853499999999999E-4</v>
      </c>
      <c r="P14" s="3">
        <v>-1.1862300000000001E-4</v>
      </c>
      <c r="Q14" s="17">
        <v>-2.4693300000000002E-4</v>
      </c>
    </row>
    <row r="15" spans="1:17" x14ac:dyDescent="0.25">
      <c r="A15" s="24"/>
      <c r="B15" s="5">
        <v>0.78</v>
      </c>
      <c r="C15" s="2">
        <v>-1.57</v>
      </c>
      <c r="D15" s="3">
        <v>0.105</v>
      </c>
      <c r="E15" s="17">
        <v>1.57</v>
      </c>
      <c r="F15" s="5">
        <v>0.78</v>
      </c>
      <c r="G15" s="2">
        <v>-1.57</v>
      </c>
      <c r="H15" s="3">
        <v>0.105</v>
      </c>
      <c r="I15" s="17">
        <v>1.57</v>
      </c>
      <c r="J15" s="5">
        <v>0.77995000000000003</v>
      </c>
      <c r="K15" s="2">
        <v>-1.56952</v>
      </c>
      <c r="L15" s="3">
        <v>0.105119</v>
      </c>
      <c r="M15" s="17">
        <v>1.5702499999999999</v>
      </c>
      <c r="N15" s="26">
        <v>4.9827000000000003E-5</v>
      </c>
      <c r="O15" s="2">
        <v>-4.7798300000000002E-4</v>
      </c>
      <c r="P15" s="3">
        <v>-1.1862300000000001E-4</v>
      </c>
      <c r="Q15" s="17">
        <v>-2.4693300000000002E-4</v>
      </c>
    </row>
    <row r="16" spans="1:17" x14ac:dyDescent="0.25">
      <c r="A16" s="24"/>
      <c r="B16" s="5">
        <v>0.78</v>
      </c>
      <c r="C16" s="2">
        <v>0.02</v>
      </c>
      <c r="D16" s="3">
        <v>0.105</v>
      </c>
      <c r="E16" s="17">
        <v>1.57</v>
      </c>
      <c r="F16" s="5">
        <v>0.78</v>
      </c>
      <c r="G16" s="2">
        <v>1.9999599999999999E-2</v>
      </c>
      <c r="H16" s="3">
        <v>0.105</v>
      </c>
      <c r="I16" s="17">
        <v>1.57</v>
      </c>
      <c r="J16" s="5">
        <v>0.77994600000000003</v>
      </c>
      <c r="K16" s="2">
        <v>1.9647899999999999E-2</v>
      </c>
      <c r="L16" s="3">
        <v>0.105119</v>
      </c>
      <c r="M16" s="17">
        <v>1.5702700000000001</v>
      </c>
      <c r="N16" s="26">
        <v>5.3661900000000002E-5</v>
      </c>
      <c r="O16" s="2">
        <v>3.5168999999999999E-4</v>
      </c>
      <c r="P16" s="3">
        <v>-1.18717E-4</v>
      </c>
      <c r="Q16" s="17">
        <v>-2.7060300000000001E-4</v>
      </c>
    </row>
    <row r="17" spans="1:18" ht="15.75" thickBot="1" x14ac:dyDescent="0.3">
      <c r="A17" s="25"/>
      <c r="B17" s="4">
        <v>0.78</v>
      </c>
      <c r="C17" s="18">
        <v>-1.57</v>
      </c>
      <c r="D17" s="19">
        <v>0.105</v>
      </c>
      <c r="E17" s="10">
        <v>1.57</v>
      </c>
      <c r="F17" s="4">
        <v>0.78</v>
      </c>
      <c r="G17" s="18">
        <v>-1.57</v>
      </c>
      <c r="H17" s="19">
        <v>0.105</v>
      </c>
      <c r="I17" s="10">
        <v>1.57</v>
      </c>
      <c r="J17" s="4">
        <v>0.77995000000000003</v>
      </c>
      <c r="K17" s="18">
        <v>-1.5695600000000001</v>
      </c>
      <c r="L17" s="19">
        <v>0.105119</v>
      </c>
      <c r="M17" s="10">
        <v>1.5702700000000001</v>
      </c>
      <c r="N17" s="27">
        <v>4.9827000000000003E-5</v>
      </c>
      <c r="O17" s="18">
        <v>-4.4346899999999999E-4</v>
      </c>
      <c r="P17" s="19">
        <v>-1.18717E-4</v>
      </c>
      <c r="Q17" s="10">
        <v>-2.7060300000000001E-4</v>
      </c>
    </row>
    <row r="18" spans="1:18" x14ac:dyDescent="0.25">
      <c r="A18" s="23" t="s">
        <v>5</v>
      </c>
      <c r="B18" s="6">
        <v>0.78</v>
      </c>
      <c r="C18" s="15">
        <v>-1.57</v>
      </c>
      <c r="D18" s="16">
        <v>0.14000000000000001</v>
      </c>
      <c r="E18" s="8">
        <v>1.57</v>
      </c>
      <c r="F18" s="6">
        <v>0.78</v>
      </c>
      <c r="G18" s="15">
        <v>-1.57</v>
      </c>
      <c r="H18" s="16">
        <v>0.14000000000000001</v>
      </c>
      <c r="I18" s="8">
        <v>1.57</v>
      </c>
      <c r="J18" s="6">
        <v>0.77995000000000003</v>
      </c>
      <c r="K18" s="15">
        <v>-1.5695600000000001</v>
      </c>
      <c r="L18" s="16">
        <v>0.13999300000000001</v>
      </c>
      <c r="M18" s="8">
        <v>1.5702499999999999</v>
      </c>
      <c r="N18" s="31">
        <v>4.9827000000000003E-5</v>
      </c>
      <c r="O18" s="15">
        <v>-4.3617200000000002E-4</v>
      </c>
      <c r="P18" s="32">
        <v>6.7414899999999999E-6</v>
      </c>
      <c r="Q18" s="8">
        <v>-2.4693300000000002E-4</v>
      </c>
    </row>
    <row r="19" spans="1:18" x14ac:dyDescent="0.25">
      <c r="A19" s="24"/>
      <c r="B19" s="5">
        <v>0.78</v>
      </c>
      <c r="C19" s="2">
        <v>-1.57</v>
      </c>
      <c r="D19" s="3">
        <v>0.105</v>
      </c>
      <c r="E19" s="17">
        <v>1.57</v>
      </c>
      <c r="F19" s="5">
        <v>0.78</v>
      </c>
      <c r="G19" s="2">
        <v>-1.57</v>
      </c>
      <c r="H19" s="3">
        <v>0.105</v>
      </c>
      <c r="I19" s="17">
        <v>1.57</v>
      </c>
      <c r="J19" s="5">
        <v>0.77995000000000003</v>
      </c>
      <c r="K19" s="2">
        <v>-1.5695699999999999</v>
      </c>
      <c r="L19" s="3">
        <v>0.105105</v>
      </c>
      <c r="M19" s="17">
        <v>1.57029</v>
      </c>
      <c r="N19" s="26">
        <v>4.9827000000000003E-5</v>
      </c>
      <c r="O19" s="2">
        <v>-4.3233699999999998E-4</v>
      </c>
      <c r="P19" s="3">
        <f>-0.000104408</f>
        <v>-1.0440799999999999E-4</v>
      </c>
      <c r="Q19" s="17">
        <v>-2.9427199999999999E-4</v>
      </c>
    </row>
    <row r="20" spans="1:18" x14ac:dyDescent="0.25">
      <c r="A20" s="24"/>
      <c r="B20" s="5">
        <v>0.78</v>
      </c>
      <c r="C20" s="2">
        <v>-1.57</v>
      </c>
      <c r="D20" s="3">
        <v>0.14000000000000001</v>
      </c>
      <c r="E20" s="17">
        <v>1.57</v>
      </c>
      <c r="F20" s="5">
        <v>0.78</v>
      </c>
      <c r="G20" s="2">
        <v>-1.57</v>
      </c>
      <c r="H20" s="3">
        <v>0.14000000000000001</v>
      </c>
      <c r="I20" s="17">
        <v>1.57</v>
      </c>
      <c r="J20" s="5">
        <v>0.77995000000000003</v>
      </c>
      <c r="K20" s="2">
        <v>-1.5695699999999999</v>
      </c>
      <c r="L20" s="3">
        <v>0.13999400000000001</v>
      </c>
      <c r="M20" s="17">
        <v>1.5702700000000001</v>
      </c>
      <c r="N20" s="26">
        <v>4.9827000000000003E-5</v>
      </c>
      <c r="O20" s="2">
        <v>-4.3233699999999998E-4</v>
      </c>
      <c r="P20" s="33">
        <v>5.6350600000000002E-6</v>
      </c>
      <c r="Q20" s="17">
        <v>-2.7060300000000001E-4</v>
      </c>
    </row>
    <row r="21" spans="1:18" x14ac:dyDescent="0.25">
      <c r="A21" s="24"/>
      <c r="B21" s="5">
        <v>0.78</v>
      </c>
      <c r="C21" s="2">
        <v>-1.57</v>
      </c>
      <c r="D21" s="3">
        <v>0.105</v>
      </c>
      <c r="E21" s="17">
        <v>1.57</v>
      </c>
      <c r="F21" s="5">
        <v>0.78</v>
      </c>
      <c r="G21" s="2">
        <v>-1.57</v>
      </c>
      <c r="H21" s="3">
        <v>0.105</v>
      </c>
      <c r="I21" s="17">
        <v>1.57</v>
      </c>
      <c r="J21" s="5">
        <v>0.77995000000000003</v>
      </c>
      <c r="K21" s="2">
        <v>-1.5695699999999999</v>
      </c>
      <c r="L21" s="3">
        <v>0.10510700000000001</v>
      </c>
      <c r="M21" s="17">
        <v>1.5703199999999999</v>
      </c>
      <c r="N21" s="26">
        <v>4.9827000000000003E-5</v>
      </c>
      <c r="O21" s="2">
        <v>-4.2850199999999998E-4</v>
      </c>
      <c r="P21" s="3">
        <f>-0.000106539</f>
        <v>-1.06539E-4</v>
      </c>
      <c r="Q21" s="17">
        <v>-3.1794100000000002E-4</v>
      </c>
    </row>
    <row r="22" spans="1:18" x14ac:dyDescent="0.25">
      <c r="A22" s="24"/>
      <c r="B22" s="5">
        <v>0.78</v>
      </c>
      <c r="C22" s="2">
        <v>-1.57</v>
      </c>
      <c r="D22" s="3">
        <v>0.14000000000000001</v>
      </c>
      <c r="E22" s="17">
        <v>1.57</v>
      </c>
      <c r="F22" s="5">
        <v>0.78</v>
      </c>
      <c r="G22" s="2">
        <v>-1.57</v>
      </c>
      <c r="H22" s="3">
        <v>0.14000000000000001</v>
      </c>
      <c r="I22" s="17">
        <v>1.57</v>
      </c>
      <c r="J22" s="5">
        <v>0.77995000000000003</v>
      </c>
      <c r="K22" s="2">
        <v>-1.5695699999999999</v>
      </c>
      <c r="L22" s="3">
        <v>0.13999300000000001</v>
      </c>
      <c r="M22" s="17">
        <v>1.57029</v>
      </c>
      <c r="N22" s="26">
        <v>4.9827000000000003E-5</v>
      </c>
      <c r="O22" s="2">
        <v>-4.2850199999999998E-4</v>
      </c>
      <c r="P22" s="33">
        <v>6.5588200000000003E-6</v>
      </c>
      <c r="Q22" s="17">
        <v>-2.9427199999999999E-4</v>
      </c>
    </row>
    <row r="23" spans="1:18" ht="15.75" thickBot="1" x14ac:dyDescent="0.3">
      <c r="A23" s="25"/>
      <c r="B23" s="4">
        <v>0.78</v>
      </c>
      <c r="C23" s="18">
        <v>-1.57</v>
      </c>
      <c r="D23" s="19">
        <v>0.105</v>
      </c>
      <c r="E23" s="10">
        <v>1.57</v>
      </c>
      <c r="F23" s="4">
        <v>0.78</v>
      </c>
      <c r="G23" s="18">
        <v>-1.57</v>
      </c>
      <c r="H23" s="19">
        <v>0.105</v>
      </c>
      <c r="I23" s="10">
        <v>1.57</v>
      </c>
      <c r="J23" s="4">
        <v>0.77995000000000003</v>
      </c>
      <c r="K23" s="18">
        <v>-1.5695699999999999</v>
      </c>
      <c r="L23" s="19">
        <v>0.105106</v>
      </c>
      <c r="M23" s="10">
        <v>1.5703400000000001</v>
      </c>
      <c r="N23" s="27">
        <v>4.9827000000000003E-5</v>
      </c>
      <c r="O23" s="18">
        <v>-4.2850199999999998E-4</v>
      </c>
      <c r="P23" s="19">
        <v>-1.05775E-4</v>
      </c>
      <c r="Q23" s="10">
        <v>-3.4161100000000002E-4</v>
      </c>
    </row>
    <row r="24" spans="1:18" x14ac:dyDescent="0.25">
      <c r="A24" s="23" t="s">
        <v>6</v>
      </c>
      <c r="B24" s="6">
        <v>0.78</v>
      </c>
      <c r="C24" s="15">
        <v>-1.57</v>
      </c>
      <c r="D24" s="16">
        <v>0.105</v>
      </c>
      <c r="E24" s="8">
        <v>3.14</v>
      </c>
      <c r="F24" s="6">
        <v>0.78</v>
      </c>
      <c r="G24" s="15">
        <v>-1.57</v>
      </c>
      <c r="H24" s="16">
        <v>0.105</v>
      </c>
      <c r="I24" s="8">
        <v>3.14</v>
      </c>
      <c r="J24" s="6">
        <v>0.77995000000000003</v>
      </c>
      <c r="K24" s="15">
        <v>-1.56958</v>
      </c>
      <c r="L24" s="16">
        <v>0.1051</v>
      </c>
      <c r="M24" s="8">
        <v>3.13612</v>
      </c>
      <c r="N24" s="31">
        <v>4.9827000000000003E-5</v>
      </c>
      <c r="O24" s="15">
        <v>-4.2466699999999999E-4</v>
      </c>
      <c r="P24" s="16">
        <v>-1.0003100000000001E-4</v>
      </c>
      <c r="Q24" s="28">
        <v>3.8849100000000001E-3</v>
      </c>
    </row>
    <row r="25" spans="1:18" x14ac:dyDescent="0.25">
      <c r="A25" s="24"/>
      <c r="B25" s="5">
        <v>0.78</v>
      </c>
      <c r="C25" s="2">
        <v>-1.57</v>
      </c>
      <c r="D25" s="3">
        <v>0.105</v>
      </c>
      <c r="E25" s="17">
        <v>1.57</v>
      </c>
      <c r="F25" s="5">
        <v>0.78</v>
      </c>
      <c r="G25" s="2">
        <v>-1.57</v>
      </c>
      <c r="H25" s="3">
        <v>0.105</v>
      </c>
      <c r="I25" s="17">
        <v>1.57</v>
      </c>
      <c r="J25" s="5">
        <v>0.77995000000000003</v>
      </c>
      <c r="K25" s="2">
        <v>-1.56958</v>
      </c>
      <c r="L25" s="3">
        <v>0.105003</v>
      </c>
      <c r="M25" s="17">
        <v>1.57491</v>
      </c>
      <c r="N25" s="26">
        <v>4.9827000000000003E-5</v>
      </c>
      <c r="O25" s="2">
        <v>-4.2466699999999999E-4</v>
      </c>
      <c r="P25" s="33">
        <v>-2.8985299999999998E-6</v>
      </c>
      <c r="Q25" s="29">
        <v>-4.9097400000000001E-3</v>
      </c>
    </row>
    <row r="26" spans="1:18" x14ac:dyDescent="0.25">
      <c r="A26" s="24"/>
      <c r="B26" s="5">
        <v>0.78</v>
      </c>
      <c r="C26" s="2">
        <v>-1.57</v>
      </c>
      <c r="D26" s="3">
        <v>0.105</v>
      </c>
      <c r="E26" s="17">
        <v>3.14</v>
      </c>
      <c r="F26" s="5">
        <v>0.78</v>
      </c>
      <c r="G26" s="2">
        <v>-1.57</v>
      </c>
      <c r="H26" s="3">
        <v>0.105</v>
      </c>
      <c r="I26" s="17">
        <v>3.14</v>
      </c>
      <c r="J26" s="5">
        <v>0.77995000000000003</v>
      </c>
      <c r="K26" s="2">
        <v>-1.56958</v>
      </c>
      <c r="L26" s="3">
        <v>0.105098</v>
      </c>
      <c r="M26" s="17">
        <v>3.1360899999999998</v>
      </c>
      <c r="N26" s="26">
        <v>4.9827000000000003E-5</v>
      </c>
      <c r="O26" s="2">
        <v>-4.2466699999999999E-4</v>
      </c>
      <c r="P26" s="33">
        <v>-9.7902800000000001E-5</v>
      </c>
      <c r="Q26" s="29">
        <v>3.90858E-3</v>
      </c>
    </row>
    <row r="27" spans="1:18" x14ac:dyDescent="0.25">
      <c r="A27" s="24"/>
      <c r="B27" s="5">
        <v>0.78</v>
      </c>
      <c r="C27" s="2">
        <v>-1.57</v>
      </c>
      <c r="D27" s="3">
        <v>0.105</v>
      </c>
      <c r="E27" s="17">
        <v>1.57</v>
      </c>
      <c r="F27" s="5">
        <v>0.78</v>
      </c>
      <c r="G27" s="2">
        <v>-1.57</v>
      </c>
      <c r="H27" s="3">
        <v>0.105</v>
      </c>
      <c r="I27" s="17">
        <v>1.57</v>
      </c>
      <c r="J27" s="5">
        <v>0.77995000000000003</v>
      </c>
      <c r="K27" s="2">
        <v>-1.56958</v>
      </c>
      <c r="L27" s="3">
        <v>0.105002</v>
      </c>
      <c r="M27" s="17">
        <v>1.57491</v>
      </c>
      <c r="N27" s="26">
        <v>4.9827000000000003E-5</v>
      </c>
      <c r="O27" s="2">
        <v>-4.2466699999999999E-4</v>
      </c>
      <c r="P27" s="33">
        <v>-1.88128E-6</v>
      </c>
      <c r="Q27" s="29">
        <v>-4.9097400000000001E-3</v>
      </c>
    </row>
    <row r="28" spans="1:18" x14ac:dyDescent="0.25">
      <c r="A28" s="24"/>
      <c r="B28" s="5">
        <v>0.78</v>
      </c>
      <c r="C28" s="2">
        <v>-1.57</v>
      </c>
      <c r="D28" s="3">
        <v>0.105</v>
      </c>
      <c r="E28" s="17">
        <v>3.14</v>
      </c>
      <c r="F28" s="5">
        <v>0.78</v>
      </c>
      <c r="G28" s="2">
        <v>-1.57</v>
      </c>
      <c r="H28" s="3">
        <v>0.105</v>
      </c>
      <c r="I28" s="17">
        <v>3.14</v>
      </c>
      <c r="J28" s="5">
        <v>0.77995000000000003</v>
      </c>
      <c r="K28" s="2">
        <v>-1.56958</v>
      </c>
      <c r="L28" s="3">
        <v>0.105097</v>
      </c>
      <c r="M28" s="17">
        <v>3.1361400000000001</v>
      </c>
      <c r="N28" s="26">
        <v>4.9827000000000003E-5</v>
      </c>
      <c r="O28" s="2">
        <v>-4.2466699999999999E-4</v>
      </c>
      <c r="P28" s="33">
        <v>-9.7073900000000006E-5</v>
      </c>
      <c r="Q28" s="29">
        <v>3.8612400000000002E-3</v>
      </c>
    </row>
    <row r="29" spans="1:18" ht="15.75" thickBot="1" x14ac:dyDescent="0.3">
      <c r="A29" s="25"/>
      <c r="B29" s="4">
        <v>0.78</v>
      </c>
      <c r="C29" s="18">
        <v>-1.57</v>
      </c>
      <c r="D29" s="19">
        <v>0.105</v>
      </c>
      <c r="E29" s="10">
        <v>1.57</v>
      </c>
      <c r="F29" s="4">
        <v>0.78</v>
      </c>
      <c r="G29" s="18">
        <v>-1.57</v>
      </c>
      <c r="H29" s="19">
        <v>0.105</v>
      </c>
      <c r="I29" s="10">
        <v>1.57</v>
      </c>
      <c r="J29" s="4">
        <v>0.77995000000000003</v>
      </c>
      <c r="K29" s="18">
        <v>-1.56958</v>
      </c>
      <c r="L29" s="19">
        <v>0.105002</v>
      </c>
      <c r="M29" s="10">
        <v>1.57491</v>
      </c>
      <c r="N29" s="27">
        <v>4.9827000000000003E-5</v>
      </c>
      <c r="O29" s="18">
        <v>-4.20832E-4</v>
      </c>
      <c r="P29" s="34">
        <v>-1.88128E-6</v>
      </c>
      <c r="Q29" s="30">
        <v>-4.9097400000000001E-3</v>
      </c>
    </row>
    <row r="30" spans="1:18" s="1" customFormat="1" x14ac:dyDescent="0.25">
      <c r="A30" s="2"/>
      <c r="N30" s="5">
        <f t="shared" ref="N30:P30" si="0">SUM(N6:N29)/24</f>
        <v>2.4799375000000083E-6</v>
      </c>
      <c r="O30" s="16">
        <f t="shared" si="0"/>
        <v>-3.2808129166666671E-4</v>
      </c>
      <c r="P30" s="16">
        <f t="shared" si="0"/>
        <v>-8.4591809166666685E-5</v>
      </c>
      <c r="Q30" s="1">
        <f>SUM(Q6:Q29)/24</f>
        <v>-3.0541391666666666E-4</v>
      </c>
      <c r="R30" s="11" t="s">
        <v>14</v>
      </c>
    </row>
    <row r="31" spans="1:18" ht="15.75" thickBot="1" x14ac:dyDescent="0.3">
      <c r="N31" s="12">
        <f>N30*10^3</f>
        <v>2.4799375000000082E-3</v>
      </c>
      <c r="O31" s="35">
        <f t="shared" ref="O31:P31" si="1">O30*10^3</f>
        <v>-0.32808129166666672</v>
      </c>
      <c r="P31" s="35">
        <f t="shared" si="1"/>
        <v>-8.4591809166666684E-2</v>
      </c>
      <c r="Q31" s="13">
        <f>Q30*180/3.14</f>
        <v>-1.7507804140127387E-2</v>
      </c>
      <c r="R31" s="14" t="s">
        <v>15</v>
      </c>
    </row>
  </sheetData>
  <mergeCells count="6">
    <mergeCell ref="B4:E4"/>
    <mergeCell ref="F4:I4"/>
    <mergeCell ref="J4:M4"/>
    <mergeCell ref="N4:Q4"/>
    <mergeCell ref="B1:Q1"/>
    <mergeCell ref="B2:Q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K35" sqref="K35"/>
    </sheetView>
  </sheetViews>
  <sheetFormatPr baseColWidth="10" defaultRowHeight="15" x14ac:dyDescent="0.25"/>
  <cols>
    <col min="17" max="17" width="12" bestFit="1" customWidth="1"/>
    <col min="18" max="18" width="21.42578125" bestFit="1" customWidth="1"/>
  </cols>
  <sheetData>
    <row r="1" spans="1:19" x14ac:dyDescent="0.25">
      <c r="A1" s="36" t="s">
        <v>16</v>
      </c>
      <c r="B1" s="75" t="s">
        <v>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9" x14ac:dyDescent="0.25">
      <c r="A2" s="37"/>
      <c r="B2" s="83" t="s">
        <v>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</row>
    <row r="3" spans="1:19" ht="15.75" thickBot="1" x14ac:dyDescent="0.3">
      <c r="A3" s="38"/>
      <c r="B3" s="85" t="s">
        <v>10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</row>
    <row r="4" spans="1:19" ht="15.75" thickBot="1" x14ac:dyDescent="0.3"/>
    <row r="5" spans="1:19" x14ac:dyDescent="0.25">
      <c r="A5" s="1"/>
      <c r="B5" s="79" t="s">
        <v>3</v>
      </c>
      <c r="C5" s="80"/>
      <c r="D5" s="80"/>
      <c r="E5" s="81"/>
      <c r="F5" s="79" t="s">
        <v>4</v>
      </c>
      <c r="G5" s="80"/>
      <c r="H5" s="80"/>
      <c r="I5" s="81"/>
      <c r="J5" s="79" t="s">
        <v>0</v>
      </c>
      <c r="K5" s="80"/>
      <c r="L5" s="80"/>
      <c r="M5" s="81"/>
      <c r="N5" s="82" t="s">
        <v>11</v>
      </c>
      <c r="O5" s="80"/>
      <c r="P5" s="80"/>
      <c r="Q5" s="81"/>
    </row>
    <row r="6" spans="1:19" ht="15.75" thickBot="1" x14ac:dyDescent="0.3">
      <c r="A6" s="1"/>
      <c r="B6" s="20" t="s">
        <v>13</v>
      </c>
      <c r="C6" s="21" t="s">
        <v>13</v>
      </c>
      <c r="D6" s="21" t="s">
        <v>13</v>
      </c>
      <c r="E6" s="22" t="s">
        <v>12</v>
      </c>
      <c r="F6" s="20" t="s">
        <v>13</v>
      </c>
      <c r="G6" s="21" t="s">
        <v>13</v>
      </c>
      <c r="H6" s="21" t="s">
        <v>13</v>
      </c>
      <c r="I6" s="22" t="s">
        <v>12</v>
      </c>
      <c r="J6" s="20" t="s">
        <v>13</v>
      </c>
      <c r="K6" s="21" t="s">
        <v>13</v>
      </c>
      <c r="L6" s="21" t="s">
        <v>13</v>
      </c>
      <c r="M6" s="22" t="s">
        <v>12</v>
      </c>
      <c r="N6" s="21" t="s">
        <v>13</v>
      </c>
      <c r="O6" s="21" t="s">
        <v>13</v>
      </c>
      <c r="P6" s="21" t="s">
        <v>13</v>
      </c>
      <c r="Q6" s="22" t="s">
        <v>12</v>
      </c>
    </row>
    <row r="7" spans="1:19" x14ac:dyDescent="0.25">
      <c r="A7" s="23" t="s">
        <v>1</v>
      </c>
      <c r="B7" s="6">
        <v>0.02</v>
      </c>
      <c r="C7" s="15">
        <v>-1.57</v>
      </c>
      <c r="D7" s="16">
        <v>0.105</v>
      </c>
      <c r="E7" s="8">
        <v>1.57</v>
      </c>
      <c r="F7" s="6">
        <v>2.00001E-2</v>
      </c>
      <c r="G7" s="15">
        <v>-1.57</v>
      </c>
      <c r="H7" s="16">
        <v>0.105</v>
      </c>
      <c r="I7" s="8">
        <v>1.57</v>
      </c>
      <c r="J7" s="6">
        <v>2.0119600000000001E-2</v>
      </c>
      <c r="K7" s="15">
        <v>-1.56959</v>
      </c>
      <c r="L7" s="16">
        <v>0.10512199999999999</v>
      </c>
      <c r="M7" s="8">
        <v>1.56975</v>
      </c>
      <c r="N7" s="7">
        <v>-1.1955000000000001E-4</v>
      </c>
      <c r="O7" s="15">
        <v>-4.0932700000000002E-4</v>
      </c>
      <c r="P7" s="16">
        <v>-1.21731E-4</v>
      </c>
      <c r="Q7" s="8">
        <v>2.5012299999999999E-4</v>
      </c>
    </row>
    <row r="8" spans="1:19" x14ac:dyDescent="0.25">
      <c r="A8" s="24"/>
      <c r="B8" s="5">
        <v>0.78</v>
      </c>
      <c r="C8" s="2">
        <v>-1.57</v>
      </c>
      <c r="D8" s="3">
        <v>0.105</v>
      </c>
      <c r="E8" s="17">
        <v>1.57</v>
      </c>
      <c r="F8" s="5">
        <v>0.77999799999999997</v>
      </c>
      <c r="G8" s="2">
        <v>-1.57</v>
      </c>
      <c r="H8" s="3">
        <v>0.105</v>
      </c>
      <c r="I8" s="17">
        <v>1.57</v>
      </c>
      <c r="J8" s="5">
        <v>0.77982399999999996</v>
      </c>
      <c r="K8" s="2">
        <v>-1.5696099999999999</v>
      </c>
      <c r="L8" s="3">
        <v>0.10512100000000001</v>
      </c>
      <c r="M8" s="17">
        <v>1.5697700000000001</v>
      </c>
      <c r="N8" s="1">
        <v>1.7425599999999999E-4</v>
      </c>
      <c r="O8" s="2">
        <v>-3.90152E-4</v>
      </c>
      <c r="P8" s="3">
        <v>-1.20808E-4</v>
      </c>
      <c r="Q8" s="17">
        <v>2.26453E-4</v>
      </c>
    </row>
    <row r="9" spans="1:19" x14ac:dyDescent="0.25">
      <c r="A9" s="24"/>
      <c r="B9" s="5">
        <v>0.02</v>
      </c>
      <c r="C9" s="2">
        <v>-1.57</v>
      </c>
      <c r="D9" s="3">
        <v>0.105</v>
      </c>
      <c r="E9" s="17">
        <v>1.57</v>
      </c>
      <c r="F9" s="5">
        <v>2.0002099999999998E-2</v>
      </c>
      <c r="G9" s="2">
        <v>-1.57</v>
      </c>
      <c r="H9" s="3">
        <v>0.105</v>
      </c>
      <c r="I9" s="17">
        <v>1.57</v>
      </c>
      <c r="J9" s="5">
        <v>2.0119600000000001E-2</v>
      </c>
      <c r="K9" s="2">
        <v>-1.5696099999999999</v>
      </c>
      <c r="L9" s="3">
        <v>0.10512100000000001</v>
      </c>
      <c r="M9" s="17">
        <v>1.5697700000000001</v>
      </c>
      <c r="N9" s="1">
        <v>-1.17533E-4</v>
      </c>
      <c r="O9" s="2">
        <v>-3.9398699999999999E-4</v>
      </c>
      <c r="P9" s="3">
        <v>-1.20808E-4</v>
      </c>
      <c r="Q9" s="17">
        <v>2.26453E-4</v>
      </c>
    </row>
    <row r="10" spans="1:19" x14ac:dyDescent="0.25">
      <c r="A10" s="24"/>
      <c r="B10" s="5">
        <v>0.78</v>
      </c>
      <c r="C10" s="2">
        <v>-1.57</v>
      </c>
      <c r="D10" s="3">
        <v>0.105</v>
      </c>
      <c r="E10" s="17">
        <v>1.57</v>
      </c>
      <c r="F10" s="5">
        <v>0.78</v>
      </c>
      <c r="G10" s="2">
        <v>-1.57</v>
      </c>
      <c r="H10" s="3">
        <v>0.105</v>
      </c>
      <c r="I10" s="17">
        <v>1.57</v>
      </c>
      <c r="J10" s="5">
        <v>0.77989299999999995</v>
      </c>
      <c r="K10" s="2">
        <v>-1.5696099999999999</v>
      </c>
      <c r="L10" s="3">
        <v>0.10512100000000001</v>
      </c>
      <c r="M10" s="17">
        <v>1.5697700000000001</v>
      </c>
      <c r="N10" s="1">
        <v>1.0726900000000001E-4</v>
      </c>
      <c r="O10" s="2">
        <v>-3.8631700000000001E-4</v>
      </c>
      <c r="P10" s="3">
        <v>-1.20808E-4</v>
      </c>
      <c r="Q10" s="17">
        <v>2.26453E-4</v>
      </c>
    </row>
    <row r="11" spans="1:19" x14ac:dyDescent="0.25">
      <c r="A11" s="24"/>
      <c r="B11" s="5">
        <v>0.02</v>
      </c>
      <c r="C11" s="2">
        <v>-1.57</v>
      </c>
      <c r="D11" s="3">
        <v>0.105</v>
      </c>
      <c r="E11" s="17">
        <v>1.57</v>
      </c>
      <c r="F11" s="5">
        <v>2.0002099999999998E-2</v>
      </c>
      <c r="G11" s="2">
        <v>-1.57</v>
      </c>
      <c r="H11" s="3">
        <v>0.105</v>
      </c>
      <c r="I11" s="17">
        <v>1.57</v>
      </c>
      <c r="J11" s="5">
        <v>2.0138799999999998E-2</v>
      </c>
      <c r="K11" s="2">
        <v>-1.5696099999999999</v>
      </c>
      <c r="L11" s="3">
        <v>0.10512100000000001</v>
      </c>
      <c r="M11" s="17">
        <v>1.5697700000000001</v>
      </c>
      <c r="N11" s="1">
        <v>-1.36706E-4</v>
      </c>
      <c r="O11" s="2">
        <v>-3.90152E-4</v>
      </c>
      <c r="P11" s="3">
        <v>-1.20808E-4</v>
      </c>
      <c r="Q11" s="17">
        <v>2.26453E-4</v>
      </c>
    </row>
    <row r="12" spans="1:19" ht="15.75" thickBot="1" x14ac:dyDescent="0.3">
      <c r="A12" s="25"/>
      <c r="B12" s="4">
        <v>0.78</v>
      </c>
      <c r="C12" s="18">
        <v>-1.57</v>
      </c>
      <c r="D12" s="19">
        <v>0.105</v>
      </c>
      <c r="E12" s="10">
        <v>1.57</v>
      </c>
      <c r="F12" s="4">
        <v>0.77999799999999997</v>
      </c>
      <c r="G12" s="18">
        <v>-1.57</v>
      </c>
      <c r="H12" s="19">
        <v>0.105</v>
      </c>
      <c r="I12" s="10">
        <v>1.57</v>
      </c>
      <c r="J12" s="4">
        <v>0.77987300000000004</v>
      </c>
      <c r="K12" s="18">
        <v>-1.56962</v>
      </c>
      <c r="L12" s="19">
        <v>0.10512100000000001</v>
      </c>
      <c r="M12" s="10">
        <v>1.5697700000000001</v>
      </c>
      <c r="N12" s="9">
        <v>1.2441399999999999E-4</v>
      </c>
      <c r="O12" s="18">
        <v>-3.8248299999999998E-4</v>
      </c>
      <c r="P12" s="19">
        <v>-1.20808E-4</v>
      </c>
      <c r="Q12" s="10">
        <v>2.26453E-4</v>
      </c>
      <c r="R12">
        <f>(SUM(N7:N12)/6)*10^3</f>
        <v>5.3583333333333304E-3</v>
      </c>
      <c r="S12" t="s">
        <v>25</v>
      </c>
    </row>
    <row r="13" spans="1:19" x14ac:dyDescent="0.25">
      <c r="A13" s="23" t="s">
        <v>2</v>
      </c>
      <c r="B13" s="6">
        <v>0.78</v>
      </c>
      <c r="C13" s="15">
        <v>0.02</v>
      </c>
      <c r="D13" s="16">
        <v>0.105</v>
      </c>
      <c r="E13" s="8">
        <v>1.57</v>
      </c>
      <c r="F13" s="6">
        <v>0.78</v>
      </c>
      <c r="G13" s="15">
        <v>1.9998999999999999E-2</v>
      </c>
      <c r="H13" s="16">
        <v>0.105</v>
      </c>
      <c r="I13" s="8">
        <v>1.57</v>
      </c>
      <c r="J13" s="6">
        <v>0.77992700000000004</v>
      </c>
      <c r="K13" s="15">
        <v>1.9483E-2</v>
      </c>
      <c r="L13" s="16">
        <v>0.10512000000000001</v>
      </c>
      <c r="M13" s="8">
        <v>1.5697700000000001</v>
      </c>
      <c r="N13" s="31">
        <v>7.28367E-5</v>
      </c>
      <c r="O13" s="15">
        <v>5.1595799999999995E-4</v>
      </c>
      <c r="P13" s="16">
        <v>-1.1979100000000001E-4</v>
      </c>
      <c r="Q13" s="8">
        <v>2.26453E-4</v>
      </c>
    </row>
    <row r="14" spans="1:19" x14ac:dyDescent="0.25">
      <c r="A14" s="24"/>
      <c r="B14" s="5">
        <v>0.78</v>
      </c>
      <c r="C14" s="2">
        <v>-1.57</v>
      </c>
      <c r="D14" s="3">
        <v>0.105</v>
      </c>
      <c r="E14" s="17">
        <v>1.57</v>
      </c>
      <c r="F14" s="5">
        <v>0.78</v>
      </c>
      <c r="G14" s="2">
        <v>-1.57</v>
      </c>
      <c r="H14" s="3">
        <v>0.105</v>
      </c>
      <c r="I14" s="17">
        <v>1.57</v>
      </c>
      <c r="J14" s="5">
        <v>0.77994300000000005</v>
      </c>
      <c r="K14" s="2">
        <v>-1.56958</v>
      </c>
      <c r="L14" s="3">
        <v>0.10512000000000001</v>
      </c>
      <c r="M14" s="17">
        <v>1.5697700000000001</v>
      </c>
      <c r="N14" s="26">
        <v>5.7496900000000002E-5</v>
      </c>
      <c r="O14" s="2">
        <v>-4.16625E-4</v>
      </c>
      <c r="P14" s="3">
        <v>-1.1979100000000001E-4</v>
      </c>
      <c r="Q14" s="17">
        <v>2.26453E-4</v>
      </c>
    </row>
    <row r="15" spans="1:19" x14ac:dyDescent="0.25">
      <c r="A15" s="24"/>
      <c r="B15" s="5">
        <v>0.78</v>
      </c>
      <c r="C15" s="2">
        <v>0.02</v>
      </c>
      <c r="D15" s="3">
        <v>0.105</v>
      </c>
      <c r="E15" s="17">
        <v>1.57</v>
      </c>
      <c r="F15" s="5">
        <v>0.78</v>
      </c>
      <c r="G15" s="2">
        <v>1.9999599999999999E-2</v>
      </c>
      <c r="H15" s="3">
        <v>0.105</v>
      </c>
      <c r="I15" s="17">
        <v>1.57</v>
      </c>
      <c r="J15" s="5">
        <v>0.77993900000000005</v>
      </c>
      <c r="K15" s="2">
        <v>1.9483E-2</v>
      </c>
      <c r="L15" s="3">
        <v>0.10512000000000001</v>
      </c>
      <c r="M15" s="17">
        <v>1.5697700000000001</v>
      </c>
      <c r="N15" s="26">
        <v>6.1331800000000001E-5</v>
      </c>
      <c r="O15" s="2">
        <v>5.1659299999999998E-4</v>
      </c>
      <c r="P15" s="3">
        <v>-1.1979100000000001E-4</v>
      </c>
      <c r="Q15" s="17">
        <v>2.26453E-4</v>
      </c>
    </row>
    <row r="16" spans="1:19" x14ac:dyDescent="0.25">
      <c r="A16" s="24"/>
      <c r="B16" s="5">
        <v>0.78</v>
      </c>
      <c r="C16" s="2">
        <v>-1.57</v>
      </c>
      <c r="D16" s="3">
        <v>0.105</v>
      </c>
      <c r="E16" s="17">
        <v>1.57</v>
      </c>
      <c r="F16" s="5">
        <v>0.78</v>
      </c>
      <c r="G16" s="2">
        <v>-1.57</v>
      </c>
      <c r="H16" s="3">
        <v>0.105</v>
      </c>
      <c r="I16" s="17">
        <v>1.57</v>
      </c>
      <c r="J16" s="5">
        <v>0.77994600000000003</v>
      </c>
      <c r="K16" s="2">
        <v>-1.5695600000000001</v>
      </c>
      <c r="L16" s="3">
        <v>0.10512000000000001</v>
      </c>
      <c r="M16" s="17">
        <v>1.5697700000000001</v>
      </c>
      <c r="N16" s="26">
        <v>5.3661900000000002E-5</v>
      </c>
      <c r="O16" s="2">
        <v>-4.4346899999999999E-4</v>
      </c>
      <c r="P16" s="3">
        <v>-1.1979100000000001E-4</v>
      </c>
      <c r="Q16" s="17">
        <v>2.26453E-4</v>
      </c>
    </row>
    <row r="17" spans="1:19" x14ac:dyDescent="0.25">
      <c r="A17" s="24"/>
      <c r="B17" s="5">
        <v>0.78</v>
      </c>
      <c r="C17" s="2">
        <v>0.02</v>
      </c>
      <c r="D17" s="3">
        <v>0.105</v>
      </c>
      <c r="E17" s="17">
        <v>1.57</v>
      </c>
      <c r="F17" s="5">
        <v>0.78</v>
      </c>
      <c r="G17" s="2">
        <v>1.9999599999999999E-2</v>
      </c>
      <c r="H17" s="3">
        <v>0.105</v>
      </c>
      <c r="I17" s="17">
        <v>1.57</v>
      </c>
      <c r="J17" s="5">
        <v>0.77994300000000005</v>
      </c>
      <c r="K17" s="2">
        <v>1.9505999999999999E-2</v>
      </c>
      <c r="L17" s="3">
        <v>0.105119</v>
      </c>
      <c r="M17" s="17">
        <v>1.5697700000000001</v>
      </c>
      <c r="N17" s="26">
        <v>5.7496900000000002E-5</v>
      </c>
      <c r="O17" s="2">
        <v>4.9358300000000002E-4</v>
      </c>
      <c r="P17" s="3">
        <v>-1.18774E-4</v>
      </c>
      <c r="Q17" s="17">
        <v>2.26453E-4</v>
      </c>
    </row>
    <row r="18" spans="1:19" ht="15.75" thickBot="1" x14ac:dyDescent="0.3">
      <c r="A18" s="25"/>
      <c r="B18" s="4">
        <v>0.78</v>
      </c>
      <c r="C18" s="18">
        <v>-1.57</v>
      </c>
      <c r="D18" s="19">
        <v>0.105</v>
      </c>
      <c r="E18" s="10">
        <v>1.57</v>
      </c>
      <c r="F18" s="4">
        <v>0.78</v>
      </c>
      <c r="G18" s="18">
        <v>-1.57</v>
      </c>
      <c r="H18" s="19">
        <v>0.105</v>
      </c>
      <c r="I18" s="10">
        <v>1.57</v>
      </c>
      <c r="J18" s="4">
        <v>0.77994600000000003</v>
      </c>
      <c r="K18" s="18">
        <v>-1.5695399999999999</v>
      </c>
      <c r="L18" s="19">
        <v>0.105119</v>
      </c>
      <c r="M18" s="10">
        <v>1.5697700000000001</v>
      </c>
      <c r="N18" s="27">
        <v>5.3661900000000002E-5</v>
      </c>
      <c r="O18" s="18">
        <v>-4.5497499999999999E-4</v>
      </c>
      <c r="P18" s="19">
        <v>-1.18774E-4</v>
      </c>
      <c r="Q18" s="10">
        <v>2.26453E-4</v>
      </c>
      <c r="R18" s="39">
        <f>(SUM(N13:N18)/6)*10^3</f>
        <v>5.9414350000000005E-2</v>
      </c>
      <c r="S18" t="s">
        <v>25</v>
      </c>
    </row>
    <row r="19" spans="1:19" x14ac:dyDescent="0.25">
      <c r="A19" s="23" t="s">
        <v>5</v>
      </c>
      <c r="B19" s="6">
        <v>0.78</v>
      </c>
      <c r="C19" s="15">
        <v>-1.57</v>
      </c>
      <c r="D19" s="16">
        <v>0.14000000000000001</v>
      </c>
      <c r="E19" s="8">
        <v>1.57</v>
      </c>
      <c r="F19" s="6">
        <v>0.78</v>
      </c>
      <c r="G19" s="15">
        <v>-1.57</v>
      </c>
      <c r="H19" s="16">
        <v>0.14000000000000001</v>
      </c>
      <c r="I19" s="8">
        <v>1.57</v>
      </c>
      <c r="J19" s="6">
        <v>0.77994600000000003</v>
      </c>
      <c r="K19" s="15">
        <v>-1.5695600000000001</v>
      </c>
      <c r="L19" s="16">
        <v>0.13999</v>
      </c>
      <c r="M19" s="8">
        <v>1.5697700000000001</v>
      </c>
      <c r="N19" s="31">
        <v>5.3661900000000002E-5</v>
      </c>
      <c r="O19" s="15">
        <v>-4.4000700000000002E-4</v>
      </c>
      <c r="P19" s="32">
        <v>9.6422200000000003E-6</v>
      </c>
      <c r="Q19" s="8">
        <v>2.26453E-4</v>
      </c>
    </row>
    <row r="20" spans="1:19" x14ac:dyDescent="0.25">
      <c r="A20" s="24"/>
      <c r="B20" s="5">
        <v>0.78</v>
      </c>
      <c r="C20" s="2">
        <v>-1.57</v>
      </c>
      <c r="D20" s="3">
        <v>0.105</v>
      </c>
      <c r="E20" s="17">
        <v>1.57</v>
      </c>
      <c r="F20" s="5">
        <v>0.78</v>
      </c>
      <c r="G20" s="2">
        <v>-1.57</v>
      </c>
      <c r="H20" s="3">
        <v>0.105</v>
      </c>
      <c r="I20" s="17">
        <v>1.57</v>
      </c>
      <c r="J20" s="5">
        <v>0.77994600000000003</v>
      </c>
      <c r="K20" s="2">
        <v>-1.5695699999999999</v>
      </c>
      <c r="L20" s="3">
        <v>0.105105</v>
      </c>
      <c r="M20" s="17">
        <v>1.56982</v>
      </c>
      <c r="N20" s="26">
        <v>5.3661900000000002E-5</v>
      </c>
      <c r="O20" s="2">
        <v>-4.2850199999999998E-4</v>
      </c>
      <c r="P20" s="3">
        <v>-1.04721E-4</v>
      </c>
      <c r="Q20" s="17">
        <v>1.7911500000000001E-4</v>
      </c>
    </row>
    <row r="21" spans="1:19" x14ac:dyDescent="0.25">
      <c r="A21" s="24"/>
      <c r="B21" s="5">
        <v>0.78</v>
      </c>
      <c r="C21" s="2">
        <v>-1.57</v>
      </c>
      <c r="D21" s="3">
        <v>0.14000000000000001</v>
      </c>
      <c r="E21" s="17">
        <v>1.57</v>
      </c>
      <c r="F21" s="5">
        <v>0.78</v>
      </c>
      <c r="G21" s="2">
        <v>-1.57</v>
      </c>
      <c r="H21" s="3">
        <v>0.14000000000000001</v>
      </c>
      <c r="I21" s="17">
        <v>1.57</v>
      </c>
      <c r="J21" s="5">
        <v>0.77994600000000003</v>
      </c>
      <c r="K21" s="2">
        <v>-1.56958</v>
      </c>
      <c r="L21" s="3">
        <v>0.13999</v>
      </c>
      <c r="M21" s="17">
        <v>1.5698000000000001</v>
      </c>
      <c r="N21" s="26">
        <v>5.3661900000000002E-5</v>
      </c>
      <c r="O21" s="2">
        <v>-4.2466699999999999E-4</v>
      </c>
      <c r="P21" s="33">
        <v>9.7124899999999999E-6</v>
      </c>
      <c r="Q21" s="17">
        <v>2.0278399999999999E-4</v>
      </c>
    </row>
    <row r="22" spans="1:19" x14ac:dyDescent="0.25">
      <c r="A22" s="24"/>
      <c r="B22" s="5">
        <v>0.78</v>
      </c>
      <c r="C22" s="2">
        <v>-1.57</v>
      </c>
      <c r="D22" s="3">
        <v>0.105</v>
      </c>
      <c r="E22" s="17">
        <v>1.57</v>
      </c>
      <c r="F22" s="5">
        <v>0.78</v>
      </c>
      <c r="G22" s="2">
        <v>-1.57</v>
      </c>
      <c r="H22" s="3">
        <v>0.105</v>
      </c>
      <c r="I22" s="17">
        <v>1.57</v>
      </c>
      <c r="J22" s="5">
        <v>0.77994600000000003</v>
      </c>
      <c r="K22" s="2">
        <v>-1.56958</v>
      </c>
      <c r="L22" s="3">
        <v>0.10510899999999999</v>
      </c>
      <c r="M22" s="17">
        <v>1.56982</v>
      </c>
      <c r="N22" s="26">
        <v>5.3661900000000002E-5</v>
      </c>
      <c r="O22" s="2">
        <v>-4.20832E-4</v>
      </c>
      <c r="P22" s="3">
        <v>-1.0878999999999999E-4</v>
      </c>
      <c r="Q22" s="17">
        <v>1.7911500000000001E-4</v>
      </c>
    </row>
    <row r="23" spans="1:19" x14ac:dyDescent="0.25">
      <c r="A23" s="24"/>
      <c r="B23" s="5">
        <v>0.78</v>
      </c>
      <c r="C23" s="2">
        <v>-1.57</v>
      </c>
      <c r="D23" s="3">
        <v>0.14000000000000001</v>
      </c>
      <c r="E23" s="17">
        <v>1.57</v>
      </c>
      <c r="F23" s="5">
        <v>0.78</v>
      </c>
      <c r="G23" s="2">
        <v>-1.57</v>
      </c>
      <c r="H23" s="3">
        <v>0.14000000000000001</v>
      </c>
      <c r="I23" s="17">
        <v>1.57</v>
      </c>
      <c r="J23" s="5">
        <v>0.77994600000000003</v>
      </c>
      <c r="K23" s="2">
        <v>-1.56958</v>
      </c>
      <c r="L23" s="3">
        <v>0.139988</v>
      </c>
      <c r="M23" s="17">
        <v>1.56982</v>
      </c>
      <c r="N23" s="26">
        <v>5.3661900000000002E-5</v>
      </c>
      <c r="O23" s="2">
        <v>-4.1699700000000001E-4</v>
      </c>
      <c r="P23" s="33">
        <v>1.1491199999999999E-5</v>
      </c>
      <c r="Q23" s="17">
        <v>1.7911500000000001E-4</v>
      </c>
    </row>
    <row r="24" spans="1:19" ht="15.75" thickBot="1" x14ac:dyDescent="0.3">
      <c r="A24" s="25"/>
      <c r="B24" s="4">
        <v>0.78</v>
      </c>
      <c r="C24" s="18">
        <v>-1.57</v>
      </c>
      <c r="D24" s="19">
        <v>0.105</v>
      </c>
      <c r="E24" s="10">
        <v>1.57</v>
      </c>
      <c r="F24" s="4">
        <v>0.78</v>
      </c>
      <c r="G24" s="18">
        <v>-1.57</v>
      </c>
      <c r="H24" s="19">
        <v>0.105</v>
      </c>
      <c r="I24" s="10">
        <v>1.57</v>
      </c>
      <c r="J24" s="4">
        <v>0.77994600000000003</v>
      </c>
      <c r="K24" s="18">
        <v>-1.56958</v>
      </c>
      <c r="L24" s="19">
        <v>0.105102</v>
      </c>
      <c r="M24" s="10">
        <v>1.5698399999999999</v>
      </c>
      <c r="N24" s="27">
        <v>5.3661900000000002E-5</v>
      </c>
      <c r="O24" s="18">
        <v>-4.1699700000000001E-4</v>
      </c>
      <c r="P24" s="19">
        <v>-1.01604E-4</v>
      </c>
      <c r="Q24" s="10">
        <v>1.5544500000000001E-4</v>
      </c>
      <c r="R24">
        <f>(SUM(N19:N24)/6)*10^3</f>
        <v>5.3661900000000005E-2</v>
      </c>
      <c r="S24" t="s">
        <v>25</v>
      </c>
    </row>
    <row r="25" spans="1:19" x14ac:dyDescent="0.25">
      <c r="A25" s="23" t="s">
        <v>6</v>
      </c>
      <c r="B25" s="6">
        <v>0.78</v>
      </c>
      <c r="C25" s="15">
        <v>-1.57</v>
      </c>
      <c r="D25" s="16">
        <v>0.105</v>
      </c>
      <c r="E25" s="8">
        <v>3.14</v>
      </c>
      <c r="F25" s="6">
        <v>0.78</v>
      </c>
      <c r="G25" s="15">
        <v>-1.57</v>
      </c>
      <c r="H25" s="16">
        <v>0.105</v>
      </c>
      <c r="I25" s="8">
        <v>3.14</v>
      </c>
      <c r="J25" s="6">
        <v>0.77994600000000003</v>
      </c>
      <c r="K25" s="15">
        <v>-1.56959</v>
      </c>
      <c r="L25" s="16">
        <v>0.105098</v>
      </c>
      <c r="M25" s="8">
        <v>3.1373700000000002</v>
      </c>
      <c r="N25" s="31">
        <v>5.3661900000000002E-5</v>
      </c>
      <c r="O25" s="15">
        <v>-4.1316200000000001E-4</v>
      </c>
      <c r="P25" s="32">
        <v>-9.7902100000000006E-5</v>
      </c>
      <c r="Q25" s="28">
        <v>2.63043E-3</v>
      </c>
    </row>
    <row r="26" spans="1:19" x14ac:dyDescent="0.25">
      <c r="A26" s="24"/>
      <c r="B26" s="5">
        <v>0.78</v>
      </c>
      <c r="C26" s="2">
        <v>-1.57</v>
      </c>
      <c r="D26" s="3">
        <v>0.105</v>
      </c>
      <c r="E26" s="17">
        <v>1.57</v>
      </c>
      <c r="F26" s="5">
        <v>0.78</v>
      </c>
      <c r="G26" s="2">
        <v>-1.57</v>
      </c>
      <c r="H26" s="3">
        <v>0.105</v>
      </c>
      <c r="I26" s="17">
        <v>1.57</v>
      </c>
      <c r="J26" s="5">
        <v>0.77994600000000003</v>
      </c>
      <c r="K26" s="2">
        <v>-1.56959</v>
      </c>
      <c r="L26" s="3">
        <v>0.10501000000000001</v>
      </c>
      <c r="M26" s="17">
        <v>1.5722100000000001</v>
      </c>
      <c r="N26" s="26">
        <v>5.3661900000000002E-5</v>
      </c>
      <c r="O26" s="2">
        <v>-4.1316200000000001E-4</v>
      </c>
      <c r="P26" s="33">
        <v>-1.0472899999999999E-5</v>
      </c>
      <c r="Q26" s="29">
        <v>-2.2114399999999998E-3</v>
      </c>
    </row>
    <row r="27" spans="1:19" x14ac:dyDescent="0.25">
      <c r="A27" s="24"/>
      <c r="B27" s="5">
        <v>0.78</v>
      </c>
      <c r="C27" s="2">
        <v>-1.57</v>
      </c>
      <c r="D27" s="3">
        <v>0.105</v>
      </c>
      <c r="E27" s="17">
        <v>3.14</v>
      </c>
      <c r="F27" s="5">
        <v>0.78</v>
      </c>
      <c r="G27" s="2">
        <v>-1.57</v>
      </c>
      <c r="H27" s="3">
        <v>0.105</v>
      </c>
      <c r="I27" s="17">
        <v>3.14</v>
      </c>
      <c r="J27" s="5">
        <v>0.77994600000000003</v>
      </c>
      <c r="K27" s="2">
        <v>-1.56959</v>
      </c>
      <c r="L27" s="3">
        <v>0.10509499999999999</v>
      </c>
      <c r="M27" s="17">
        <v>3.1374599999999999</v>
      </c>
      <c r="N27" s="26">
        <v>5.3661900000000002E-5</v>
      </c>
      <c r="O27" s="2">
        <v>-4.0932700000000002E-4</v>
      </c>
      <c r="P27" s="33">
        <v>-9.5227000000000002E-5</v>
      </c>
      <c r="Q27" s="29">
        <v>2.5357600000000002E-3</v>
      </c>
    </row>
    <row r="28" spans="1:19" x14ac:dyDescent="0.25">
      <c r="A28" s="24"/>
      <c r="B28" s="5">
        <v>0.78</v>
      </c>
      <c r="C28" s="2">
        <v>-1.57</v>
      </c>
      <c r="D28" s="3">
        <v>0.105</v>
      </c>
      <c r="E28" s="17">
        <v>1.57</v>
      </c>
      <c r="F28" s="5">
        <v>0.78</v>
      </c>
      <c r="G28" s="2">
        <v>-1.57</v>
      </c>
      <c r="H28" s="3">
        <v>0.105</v>
      </c>
      <c r="I28" s="17">
        <v>1.57</v>
      </c>
      <c r="J28" s="5">
        <v>0.77994600000000003</v>
      </c>
      <c r="K28" s="2">
        <v>-1.56959</v>
      </c>
      <c r="L28" s="3">
        <v>0.10501000000000001</v>
      </c>
      <c r="M28" s="17">
        <v>1.5722400000000001</v>
      </c>
      <c r="N28" s="26">
        <v>5.3661900000000002E-5</v>
      </c>
      <c r="O28" s="2">
        <v>-4.0932700000000002E-4</v>
      </c>
      <c r="P28" s="33">
        <v>-9.5497900000000006E-6</v>
      </c>
      <c r="Q28" s="29">
        <v>-2.2351099999999998E-3</v>
      </c>
    </row>
    <row r="29" spans="1:19" x14ac:dyDescent="0.25">
      <c r="A29" s="24"/>
      <c r="B29" s="5">
        <v>0.78</v>
      </c>
      <c r="C29" s="2">
        <v>-1.57</v>
      </c>
      <c r="D29" s="3">
        <v>0.105</v>
      </c>
      <c r="E29" s="17">
        <v>3.14</v>
      </c>
      <c r="F29" s="5">
        <v>0.78</v>
      </c>
      <c r="G29" s="2">
        <v>-1.57</v>
      </c>
      <c r="H29" s="3">
        <v>0.105</v>
      </c>
      <c r="I29" s="17">
        <v>3.14</v>
      </c>
      <c r="J29" s="5">
        <v>0.77994600000000003</v>
      </c>
      <c r="K29" s="2">
        <v>-1.56959</v>
      </c>
      <c r="L29" s="3">
        <v>0.10509400000000001</v>
      </c>
      <c r="M29" s="17">
        <v>3.1374399999999998</v>
      </c>
      <c r="N29" s="26">
        <v>5.3661900000000002E-5</v>
      </c>
      <c r="O29" s="2">
        <v>-4.0932700000000002E-4</v>
      </c>
      <c r="P29" s="33">
        <v>-9.4115600000000004E-5</v>
      </c>
      <c r="Q29" s="29">
        <v>2.5594300000000001E-3</v>
      </c>
    </row>
    <row r="30" spans="1:19" ht="15.75" thickBot="1" x14ac:dyDescent="0.3">
      <c r="A30" s="25"/>
      <c r="B30" s="4">
        <v>0.78</v>
      </c>
      <c r="C30" s="18">
        <v>-1.57</v>
      </c>
      <c r="D30" s="19">
        <v>0.105</v>
      </c>
      <c r="E30" s="10">
        <v>1.57</v>
      </c>
      <c r="F30" s="4">
        <v>0.78</v>
      </c>
      <c r="G30" s="18">
        <v>-1.57</v>
      </c>
      <c r="H30" s="19">
        <v>0.105</v>
      </c>
      <c r="I30" s="10">
        <v>1.57</v>
      </c>
      <c r="J30" s="4">
        <v>0.77994600000000003</v>
      </c>
      <c r="K30" s="18">
        <v>-1.56959</v>
      </c>
      <c r="L30" s="19">
        <v>0.10501000000000001</v>
      </c>
      <c r="M30" s="10">
        <v>1.57226</v>
      </c>
      <c r="N30" s="27">
        <v>5.3661900000000002E-5</v>
      </c>
      <c r="O30" s="18">
        <v>-4.0549200000000003E-4</v>
      </c>
      <c r="P30" s="34">
        <v>-9.6439700000000008E-6</v>
      </c>
      <c r="Q30" s="30">
        <v>-2.2587800000000002E-3</v>
      </c>
      <c r="R30">
        <f>(SUM(Q25:Q30)/6)*180/3.14</f>
        <v>9.7479936305732515E-3</v>
      </c>
      <c r="S30" t="s">
        <v>26</v>
      </c>
    </row>
    <row r="31" spans="1:19" x14ac:dyDescent="0.2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5">
        <f t="shared" ref="N31:P31" si="0">SUM(N7:N30)/24</f>
        <v>4.3024120833333323E-5</v>
      </c>
      <c r="O31" s="16">
        <f t="shared" si="0"/>
        <v>-2.9788133333333332E-4</v>
      </c>
      <c r="P31" s="16">
        <f t="shared" si="0"/>
        <v>-8.5152643750000003E-5</v>
      </c>
      <c r="Q31" s="1">
        <f>SUM(Q7:Q30)/24</f>
        <v>2.0347595833333332E-4</v>
      </c>
      <c r="R31" s="11" t="s">
        <v>14</v>
      </c>
    </row>
    <row r="32" spans="1:19" ht="15.75" thickBot="1" x14ac:dyDescent="0.3">
      <c r="N32" s="12">
        <f>N31*10^3</f>
        <v>4.3024120833333325E-2</v>
      </c>
      <c r="O32" s="35">
        <f t="shared" ref="O32:P32" si="1">O31*10^3</f>
        <v>-0.29788133333333333</v>
      </c>
      <c r="P32" s="35">
        <f t="shared" si="1"/>
        <v>-8.5152643750000007E-2</v>
      </c>
      <c r="Q32" s="13">
        <f>Q31*180/3.14</f>
        <v>1.1664226910828024E-2</v>
      </c>
      <c r="R32" s="14" t="s">
        <v>15</v>
      </c>
    </row>
  </sheetData>
  <mergeCells count="7">
    <mergeCell ref="B1:Q1"/>
    <mergeCell ref="B2:Q2"/>
    <mergeCell ref="B3:Q3"/>
    <mergeCell ref="B5:E5"/>
    <mergeCell ref="F5:I5"/>
    <mergeCell ref="J5:M5"/>
    <mergeCell ref="N5:Q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D13" sqref="D13"/>
    </sheetView>
  </sheetViews>
  <sheetFormatPr baseColWidth="10" defaultRowHeight="15" x14ac:dyDescent="0.25"/>
  <cols>
    <col min="14" max="14" width="12.7109375" bestFit="1" customWidth="1"/>
    <col min="18" max="18" width="21.42578125" bestFit="1" customWidth="1"/>
  </cols>
  <sheetData>
    <row r="1" spans="1:19" x14ac:dyDescent="0.25">
      <c r="A1" s="36" t="s">
        <v>30</v>
      </c>
      <c r="B1" s="75" t="s">
        <v>18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9" x14ac:dyDescent="0.25">
      <c r="A2" s="37"/>
      <c r="B2" s="83" t="s">
        <v>17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</row>
    <row r="3" spans="1:19" ht="15.75" thickBot="1" x14ac:dyDescent="0.3">
      <c r="A3" s="38"/>
      <c r="B3" s="85" t="s">
        <v>10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</row>
    <row r="4" spans="1:19" ht="15.75" thickBot="1" x14ac:dyDescent="0.3"/>
    <row r="5" spans="1:19" x14ac:dyDescent="0.25">
      <c r="A5" s="1"/>
      <c r="B5" s="79" t="s">
        <v>3</v>
      </c>
      <c r="C5" s="80"/>
      <c r="D5" s="80"/>
      <c r="E5" s="81"/>
      <c r="F5" s="79" t="s">
        <v>27</v>
      </c>
      <c r="G5" s="80"/>
      <c r="H5" s="80"/>
      <c r="I5" s="81"/>
      <c r="J5" s="79" t="s">
        <v>0</v>
      </c>
      <c r="K5" s="80"/>
      <c r="L5" s="80"/>
      <c r="M5" s="81"/>
      <c r="N5" s="82" t="s">
        <v>11</v>
      </c>
      <c r="O5" s="80"/>
      <c r="P5" s="80"/>
      <c r="Q5" s="81"/>
    </row>
    <row r="6" spans="1:19" ht="15.75" thickBot="1" x14ac:dyDescent="0.3">
      <c r="A6" s="1"/>
      <c r="B6" s="20" t="s">
        <v>13</v>
      </c>
      <c r="C6" s="21" t="s">
        <v>13</v>
      </c>
      <c r="D6" s="21" t="s">
        <v>13</v>
      </c>
      <c r="E6" s="22" t="s">
        <v>12</v>
      </c>
      <c r="F6" s="20" t="s">
        <v>13</v>
      </c>
      <c r="G6" s="21" t="s">
        <v>13</v>
      </c>
      <c r="H6" s="21" t="s">
        <v>13</v>
      </c>
      <c r="I6" s="22" t="s">
        <v>12</v>
      </c>
      <c r="J6" s="20" t="s">
        <v>13</v>
      </c>
      <c r="K6" s="21" t="s">
        <v>13</v>
      </c>
      <c r="L6" s="21" t="s">
        <v>13</v>
      </c>
      <c r="M6" s="22" t="s">
        <v>12</v>
      </c>
      <c r="N6" s="21" t="s">
        <v>13</v>
      </c>
      <c r="O6" s="21" t="s">
        <v>13</v>
      </c>
      <c r="P6" s="21" t="s">
        <v>13</v>
      </c>
      <c r="Q6" s="22" t="s">
        <v>12</v>
      </c>
    </row>
    <row r="7" spans="1:19" x14ac:dyDescent="0.25">
      <c r="A7" s="23" t="s">
        <v>21</v>
      </c>
      <c r="B7" s="6">
        <v>0.35</v>
      </c>
      <c r="C7" s="15">
        <v>0</v>
      </c>
      <c r="D7" s="16">
        <v>-0.105</v>
      </c>
      <c r="E7" s="8">
        <v>-0.78</v>
      </c>
      <c r="F7" s="6">
        <v>0.79539899999999997</v>
      </c>
      <c r="G7" s="15">
        <v>-1.5908</v>
      </c>
      <c r="H7" s="16">
        <v>0.105</v>
      </c>
      <c r="I7" s="8">
        <v>1.5753999999999999</v>
      </c>
      <c r="J7" s="6">
        <v>0.79544000000000004</v>
      </c>
      <c r="K7" s="15">
        <v>-1.5908</v>
      </c>
      <c r="L7" s="16">
        <v>0.105196</v>
      </c>
      <c r="M7" s="8">
        <v>1.57721</v>
      </c>
      <c r="N7" s="31">
        <v>-4.0695599999999997E-5</v>
      </c>
      <c r="O7" s="40">
        <v>2.8884799999999999E-7</v>
      </c>
      <c r="P7" s="16">
        <v>-1.9615600000000001E-4</v>
      </c>
      <c r="Q7" s="8">
        <v>-1.8047199999999999E-3</v>
      </c>
    </row>
    <row r="8" spans="1:19" x14ac:dyDescent="0.25">
      <c r="A8" s="24"/>
      <c r="B8" s="5">
        <v>0.2</v>
      </c>
      <c r="C8" s="2">
        <v>0</v>
      </c>
      <c r="D8" s="3">
        <v>-0.105</v>
      </c>
      <c r="E8" s="17">
        <v>-0.78</v>
      </c>
      <c r="F8" s="5">
        <v>1.1592800000000001</v>
      </c>
      <c r="G8" s="2">
        <v>-2.3185600000000002</v>
      </c>
      <c r="H8" s="3">
        <v>0.105</v>
      </c>
      <c r="I8" s="17">
        <v>1.9392799999999999</v>
      </c>
      <c r="J8" s="5">
        <v>1.1591899999999999</v>
      </c>
      <c r="K8" s="2">
        <v>-2.3182399999999999</v>
      </c>
      <c r="L8" s="3">
        <v>0.10520400000000001</v>
      </c>
      <c r="M8" s="17">
        <v>1.93757</v>
      </c>
      <c r="N8" s="26">
        <v>8.7070000000000005E-5</v>
      </c>
      <c r="O8" s="2">
        <v>-3.1662999999999998E-4</v>
      </c>
      <c r="P8" s="3">
        <v>-2.0381699999999999E-4</v>
      </c>
      <c r="Q8" s="17">
        <v>1.70823E-3</v>
      </c>
    </row>
    <row r="9" spans="1:19" x14ac:dyDescent="0.25">
      <c r="A9" s="24"/>
      <c r="B9" s="5">
        <v>0.45</v>
      </c>
      <c r="C9" s="2">
        <v>0</v>
      </c>
      <c r="D9" s="3">
        <v>-0.105</v>
      </c>
      <c r="E9" s="17">
        <v>-0.78</v>
      </c>
      <c r="F9" s="5">
        <v>0.45102900000000001</v>
      </c>
      <c r="G9" s="2">
        <v>-0.90205800000000003</v>
      </c>
      <c r="H9" s="3">
        <v>0.105</v>
      </c>
      <c r="I9" s="17">
        <v>1.2310300000000001</v>
      </c>
      <c r="J9" s="5">
        <v>0.45100699999999999</v>
      </c>
      <c r="K9" s="2">
        <v>-0.90206699999999995</v>
      </c>
      <c r="L9" s="3">
        <v>0.10501000000000001</v>
      </c>
      <c r="M9" s="17">
        <v>1.23166</v>
      </c>
      <c r="N9" s="26">
        <v>2.1925399999999998E-5</v>
      </c>
      <c r="O9" s="41">
        <v>9.2416800000000003E-6</v>
      </c>
      <c r="P9" s="33">
        <v>-1.04308E-5</v>
      </c>
      <c r="Q9" s="17">
        <v>-6.2809300000000003E-4</v>
      </c>
    </row>
    <row r="10" spans="1:19" x14ac:dyDescent="0.25">
      <c r="A10" s="24"/>
      <c r="B10" s="5">
        <v>0.2</v>
      </c>
      <c r="C10" s="2">
        <v>0</v>
      </c>
      <c r="D10" s="3">
        <v>-0.105</v>
      </c>
      <c r="E10" s="17">
        <v>-0.78</v>
      </c>
      <c r="F10" s="5">
        <v>1.1592800000000001</v>
      </c>
      <c r="G10" s="2">
        <v>-2.3185600000000002</v>
      </c>
      <c r="H10" s="3">
        <v>0.105</v>
      </c>
      <c r="I10" s="17">
        <v>1.9392799999999999</v>
      </c>
      <c r="J10" s="5">
        <v>1.1591800000000001</v>
      </c>
      <c r="K10" s="2">
        <v>-2.3182</v>
      </c>
      <c r="L10" s="3">
        <v>0.105202</v>
      </c>
      <c r="M10" s="17">
        <v>1.9375500000000001</v>
      </c>
      <c r="N10" s="26">
        <v>9.3656300000000007E-5</v>
      </c>
      <c r="O10" s="2">
        <v>-3.5281199999999998E-4</v>
      </c>
      <c r="P10" s="3">
        <v>-2.01688E-4</v>
      </c>
      <c r="Q10" s="17">
        <v>1.7308200000000001E-3</v>
      </c>
    </row>
    <row r="11" spans="1:19" x14ac:dyDescent="0.25">
      <c r="A11" s="24"/>
      <c r="B11" s="5">
        <v>0.45</v>
      </c>
      <c r="C11" s="2">
        <v>0</v>
      </c>
      <c r="D11" s="3">
        <v>-0.105</v>
      </c>
      <c r="E11" s="17">
        <v>-0.78</v>
      </c>
      <c r="F11" s="5">
        <v>0.45102900000000001</v>
      </c>
      <c r="G11" s="2">
        <v>-0.90205800000000003</v>
      </c>
      <c r="H11" s="3">
        <v>0.105</v>
      </c>
      <c r="I11" s="17">
        <v>1.2310300000000001</v>
      </c>
      <c r="J11" s="5">
        <v>0.451019</v>
      </c>
      <c r="K11" s="2">
        <v>-0.90208699999999997</v>
      </c>
      <c r="L11" s="3">
        <v>0.10501099999999999</v>
      </c>
      <c r="M11" s="17">
        <v>1.23166</v>
      </c>
      <c r="N11" s="26">
        <v>1.0431800000000001E-5</v>
      </c>
      <c r="O11" s="41">
        <v>2.8393899999999999E-5</v>
      </c>
      <c r="P11" s="33">
        <v>-1.14481E-5</v>
      </c>
      <c r="Q11" s="17">
        <v>-6.2808199999999997E-4</v>
      </c>
    </row>
    <row r="12" spans="1:19" ht="15.75" thickBot="1" x14ac:dyDescent="0.3">
      <c r="A12" s="25"/>
      <c r="B12" s="4">
        <v>0.35</v>
      </c>
      <c r="C12" s="18">
        <v>0</v>
      </c>
      <c r="D12" s="19">
        <v>-0.105</v>
      </c>
      <c r="E12" s="10">
        <v>-0.78</v>
      </c>
      <c r="F12" s="4">
        <v>0.79539300000000002</v>
      </c>
      <c r="G12" s="18">
        <v>-1.5907899999999999</v>
      </c>
      <c r="H12" s="19">
        <v>0.105</v>
      </c>
      <c r="I12" s="10">
        <v>1.5753900000000001</v>
      </c>
      <c r="J12" s="4">
        <v>0.79540900000000003</v>
      </c>
      <c r="K12" s="18">
        <v>-1.5904700000000001</v>
      </c>
      <c r="L12" s="19">
        <v>0.105186</v>
      </c>
      <c r="M12" s="10">
        <v>1.57569</v>
      </c>
      <c r="N12" s="9">
        <v>-1.5894100000000001E-5</v>
      </c>
      <c r="O12" s="18">
        <v>-3.1395400000000002E-4</v>
      </c>
      <c r="P12" s="19">
        <v>-1.8605999999999999E-4</v>
      </c>
      <c r="Q12" s="10">
        <v>-2.9790900000000001E-4</v>
      </c>
      <c r="R12">
        <f>(SUM(N7:N12)/6)*10^3</f>
        <v>2.6082300000000006E-2</v>
      </c>
      <c r="S12" t="s">
        <v>25</v>
      </c>
    </row>
    <row r="13" spans="1:19" x14ac:dyDescent="0.25">
      <c r="A13" s="23" t="s">
        <v>22</v>
      </c>
      <c r="B13" s="6">
        <v>0.3</v>
      </c>
      <c r="C13" s="15">
        <v>-0.3</v>
      </c>
      <c r="D13" s="16">
        <v>-0.105</v>
      </c>
      <c r="E13" s="8">
        <v>-0.78</v>
      </c>
      <c r="F13" s="6">
        <v>1.343</v>
      </c>
      <c r="G13" s="15">
        <v>-1.1152299999999999</v>
      </c>
      <c r="H13" s="16">
        <v>0.105</v>
      </c>
      <c r="I13" s="8">
        <v>0.552234</v>
      </c>
      <c r="J13" s="6">
        <v>1.3431999999999999</v>
      </c>
      <c r="K13" s="15">
        <v>-1.1155200000000001</v>
      </c>
      <c r="L13" s="16">
        <v>0.104973</v>
      </c>
      <c r="M13" s="8">
        <v>0.55331799999999998</v>
      </c>
      <c r="N13" s="31">
        <v>-2.0566399999999999E-4</v>
      </c>
      <c r="O13" s="15">
        <v>2.8383899999999998E-4</v>
      </c>
      <c r="P13" s="32">
        <v>2.74626E-5</v>
      </c>
      <c r="Q13" s="8">
        <v>-1.0839599999999999E-3</v>
      </c>
    </row>
    <row r="14" spans="1:19" x14ac:dyDescent="0.25">
      <c r="A14" s="24"/>
      <c r="B14" s="5">
        <v>0.3</v>
      </c>
      <c r="C14" s="2">
        <v>0</v>
      </c>
      <c r="D14" s="3">
        <v>-0.105</v>
      </c>
      <c r="E14" s="17">
        <v>-0.78</v>
      </c>
      <c r="F14" s="5">
        <v>0.92732199999999998</v>
      </c>
      <c r="G14" s="2">
        <v>-1.85459</v>
      </c>
      <c r="H14" s="3">
        <v>0.105</v>
      </c>
      <c r="I14" s="17">
        <v>1.7072700000000001</v>
      </c>
      <c r="J14" s="5">
        <v>0.92726600000000003</v>
      </c>
      <c r="K14" s="2">
        <v>-1.8541399999999999</v>
      </c>
      <c r="L14" s="3">
        <v>0.10520500000000001</v>
      </c>
      <c r="M14" s="17">
        <v>1.70573</v>
      </c>
      <c r="N14" s="26">
        <v>5.5792799999999999E-5</v>
      </c>
      <c r="O14" s="2">
        <v>-4.5016099999999997E-4</v>
      </c>
      <c r="P14" s="3">
        <v>-2.05016E-4</v>
      </c>
      <c r="Q14" s="17">
        <v>1.53845E-3</v>
      </c>
    </row>
    <row r="15" spans="1:19" x14ac:dyDescent="0.25">
      <c r="A15" s="24"/>
      <c r="B15" s="5">
        <v>0.3</v>
      </c>
      <c r="C15" s="2">
        <v>-0.3</v>
      </c>
      <c r="D15" s="3">
        <v>-0.105</v>
      </c>
      <c r="E15" s="17">
        <v>-0.78</v>
      </c>
      <c r="F15" s="5">
        <v>1.343</v>
      </c>
      <c r="G15" s="2">
        <v>-1.11524</v>
      </c>
      <c r="H15" s="3">
        <v>0.105</v>
      </c>
      <c r="I15" s="17">
        <v>0.55223500000000003</v>
      </c>
      <c r="J15" s="5">
        <v>1.3433200000000001</v>
      </c>
      <c r="K15" s="2">
        <v>-1.11544</v>
      </c>
      <c r="L15" s="3">
        <v>0.104972</v>
      </c>
      <c r="M15" s="17">
        <v>0.55327099999999996</v>
      </c>
      <c r="N15" s="26">
        <v>-3.14968E-4</v>
      </c>
      <c r="O15" s="2">
        <v>2.0399599999999999E-4</v>
      </c>
      <c r="P15" s="33">
        <v>2.7651E-5</v>
      </c>
      <c r="Q15" s="17">
        <v>-1.03539E-3</v>
      </c>
    </row>
    <row r="16" spans="1:19" x14ac:dyDescent="0.25">
      <c r="A16" s="24"/>
      <c r="B16" s="5">
        <v>0.3</v>
      </c>
      <c r="C16" s="2">
        <v>0</v>
      </c>
      <c r="D16" s="3">
        <v>-0.105</v>
      </c>
      <c r="E16" s="17">
        <v>-0.78</v>
      </c>
      <c r="F16" s="5">
        <v>0.92729700000000004</v>
      </c>
      <c r="G16" s="2">
        <v>-1.85459</v>
      </c>
      <c r="H16" s="3">
        <v>0.105</v>
      </c>
      <c r="I16" s="17">
        <v>1.70729</v>
      </c>
      <c r="J16" s="5">
        <v>0.92724300000000004</v>
      </c>
      <c r="K16" s="2">
        <v>-1.85412</v>
      </c>
      <c r="L16" s="3">
        <v>0.10520500000000001</v>
      </c>
      <c r="M16" s="17">
        <v>1.70573</v>
      </c>
      <c r="N16" s="26">
        <v>5.3831400000000001E-5</v>
      </c>
      <c r="O16" s="2">
        <v>-4.6550200000000002E-4</v>
      </c>
      <c r="P16" s="3">
        <v>-2.05016E-4</v>
      </c>
      <c r="Q16" s="17">
        <v>1.56343E-3</v>
      </c>
    </row>
    <row r="17" spans="1:19" ht="15.75" thickBot="1" x14ac:dyDescent="0.3">
      <c r="A17" s="24"/>
      <c r="B17" s="5">
        <v>0.3</v>
      </c>
      <c r="C17" s="2">
        <v>-0.3</v>
      </c>
      <c r="D17" s="19">
        <v>-0.105</v>
      </c>
      <c r="E17" s="10">
        <v>-0.78</v>
      </c>
      <c r="F17" s="5">
        <v>1.343</v>
      </c>
      <c r="G17" s="2">
        <v>-1.1152</v>
      </c>
      <c r="H17" s="3">
        <v>0.105</v>
      </c>
      <c r="I17" s="17">
        <v>0.552203</v>
      </c>
      <c r="J17" s="5">
        <v>1.3432999999999999</v>
      </c>
      <c r="K17" s="2">
        <v>-1.1154599999999999</v>
      </c>
      <c r="L17" s="3">
        <v>0.10497099999999999</v>
      </c>
      <c r="M17" s="17">
        <v>0.55324700000000004</v>
      </c>
      <c r="N17" s="26">
        <v>-3.0330299999999999E-4</v>
      </c>
      <c r="O17" s="2">
        <v>2.55405E-4</v>
      </c>
      <c r="P17" s="33">
        <v>2.8762400000000001E-5</v>
      </c>
      <c r="Q17" s="17">
        <v>-1.04411E-3</v>
      </c>
      <c r="R17">
        <f>(SUM(O13:O17)/5)*10^3</f>
        <v>-3.4484599999999997E-2</v>
      </c>
      <c r="S17" t="s">
        <v>25</v>
      </c>
    </row>
    <row r="18" spans="1:19" x14ac:dyDescent="0.25">
      <c r="A18" s="23" t="s">
        <v>23</v>
      </c>
      <c r="B18" s="6">
        <v>0.35</v>
      </c>
      <c r="C18" s="15">
        <v>0</v>
      </c>
      <c r="D18" s="16">
        <v>-0.14000000000000001</v>
      </c>
      <c r="E18" s="8">
        <v>-0.78</v>
      </c>
      <c r="F18" s="6">
        <v>0.79542500000000005</v>
      </c>
      <c r="G18" s="15">
        <v>-1.5908100000000001</v>
      </c>
      <c r="H18" s="16">
        <v>0.13999900000000001</v>
      </c>
      <c r="I18" s="8">
        <v>1.57538</v>
      </c>
      <c r="J18" s="6">
        <v>0.79545900000000003</v>
      </c>
      <c r="K18" s="15">
        <v>-1.5908199999999999</v>
      </c>
      <c r="L18" s="16">
        <v>0.139988</v>
      </c>
      <c r="M18" s="8">
        <v>1.57541</v>
      </c>
      <c r="N18" s="31">
        <v>-3.3356799999999999E-5</v>
      </c>
      <c r="O18" s="40">
        <v>1.9690500000000001E-5</v>
      </c>
      <c r="P18" s="32">
        <v>1.0875399999999999E-5</v>
      </c>
      <c r="Q18" s="42">
        <v>-2.7097499999999999E-5</v>
      </c>
    </row>
    <row r="19" spans="1:19" x14ac:dyDescent="0.25">
      <c r="A19" s="24"/>
      <c r="B19" s="5">
        <v>0.35</v>
      </c>
      <c r="C19" s="2">
        <v>0</v>
      </c>
      <c r="D19" s="3">
        <v>-0.105</v>
      </c>
      <c r="E19" s="17">
        <v>-0.78</v>
      </c>
      <c r="F19" s="5">
        <v>0.79539899999999997</v>
      </c>
      <c r="G19" s="2">
        <v>-1.5908</v>
      </c>
      <c r="H19" s="3">
        <v>0.105001</v>
      </c>
      <c r="I19" s="17">
        <v>1.5753999999999999</v>
      </c>
      <c r="J19" s="5">
        <v>0.79545500000000002</v>
      </c>
      <c r="K19" s="2">
        <v>-1.5908100000000001</v>
      </c>
      <c r="L19" s="3">
        <v>0.10514900000000001</v>
      </c>
      <c r="M19" s="17">
        <v>1.5759000000000001</v>
      </c>
      <c r="N19" s="26">
        <v>-5.6053200000000001E-5</v>
      </c>
      <c r="O19" s="41">
        <v>1.5636499999999998E-5</v>
      </c>
      <c r="P19" s="3">
        <v>-1.4870500000000001E-4</v>
      </c>
      <c r="Q19" s="17">
        <v>-5.0507299999999998E-4</v>
      </c>
    </row>
    <row r="20" spans="1:19" x14ac:dyDescent="0.25">
      <c r="A20" s="24"/>
      <c r="B20" s="5">
        <v>0.35</v>
      </c>
      <c r="C20" s="2">
        <v>0</v>
      </c>
      <c r="D20" s="3">
        <v>-0.14000000000000001</v>
      </c>
      <c r="E20" s="17">
        <v>-0.78</v>
      </c>
      <c r="F20" s="5">
        <v>0.79539899999999997</v>
      </c>
      <c r="G20" s="2">
        <v>-1.5908</v>
      </c>
      <c r="H20" s="3">
        <v>0.14000000000000001</v>
      </c>
      <c r="I20" s="17">
        <v>1.5753999999999999</v>
      </c>
      <c r="J20" s="5">
        <v>0.79545500000000002</v>
      </c>
      <c r="K20" s="2">
        <v>-1.5908100000000001</v>
      </c>
      <c r="L20" s="3">
        <v>0.140039</v>
      </c>
      <c r="M20" s="17">
        <v>1.5758799999999999</v>
      </c>
      <c r="N20" s="26">
        <v>-5.6053600000000001E-5</v>
      </c>
      <c r="O20" s="41">
        <v>1.1801699999999999E-5</v>
      </c>
      <c r="P20" s="33">
        <v>-3.89075E-5</v>
      </c>
      <c r="Q20" s="17">
        <v>-4.8140299999999999E-4</v>
      </c>
    </row>
    <row r="21" spans="1:19" x14ac:dyDescent="0.25">
      <c r="A21" s="24"/>
      <c r="B21" s="5">
        <v>0.35</v>
      </c>
      <c r="C21" s="2">
        <v>0</v>
      </c>
      <c r="D21" s="3">
        <v>-0.105</v>
      </c>
      <c r="E21" s="17">
        <v>-0.78</v>
      </c>
      <c r="F21" s="5">
        <v>0.79539899999999997</v>
      </c>
      <c r="G21" s="2">
        <v>-1.5908</v>
      </c>
      <c r="H21" s="3">
        <v>0.105</v>
      </c>
      <c r="I21" s="17">
        <v>1.5753999999999999</v>
      </c>
      <c r="J21" s="5">
        <v>0.79545500000000002</v>
      </c>
      <c r="K21" s="2">
        <v>-1.5908100000000001</v>
      </c>
      <c r="L21" s="3">
        <v>0.10515099999999999</v>
      </c>
      <c r="M21" s="17">
        <v>1.5759300000000001</v>
      </c>
      <c r="N21" s="26">
        <v>-5.6053600000000001E-5</v>
      </c>
      <c r="O21" s="41">
        <v>1.1801699999999999E-5</v>
      </c>
      <c r="P21" s="3">
        <v>-1.51395E-4</v>
      </c>
      <c r="Q21" s="17">
        <v>-5.2874200000000001E-4</v>
      </c>
    </row>
    <row r="22" spans="1:19" x14ac:dyDescent="0.25">
      <c r="A22" s="24"/>
      <c r="B22" s="5">
        <v>0.35</v>
      </c>
      <c r="C22" s="2">
        <v>0</v>
      </c>
      <c r="D22" s="3">
        <v>-0.14000000000000001</v>
      </c>
      <c r="E22" s="17">
        <v>-0.78</v>
      </c>
      <c r="F22" s="5">
        <v>0.79539899999999997</v>
      </c>
      <c r="G22" s="2">
        <v>-1.5908</v>
      </c>
      <c r="H22" s="3">
        <v>0.14000000000000001</v>
      </c>
      <c r="I22" s="17">
        <v>1.5753999999999999</v>
      </c>
      <c r="J22" s="5">
        <v>0.79545500000000002</v>
      </c>
      <c r="K22" s="2">
        <v>-1.5908100000000001</v>
      </c>
      <c r="L22" s="3">
        <v>0.14004</v>
      </c>
      <c r="M22" s="17">
        <v>1.5759000000000001</v>
      </c>
      <c r="N22" s="26">
        <v>-5.6053600000000001E-5</v>
      </c>
      <c r="O22" s="41">
        <v>1.1801699999999999E-5</v>
      </c>
      <c r="P22" s="33">
        <v>-4.0018899999999997E-5</v>
      </c>
      <c r="Q22" s="17">
        <v>-5.0507299999999998E-4</v>
      </c>
    </row>
    <row r="23" spans="1:19" ht="15.75" thickBot="1" x14ac:dyDescent="0.3">
      <c r="A23" s="25"/>
      <c r="B23" s="4">
        <v>0.35</v>
      </c>
      <c r="C23" s="18">
        <v>0</v>
      </c>
      <c r="D23" s="19">
        <v>-0.105</v>
      </c>
      <c r="E23" s="10">
        <v>-0.78</v>
      </c>
      <c r="F23" s="4">
        <v>0.79539899999999997</v>
      </c>
      <c r="G23" s="18">
        <v>-1.5908</v>
      </c>
      <c r="H23" s="19">
        <v>0.105001</v>
      </c>
      <c r="I23" s="10">
        <v>1.5753999999999999</v>
      </c>
      <c r="J23" s="4">
        <v>0.79545500000000002</v>
      </c>
      <c r="K23" s="18">
        <v>-1.5908100000000001</v>
      </c>
      <c r="L23" s="19">
        <v>0.10514900000000001</v>
      </c>
      <c r="M23" s="10">
        <v>1.5759300000000001</v>
      </c>
      <c r="N23" s="27">
        <v>-5.6053600000000001E-5</v>
      </c>
      <c r="O23" s="43">
        <v>1.1801699999999999E-5</v>
      </c>
      <c r="P23" s="19">
        <v>-1.4879699999999999E-4</v>
      </c>
      <c r="Q23" s="10">
        <v>-5.2874200000000001E-4</v>
      </c>
      <c r="R23">
        <f>(SUM(N18:N23)/6)*10^3</f>
        <v>-5.227073333333334E-2</v>
      </c>
      <c r="S23" t="s">
        <v>25</v>
      </c>
    </row>
    <row r="24" spans="1:19" x14ac:dyDescent="0.25">
      <c r="A24" s="23" t="s">
        <v>24</v>
      </c>
      <c r="B24" s="6">
        <v>0.35</v>
      </c>
      <c r="C24" s="15">
        <v>0</v>
      </c>
      <c r="D24" s="16">
        <v>-0.105</v>
      </c>
      <c r="E24" s="8">
        <v>-1.57</v>
      </c>
      <c r="F24" s="6">
        <v>0.79539899999999997</v>
      </c>
      <c r="G24" s="15">
        <v>-1.5908</v>
      </c>
      <c r="H24" s="16">
        <v>0.105</v>
      </c>
      <c r="I24" s="8">
        <v>2.3654000000000002</v>
      </c>
      <c r="J24" s="6">
        <v>0.79545500000000002</v>
      </c>
      <c r="K24" s="15">
        <v>-1.5908100000000001</v>
      </c>
      <c r="L24" s="16">
        <v>0.105181</v>
      </c>
      <c r="M24" s="8">
        <v>2.3624399999999999</v>
      </c>
      <c r="N24" s="31">
        <v>-5.6053600000000001E-5</v>
      </c>
      <c r="O24" s="40">
        <v>1.1801699999999999E-5</v>
      </c>
      <c r="P24" s="32">
        <v>-1.8124600000000001E-4</v>
      </c>
      <c r="Q24" s="28">
        <v>2.9613E-3</v>
      </c>
    </row>
    <row r="25" spans="1:19" x14ac:dyDescent="0.25">
      <c r="A25" s="24"/>
      <c r="B25" s="5">
        <v>0.35</v>
      </c>
      <c r="C25" s="2">
        <v>0</v>
      </c>
      <c r="D25" s="3">
        <v>-0.105</v>
      </c>
      <c r="E25" s="17">
        <v>-0.78</v>
      </c>
      <c r="F25" s="5">
        <v>0.79539899999999997</v>
      </c>
      <c r="G25" s="2">
        <v>-1.5908</v>
      </c>
      <c r="H25" s="3">
        <v>0.105</v>
      </c>
      <c r="I25" s="17">
        <v>1.5753999999999999</v>
      </c>
      <c r="J25" s="5">
        <v>0.79545500000000002</v>
      </c>
      <c r="K25" s="2">
        <v>-1.5908100000000001</v>
      </c>
      <c r="L25" s="3">
        <v>0.105034</v>
      </c>
      <c r="M25" s="17">
        <v>1.57758</v>
      </c>
      <c r="N25" s="26">
        <v>-5.6053600000000001E-5</v>
      </c>
      <c r="O25" s="41">
        <v>1.1801699999999999E-5</v>
      </c>
      <c r="P25" s="33">
        <v>-3.38856E-5</v>
      </c>
      <c r="Q25" s="29">
        <v>-2.1837699999999998E-3</v>
      </c>
    </row>
    <row r="26" spans="1:19" x14ac:dyDescent="0.25">
      <c r="A26" s="24"/>
      <c r="B26" s="5">
        <v>0.35</v>
      </c>
      <c r="C26" s="2">
        <v>0</v>
      </c>
      <c r="D26" s="3">
        <v>-0.105</v>
      </c>
      <c r="E26" s="17">
        <v>-1.57</v>
      </c>
      <c r="F26" s="5">
        <v>0.79539899999999997</v>
      </c>
      <c r="G26" s="2">
        <v>-1.5908</v>
      </c>
      <c r="H26" s="3">
        <v>0.105</v>
      </c>
      <c r="I26" s="17">
        <v>2.3654000000000002</v>
      </c>
      <c r="J26" s="5">
        <v>0.79545500000000002</v>
      </c>
      <c r="K26" s="2">
        <v>-1.5908100000000001</v>
      </c>
      <c r="L26" s="3">
        <v>0.10517899999999999</v>
      </c>
      <c r="M26" s="17">
        <v>2.36246</v>
      </c>
      <c r="N26" s="26">
        <v>-5.6053600000000001E-5</v>
      </c>
      <c r="O26" s="41">
        <v>1.1801699999999999E-5</v>
      </c>
      <c r="P26" s="33">
        <v>-1.7930499999999999E-4</v>
      </c>
      <c r="Q26" s="29">
        <v>2.93764E-3</v>
      </c>
    </row>
    <row r="27" spans="1:19" x14ac:dyDescent="0.25">
      <c r="A27" s="24"/>
      <c r="B27" s="5">
        <v>0.35</v>
      </c>
      <c r="C27" s="2">
        <v>0</v>
      </c>
      <c r="D27" s="3">
        <v>-0.105</v>
      </c>
      <c r="E27" s="17">
        <v>-0.78</v>
      </c>
      <c r="F27" s="5">
        <v>0.79539899999999997</v>
      </c>
      <c r="G27" s="2">
        <v>-1.5908</v>
      </c>
      <c r="H27" s="3">
        <v>0.105</v>
      </c>
      <c r="I27" s="17">
        <v>1.5753999999999999</v>
      </c>
      <c r="J27" s="5">
        <v>0.79545500000000002</v>
      </c>
      <c r="K27" s="2">
        <v>-1.5908100000000001</v>
      </c>
      <c r="L27" s="3">
        <v>0.105033</v>
      </c>
      <c r="M27" s="17">
        <v>1.57758</v>
      </c>
      <c r="N27" s="26">
        <v>-5.6053600000000001E-5</v>
      </c>
      <c r="O27" s="41">
        <v>1.1801699999999999E-5</v>
      </c>
      <c r="P27" s="33">
        <v>-3.2868399999999999E-5</v>
      </c>
      <c r="Q27" s="29">
        <v>-2.1837699999999998E-3</v>
      </c>
    </row>
    <row r="28" spans="1:19" x14ac:dyDescent="0.25">
      <c r="A28" s="24"/>
      <c r="B28" s="5">
        <v>0.35</v>
      </c>
      <c r="C28" s="2">
        <v>0</v>
      </c>
      <c r="D28" s="3">
        <v>-0.105</v>
      </c>
      <c r="E28" s="17">
        <v>-1.57</v>
      </c>
      <c r="F28" s="5">
        <v>0.79539899999999997</v>
      </c>
      <c r="G28" s="2">
        <v>-1.5908</v>
      </c>
      <c r="H28" s="3">
        <v>0.105</v>
      </c>
      <c r="I28" s="17">
        <v>2.3654000000000002</v>
      </c>
      <c r="J28" s="5">
        <v>0.79545500000000002</v>
      </c>
      <c r="K28" s="2">
        <v>-1.5908100000000001</v>
      </c>
      <c r="L28" s="3">
        <v>0.10517899999999999</v>
      </c>
      <c r="M28" s="17">
        <v>2.3624800000000001</v>
      </c>
      <c r="N28" s="26">
        <v>-5.6053600000000001E-5</v>
      </c>
      <c r="O28" s="41">
        <v>1.1801699999999999E-5</v>
      </c>
      <c r="P28" s="33">
        <v>-1.794E-4</v>
      </c>
      <c r="Q28" s="29">
        <v>2.9139700000000001E-3</v>
      </c>
    </row>
    <row r="29" spans="1:19" ht="15.75" thickBot="1" x14ac:dyDescent="0.3">
      <c r="A29" s="25"/>
      <c r="B29" s="4">
        <v>0.35</v>
      </c>
      <c r="C29" s="18">
        <v>0</v>
      </c>
      <c r="D29" s="19">
        <v>-0.105</v>
      </c>
      <c r="E29" s="10">
        <v>-0.78</v>
      </c>
      <c r="F29" s="4">
        <v>0.79539899999999997</v>
      </c>
      <c r="G29" s="18">
        <v>-1.5908</v>
      </c>
      <c r="H29" s="19">
        <v>0.105</v>
      </c>
      <c r="I29" s="10">
        <v>1.5753999999999999</v>
      </c>
      <c r="J29" s="4">
        <v>0.79545500000000002</v>
      </c>
      <c r="K29" s="18">
        <v>-1.5908100000000001</v>
      </c>
      <c r="L29" s="19">
        <v>0.105032</v>
      </c>
      <c r="M29" s="10">
        <v>1.57761</v>
      </c>
      <c r="N29" s="27">
        <v>-5.6053600000000001E-5</v>
      </c>
      <c r="O29" s="43">
        <v>1.1801699999999999E-5</v>
      </c>
      <c r="P29" s="34">
        <f>-0.0000319453</f>
        <v>-3.1945300000000001E-5</v>
      </c>
      <c r="Q29" s="30">
        <v>-2.2050400000000001E-3</v>
      </c>
      <c r="R29">
        <f>(SUM(Q24:Q29)/6)*180/3.14</f>
        <v>2.1404426751592362E-2</v>
      </c>
      <c r="S29" t="s">
        <v>26</v>
      </c>
    </row>
    <row r="30" spans="1:19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">
        <f>SUM(N7:N29)/24</f>
        <v>-5.0323458333333315E-5</v>
      </c>
      <c r="O30" s="16">
        <f>SUM(O7:O29)/24</f>
        <v>-4.01896071666667E-5</v>
      </c>
      <c r="P30" s="16">
        <f>SUM(P7:P29)/24</f>
        <v>-9.5473091666666661E-5</v>
      </c>
      <c r="Q30" s="1">
        <f>SUM(Q7:Q29)/24</f>
        <v>-1.3213937499999978E-5</v>
      </c>
      <c r="R30" s="11" t="s">
        <v>14</v>
      </c>
    </row>
    <row r="31" spans="1:19" ht="15.75" thickBot="1" x14ac:dyDescent="0.3">
      <c r="N31" s="12">
        <f>N30*10^3</f>
        <v>-5.0323458333333314E-2</v>
      </c>
      <c r="O31" s="35">
        <f t="shared" ref="O31:P31" si="0">O30*10^3</f>
        <v>-4.0189607166666703E-2</v>
      </c>
      <c r="P31" s="35">
        <f t="shared" si="0"/>
        <v>-9.5473091666666662E-2</v>
      </c>
      <c r="Q31" s="13">
        <f>Q30*180/3.14</f>
        <v>-7.5748686305732345E-4</v>
      </c>
      <c r="R31" s="14" t="s">
        <v>15</v>
      </c>
    </row>
    <row r="32" spans="1:19" ht="15.75" thickBot="1" x14ac:dyDescent="0.3"/>
    <row r="33" spans="1:17" x14ac:dyDescent="0.25">
      <c r="A33" s="1"/>
      <c r="B33" s="79" t="s">
        <v>3</v>
      </c>
      <c r="C33" s="80"/>
      <c r="D33" s="80"/>
      <c r="E33" s="81"/>
      <c r="F33" s="79" t="s">
        <v>27</v>
      </c>
      <c r="G33" s="80"/>
      <c r="H33" s="80"/>
      <c r="I33" s="81"/>
      <c r="J33" s="79" t="s">
        <v>28</v>
      </c>
      <c r="K33" s="80"/>
      <c r="L33" s="80"/>
      <c r="M33" s="81"/>
      <c r="N33" s="82" t="s">
        <v>29</v>
      </c>
      <c r="O33" s="80"/>
      <c r="P33" s="80"/>
      <c r="Q33" s="81"/>
    </row>
    <row r="34" spans="1:17" ht="15.75" thickBot="1" x14ac:dyDescent="0.3">
      <c r="A34" s="1"/>
      <c r="B34" s="20" t="s">
        <v>13</v>
      </c>
      <c r="C34" s="21" t="s">
        <v>13</v>
      </c>
      <c r="D34" s="21" t="s">
        <v>13</v>
      </c>
      <c r="E34" s="22" t="s">
        <v>12</v>
      </c>
      <c r="F34" s="20" t="s">
        <v>13</v>
      </c>
      <c r="G34" s="21" t="s">
        <v>13</v>
      </c>
      <c r="H34" s="21" t="s">
        <v>13</v>
      </c>
      <c r="I34" s="22" t="s">
        <v>12</v>
      </c>
      <c r="J34" s="20" t="s">
        <v>13</v>
      </c>
      <c r="K34" s="21" t="s">
        <v>13</v>
      </c>
      <c r="L34" s="21" t="s">
        <v>13</v>
      </c>
      <c r="M34" s="22" t="s">
        <v>12</v>
      </c>
      <c r="N34" s="21" t="s">
        <v>13</v>
      </c>
      <c r="O34" s="21" t="s">
        <v>13</v>
      </c>
      <c r="P34" s="21" t="s">
        <v>13</v>
      </c>
      <c r="Q34" s="22" t="s">
        <v>12</v>
      </c>
    </row>
    <row r="35" spans="1:17" x14ac:dyDescent="0.25">
      <c r="A35" s="23" t="s">
        <v>21</v>
      </c>
      <c r="B35" s="6">
        <v>0.35</v>
      </c>
      <c r="C35" s="15">
        <v>0</v>
      </c>
      <c r="D35" s="16">
        <v>-0.105</v>
      </c>
      <c r="E35" s="8">
        <v>-0.78</v>
      </c>
      <c r="F35" s="6">
        <v>0.79539899999999997</v>
      </c>
      <c r="G35" s="15">
        <v>-1.5908</v>
      </c>
      <c r="H35" s="16">
        <v>0.105</v>
      </c>
      <c r="I35" s="8">
        <v>1.5753999999999999</v>
      </c>
      <c r="J35" s="6">
        <v>0.7954</v>
      </c>
      <c r="K35" s="15">
        <v>-1.5908</v>
      </c>
      <c r="L35" s="16">
        <v>0.105</v>
      </c>
      <c r="M35" s="8">
        <v>1.5753999999999999</v>
      </c>
      <c r="N35" s="6">
        <f>F35-J35</f>
        <v>-1.0000000000287557E-6</v>
      </c>
      <c r="O35" s="15">
        <f t="shared" ref="O35:Q35" si="1">G35-K35</f>
        <v>0</v>
      </c>
      <c r="P35" s="16">
        <f t="shared" si="1"/>
        <v>0</v>
      </c>
      <c r="Q35" s="8">
        <f t="shared" si="1"/>
        <v>0</v>
      </c>
    </row>
    <row r="36" spans="1:17" x14ac:dyDescent="0.25">
      <c r="A36" s="24"/>
      <c r="B36" s="5">
        <v>0.2</v>
      </c>
      <c r="C36" s="2">
        <v>0</v>
      </c>
      <c r="D36" s="3">
        <v>-0.105</v>
      </c>
      <c r="E36" s="17">
        <v>-0.78</v>
      </c>
      <c r="F36" s="5">
        <v>1.1592800000000001</v>
      </c>
      <c r="G36" s="2">
        <v>-2.3185600000000002</v>
      </c>
      <c r="H36" s="3">
        <v>0.105</v>
      </c>
      <c r="I36" s="17">
        <v>1.9392799999999999</v>
      </c>
      <c r="J36" s="5">
        <v>1.1593</v>
      </c>
      <c r="K36" s="2">
        <v>-2.3186</v>
      </c>
      <c r="L36" s="3">
        <v>0.105</v>
      </c>
      <c r="M36" s="17">
        <v>1.9393</v>
      </c>
      <c r="N36" s="5">
        <f t="shared" ref="N36:N57" si="2">F36-J36</f>
        <v>-1.9999999999908979E-5</v>
      </c>
      <c r="O36" s="2">
        <f t="shared" ref="O36:O57" si="3">G36-K36</f>
        <v>3.9999999999817959E-5</v>
      </c>
      <c r="P36" s="3">
        <f t="shared" ref="P36:P57" si="4">H36-L36</f>
        <v>0</v>
      </c>
      <c r="Q36" s="17">
        <f t="shared" ref="Q36:Q57" si="5">I36-M36</f>
        <v>-2.0000000000131024E-5</v>
      </c>
    </row>
    <row r="37" spans="1:17" x14ac:dyDescent="0.25">
      <c r="A37" s="24"/>
      <c r="B37" s="5">
        <v>0.45</v>
      </c>
      <c r="C37" s="2">
        <v>0</v>
      </c>
      <c r="D37" s="3">
        <v>-0.105</v>
      </c>
      <c r="E37" s="17">
        <v>-0.78</v>
      </c>
      <c r="F37" s="5">
        <v>0.45102900000000001</v>
      </c>
      <c r="G37" s="2">
        <v>-0.90205800000000003</v>
      </c>
      <c r="H37" s="3">
        <v>0.105</v>
      </c>
      <c r="I37" s="17">
        <v>1.2310300000000001</v>
      </c>
      <c r="J37" s="5">
        <v>0.45100000000000001</v>
      </c>
      <c r="K37" s="2">
        <v>-0.90210000000000001</v>
      </c>
      <c r="L37" s="3">
        <v>0.105</v>
      </c>
      <c r="M37" s="17">
        <v>1.2310000000000001</v>
      </c>
      <c r="N37" s="5">
        <f t="shared" si="2"/>
        <v>2.9000000000001247E-5</v>
      </c>
      <c r="O37" s="2">
        <f t="shared" si="3"/>
        <v>4.1999999999986493E-5</v>
      </c>
      <c r="P37" s="3">
        <f t="shared" si="4"/>
        <v>0</v>
      </c>
      <c r="Q37" s="17">
        <f t="shared" si="5"/>
        <v>2.9999999999974492E-5</v>
      </c>
    </row>
    <row r="38" spans="1:17" x14ac:dyDescent="0.25">
      <c r="A38" s="24"/>
      <c r="B38" s="5">
        <v>0.2</v>
      </c>
      <c r="C38" s="2">
        <v>0</v>
      </c>
      <c r="D38" s="3">
        <v>-0.105</v>
      </c>
      <c r="E38" s="17">
        <v>-0.78</v>
      </c>
      <c r="F38" s="5">
        <v>1.1592800000000001</v>
      </c>
      <c r="G38" s="2">
        <v>-2.3185600000000002</v>
      </c>
      <c r="H38" s="3">
        <v>0.105</v>
      </c>
      <c r="I38" s="17">
        <v>1.9392799999999999</v>
      </c>
      <c r="J38" s="5">
        <v>1.1593</v>
      </c>
      <c r="K38" s="2">
        <v>-2.3186</v>
      </c>
      <c r="L38" s="3">
        <v>0.105</v>
      </c>
      <c r="M38" s="17">
        <v>1.9393</v>
      </c>
      <c r="N38" s="5">
        <f t="shared" si="2"/>
        <v>-1.9999999999908979E-5</v>
      </c>
      <c r="O38" s="2">
        <f t="shared" si="3"/>
        <v>3.9999999999817959E-5</v>
      </c>
      <c r="P38" s="3">
        <f t="shared" si="4"/>
        <v>0</v>
      </c>
      <c r="Q38" s="17">
        <f t="shared" si="5"/>
        <v>-2.0000000000131024E-5</v>
      </c>
    </row>
    <row r="39" spans="1:17" x14ac:dyDescent="0.25">
      <c r="A39" s="24"/>
      <c r="B39" s="5">
        <v>0.45</v>
      </c>
      <c r="C39" s="2">
        <v>0</v>
      </c>
      <c r="D39" s="3">
        <v>-0.105</v>
      </c>
      <c r="E39" s="17">
        <v>-0.78</v>
      </c>
      <c r="F39" s="5">
        <v>0.45102900000000001</v>
      </c>
      <c r="G39" s="2">
        <v>-0.90205800000000003</v>
      </c>
      <c r="H39" s="3">
        <v>0.105</v>
      </c>
      <c r="I39" s="17">
        <v>1.2310300000000001</v>
      </c>
      <c r="J39" s="5">
        <v>0.45100000000000001</v>
      </c>
      <c r="K39" s="2">
        <v>-0.90210000000000001</v>
      </c>
      <c r="L39" s="3">
        <v>0.105</v>
      </c>
      <c r="M39" s="17">
        <v>1.2310000000000001</v>
      </c>
      <c r="N39" s="5">
        <f t="shared" si="2"/>
        <v>2.9000000000001247E-5</v>
      </c>
      <c r="O39" s="2">
        <f t="shared" si="3"/>
        <v>4.1999999999986493E-5</v>
      </c>
      <c r="P39" s="3">
        <f t="shared" si="4"/>
        <v>0</v>
      </c>
      <c r="Q39" s="17">
        <f t="shared" si="5"/>
        <v>2.9999999999974492E-5</v>
      </c>
    </row>
    <row r="40" spans="1:17" ht="15.75" thickBot="1" x14ac:dyDescent="0.3">
      <c r="A40" s="25"/>
      <c r="B40" s="4">
        <v>0.35</v>
      </c>
      <c r="C40" s="18">
        <v>0</v>
      </c>
      <c r="D40" s="19">
        <v>-0.105</v>
      </c>
      <c r="E40" s="10">
        <v>-0.78</v>
      </c>
      <c r="F40" s="4">
        <v>0.79539300000000002</v>
      </c>
      <c r="G40" s="18">
        <v>-1.5907899999999999</v>
      </c>
      <c r="H40" s="19">
        <v>0.105</v>
      </c>
      <c r="I40" s="10">
        <v>1.5753900000000001</v>
      </c>
      <c r="J40" s="4">
        <v>0.7954</v>
      </c>
      <c r="K40" s="18">
        <v>-1.5908</v>
      </c>
      <c r="L40" s="19">
        <v>0.105</v>
      </c>
      <c r="M40" s="10">
        <v>1.5753999999999999</v>
      </c>
      <c r="N40" s="4">
        <f t="shared" si="2"/>
        <v>-6.999999999979245E-6</v>
      </c>
      <c r="O40" s="18">
        <f t="shared" si="3"/>
        <v>1.0000000000065512E-5</v>
      </c>
      <c r="P40" s="19">
        <f t="shared" si="4"/>
        <v>0</v>
      </c>
      <c r="Q40" s="10">
        <f t="shared" si="5"/>
        <v>-9.9999999998434674E-6</v>
      </c>
    </row>
    <row r="41" spans="1:17" x14ac:dyDescent="0.25">
      <c r="A41" s="23" t="s">
        <v>22</v>
      </c>
      <c r="B41" s="6">
        <v>0.3</v>
      </c>
      <c r="C41" s="15">
        <v>-0.3</v>
      </c>
      <c r="D41" s="16">
        <v>-0.105</v>
      </c>
      <c r="E41" s="8">
        <v>-0.78</v>
      </c>
      <c r="F41" s="6">
        <v>1.343</v>
      </c>
      <c r="G41" s="15">
        <v>-1.1152299999999999</v>
      </c>
      <c r="H41" s="16">
        <v>0.105</v>
      </c>
      <c r="I41" s="8">
        <v>0.552234</v>
      </c>
      <c r="J41" s="6">
        <v>1.343</v>
      </c>
      <c r="K41" s="15">
        <v>-1.1152</v>
      </c>
      <c r="L41" s="16">
        <v>0.105</v>
      </c>
      <c r="M41" s="8">
        <v>0.55220000000000002</v>
      </c>
      <c r="N41" s="6">
        <f t="shared" si="2"/>
        <v>0</v>
      </c>
      <c r="O41" s="15">
        <f t="shared" si="3"/>
        <v>-2.9999999999974492E-5</v>
      </c>
      <c r="P41" s="16">
        <f t="shared" si="4"/>
        <v>0</v>
      </c>
      <c r="Q41" s="8">
        <f t="shared" si="5"/>
        <v>3.3999999999978492E-5</v>
      </c>
    </row>
    <row r="42" spans="1:17" x14ac:dyDescent="0.25">
      <c r="A42" s="24"/>
      <c r="B42" s="5">
        <v>0.3</v>
      </c>
      <c r="C42" s="2">
        <v>0</v>
      </c>
      <c r="D42" s="3">
        <v>-0.105</v>
      </c>
      <c r="E42" s="17">
        <v>-0.78</v>
      </c>
      <c r="F42" s="5">
        <v>0.92732199999999998</v>
      </c>
      <c r="G42" s="2">
        <v>-1.85459</v>
      </c>
      <c r="H42" s="3">
        <v>0.105</v>
      </c>
      <c r="I42" s="17">
        <v>1.7072700000000001</v>
      </c>
      <c r="J42" s="5">
        <v>0.92730000000000001</v>
      </c>
      <c r="K42" s="2">
        <v>-1.8546</v>
      </c>
      <c r="L42" s="3">
        <v>0.105</v>
      </c>
      <c r="M42" s="17">
        <v>1.7073</v>
      </c>
      <c r="N42" s="5">
        <f t="shared" si="2"/>
        <v>2.1999999999966491E-5</v>
      </c>
      <c r="O42" s="2">
        <f t="shared" si="3"/>
        <v>1.0000000000065512E-5</v>
      </c>
      <c r="P42" s="3">
        <f t="shared" si="4"/>
        <v>0</v>
      </c>
      <c r="Q42" s="17">
        <f t="shared" si="5"/>
        <v>-2.9999999999974492E-5</v>
      </c>
    </row>
    <row r="43" spans="1:17" x14ac:dyDescent="0.25">
      <c r="A43" s="24"/>
      <c r="B43" s="5">
        <v>0.3</v>
      </c>
      <c r="C43" s="2">
        <v>-0.3</v>
      </c>
      <c r="D43" s="3">
        <v>-0.105</v>
      </c>
      <c r="E43" s="17">
        <v>-0.78</v>
      </c>
      <c r="F43" s="5">
        <v>1.343</v>
      </c>
      <c r="G43" s="2">
        <v>-1.11524</v>
      </c>
      <c r="H43" s="3">
        <v>0.105</v>
      </c>
      <c r="I43" s="17">
        <v>0.55223500000000003</v>
      </c>
      <c r="J43" s="5">
        <v>1.343</v>
      </c>
      <c r="K43" s="2">
        <v>-1.1152</v>
      </c>
      <c r="L43" s="3">
        <v>0.105</v>
      </c>
      <c r="M43" s="17">
        <v>0.55220000000000002</v>
      </c>
      <c r="N43" s="5">
        <f t="shared" si="2"/>
        <v>0</v>
      </c>
      <c r="O43" s="2">
        <f t="shared" si="3"/>
        <v>-4.0000000000040004E-5</v>
      </c>
      <c r="P43" s="3">
        <f t="shared" si="4"/>
        <v>0</v>
      </c>
      <c r="Q43" s="17">
        <f t="shared" si="5"/>
        <v>3.5000000000007248E-5</v>
      </c>
    </row>
    <row r="44" spans="1:17" x14ac:dyDescent="0.25">
      <c r="A44" s="24"/>
      <c r="B44" s="5">
        <v>0.3</v>
      </c>
      <c r="C44" s="2">
        <v>0</v>
      </c>
      <c r="D44" s="3">
        <v>-0.105</v>
      </c>
      <c r="E44" s="17">
        <v>-0.78</v>
      </c>
      <c r="F44" s="5">
        <v>0.92729700000000004</v>
      </c>
      <c r="G44" s="2">
        <v>-1.85459</v>
      </c>
      <c r="H44" s="3">
        <v>0.105</v>
      </c>
      <c r="I44" s="17">
        <v>1.70729</v>
      </c>
      <c r="J44" s="5">
        <v>0.92730000000000001</v>
      </c>
      <c r="K44" s="2">
        <v>-1.8546</v>
      </c>
      <c r="L44" s="3">
        <v>0.105</v>
      </c>
      <c r="M44" s="17">
        <v>1.7073</v>
      </c>
      <c r="N44" s="5">
        <f t="shared" si="2"/>
        <v>-2.9999999999752447E-6</v>
      </c>
      <c r="O44" s="2">
        <f t="shared" si="3"/>
        <v>1.0000000000065512E-5</v>
      </c>
      <c r="P44" s="3">
        <f t="shared" si="4"/>
        <v>0</v>
      </c>
      <c r="Q44" s="17">
        <f t="shared" si="5"/>
        <v>-1.0000000000065512E-5</v>
      </c>
    </row>
    <row r="45" spans="1:17" ht="15.75" thickBot="1" x14ac:dyDescent="0.3">
      <c r="A45" s="24"/>
      <c r="B45" s="5">
        <v>0.3</v>
      </c>
      <c r="C45" s="2">
        <v>-0.3</v>
      </c>
      <c r="D45" s="19">
        <v>-0.105</v>
      </c>
      <c r="E45" s="10">
        <v>-0.78</v>
      </c>
      <c r="F45" s="5">
        <v>1.343</v>
      </c>
      <c r="G45" s="2">
        <v>-1.1152</v>
      </c>
      <c r="H45" s="3">
        <v>0.105</v>
      </c>
      <c r="I45" s="17">
        <v>0.552203</v>
      </c>
      <c r="J45" s="5">
        <v>1.343</v>
      </c>
      <c r="K45" s="2">
        <v>-1.1152</v>
      </c>
      <c r="L45" s="3">
        <v>0.105</v>
      </c>
      <c r="M45" s="17">
        <v>0.55220000000000002</v>
      </c>
      <c r="N45" s="5">
        <f t="shared" si="2"/>
        <v>0</v>
      </c>
      <c r="O45" s="2">
        <f t="shared" si="3"/>
        <v>0</v>
      </c>
      <c r="P45" s="3">
        <f t="shared" si="4"/>
        <v>0</v>
      </c>
      <c r="Q45" s="17">
        <f t="shared" si="5"/>
        <v>2.9999999999752447E-6</v>
      </c>
    </row>
    <row r="46" spans="1:17" x14ac:dyDescent="0.25">
      <c r="A46" s="23" t="s">
        <v>23</v>
      </c>
      <c r="B46" s="6">
        <v>0.35</v>
      </c>
      <c r="C46" s="15">
        <v>0</v>
      </c>
      <c r="D46" s="16">
        <v>-0.14000000000000001</v>
      </c>
      <c r="E46" s="8">
        <v>-0.78</v>
      </c>
      <c r="F46" s="6">
        <v>0.79542500000000005</v>
      </c>
      <c r="G46" s="15">
        <v>-1.5908100000000001</v>
      </c>
      <c r="H46" s="16">
        <v>0.13999900000000001</v>
      </c>
      <c r="I46" s="8">
        <v>1.57538</v>
      </c>
      <c r="J46" s="6">
        <v>0.7954</v>
      </c>
      <c r="K46" s="15">
        <v>-1.5908</v>
      </c>
      <c r="L46" s="16">
        <v>0.14000000000000001</v>
      </c>
      <c r="M46" s="8">
        <v>1.5753999999999999</v>
      </c>
      <c r="N46" s="6">
        <f t="shared" si="2"/>
        <v>2.5000000000052758E-5</v>
      </c>
      <c r="O46" s="15">
        <f t="shared" si="3"/>
        <v>-1.0000000000065512E-5</v>
      </c>
      <c r="P46" s="16">
        <f t="shared" si="4"/>
        <v>-1.0000000000010001E-6</v>
      </c>
      <c r="Q46" s="8">
        <f t="shared" si="5"/>
        <v>-1.9999999999908979E-5</v>
      </c>
    </row>
    <row r="47" spans="1:17" x14ac:dyDescent="0.25">
      <c r="A47" s="24"/>
      <c r="B47" s="5">
        <v>0.35</v>
      </c>
      <c r="C47" s="2">
        <v>0</v>
      </c>
      <c r="D47" s="3">
        <v>-0.105</v>
      </c>
      <c r="E47" s="17">
        <v>-0.78</v>
      </c>
      <c r="F47" s="5">
        <v>0.79539899999999997</v>
      </c>
      <c r="G47" s="2">
        <v>-1.5908</v>
      </c>
      <c r="H47" s="3">
        <v>0.105001</v>
      </c>
      <c r="I47" s="17">
        <v>1.5753999999999999</v>
      </c>
      <c r="J47" s="5">
        <v>0.7954</v>
      </c>
      <c r="K47" s="2">
        <v>-1.5908</v>
      </c>
      <c r="L47" s="3">
        <v>0.105</v>
      </c>
      <c r="M47" s="17">
        <v>1.5753999999999999</v>
      </c>
      <c r="N47" s="5">
        <f t="shared" si="2"/>
        <v>-1.0000000000287557E-6</v>
      </c>
      <c r="O47" s="2">
        <f t="shared" si="3"/>
        <v>0</v>
      </c>
      <c r="P47" s="3">
        <f t="shared" si="4"/>
        <v>1.0000000000010001E-6</v>
      </c>
      <c r="Q47" s="17">
        <f t="shared" si="5"/>
        <v>0</v>
      </c>
    </row>
    <row r="48" spans="1:17" x14ac:dyDescent="0.25">
      <c r="A48" s="24"/>
      <c r="B48" s="5">
        <v>0.35</v>
      </c>
      <c r="C48" s="2">
        <v>0</v>
      </c>
      <c r="D48" s="3">
        <v>-0.14000000000000001</v>
      </c>
      <c r="E48" s="17">
        <v>-0.78</v>
      </c>
      <c r="F48" s="5">
        <v>0.79539899999999997</v>
      </c>
      <c r="G48" s="2">
        <v>-1.5908</v>
      </c>
      <c r="H48" s="3">
        <v>0.14000000000000001</v>
      </c>
      <c r="I48" s="17">
        <v>1.5753999999999999</v>
      </c>
      <c r="J48" s="5">
        <v>0.7954</v>
      </c>
      <c r="K48" s="2">
        <v>-1.5908</v>
      </c>
      <c r="L48" s="3">
        <v>0.14000000000000001</v>
      </c>
      <c r="M48" s="17">
        <v>1.5753999999999999</v>
      </c>
      <c r="N48" s="5">
        <f t="shared" si="2"/>
        <v>-1.0000000000287557E-6</v>
      </c>
      <c r="O48" s="2">
        <f t="shared" si="3"/>
        <v>0</v>
      </c>
      <c r="P48" s="3">
        <f t="shared" si="4"/>
        <v>0</v>
      </c>
      <c r="Q48" s="17">
        <f t="shared" si="5"/>
        <v>0</v>
      </c>
    </row>
    <row r="49" spans="1:18" x14ac:dyDescent="0.25">
      <c r="A49" s="24"/>
      <c r="B49" s="5">
        <v>0.35</v>
      </c>
      <c r="C49" s="2">
        <v>0</v>
      </c>
      <c r="D49" s="3">
        <v>-0.105</v>
      </c>
      <c r="E49" s="17">
        <v>-0.78</v>
      </c>
      <c r="F49" s="5">
        <v>0.79539899999999997</v>
      </c>
      <c r="G49" s="2">
        <v>-1.5908</v>
      </c>
      <c r="H49" s="3">
        <v>0.105</v>
      </c>
      <c r="I49" s="17">
        <v>1.5753999999999999</v>
      </c>
      <c r="J49" s="5">
        <v>0.7954</v>
      </c>
      <c r="K49" s="2">
        <v>-1.5908</v>
      </c>
      <c r="L49" s="3">
        <v>0.105</v>
      </c>
      <c r="M49" s="17">
        <v>1.5753999999999999</v>
      </c>
      <c r="N49" s="5">
        <f t="shared" si="2"/>
        <v>-1.0000000000287557E-6</v>
      </c>
      <c r="O49" s="2">
        <f t="shared" si="3"/>
        <v>0</v>
      </c>
      <c r="P49" s="3">
        <f t="shared" si="4"/>
        <v>0</v>
      </c>
      <c r="Q49" s="17">
        <f t="shared" si="5"/>
        <v>0</v>
      </c>
    </row>
    <row r="50" spans="1:18" x14ac:dyDescent="0.25">
      <c r="A50" s="24"/>
      <c r="B50" s="5">
        <v>0.35</v>
      </c>
      <c r="C50" s="2">
        <v>0</v>
      </c>
      <c r="D50" s="3">
        <v>-0.14000000000000001</v>
      </c>
      <c r="E50" s="17">
        <v>-0.78</v>
      </c>
      <c r="F50" s="5">
        <v>0.79539899999999997</v>
      </c>
      <c r="G50" s="2">
        <v>-1.5908</v>
      </c>
      <c r="H50" s="3">
        <v>0.14000000000000001</v>
      </c>
      <c r="I50" s="17">
        <v>1.5753999999999999</v>
      </c>
      <c r="J50" s="5">
        <v>0.7954</v>
      </c>
      <c r="K50" s="2">
        <v>-1.5908</v>
      </c>
      <c r="L50" s="3">
        <v>0.14000000000000001</v>
      </c>
      <c r="M50" s="17">
        <v>1.5753999999999999</v>
      </c>
      <c r="N50" s="5">
        <f t="shared" si="2"/>
        <v>-1.0000000000287557E-6</v>
      </c>
      <c r="O50" s="2">
        <f t="shared" si="3"/>
        <v>0</v>
      </c>
      <c r="P50" s="3">
        <f t="shared" si="4"/>
        <v>0</v>
      </c>
      <c r="Q50" s="17">
        <f t="shared" si="5"/>
        <v>0</v>
      </c>
    </row>
    <row r="51" spans="1:18" ht="15.75" thickBot="1" x14ac:dyDescent="0.3">
      <c r="A51" s="25"/>
      <c r="B51" s="4">
        <v>0.35</v>
      </c>
      <c r="C51" s="18">
        <v>0</v>
      </c>
      <c r="D51" s="19">
        <v>-0.105</v>
      </c>
      <c r="E51" s="10">
        <v>-0.78</v>
      </c>
      <c r="F51" s="4">
        <v>0.79539899999999997</v>
      </c>
      <c r="G51" s="18">
        <v>-1.5908</v>
      </c>
      <c r="H51" s="19">
        <v>0.105001</v>
      </c>
      <c r="I51" s="10">
        <v>1.5753999999999999</v>
      </c>
      <c r="J51" s="4">
        <v>0.7954</v>
      </c>
      <c r="K51" s="18">
        <v>-1.5908</v>
      </c>
      <c r="L51" s="19">
        <v>0.105</v>
      </c>
      <c r="M51" s="10">
        <v>1.5753999999999999</v>
      </c>
      <c r="N51" s="4">
        <f t="shared" si="2"/>
        <v>-1.0000000000287557E-6</v>
      </c>
      <c r="O51" s="18">
        <f t="shared" si="3"/>
        <v>0</v>
      </c>
      <c r="P51" s="19">
        <f t="shared" si="4"/>
        <v>1.0000000000010001E-6</v>
      </c>
      <c r="Q51" s="10">
        <f t="shared" si="5"/>
        <v>0</v>
      </c>
    </row>
    <row r="52" spans="1:18" x14ac:dyDescent="0.25">
      <c r="A52" s="23" t="s">
        <v>24</v>
      </c>
      <c r="B52" s="6">
        <v>0.35</v>
      </c>
      <c r="C52" s="15">
        <v>0</v>
      </c>
      <c r="D52" s="16">
        <v>-0.105</v>
      </c>
      <c r="E52" s="8">
        <v>-1.57</v>
      </c>
      <c r="F52" s="6">
        <v>0.79539899999999997</v>
      </c>
      <c r="G52" s="15">
        <v>-1.5908</v>
      </c>
      <c r="H52" s="16">
        <v>0.105</v>
      </c>
      <c r="I52" s="8">
        <v>2.3654000000000002</v>
      </c>
      <c r="J52" s="6">
        <v>0.7954</v>
      </c>
      <c r="K52" s="15">
        <v>-1.5908</v>
      </c>
      <c r="L52" s="16">
        <v>0.105</v>
      </c>
      <c r="M52" s="8">
        <v>2.3654000000000002</v>
      </c>
      <c r="N52" s="6">
        <f t="shared" si="2"/>
        <v>-1.0000000000287557E-6</v>
      </c>
      <c r="O52" s="15">
        <f t="shared" si="3"/>
        <v>0</v>
      </c>
      <c r="P52" s="16">
        <f t="shared" si="4"/>
        <v>0</v>
      </c>
      <c r="Q52" s="8">
        <f t="shared" si="5"/>
        <v>0</v>
      </c>
    </row>
    <row r="53" spans="1:18" x14ac:dyDescent="0.25">
      <c r="A53" s="24"/>
      <c r="B53" s="5">
        <v>0.35</v>
      </c>
      <c r="C53" s="2">
        <v>0</v>
      </c>
      <c r="D53" s="3">
        <v>-0.105</v>
      </c>
      <c r="E53" s="17">
        <v>-0.78</v>
      </c>
      <c r="F53" s="5">
        <v>0.79539899999999997</v>
      </c>
      <c r="G53" s="2">
        <v>-1.5908</v>
      </c>
      <c r="H53" s="3">
        <v>0.105</v>
      </c>
      <c r="I53" s="17">
        <v>1.5753999999999999</v>
      </c>
      <c r="J53" s="5">
        <v>0.7954</v>
      </c>
      <c r="K53" s="2">
        <v>-1.5908</v>
      </c>
      <c r="L53" s="3">
        <v>0.105</v>
      </c>
      <c r="M53" s="17">
        <v>1.5753999999999999</v>
      </c>
      <c r="N53" s="5">
        <f t="shared" si="2"/>
        <v>-1.0000000000287557E-6</v>
      </c>
      <c r="O53" s="2">
        <f t="shared" si="3"/>
        <v>0</v>
      </c>
      <c r="P53" s="3">
        <f t="shared" si="4"/>
        <v>0</v>
      </c>
      <c r="Q53" s="17">
        <f t="shared" si="5"/>
        <v>0</v>
      </c>
    </row>
    <row r="54" spans="1:18" x14ac:dyDescent="0.25">
      <c r="A54" s="24"/>
      <c r="B54" s="5">
        <v>0.35</v>
      </c>
      <c r="C54" s="2">
        <v>0</v>
      </c>
      <c r="D54" s="3">
        <v>-0.105</v>
      </c>
      <c r="E54" s="17">
        <v>-1.57</v>
      </c>
      <c r="F54" s="5">
        <v>0.79539899999999997</v>
      </c>
      <c r="G54" s="2">
        <v>-1.5908</v>
      </c>
      <c r="H54" s="3">
        <v>0.105</v>
      </c>
      <c r="I54" s="17">
        <v>2.3654000000000002</v>
      </c>
      <c r="J54" s="5">
        <v>0.7954</v>
      </c>
      <c r="K54" s="2">
        <v>-1.5908</v>
      </c>
      <c r="L54" s="3">
        <v>0.105</v>
      </c>
      <c r="M54" s="17">
        <v>2.3654000000000002</v>
      </c>
      <c r="N54" s="5">
        <f t="shared" si="2"/>
        <v>-1.0000000000287557E-6</v>
      </c>
      <c r="O54" s="2">
        <f t="shared" si="3"/>
        <v>0</v>
      </c>
      <c r="P54" s="3">
        <f t="shared" si="4"/>
        <v>0</v>
      </c>
      <c r="Q54" s="17">
        <f t="shared" si="5"/>
        <v>0</v>
      </c>
    </row>
    <row r="55" spans="1:18" x14ac:dyDescent="0.25">
      <c r="A55" s="24"/>
      <c r="B55" s="5">
        <v>0.35</v>
      </c>
      <c r="C55" s="2">
        <v>0</v>
      </c>
      <c r="D55" s="3">
        <v>-0.105</v>
      </c>
      <c r="E55" s="17">
        <v>-0.78</v>
      </c>
      <c r="F55" s="5">
        <v>0.79539899999999997</v>
      </c>
      <c r="G55" s="2">
        <v>-1.5908</v>
      </c>
      <c r="H55" s="3">
        <v>0.105</v>
      </c>
      <c r="I55" s="17">
        <v>1.5753999999999999</v>
      </c>
      <c r="J55" s="5">
        <v>0.7954</v>
      </c>
      <c r="K55" s="2">
        <v>-1.5908</v>
      </c>
      <c r="L55" s="3">
        <v>0.105</v>
      </c>
      <c r="M55" s="17">
        <v>1.5753999999999999</v>
      </c>
      <c r="N55" s="5">
        <f t="shared" si="2"/>
        <v>-1.0000000000287557E-6</v>
      </c>
      <c r="O55" s="2">
        <f t="shared" si="3"/>
        <v>0</v>
      </c>
      <c r="P55" s="3">
        <f t="shared" si="4"/>
        <v>0</v>
      </c>
      <c r="Q55" s="17">
        <f t="shared" si="5"/>
        <v>0</v>
      </c>
    </row>
    <row r="56" spans="1:18" x14ac:dyDescent="0.25">
      <c r="A56" s="24"/>
      <c r="B56" s="5">
        <v>0.35</v>
      </c>
      <c r="C56" s="2">
        <v>0</v>
      </c>
      <c r="D56" s="3">
        <v>-0.105</v>
      </c>
      <c r="E56" s="17">
        <v>-1.57</v>
      </c>
      <c r="F56" s="5">
        <v>0.79539899999999997</v>
      </c>
      <c r="G56" s="2">
        <v>-1.5908</v>
      </c>
      <c r="H56" s="3">
        <v>0.105</v>
      </c>
      <c r="I56" s="17">
        <v>2.3654000000000002</v>
      </c>
      <c r="J56" s="5">
        <v>0.7954</v>
      </c>
      <c r="K56" s="2">
        <v>-1.5908</v>
      </c>
      <c r="L56" s="3">
        <v>0.105</v>
      </c>
      <c r="M56" s="17">
        <v>2.3654000000000002</v>
      </c>
      <c r="N56" s="5">
        <f t="shared" si="2"/>
        <v>-1.0000000000287557E-6</v>
      </c>
      <c r="O56" s="2">
        <f t="shared" si="3"/>
        <v>0</v>
      </c>
      <c r="P56" s="3">
        <f t="shared" si="4"/>
        <v>0</v>
      </c>
      <c r="Q56" s="17">
        <f t="shared" si="5"/>
        <v>0</v>
      </c>
    </row>
    <row r="57" spans="1:18" ht="15.75" thickBot="1" x14ac:dyDescent="0.3">
      <c r="A57" s="25"/>
      <c r="B57" s="4">
        <v>0.35</v>
      </c>
      <c r="C57" s="18">
        <v>0</v>
      </c>
      <c r="D57" s="19">
        <v>-0.105</v>
      </c>
      <c r="E57" s="10">
        <v>-0.78</v>
      </c>
      <c r="F57" s="4">
        <v>0.79539899999999997</v>
      </c>
      <c r="G57" s="18">
        <v>-1.5908</v>
      </c>
      <c r="H57" s="19">
        <v>0.105</v>
      </c>
      <c r="I57" s="10">
        <v>1.5753999999999999</v>
      </c>
      <c r="J57" s="4">
        <v>0.7954</v>
      </c>
      <c r="K57" s="18">
        <v>-1.5908</v>
      </c>
      <c r="L57" s="19">
        <v>0.105</v>
      </c>
      <c r="M57" s="10">
        <v>1.5753999999999999</v>
      </c>
      <c r="N57" s="4">
        <f t="shared" si="2"/>
        <v>-1.0000000000287557E-6</v>
      </c>
      <c r="O57" s="18">
        <f t="shared" si="3"/>
        <v>0</v>
      </c>
      <c r="P57" s="19">
        <f t="shared" si="4"/>
        <v>0</v>
      </c>
      <c r="Q57" s="10">
        <f t="shared" si="5"/>
        <v>0</v>
      </c>
    </row>
    <row r="58" spans="1:18" x14ac:dyDescent="0.25">
      <c r="N58" s="5">
        <f>SUM(N35:N57)/24</f>
        <v>1.7916666666626762E-6</v>
      </c>
      <c r="O58" s="16">
        <f>SUM(O35:O57)/24</f>
        <v>4.7499999999885594E-6</v>
      </c>
      <c r="P58" s="16">
        <f>SUM(P35:P57)/24</f>
        <v>4.1666666666708339E-8</v>
      </c>
      <c r="Q58" s="1">
        <f>SUM(Q35:Q57)/24</f>
        <v>9.1666666666064456E-7</v>
      </c>
      <c r="R58" s="11" t="s">
        <v>14</v>
      </c>
    </row>
    <row r="59" spans="1:18" ht="15.75" thickBot="1" x14ac:dyDescent="0.3">
      <c r="N59" s="12">
        <f>N58*10^3</f>
        <v>1.7916666666626762E-3</v>
      </c>
      <c r="O59" s="35">
        <f t="shared" ref="O59:P59" si="6">O58*10^3</f>
        <v>4.7499999999885594E-3</v>
      </c>
      <c r="P59" s="35">
        <f t="shared" si="6"/>
        <v>4.1666666666708339E-5</v>
      </c>
      <c r="Q59" s="13">
        <f>Q58*180/3.14</f>
        <v>5.2547770700291723E-5</v>
      </c>
      <c r="R59" s="14" t="s">
        <v>15</v>
      </c>
    </row>
  </sheetData>
  <mergeCells count="11">
    <mergeCell ref="B33:E33"/>
    <mergeCell ref="F33:I33"/>
    <mergeCell ref="J33:M33"/>
    <mergeCell ref="N33:Q33"/>
    <mergeCell ref="B1:Q1"/>
    <mergeCell ref="B2:Q2"/>
    <mergeCell ref="B3:Q3"/>
    <mergeCell ref="B5:E5"/>
    <mergeCell ref="F5:I5"/>
    <mergeCell ref="J5:M5"/>
    <mergeCell ref="N5:Q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S1" sqref="S1:S1048576"/>
    </sheetView>
  </sheetViews>
  <sheetFormatPr baseColWidth="10" defaultRowHeight="15" x14ac:dyDescent="0.25"/>
  <cols>
    <col min="18" max="18" width="21.42578125" bestFit="1" customWidth="1"/>
  </cols>
  <sheetData>
    <row r="1" spans="1:19" x14ac:dyDescent="0.25">
      <c r="A1" s="36" t="s">
        <v>31</v>
      </c>
      <c r="B1" s="75" t="s">
        <v>18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9" x14ac:dyDescent="0.25">
      <c r="A2" s="37"/>
      <c r="B2" s="83" t="s">
        <v>17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</row>
    <row r="3" spans="1:19" ht="15.75" thickBot="1" x14ac:dyDescent="0.3">
      <c r="A3" s="38"/>
      <c r="B3" s="85" t="s">
        <v>32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</row>
    <row r="4" spans="1:19" ht="15.75" thickBot="1" x14ac:dyDescent="0.3"/>
    <row r="5" spans="1:19" x14ac:dyDescent="0.25">
      <c r="A5" s="1"/>
      <c r="B5" s="79" t="s">
        <v>3</v>
      </c>
      <c r="C5" s="80"/>
      <c r="D5" s="80"/>
      <c r="E5" s="81"/>
      <c r="F5" s="79" t="s">
        <v>27</v>
      </c>
      <c r="G5" s="80"/>
      <c r="H5" s="80"/>
      <c r="I5" s="81"/>
      <c r="J5" s="79" t="s">
        <v>0</v>
      </c>
      <c r="K5" s="80"/>
      <c r="L5" s="80"/>
      <c r="M5" s="81"/>
      <c r="N5" s="82" t="s">
        <v>11</v>
      </c>
      <c r="O5" s="80"/>
      <c r="P5" s="80"/>
      <c r="Q5" s="81"/>
    </row>
    <row r="6" spans="1:19" ht="15.75" thickBot="1" x14ac:dyDescent="0.3">
      <c r="A6" s="1"/>
      <c r="B6" s="20" t="s">
        <v>13</v>
      </c>
      <c r="C6" s="21" t="s">
        <v>13</v>
      </c>
      <c r="D6" s="21" t="s">
        <v>13</v>
      </c>
      <c r="E6" s="22" t="s">
        <v>12</v>
      </c>
      <c r="F6" s="20" t="s">
        <v>13</v>
      </c>
      <c r="G6" s="21" t="s">
        <v>13</v>
      </c>
      <c r="H6" s="21" t="s">
        <v>13</v>
      </c>
      <c r="I6" s="22" t="s">
        <v>12</v>
      </c>
      <c r="J6" s="20" t="s">
        <v>13</v>
      </c>
      <c r="K6" s="21" t="s">
        <v>13</v>
      </c>
      <c r="L6" s="21" t="s">
        <v>13</v>
      </c>
      <c r="M6" s="22" t="s">
        <v>12</v>
      </c>
      <c r="N6" s="21" t="s">
        <v>13</v>
      </c>
      <c r="O6" s="21" t="s">
        <v>13</v>
      </c>
      <c r="P6" s="21" t="s">
        <v>13</v>
      </c>
      <c r="Q6" s="22" t="s">
        <v>12</v>
      </c>
    </row>
    <row r="7" spans="1:19" x14ac:dyDescent="0.25">
      <c r="A7" s="23" t="s">
        <v>21</v>
      </c>
      <c r="B7" s="6">
        <v>0.35</v>
      </c>
      <c r="C7" s="15">
        <v>0</v>
      </c>
      <c r="D7" s="16">
        <v>-0.105</v>
      </c>
      <c r="E7" s="8">
        <v>-0.78</v>
      </c>
      <c r="F7" s="6">
        <v>0.79539899999999997</v>
      </c>
      <c r="G7" s="15">
        <v>-1.5908</v>
      </c>
      <c r="H7" s="16">
        <v>0.105</v>
      </c>
      <c r="I7" s="8">
        <v>1.5753999999999999</v>
      </c>
      <c r="J7" s="6">
        <v>0.79540100000000002</v>
      </c>
      <c r="K7" s="15">
        <v>-1.5913299999999999</v>
      </c>
      <c r="L7" s="16">
        <v>0.105158</v>
      </c>
      <c r="M7" s="8">
        <v>1.57683</v>
      </c>
      <c r="N7" s="31">
        <v>-2.3643099999999998E-6</v>
      </c>
      <c r="O7" s="40">
        <v>5.2952000000000001E-4</v>
      </c>
      <c r="P7" s="16">
        <f>-0.000158029</f>
        <v>-1.5802899999999999E-4</v>
      </c>
      <c r="Q7" s="8">
        <v>-1.4281700000000001E-3</v>
      </c>
    </row>
    <row r="8" spans="1:19" x14ac:dyDescent="0.25">
      <c r="A8" s="24"/>
      <c r="B8" s="5">
        <v>0.2</v>
      </c>
      <c r="C8" s="2">
        <v>0</v>
      </c>
      <c r="D8" s="3">
        <v>-0.105</v>
      </c>
      <c r="E8" s="17">
        <v>-0.78</v>
      </c>
      <c r="F8" s="5">
        <v>1.1592800000000001</v>
      </c>
      <c r="G8" s="2">
        <v>-2.3185600000000002</v>
      </c>
      <c r="H8" s="3">
        <v>0.105</v>
      </c>
      <c r="I8" s="17">
        <v>1.9392799999999999</v>
      </c>
      <c r="J8" s="5">
        <v>1.1591499999999999</v>
      </c>
      <c r="K8" s="2">
        <v>-2.3183400000000001</v>
      </c>
      <c r="L8" s="3">
        <v>0.10520400000000001</v>
      </c>
      <c r="M8" s="17">
        <v>1.9390400000000001</v>
      </c>
      <c r="N8" s="26">
        <v>1.2925499999999999E-4</v>
      </c>
      <c r="O8" s="2">
        <v>-2.16923E-4</v>
      </c>
      <c r="P8" s="3">
        <v>-2.0355300000000001E-4</v>
      </c>
      <c r="Q8" s="17">
        <v>2.4073599999999999E-4</v>
      </c>
    </row>
    <row r="9" spans="1:19" x14ac:dyDescent="0.25">
      <c r="A9" s="24"/>
      <c r="B9" s="5">
        <v>0.45</v>
      </c>
      <c r="C9" s="2">
        <v>0</v>
      </c>
      <c r="D9" s="3">
        <v>-0.105</v>
      </c>
      <c r="E9" s="17">
        <v>-0.78</v>
      </c>
      <c r="F9" s="5">
        <v>0.45102700000000001</v>
      </c>
      <c r="G9" s="2">
        <v>-0.90205400000000002</v>
      </c>
      <c r="H9" s="3">
        <v>0.105</v>
      </c>
      <c r="I9" s="17">
        <v>1.2310300000000001</v>
      </c>
      <c r="J9" s="5">
        <v>0.45103799999999999</v>
      </c>
      <c r="K9" s="2">
        <v>-0.901833</v>
      </c>
      <c r="L9" s="3">
        <v>0.105006</v>
      </c>
      <c r="M9" s="17">
        <v>1.23116</v>
      </c>
      <c r="N9" s="26">
        <f>-0.0000110356</f>
        <v>-1.10356E-5</v>
      </c>
      <c r="O9" s="41">
        <v>-2.2012799999999999E-4</v>
      </c>
      <c r="P9" s="33">
        <v>-6.4185999999999998E-6</v>
      </c>
      <c r="Q9" s="17">
        <v>-1.3331899999999999E-4</v>
      </c>
    </row>
    <row r="10" spans="1:19" x14ac:dyDescent="0.25">
      <c r="A10" s="24"/>
      <c r="B10" s="5">
        <v>0.2</v>
      </c>
      <c r="C10" s="2">
        <v>0</v>
      </c>
      <c r="D10" s="3">
        <v>-0.105</v>
      </c>
      <c r="E10" s="17">
        <v>-0.78</v>
      </c>
      <c r="F10" s="5">
        <v>1.1592800000000001</v>
      </c>
      <c r="G10" s="2">
        <v>-2.3185600000000002</v>
      </c>
      <c r="H10" s="3">
        <v>0.105</v>
      </c>
      <c r="I10" s="17">
        <v>1.9392799999999999</v>
      </c>
      <c r="J10" s="5">
        <v>1.1592</v>
      </c>
      <c r="K10" s="2">
        <v>-2.3183500000000001</v>
      </c>
      <c r="L10" s="3">
        <v>0.105195</v>
      </c>
      <c r="M10" s="17">
        <v>1.9401299999999999</v>
      </c>
      <c r="N10" s="26">
        <v>8.2149899999999998E-5</v>
      </c>
      <c r="O10" s="2">
        <v>-2.03246E-4</v>
      </c>
      <c r="P10" s="3">
        <v>-1.94661E-4</v>
      </c>
      <c r="Q10" s="17">
        <v>-8.4913899999999995E-4</v>
      </c>
    </row>
    <row r="11" spans="1:19" x14ac:dyDescent="0.25">
      <c r="A11" s="24"/>
      <c r="B11" s="5">
        <v>0.45</v>
      </c>
      <c r="C11" s="2">
        <v>0</v>
      </c>
      <c r="D11" s="3">
        <v>-0.105</v>
      </c>
      <c r="E11" s="17">
        <v>-0.78</v>
      </c>
      <c r="F11" s="5">
        <v>0.45102700000000001</v>
      </c>
      <c r="G11" s="2">
        <v>-0.90205400000000002</v>
      </c>
      <c r="H11" s="3">
        <v>0.105</v>
      </c>
      <c r="I11" s="17">
        <v>1.2310300000000001</v>
      </c>
      <c r="J11" s="5">
        <v>0.45102599999999998</v>
      </c>
      <c r="K11" s="2">
        <v>-0.90185700000000002</v>
      </c>
      <c r="L11" s="3">
        <v>0.105004</v>
      </c>
      <c r="M11" s="17">
        <v>1.2312099999999999</v>
      </c>
      <c r="N11" s="26">
        <v>4.6922400000000002E-7</v>
      </c>
      <c r="O11" s="41">
        <v>-1.9711800000000001E-4</v>
      </c>
      <c r="P11" s="33">
        <v>-3.5551999999999999E-6</v>
      </c>
      <c r="Q11" s="17">
        <v>-1.8065799999999999E-4</v>
      </c>
    </row>
    <row r="12" spans="1:19" ht="15.75" thickBot="1" x14ac:dyDescent="0.3">
      <c r="A12" s="25"/>
      <c r="B12" s="4">
        <v>0.35</v>
      </c>
      <c r="C12" s="18">
        <v>0</v>
      </c>
      <c r="D12" s="19">
        <v>-0.105</v>
      </c>
      <c r="E12" s="10">
        <v>-0.78</v>
      </c>
      <c r="F12" s="4">
        <v>0.79539300000000002</v>
      </c>
      <c r="G12" s="18">
        <v>-1.5907899999999999</v>
      </c>
      <c r="H12" s="19">
        <v>0.105</v>
      </c>
      <c r="I12" s="10">
        <v>1.5753900000000001</v>
      </c>
      <c r="J12" s="4">
        <v>0.79538200000000003</v>
      </c>
      <c r="K12" s="18">
        <v>-1.5907500000000001</v>
      </c>
      <c r="L12" s="19">
        <v>0.105182</v>
      </c>
      <c r="M12" s="10">
        <v>1.57524</v>
      </c>
      <c r="N12" s="27">
        <v>1.1003E-5</v>
      </c>
      <c r="O12" s="43">
        <v>-3.7942599999999998E-5</v>
      </c>
      <c r="P12" s="19">
        <v>-1.8223600000000001E-4</v>
      </c>
      <c r="Q12" s="10">
        <v>1.5186099999999999E-4</v>
      </c>
      <c r="R12">
        <f>(SUM(N7:N12)/6)*10^3</f>
        <v>3.4912868999999999E-2</v>
      </c>
      <c r="S12" t="s">
        <v>25</v>
      </c>
    </row>
    <row r="13" spans="1:19" x14ac:dyDescent="0.25">
      <c r="A13" s="23" t="s">
        <v>22</v>
      </c>
      <c r="B13" s="6">
        <v>0.3</v>
      </c>
      <c r="C13" s="15">
        <v>-0.3</v>
      </c>
      <c r="D13" s="16">
        <v>-0.105</v>
      </c>
      <c r="E13" s="8">
        <v>-0.78</v>
      </c>
      <c r="F13" s="6">
        <v>1.343</v>
      </c>
      <c r="G13" s="15">
        <v>-1.1152299999999999</v>
      </c>
      <c r="H13" s="16">
        <v>0.105</v>
      </c>
      <c r="I13" s="8">
        <v>0.552234</v>
      </c>
      <c r="J13" s="6">
        <v>1.3432200000000001</v>
      </c>
      <c r="K13" s="15">
        <v>-1.1154200000000001</v>
      </c>
      <c r="L13" s="16">
        <v>0.10502400000000001</v>
      </c>
      <c r="M13" s="8">
        <v>0.55409900000000001</v>
      </c>
      <c r="N13" s="31">
        <v>-2.2483900000000001E-4</v>
      </c>
      <c r="O13" s="15">
        <v>1.91798E-4</v>
      </c>
      <c r="P13" s="32">
        <v>-2.4473300000000002E-5</v>
      </c>
      <c r="Q13" s="8">
        <v>-1.86505E-3</v>
      </c>
    </row>
    <row r="14" spans="1:19" x14ac:dyDescent="0.25">
      <c r="A14" s="24"/>
      <c r="B14" s="5">
        <v>0.3</v>
      </c>
      <c r="C14" s="2">
        <v>0</v>
      </c>
      <c r="D14" s="3">
        <v>-0.105</v>
      </c>
      <c r="E14" s="17">
        <v>-0.78</v>
      </c>
      <c r="F14" s="5">
        <v>0.92729499999999998</v>
      </c>
      <c r="G14" s="2">
        <v>-1.85459</v>
      </c>
      <c r="H14" s="3">
        <v>0.105</v>
      </c>
      <c r="I14" s="17">
        <v>1.7073</v>
      </c>
      <c r="J14" s="5">
        <v>0.92725100000000005</v>
      </c>
      <c r="K14" s="2">
        <v>-1.8539600000000001</v>
      </c>
      <c r="L14" s="3">
        <v>0.10520400000000001</v>
      </c>
      <c r="M14" s="17">
        <v>1.7058500000000001</v>
      </c>
      <c r="N14" s="26">
        <v>4.4539999999999997E-5</v>
      </c>
      <c r="O14" s="2">
        <v>-6.2657000000000001E-4</v>
      </c>
      <c r="P14" s="3">
        <v>-2.0447E-4</v>
      </c>
      <c r="Q14" s="17">
        <v>1.4467E-3</v>
      </c>
    </row>
    <row r="15" spans="1:19" x14ac:dyDescent="0.25">
      <c r="A15" s="24"/>
      <c r="B15" s="5">
        <v>0.3</v>
      </c>
      <c r="C15" s="2">
        <v>-0.3</v>
      </c>
      <c r="D15" s="3">
        <v>-0.105</v>
      </c>
      <c r="E15" s="17">
        <v>-0.78</v>
      </c>
      <c r="F15" s="5">
        <v>1.343</v>
      </c>
      <c r="G15" s="2">
        <v>-1.11524</v>
      </c>
      <c r="H15" s="3">
        <v>0.105</v>
      </c>
      <c r="I15" s="17">
        <v>0.55223500000000003</v>
      </c>
      <c r="J15" s="5">
        <v>1.34335</v>
      </c>
      <c r="K15" s="2">
        <v>-1.1153599999999999</v>
      </c>
      <c r="L15" s="3">
        <v>0.10502300000000001</v>
      </c>
      <c r="M15" s="17">
        <v>0.55414600000000003</v>
      </c>
      <c r="N15" s="26">
        <v>-3.45652E-4</v>
      </c>
      <c r="O15" s="2">
        <v>1.1964999999999999E-4</v>
      </c>
      <c r="P15" s="33">
        <v>-2.2627199999999999E-5</v>
      </c>
      <c r="Q15" s="17">
        <v>-1.91117E-3</v>
      </c>
    </row>
    <row r="16" spans="1:19" x14ac:dyDescent="0.25">
      <c r="A16" s="24"/>
      <c r="B16" s="5">
        <v>0.3</v>
      </c>
      <c r="C16" s="2">
        <v>0</v>
      </c>
      <c r="D16" s="3">
        <v>-0.105</v>
      </c>
      <c r="E16" s="17">
        <v>-0.78</v>
      </c>
      <c r="F16" s="5">
        <v>0.92732199999999998</v>
      </c>
      <c r="G16" s="2">
        <v>-1.85459</v>
      </c>
      <c r="H16" s="3">
        <v>0.105</v>
      </c>
      <c r="I16" s="17">
        <v>1.7072700000000001</v>
      </c>
      <c r="J16" s="5">
        <v>0.92727400000000004</v>
      </c>
      <c r="K16" s="2">
        <v>-1.85398</v>
      </c>
      <c r="L16" s="3">
        <v>0.10520400000000001</v>
      </c>
      <c r="M16" s="17">
        <v>1.7058199999999999</v>
      </c>
      <c r="N16" s="26">
        <v>4.8031200000000002E-5</v>
      </c>
      <c r="O16" s="2">
        <v>-6.1122900000000003E-4</v>
      </c>
      <c r="P16" s="3">
        <v>-2.0437600000000001E-4</v>
      </c>
      <c r="Q16" s="17">
        <v>1.4438700000000001E-3</v>
      </c>
    </row>
    <row r="17" spans="1:19" ht="15.75" thickBot="1" x14ac:dyDescent="0.3">
      <c r="A17" s="24"/>
      <c r="B17" s="5">
        <v>0.3</v>
      </c>
      <c r="C17" s="2">
        <v>-0.3</v>
      </c>
      <c r="D17" s="19">
        <v>-0.105</v>
      </c>
      <c r="E17" s="10">
        <v>-0.78</v>
      </c>
      <c r="F17" s="5">
        <v>1.343</v>
      </c>
      <c r="G17" s="2">
        <v>-1.11524</v>
      </c>
      <c r="H17" s="3">
        <v>0.105</v>
      </c>
      <c r="I17" s="17">
        <v>0.55223500000000003</v>
      </c>
      <c r="J17" s="5">
        <v>1.3433200000000001</v>
      </c>
      <c r="K17" s="2">
        <v>-1.1153900000000001</v>
      </c>
      <c r="L17" s="3">
        <v>0.10502300000000001</v>
      </c>
      <c r="M17" s="17">
        <v>0.55412300000000003</v>
      </c>
      <c r="N17" s="26">
        <v>-3.1880800000000001E-4</v>
      </c>
      <c r="O17" s="2">
        <v>1.4650000000000001E-4</v>
      </c>
      <c r="P17" s="33">
        <v>-2.2532999999999999E-5</v>
      </c>
      <c r="Q17" s="17">
        <v>-1.88751E-3</v>
      </c>
      <c r="R17">
        <f>(SUM(O13:O17)/5)*10^3</f>
        <v>-0.1559702</v>
      </c>
      <c r="S17" t="s">
        <v>25</v>
      </c>
    </row>
    <row r="18" spans="1:19" x14ac:dyDescent="0.25">
      <c r="A18" s="23" t="s">
        <v>24</v>
      </c>
      <c r="B18" s="6">
        <v>0.35</v>
      </c>
      <c r="C18" s="15">
        <v>0</v>
      </c>
      <c r="D18" s="16">
        <v>-0.105</v>
      </c>
      <c r="E18" s="8">
        <v>-1.57</v>
      </c>
      <c r="F18" s="6">
        <v>0.79540100000000002</v>
      </c>
      <c r="G18" s="15">
        <v>-1.5908</v>
      </c>
      <c r="H18" s="16">
        <v>0.105</v>
      </c>
      <c r="I18" s="8">
        <v>2.3654000000000002</v>
      </c>
      <c r="J18" s="6">
        <v>0.795566</v>
      </c>
      <c r="K18" s="15">
        <v>-1.5914999999999999</v>
      </c>
      <c r="L18" s="16">
        <v>0.105227</v>
      </c>
      <c r="M18" s="8">
        <v>2.36151</v>
      </c>
      <c r="N18" s="31">
        <v>-1.6494599999999999E-4</v>
      </c>
      <c r="O18" s="40">
        <v>7.0527600000000001E-4</v>
      </c>
      <c r="P18" s="32">
        <v>-2.2741800000000001E-4</v>
      </c>
      <c r="Q18" s="28">
        <v>3.88273E-3</v>
      </c>
    </row>
    <row r="19" spans="1:19" x14ac:dyDescent="0.25">
      <c r="A19" s="24"/>
      <c r="B19" s="5">
        <v>0.35</v>
      </c>
      <c r="C19" s="2">
        <v>0</v>
      </c>
      <c r="D19" s="3">
        <v>-0.105</v>
      </c>
      <c r="E19" s="17">
        <v>-0.78</v>
      </c>
      <c r="F19">
        <v>0.79539899999999997</v>
      </c>
      <c r="G19" s="2">
        <v>-1.5908</v>
      </c>
      <c r="H19" s="3">
        <v>0.105</v>
      </c>
      <c r="I19" s="17">
        <v>1.5753999999999999</v>
      </c>
      <c r="J19">
        <v>0.795566</v>
      </c>
      <c r="K19" s="2">
        <v>-1.5914600000000001</v>
      </c>
      <c r="L19" s="3">
        <v>0.105032</v>
      </c>
      <c r="M19" s="17">
        <v>1.5770200000000001</v>
      </c>
      <c r="N19" s="26">
        <v>-1.67267E-4</v>
      </c>
      <c r="O19" s="41">
        <v>6.5990899999999997E-4</v>
      </c>
      <c r="P19" s="33">
        <v>-3.1625399999999997E-5</v>
      </c>
      <c r="Q19" s="29">
        <v>-1.6156899999999999E-3</v>
      </c>
    </row>
    <row r="20" spans="1:19" x14ac:dyDescent="0.25">
      <c r="A20" s="24"/>
      <c r="B20" s="5">
        <v>0.35</v>
      </c>
      <c r="C20" s="2">
        <v>0</v>
      </c>
      <c r="D20" s="3">
        <v>-0.105</v>
      </c>
      <c r="E20" s="17">
        <v>-1.57</v>
      </c>
      <c r="F20" s="5">
        <v>0.79539899999999997</v>
      </c>
      <c r="G20" s="2">
        <v>-1.5908</v>
      </c>
      <c r="H20" s="3">
        <v>0.105</v>
      </c>
      <c r="I20" s="17">
        <v>2.3653900000000001</v>
      </c>
      <c r="J20" s="5">
        <v>0.795566</v>
      </c>
      <c r="K20" s="2">
        <v>-1.59145</v>
      </c>
      <c r="L20" s="3">
        <v>0.105209</v>
      </c>
      <c r="M20" s="17">
        <v>2.36104</v>
      </c>
      <c r="N20" s="26">
        <v>-1.67267E-4</v>
      </c>
      <c r="O20" s="41">
        <v>6.5223899999999999E-4</v>
      </c>
      <c r="P20" s="33">
        <v>-2.09259E-4</v>
      </c>
      <c r="Q20" s="29">
        <v>4.3553999999999997E-3</v>
      </c>
    </row>
    <row r="21" spans="1:19" x14ac:dyDescent="0.25">
      <c r="A21" s="24"/>
      <c r="B21" s="5">
        <v>0.35</v>
      </c>
      <c r="C21" s="2">
        <v>0</v>
      </c>
      <c r="D21" s="3">
        <v>-0.105</v>
      </c>
      <c r="E21" s="17">
        <v>-0.78</v>
      </c>
      <c r="F21" s="5">
        <v>0.79539899999999997</v>
      </c>
      <c r="G21" s="2">
        <v>-1.5908</v>
      </c>
      <c r="H21" s="3">
        <v>0.105</v>
      </c>
      <c r="I21" s="17">
        <v>1.5753999999999999</v>
      </c>
      <c r="J21" s="5">
        <v>0.795566</v>
      </c>
      <c r="K21" s="2">
        <v>-1.59145</v>
      </c>
      <c r="L21" s="3">
        <v>0.105031</v>
      </c>
      <c r="M21" s="17">
        <v>1.5770900000000001</v>
      </c>
      <c r="N21" s="26">
        <v>-1.67267E-4</v>
      </c>
      <c r="O21" s="41">
        <v>6.5223899999999999E-4</v>
      </c>
      <c r="P21" s="33">
        <v>-3.0890599999999999E-5</v>
      </c>
      <c r="Q21" s="29">
        <v>-1.6867200000000001E-3</v>
      </c>
    </row>
    <row r="22" spans="1:19" x14ac:dyDescent="0.25">
      <c r="A22" s="24"/>
      <c r="B22" s="5">
        <v>0.35</v>
      </c>
      <c r="C22" s="2">
        <v>0</v>
      </c>
      <c r="D22" s="3">
        <v>-0.105</v>
      </c>
      <c r="E22" s="17">
        <v>-1.57</v>
      </c>
      <c r="F22" s="5">
        <v>0.79539899999999997</v>
      </c>
      <c r="G22" s="2">
        <v>-1.5908</v>
      </c>
      <c r="H22" s="3">
        <v>0.105</v>
      </c>
      <c r="I22" s="17">
        <v>2.3653900000000001</v>
      </c>
      <c r="J22" s="5">
        <v>0.795566</v>
      </c>
      <c r="K22" s="2">
        <v>-1.59145</v>
      </c>
      <c r="L22" s="3">
        <v>0.105208</v>
      </c>
      <c r="M22" s="17">
        <v>2.3610899999999999</v>
      </c>
      <c r="N22" s="26">
        <v>-1.67267E-4</v>
      </c>
      <c r="O22" s="41">
        <v>6.5223899999999999E-4</v>
      </c>
      <c r="P22" s="33">
        <v>-2.0843000000000001E-4</v>
      </c>
      <c r="Q22" s="29">
        <v>4.3080599999999998E-3</v>
      </c>
    </row>
    <row r="23" spans="1:19" ht="15.75" thickBot="1" x14ac:dyDescent="0.3">
      <c r="A23" s="25"/>
      <c r="B23" s="4">
        <v>0.35</v>
      </c>
      <c r="C23" s="18">
        <v>0</v>
      </c>
      <c r="D23" s="19">
        <v>-0.105</v>
      </c>
      <c r="E23" s="10">
        <v>-0.78</v>
      </c>
      <c r="F23" s="4">
        <v>0.79539899999999997</v>
      </c>
      <c r="G23" s="18">
        <v>-1.5908</v>
      </c>
      <c r="H23" s="19">
        <v>0.105</v>
      </c>
      <c r="I23" s="10">
        <v>1.5753999999999999</v>
      </c>
      <c r="J23" s="4">
        <v>0.795566</v>
      </c>
      <c r="K23" s="18">
        <v>-1.59145</v>
      </c>
      <c r="L23" s="19">
        <v>0.105031</v>
      </c>
      <c r="M23" s="10">
        <v>1.57711</v>
      </c>
      <c r="N23" s="27">
        <v>-1.67267E-4</v>
      </c>
      <c r="O23" s="43">
        <v>6.4840399999999999E-4</v>
      </c>
      <c r="P23" s="34">
        <v>-3.0984800000000002E-5</v>
      </c>
      <c r="Q23" s="30">
        <v>-1.70798E-3</v>
      </c>
      <c r="R23">
        <f>(SUM(Q18:Q23)/6)*180/3.14</f>
        <v>7.1998089171974533E-2</v>
      </c>
      <c r="S23" t="s">
        <v>26</v>
      </c>
    </row>
    <row r="24" spans="1:19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5">
        <f>SUM(N7:N23)/24</f>
        <v>-6.618881608333334E-5</v>
      </c>
      <c r="O24" s="16">
        <f>SUM(O7:O23)/24</f>
        <v>1.18525725E-4</v>
      </c>
      <c r="P24" s="16">
        <f>SUM(P7:P23)/24</f>
        <v>-8.1897504166666645E-5</v>
      </c>
      <c r="Q24" s="1">
        <f>SUM(Q7:Q23)/24</f>
        <v>1.0683129166666666E-4</v>
      </c>
      <c r="R24" s="11" t="s">
        <v>14</v>
      </c>
    </row>
    <row r="25" spans="1:19" ht="15.75" thickBot="1" x14ac:dyDescent="0.3">
      <c r="N25" s="12">
        <f>N24*10^3</f>
        <v>-6.6188816083333338E-2</v>
      </c>
      <c r="O25" s="35">
        <f t="shared" ref="O25:P25" si="0">O24*10^3</f>
        <v>0.118525725</v>
      </c>
      <c r="P25" s="35">
        <f t="shared" si="0"/>
        <v>-8.1897504166666649E-2</v>
      </c>
      <c r="Q25" s="13">
        <f>Q24*180/3.14</f>
        <v>6.1240867834394903E-3</v>
      </c>
      <c r="R25" s="14" t="s">
        <v>15</v>
      </c>
    </row>
  </sheetData>
  <mergeCells count="7">
    <mergeCell ref="B1:Q1"/>
    <mergeCell ref="B2:Q2"/>
    <mergeCell ref="B3:Q3"/>
    <mergeCell ref="B5:E5"/>
    <mergeCell ref="F5:I5"/>
    <mergeCell ref="J5:M5"/>
    <mergeCell ref="N5:Q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5" workbookViewId="0">
      <selection activeCell="N48" sqref="N48"/>
    </sheetView>
  </sheetViews>
  <sheetFormatPr baseColWidth="10" defaultRowHeight="15" x14ac:dyDescent="0.25"/>
  <sheetData>
    <row r="1" spans="1:10" x14ac:dyDescent="0.25">
      <c r="A1" s="57" t="s">
        <v>43</v>
      </c>
    </row>
    <row r="2" spans="1:10" x14ac:dyDescent="0.25">
      <c r="B2" s="87" t="s">
        <v>41</v>
      </c>
      <c r="C2" s="88"/>
      <c r="D2" s="88"/>
      <c r="E2" s="89"/>
      <c r="F2" s="90" t="s">
        <v>42</v>
      </c>
      <c r="G2" s="91"/>
      <c r="H2" s="91"/>
      <c r="I2" s="92"/>
    </row>
    <row r="3" spans="1:10" x14ac:dyDescent="0.25">
      <c r="A3" s="48" t="s">
        <v>40</v>
      </c>
      <c r="B3" s="48">
        <v>0.35</v>
      </c>
      <c r="C3" s="49">
        <v>0</v>
      </c>
      <c r="D3" s="49">
        <v>-0.105</v>
      </c>
      <c r="E3" s="50">
        <v>-0.78</v>
      </c>
      <c r="F3" s="65" t="s">
        <v>13</v>
      </c>
      <c r="G3" s="66" t="s">
        <v>13</v>
      </c>
      <c r="H3" s="66" t="s">
        <v>13</v>
      </c>
      <c r="I3" s="66" t="s">
        <v>12</v>
      </c>
      <c r="J3" s="56" t="s">
        <v>26</v>
      </c>
    </row>
    <row r="4" spans="1:10" x14ac:dyDescent="0.25">
      <c r="A4" s="48" t="s">
        <v>33</v>
      </c>
      <c r="B4" s="48">
        <v>0.34989700000000001</v>
      </c>
      <c r="C4" s="49">
        <v>0.100969</v>
      </c>
      <c r="D4" s="49">
        <v>-0.105352</v>
      </c>
      <c r="E4" s="50">
        <v>-0.77977799999999997</v>
      </c>
      <c r="F4" s="48">
        <f>B4-B3</f>
        <v>-1.0299999999996423E-4</v>
      </c>
      <c r="G4" s="67">
        <f t="shared" ref="G4:I4" si="0">C4-C3</f>
        <v>0.100969</v>
      </c>
      <c r="H4" s="48">
        <f t="shared" si="0"/>
        <v>-3.5200000000000509E-4</v>
      </c>
      <c r="I4" s="54">
        <f t="shared" si="0"/>
        <v>2.2200000000005549E-4</v>
      </c>
      <c r="J4" s="55">
        <f>I4*180/3.14</f>
        <v>1.2726114649684709E-2</v>
      </c>
    </row>
    <row r="5" spans="1:10" x14ac:dyDescent="0.25">
      <c r="A5" s="2" t="s">
        <v>34</v>
      </c>
      <c r="B5" s="2">
        <v>0.34991</v>
      </c>
      <c r="C5" s="1">
        <v>-9.16183E-2</v>
      </c>
      <c r="D5" s="1">
        <v>-0.105171</v>
      </c>
      <c r="E5" s="44">
        <v>-0.78444800000000003</v>
      </c>
      <c r="F5" s="2">
        <f t="shared" ref="F5:F10" si="1">B5-B4</f>
        <v>1.2999999999985246E-5</v>
      </c>
      <c r="G5" s="68">
        <f t="shared" ref="G5:G10" si="2">C5-C4</f>
        <v>-0.19258730000000002</v>
      </c>
      <c r="H5" s="2">
        <f t="shared" ref="H5:H10" si="3">D5-D4</f>
        <v>1.810000000000006E-4</v>
      </c>
      <c r="I5" s="3">
        <f t="shared" ref="I5:I10" si="4">E5-E4</f>
        <v>-4.670000000000063E-3</v>
      </c>
      <c r="J5" s="53">
        <f t="shared" ref="J5:J10" si="5">I5*180/3.14</f>
        <v>-0.26770700636943034</v>
      </c>
    </row>
    <row r="6" spans="1:10" x14ac:dyDescent="0.25">
      <c r="A6" s="2" t="s">
        <v>35</v>
      </c>
      <c r="B6" s="2">
        <v>0.26472099999999998</v>
      </c>
      <c r="C6" s="1">
        <v>-9.56375E-2</v>
      </c>
      <c r="D6" s="1">
        <v>-0.105325</v>
      </c>
      <c r="E6" s="44">
        <v>-0.78119899999999998</v>
      </c>
      <c r="F6" s="68">
        <f t="shared" si="1"/>
        <v>-8.5189000000000015E-2</v>
      </c>
      <c r="G6" s="51">
        <f t="shared" si="2"/>
        <v>-4.0192000000000005E-3</v>
      </c>
      <c r="H6" s="2">
        <f t="shared" si="3"/>
        <v>-1.5400000000000136E-4</v>
      </c>
      <c r="I6" s="3">
        <f t="shared" si="4"/>
        <v>3.2490000000000574E-3</v>
      </c>
      <c r="J6" s="53">
        <f t="shared" si="5"/>
        <v>0.18624840764331538</v>
      </c>
    </row>
    <row r="7" spans="1:10" x14ac:dyDescent="0.25">
      <c r="A7" s="2" t="s">
        <v>36</v>
      </c>
      <c r="B7" s="2">
        <v>0.425149</v>
      </c>
      <c r="C7" s="1">
        <v>-9.5568100000000003E-2</v>
      </c>
      <c r="D7" s="1">
        <v>-0.105167</v>
      </c>
      <c r="E7" s="44">
        <v>-0.78524700000000003</v>
      </c>
      <c r="F7" s="68">
        <f t="shared" si="1"/>
        <v>0.16042800000000002</v>
      </c>
      <c r="G7" s="2">
        <f t="shared" si="2"/>
        <v>6.9399999999997242E-5</v>
      </c>
      <c r="H7" s="2">
        <f t="shared" si="3"/>
        <v>1.5800000000000536E-4</v>
      </c>
      <c r="I7" s="3">
        <f t="shared" si="4"/>
        <v>-4.0480000000000516E-3</v>
      </c>
      <c r="J7" s="53">
        <f t="shared" si="5"/>
        <v>-0.23205095541401569</v>
      </c>
    </row>
    <row r="8" spans="1:10" x14ac:dyDescent="0.25">
      <c r="A8" s="2" t="s">
        <v>37</v>
      </c>
      <c r="B8" s="2">
        <v>0.425149</v>
      </c>
      <c r="C8" s="1">
        <v>-9.5568100000000003E-2</v>
      </c>
      <c r="D8" s="1">
        <v>-0.16455900000000001</v>
      </c>
      <c r="E8" s="44">
        <v>-0.78517599999999999</v>
      </c>
      <c r="F8" s="2">
        <f t="shared" si="1"/>
        <v>0</v>
      </c>
      <c r="G8" s="2">
        <f t="shared" si="2"/>
        <v>0</v>
      </c>
      <c r="H8" s="68">
        <f t="shared" si="3"/>
        <v>-5.9392000000000014E-2</v>
      </c>
      <c r="I8" s="3">
        <f t="shared" si="4"/>
        <v>7.1000000000043251E-5</v>
      </c>
      <c r="J8" s="53">
        <f t="shared" si="5"/>
        <v>4.0700636942699953E-3</v>
      </c>
    </row>
    <row r="9" spans="1:10" x14ac:dyDescent="0.25">
      <c r="A9" s="2" t="s">
        <v>38</v>
      </c>
      <c r="B9" s="2">
        <v>0.425149</v>
      </c>
      <c r="C9" s="1">
        <v>-9.5568100000000003E-2</v>
      </c>
      <c r="D9" s="1">
        <v>-0.128167</v>
      </c>
      <c r="E9" s="44">
        <v>-0.78520000000000001</v>
      </c>
      <c r="F9" s="2">
        <f t="shared" si="1"/>
        <v>0</v>
      </c>
      <c r="G9" s="2">
        <f t="shared" si="2"/>
        <v>0</v>
      </c>
      <c r="H9" s="68">
        <f t="shared" si="3"/>
        <v>3.6392000000000008E-2</v>
      </c>
      <c r="I9" s="3">
        <f t="shared" si="4"/>
        <v>-2.4000000000024002E-5</v>
      </c>
      <c r="J9" s="53">
        <f t="shared" si="5"/>
        <v>-1.3757961783453249E-3</v>
      </c>
    </row>
    <row r="10" spans="1:10" x14ac:dyDescent="0.25">
      <c r="A10" s="45" t="s">
        <v>39</v>
      </c>
      <c r="B10" s="45">
        <v>0.425149</v>
      </c>
      <c r="C10" s="46">
        <f>-0.0955681</f>
        <v>-9.5568100000000003E-2</v>
      </c>
      <c r="D10" s="46">
        <v>-0.12801999999999999</v>
      </c>
      <c r="E10" s="47">
        <v>-0.68503099999999995</v>
      </c>
      <c r="F10" s="45">
        <f t="shared" si="1"/>
        <v>0</v>
      </c>
      <c r="G10" s="45">
        <f t="shared" si="2"/>
        <v>0</v>
      </c>
      <c r="H10" s="45">
        <f t="shared" si="3"/>
        <v>1.4700000000000824E-4</v>
      </c>
      <c r="I10" s="69">
        <f t="shared" si="4"/>
        <v>0.10016900000000006</v>
      </c>
      <c r="J10" s="70">
        <f t="shared" si="5"/>
        <v>5.7421719745222957</v>
      </c>
    </row>
    <row r="12" spans="1:10" x14ac:dyDescent="0.25">
      <c r="A12" s="57" t="s">
        <v>44</v>
      </c>
    </row>
    <row r="13" spans="1:10" x14ac:dyDescent="0.25">
      <c r="B13" s="87" t="s">
        <v>41</v>
      </c>
      <c r="C13" s="88"/>
      <c r="D13" s="88"/>
      <c r="E13" s="89"/>
      <c r="F13" s="90" t="s">
        <v>42</v>
      </c>
      <c r="G13" s="91"/>
      <c r="H13" s="91"/>
      <c r="I13" s="92"/>
    </row>
    <row r="14" spans="1:10" x14ac:dyDescent="0.25">
      <c r="A14" s="48" t="s">
        <v>40</v>
      </c>
      <c r="B14" s="48">
        <v>0.35</v>
      </c>
      <c r="C14" s="49">
        <v>0</v>
      </c>
      <c r="D14" s="49">
        <v>-0.105</v>
      </c>
      <c r="E14" s="50">
        <v>-0.78</v>
      </c>
      <c r="F14" s="66" t="s">
        <v>13</v>
      </c>
      <c r="G14" s="66" t="s">
        <v>13</v>
      </c>
      <c r="H14" s="66" t="s">
        <v>13</v>
      </c>
      <c r="I14" s="66" t="s">
        <v>12</v>
      </c>
      <c r="J14" s="56" t="s">
        <v>26</v>
      </c>
    </row>
    <row r="15" spans="1:10" x14ac:dyDescent="0.25">
      <c r="A15" s="48" t="s">
        <v>33</v>
      </c>
      <c r="B15" s="58">
        <v>0.34988000000000002</v>
      </c>
      <c r="C15" s="59">
        <v>0.100581</v>
      </c>
      <c r="D15" s="59">
        <v>-0.105421</v>
      </c>
      <c r="E15" s="55">
        <v>-0.78076100000000004</v>
      </c>
      <c r="F15" s="58">
        <f>B15-B14</f>
        <v>-1.1999999999995348E-4</v>
      </c>
      <c r="G15" s="67">
        <f t="shared" ref="G15:I15" si="6">C15-C14</f>
        <v>0.100581</v>
      </c>
      <c r="H15" s="58">
        <f t="shared" si="6"/>
        <v>-4.210000000000047E-4</v>
      </c>
      <c r="I15" s="60">
        <f t="shared" si="6"/>
        <v>-7.6100000000001167E-4</v>
      </c>
      <c r="J15" s="60">
        <f>I15*180/3.14</f>
        <v>-4.3624203821656715E-2</v>
      </c>
    </row>
    <row r="16" spans="1:10" x14ac:dyDescent="0.25">
      <c r="A16" s="2" t="s">
        <v>34</v>
      </c>
      <c r="B16" s="61">
        <v>0.34990500000000002</v>
      </c>
      <c r="C16" s="52">
        <v>-0.12633900000000001</v>
      </c>
      <c r="D16" s="52">
        <v>-0.105255</v>
      </c>
      <c r="E16" s="53">
        <v>-0.78587300000000004</v>
      </c>
      <c r="F16" s="61">
        <f t="shared" ref="F16:F22" si="7">B16-B15</f>
        <v>2.4999999999997247E-5</v>
      </c>
      <c r="G16" s="68">
        <f t="shared" ref="G16:G22" si="8">C16-C15</f>
        <v>-0.22692000000000001</v>
      </c>
      <c r="H16" s="61">
        <f t="shared" ref="H16:H22" si="9">D16-D15</f>
        <v>1.6599999999999948E-4</v>
      </c>
      <c r="I16" s="62">
        <f t="shared" ref="I16:I22" si="10">E16-E15</f>
        <v>-5.1120000000000054E-3</v>
      </c>
      <c r="J16" s="62">
        <f t="shared" ref="J16:J22" si="11">I16*180/3.14</f>
        <v>-0.29304458598726146</v>
      </c>
    </row>
    <row r="17" spans="1:10" x14ac:dyDescent="0.25">
      <c r="A17" s="2" t="s">
        <v>35</v>
      </c>
      <c r="B17" s="61">
        <v>0.39482800000000001</v>
      </c>
      <c r="C17" s="52">
        <f>-0.140273</f>
        <v>-0.14027300000000001</v>
      </c>
      <c r="D17" s="52">
        <v>-0.10524</v>
      </c>
      <c r="E17" s="53">
        <v>-0.78425299999999998</v>
      </c>
      <c r="F17" s="68">
        <f t="shared" si="7"/>
        <v>4.4922999999999991E-2</v>
      </c>
      <c r="G17" s="74">
        <f t="shared" si="8"/>
        <v>-1.3934000000000002E-2</v>
      </c>
      <c r="H17" s="61">
        <f t="shared" si="9"/>
        <v>1.5000000000001124E-5</v>
      </c>
      <c r="I17" s="62">
        <f t="shared" si="10"/>
        <v>1.6200000000000658E-3</v>
      </c>
      <c r="J17" s="62">
        <f t="shared" si="11"/>
        <v>9.2866242038220331E-2</v>
      </c>
    </row>
    <row r="18" spans="1:10" x14ac:dyDescent="0.25">
      <c r="A18" s="2" t="s">
        <v>36</v>
      </c>
      <c r="B18" s="61">
        <v>0.34286800000000001</v>
      </c>
      <c r="C18" s="52">
        <v>-0.14035300000000001</v>
      </c>
      <c r="D18" s="52">
        <v>-0.105382</v>
      </c>
      <c r="E18" s="53">
        <v>-0.78241300000000003</v>
      </c>
      <c r="F18" s="68">
        <f t="shared" si="7"/>
        <v>-5.1960000000000006E-2</v>
      </c>
      <c r="G18" s="61">
        <f t="shared" si="8"/>
        <v>-7.999999999999674E-5</v>
      </c>
      <c r="H18" s="61">
        <f t="shared" si="9"/>
        <v>-1.4200000000000323E-4</v>
      </c>
      <c r="I18" s="62">
        <f t="shared" si="10"/>
        <v>1.8399999999999528E-3</v>
      </c>
      <c r="J18" s="62">
        <f t="shared" si="11"/>
        <v>0.10547770700636672</v>
      </c>
    </row>
    <row r="19" spans="1:10" x14ac:dyDescent="0.25">
      <c r="A19" s="2" t="s">
        <v>37</v>
      </c>
      <c r="B19" s="61">
        <v>0.34286699999999998</v>
      </c>
      <c r="C19" s="52">
        <v>-0.140351</v>
      </c>
      <c r="D19" s="52">
        <v>-0.15220900000000001</v>
      </c>
      <c r="E19" s="53">
        <v>-0.78240500000000002</v>
      </c>
      <c r="F19" s="61">
        <f t="shared" si="7"/>
        <v>-1.0000000000287557E-6</v>
      </c>
      <c r="G19" s="61">
        <f t="shared" si="8"/>
        <v>2.0000000000020002E-6</v>
      </c>
      <c r="H19" s="68">
        <f t="shared" si="9"/>
        <v>-4.6827000000000008E-2</v>
      </c>
      <c r="I19" s="62">
        <f t="shared" si="10"/>
        <v>8.0000000000080007E-6</v>
      </c>
      <c r="J19" s="62">
        <f t="shared" si="11"/>
        <v>4.5859872611510831E-4</v>
      </c>
    </row>
    <row r="20" spans="1:10" x14ac:dyDescent="0.25">
      <c r="A20" s="2" t="s">
        <v>38</v>
      </c>
      <c r="B20" s="61">
        <v>0.34286699999999998</v>
      </c>
      <c r="C20" s="52">
        <v>-0.140351</v>
      </c>
      <c r="D20" s="52">
        <v>-0.11679200000000001</v>
      </c>
      <c r="E20" s="53">
        <v>-0.78249999999999997</v>
      </c>
      <c r="F20" s="61">
        <f t="shared" si="7"/>
        <v>0</v>
      </c>
      <c r="G20" s="61">
        <f t="shared" si="8"/>
        <v>0</v>
      </c>
      <c r="H20" s="68">
        <f t="shared" si="9"/>
        <v>3.5417000000000004E-2</v>
      </c>
      <c r="I20" s="62">
        <f t="shared" si="10"/>
        <v>-9.4999999999956231E-5</v>
      </c>
      <c r="J20" s="62">
        <f t="shared" si="11"/>
        <v>-5.4458598726089555E-3</v>
      </c>
    </row>
    <row r="21" spans="1:10" x14ac:dyDescent="0.25">
      <c r="A21" s="2" t="s">
        <v>39</v>
      </c>
      <c r="B21" s="61">
        <v>0.34286699999999998</v>
      </c>
      <c r="C21" s="52">
        <v>-0.140351</v>
      </c>
      <c r="D21" s="52">
        <v>-0.116659</v>
      </c>
      <c r="E21" s="53">
        <v>-0.57624500000000001</v>
      </c>
      <c r="F21" s="61">
        <f t="shared" si="7"/>
        <v>0</v>
      </c>
      <c r="G21" s="61">
        <f t="shared" si="8"/>
        <v>0</v>
      </c>
      <c r="H21" s="61">
        <f t="shared" si="9"/>
        <v>1.3300000000000811E-4</v>
      </c>
      <c r="I21" s="71">
        <f t="shared" si="10"/>
        <v>0.20625499999999997</v>
      </c>
      <c r="J21" s="71">
        <f t="shared" si="11"/>
        <v>11.823535031847131</v>
      </c>
    </row>
    <row r="22" spans="1:10" x14ac:dyDescent="0.25">
      <c r="A22" s="63" t="s">
        <v>46</v>
      </c>
      <c r="B22" s="63">
        <v>0.34286699999999998</v>
      </c>
      <c r="C22" s="64">
        <v>-0.140351</v>
      </c>
      <c r="D22" s="64">
        <v>-0.1168</v>
      </c>
      <c r="E22" s="64">
        <v>-1.3002899999999999</v>
      </c>
      <c r="F22" s="63">
        <f t="shared" si="7"/>
        <v>0</v>
      </c>
      <c r="G22" s="63">
        <f t="shared" si="8"/>
        <v>0</v>
      </c>
      <c r="H22" s="63">
        <f t="shared" si="9"/>
        <v>-1.4100000000000223E-4</v>
      </c>
      <c r="I22" s="73">
        <f t="shared" si="10"/>
        <v>-0.72404499999999994</v>
      </c>
      <c r="J22" s="69">
        <f t="shared" si="11"/>
        <v>-41.50576433121018</v>
      </c>
    </row>
    <row r="24" spans="1:10" x14ac:dyDescent="0.25">
      <c r="A24" s="57" t="s">
        <v>45</v>
      </c>
    </row>
    <row r="25" spans="1:10" x14ac:dyDescent="0.25">
      <c r="B25" s="87" t="s">
        <v>41</v>
      </c>
      <c r="C25" s="88"/>
      <c r="D25" s="88"/>
      <c r="E25" s="89"/>
      <c r="F25" s="90" t="s">
        <v>42</v>
      </c>
      <c r="G25" s="91"/>
      <c r="H25" s="91"/>
      <c r="I25" s="92"/>
    </row>
    <row r="26" spans="1:10" x14ac:dyDescent="0.25">
      <c r="A26" s="48" t="s">
        <v>40</v>
      </c>
      <c r="B26" s="48">
        <v>0.35</v>
      </c>
      <c r="C26" s="49">
        <v>0</v>
      </c>
      <c r="D26" s="49">
        <v>-0.105</v>
      </c>
      <c r="E26" s="50">
        <v>-0.78</v>
      </c>
      <c r="F26" s="66" t="s">
        <v>13</v>
      </c>
      <c r="G26" s="66" t="s">
        <v>13</v>
      </c>
      <c r="H26" s="66" t="s">
        <v>13</v>
      </c>
      <c r="I26" s="66" t="s">
        <v>12</v>
      </c>
      <c r="J26" s="56" t="s">
        <v>26</v>
      </c>
    </row>
    <row r="27" spans="1:10" x14ac:dyDescent="0.25">
      <c r="A27" s="48" t="s">
        <v>33</v>
      </c>
      <c r="B27" s="58">
        <v>0.34985500000000003</v>
      </c>
      <c r="C27" s="59">
        <v>5.6180599999999997E-2</v>
      </c>
      <c r="D27" s="59">
        <v>-0.10534200000000001</v>
      </c>
      <c r="E27" s="55">
        <v>-0.781057</v>
      </c>
      <c r="F27" s="58">
        <f>B27-B26</f>
        <v>-1.4499999999995072E-4</v>
      </c>
      <c r="G27" s="67">
        <f t="shared" ref="G27:I27" si="12">C27-C26</f>
        <v>5.6180599999999997E-2</v>
      </c>
      <c r="H27" s="58">
        <f t="shared" si="12"/>
        <v>-3.4200000000000896E-4</v>
      </c>
      <c r="I27" s="60">
        <f t="shared" si="12"/>
        <v>-1.0569999999999746E-3</v>
      </c>
      <c r="J27" s="55">
        <f>I27*180/3.14</f>
        <v>-6.0592356687896635E-2</v>
      </c>
    </row>
    <row r="28" spans="1:10" x14ac:dyDescent="0.25">
      <c r="A28" s="2" t="s">
        <v>34</v>
      </c>
      <c r="B28" s="61">
        <v>0.349883</v>
      </c>
      <c r="C28" s="52">
        <v>-3.9915600000000002E-2</v>
      </c>
      <c r="D28" s="52">
        <v>-0.10517600000000001</v>
      </c>
      <c r="E28" s="53">
        <v>-0.784802</v>
      </c>
      <c r="F28" s="61">
        <f t="shared" ref="F28:F34" si="13">B28-B27</f>
        <v>2.7999999999972491E-5</v>
      </c>
      <c r="G28" s="68">
        <f t="shared" ref="G28:G34" si="14">C28-C27</f>
        <v>-9.6096199999999993E-2</v>
      </c>
      <c r="H28" s="61">
        <f t="shared" ref="H28:H34" si="15">D28-D27</f>
        <v>1.6599999999999948E-4</v>
      </c>
      <c r="I28" s="62">
        <f t="shared" ref="I28:I34" si="16">E28-E27</f>
        <v>-3.7449999999999983E-3</v>
      </c>
      <c r="J28" s="53">
        <f t="shared" ref="J28:J34" si="17">I28*180/3.14</f>
        <v>-0.21468152866242027</v>
      </c>
    </row>
    <row r="29" spans="1:10" x14ac:dyDescent="0.25">
      <c r="A29" s="2" t="s">
        <v>35</v>
      </c>
      <c r="B29" s="61">
        <v>0.28842400000000001</v>
      </c>
      <c r="C29" s="52">
        <v>-4.0018600000000001E-2</v>
      </c>
      <c r="D29" s="52">
        <v>-0.105337</v>
      </c>
      <c r="E29" s="53">
        <v>-0.78183000000000002</v>
      </c>
      <c r="F29" s="68">
        <f t="shared" si="13"/>
        <v>-6.1458999999999986E-2</v>
      </c>
      <c r="G29" s="61">
        <f t="shared" si="14"/>
        <v>-1.0299999999999893E-4</v>
      </c>
      <c r="H29" s="61">
        <f t="shared" si="15"/>
        <v>-1.6099999999999448E-4</v>
      </c>
      <c r="I29" s="62">
        <f t="shared" si="16"/>
        <v>2.9719999999999747E-3</v>
      </c>
      <c r="J29" s="53">
        <f t="shared" si="17"/>
        <v>0.17036942675159089</v>
      </c>
    </row>
    <row r="30" spans="1:10" x14ac:dyDescent="0.25">
      <c r="A30" s="2" t="s">
        <v>36</v>
      </c>
      <c r="B30" s="61">
        <v>0.37049399999999999</v>
      </c>
      <c r="C30" s="52">
        <v>-4.0008000000000002E-2</v>
      </c>
      <c r="D30" s="52">
        <v>-0.105173</v>
      </c>
      <c r="E30" s="53">
        <v>-0.78382799999999997</v>
      </c>
      <c r="F30" s="68">
        <f t="shared" si="13"/>
        <v>8.2069999999999976E-2</v>
      </c>
      <c r="G30" s="61">
        <f t="shared" si="14"/>
        <v>1.0599999999999499E-5</v>
      </c>
      <c r="H30" s="61">
        <f t="shared" si="15"/>
        <v>1.6399999999999748E-4</v>
      </c>
      <c r="I30" s="62">
        <f t="shared" si="16"/>
        <v>-1.9979999999999443E-3</v>
      </c>
      <c r="J30" s="53">
        <f t="shared" si="17"/>
        <v>-0.11453503184713056</v>
      </c>
    </row>
    <row r="31" spans="1:10" x14ac:dyDescent="0.25">
      <c r="A31" s="2" t="s">
        <v>37</v>
      </c>
      <c r="B31" s="61">
        <v>0.37049399999999999</v>
      </c>
      <c r="C31" s="52">
        <v>-4.0008000000000002E-2</v>
      </c>
      <c r="D31" s="52">
        <v>-0.148315</v>
      </c>
      <c r="E31" s="53">
        <v>-0.78359100000000004</v>
      </c>
      <c r="F31" s="61">
        <f t="shared" si="13"/>
        <v>0</v>
      </c>
      <c r="G31" s="61">
        <f t="shared" si="14"/>
        <v>0</v>
      </c>
      <c r="H31" s="68">
        <f t="shared" si="15"/>
        <v>-4.3142E-2</v>
      </c>
      <c r="I31" s="62">
        <f t="shared" si="16"/>
        <v>2.3699999999993171E-4</v>
      </c>
      <c r="J31" s="53">
        <f t="shared" si="17"/>
        <v>1.3585987261142582E-2</v>
      </c>
    </row>
    <row r="32" spans="1:10" x14ac:dyDescent="0.25">
      <c r="A32" s="2" t="s">
        <v>38</v>
      </c>
      <c r="B32" s="61">
        <v>0.37049399999999999</v>
      </c>
      <c r="C32" s="52">
        <v>-4.0008000000000002E-2</v>
      </c>
      <c r="D32" s="52">
        <v>-0.120143</v>
      </c>
      <c r="E32" s="53">
        <v>-0.78359100000000004</v>
      </c>
      <c r="F32" s="61">
        <f t="shared" si="13"/>
        <v>0</v>
      </c>
      <c r="G32" s="61">
        <f t="shared" si="14"/>
        <v>0</v>
      </c>
      <c r="H32" s="68">
        <f t="shared" si="15"/>
        <v>2.8172000000000003E-2</v>
      </c>
      <c r="I32" s="62">
        <f t="shared" si="16"/>
        <v>0</v>
      </c>
      <c r="J32" s="53">
        <f t="shared" si="17"/>
        <v>0</v>
      </c>
    </row>
    <row r="33" spans="1:10" x14ac:dyDescent="0.25">
      <c r="A33" s="2" t="s">
        <v>39</v>
      </c>
      <c r="B33" s="61">
        <v>0.37049399999999999</v>
      </c>
      <c r="C33" s="52">
        <v>-4.0008000000000002E-2</v>
      </c>
      <c r="D33" s="52">
        <v>-0.120019</v>
      </c>
      <c r="E33" s="53">
        <v>-0.33318700000000001</v>
      </c>
      <c r="F33" s="61">
        <f t="shared" si="13"/>
        <v>0</v>
      </c>
      <c r="G33" s="61">
        <f t="shared" si="14"/>
        <v>0</v>
      </c>
      <c r="H33" s="61">
        <f t="shared" si="15"/>
        <v>1.2399999999999911E-4</v>
      </c>
      <c r="I33" s="71">
        <f t="shared" si="16"/>
        <v>0.45040400000000003</v>
      </c>
      <c r="J33" s="72">
        <f t="shared" si="17"/>
        <v>25.819337579617834</v>
      </c>
    </row>
    <row r="34" spans="1:10" x14ac:dyDescent="0.25">
      <c r="A34" s="63" t="s">
        <v>46</v>
      </c>
      <c r="B34" s="63">
        <v>0.37049399999999999</v>
      </c>
      <c r="C34" s="64">
        <v>-4.0008000000000002E-2</v>
      </c>
      <c r="D34" s="64">
        <v>-0.120156</v>
      </c>
      <c r="E34" s="64">
        <v>-1.77328</v>
      </c>
      <c r="F34" s="63">
        <f t="shared" si="13"/>
        <v>0</v>
      </c>
      <c r="G34" s="63">
        <f t="shared" si="14"/>
        <v>0</v>
      </c>
      <c r="H34" s="63">
        <f t="shared" si="15"/>
        <v>-1.3699999999999823E-4</v>
      </c>
      <c r="I34" s="73">
        <f t="shared" si="16"/>
        <v>-1.4400930000000001</v>
      </c>
      <c r="J34" s="69">
        <f t="shared" si="17"/>
        <v>-82.553101910828033</v>
      </c>
    </row>
    <row r="36" spans="1:10" x14ac:dyDescent="0.25">
      <c r="A36" s="57" t="s">
        <v>47</v>
      </c>
    </row>
    <row r="37" spans="1:10" x14ac:dyDescent="0.25">
      <c r="B37" s="87" t="s">
        <v>41</v>
      </c>
      <c r="C37" s="88"/>
      <c r="D37" s="88"/>
      <c r="E37" s="89"/>
      <c r="F37" s="90" t="s">
        <v>42</v>
      </c>
      <c r="G37" s="91"/>
      <c r="H37" s="91"/>
      <c r="I37" s="92"/>
    </row>
    <row r="38" spans="1:10" x14ac:dyDescent="0.25">
      <c r="A38" s="48" t="s">
        <v>40</v>
      </c>
      <c r="B38" s="48">
        <v>0.35</v>
      </c>
      <c r="C38" s="49">
        <v>0</v>
      </c>
      <c r="D38" s="49">
        <v>-0.105</v>
      </c>
      <c r="E38" s="50">
        <v>-0.78</v>
      </c>
      <c r="F38" s="66" t="s">
        <v>13</v>
      </c>
      <c r="G38" s="66" t="s">
        <v>13</v>
      </c>
      <c r="H38" s="66" t="s">
        <v>13</v>
      </c>
      <c r="I38" s="66" t="s">
        <v>12</v>
      </c>
      <c r="J38" s="56" t="s">
        <v>26</v>
      </c>
    </row>
    <row r="39" spans="1:10" x14ac:dyDescent="0.25">
      <c r="A39" s="48" t="s">
        <v>33</v>
      </c>
      <c r="B39" s="58">
        <v>0.34982400000000002</v>
      </c>
      <c r="C39" s="59">
        <v>9.3085100000000004E-2</v>
      </c>
      <c r="D39" s="59">
        <v>-0.105336</v>
      </c>
      <c r="E39" s="55">
        <v>-0.72382899999999994</v>
      </c>
      <c r="F39" s="58">
        <f>B39-B38</f>
        <v>-1.7599999999995397E-4</v>
      </c>
      <c r="G39" s="67">
        <f t="shared" ref="G39:I39" si="18">C39-C38</f>
        <v>9.3085100000000004E-2</v>
      </c>
      <c r="H39" s="58">
        <f t="shared" si="18"/>
        <v>-3.3600000000000296E-4</v>
      </c>
      <c r="I39" s="60">
        <f t="shared" si="18"/>
        <v>5.6171000000000082E-2</v>
      </c>
      <c r="J39" s="93">
        <f>I39*180/3.14</f>
        <v>3.2199936305732528</v>
      </c>
    </row>
    <row r="40" spans="1:10" x14ac:dyDescent="0.25">
      <c r="A40" s="2" t="s">
        <v>34</v>
      </c>
      <c r="B40" s="61">
        <v>0.349881</v>
      </c>
      <c r="C40" s="52">
        <v>-9.9827899999999997E-2</v>
      </c>
      <c r="D40" s="52">
        <v>-0.105147</v>
      </c>
      <c r="E40" s="53">
        <v>-0.72519599999999995</v>
      </c>
      <c r="F40" s="61">
        <f t="shared" ref="F40:F46" si="19">B40-B39</f>
        <v>5.6999999999973738E-5</v>
      </c>
      <c r="G40" s="68">
        <f t="shared" ref="G40:G46" si="20">C40-C39</f>
        <v>-0.192913</v>
      </c>
      <c r="H40" s="61">
        <f t="shared" ref="H40:H46" si="21">D40-D39</f>
        <v>1.8899999999999473E-4</v>
      </c>
      <c r="I40" s="62">
        <f t="shared" ref="I40:I46" si="22">E40-E39</f>
        <v>-1.3670000000000071E-3</v>
      </c>
      <c r="J40" s="53">
        <f t="shared" ref="J40:J46" si="23">I40*180/3.14</f>
        <v>-7.8363057324841168E-2</v>
      </c>
    </row>
    <row r="41" spans="1:10" x14ac:dyDescent="0.25">
      <c r="A41" s="2" t="s">
        <v>35</v>
      </c>
      <c r="B41" s="61">
        <v>0.30570700000000001</v>
      </c>
      <c r="C41" s="52">
        <v>-0.100061</v>
      </c>
      <c r="D41" s="52">
        <v>-0.105312</v>
      </c>
      <c r="E41" s="53">
        <v>-0.72513499999999997</v>
      </c>
      <c r="F41" s="68">
        <f t="shared" si="19"/>
        <v>-4.4173999999999991E-2</v>
      </c>
      <c r="G41" s="61">
        <f t="shared" si="20"/>
        <v>-2.3309999999999997E-4</v>
      </c>
      <c r="H41" s="61">
        <f t="shared" si="21"/>
        <v>-1.6499999999999848E-4</v>
      </c>
      <c r="I41" s="62">
        <f t="shared" si="22"/>
        <v>6.0999999999977739E-5</v>
      </c>
      <c r="J41" s="53">
        <f t="shared" si="23"/>
        <v>3.4968152866229276E-3</v>
      </c>
    </row>
    <row r="42" spans="1:10" x14ac:dyDescent="0.25">
      <c r="A42" s="2" t="s">
        <v>36</v>
      </c>
      <c r="B42" s="61">
        <v>0.37298599999999998</v>
      </c>
      <c r="C42" s="52">
        <v>-9.9915900000000002E-2</v>
      </c>
      <c r="D42" s="52">
        <v>-0.105146</v>
      </c>
      <c r="E42" s="53">
        <v>-0.72649900000000001</v>
      </c>
      <c r="F42" s="68">
        <f t="shared" si="19"/>
        <v>6.7278999999999978E-2</v>
      </c>
      <c r="G42" s="61">
        <f t="shared" si="20"/>
        <v>1.4509999999999523E-4</v>
      </c>
      <c r="H42" s="61">
        <f t="shared" si="21"/>
        <v>1.6599999999999948E-4</v>
      </c>
      <c r="I42" s="62">
        <f t="shared" si="22"/>
        <v>-1.3640000000000319E-3</v>
      </c>
      <c r="J42" s="53">
        <f t="shared" si="23"/>
        <v>-7.8191082802549591E-2</v>
      </c>
    </row>
    <row r="43" spans="1:10" x14ac:dyDescent="0.25">
      <c r="A43" s="2" t="s">
        <v>37</v>
      </c>
      <c r="B43" s="61">
        <v>0.37298599999999998</v>
      </c>
      <c r="C43" s="52">
        <v>-9.9915900000000002E-2</v>
      </c>
      <c r="D43" s="52">
        <v>-0.135605</v>
      </c>
      <c r="E43" s="53">
        <v>-0.72640400000000005</v>
      </c>
      <c r="F43" s="61">
        <f t="shared" si="19"/>
        <v>0</v>
      </c>
      <c r="G43" s="61">
        <f t="shared" si="20"/>
        <v>0</v>
      </c>
      <c r="H43" s="68">
        <f t="shared" si="21"/>
        <v>-3.0459E-2</v>
      </c>
      <c r="I43" s="62">
        <f t="shared" si="22"/>
        <v>9.4999999999956231E-5</v>
      </c>
      <c r="J43" s="53">
        <f t="shared" si="23"/>
        <v>5.4458598726089555E-3</v>
      </c>
    </row>
    <row r="44" spans="1:10" x14ac:dyDescent="0.25">
      <c r="A44" s="2" t="s">
        <v>38</v>
      </c>
      <c r="B44" s="61">
        <v>0.37298599999999998</v>
      </c>
      <c r="C44" s="52">
        <f>-0.0999159</f>
        <v>-9.9915900000000002E-2</v>
      </c>
      <c r="D44" s="52">
        <v>-0.11433599999999999</v>
      </c>
      <c r="E44" s="53">
        <v>-0.72640400000000005</v>
      </c>
      <c r="F44" s="61">
        <f t="shared" si="19"/>
        <v>0</v>
      </c>
      <c r="G44" s="61">
        <f t="shared" si="20"/>
        <v>0</v>
      </c>
      <c r="H44" s="68">
        <f t="shared" si="21"/>
        <v>2.126900000000001E-2</v>
      </c>
      <c r="I44" s="62">
        <f t="shared" si="22"/>
        <v>0</v>
      </c>
      <c r="J44" s="53">
        <f t="shared" si="23"/>
        <v>0</v>
      </c>
    </row>
    <row r="45" spans="1:10" x14ac:dyDescent="0.25">
      <c r="A45" s="2" t="s">
        <v>39</v>
      </c>
      <c r="B45" s="61">
        <v>0.37298599999999998</v>
      </c>
      <c r="C45" s="52">
        <v>-9.9915900000000002E-2</v>
      </c>
      <c r="D45" s="52">
        <v>-0.114217</v>
      </c>
      <c r="E45" s="53">
        <v>-0.387602</v>
      </c>
      <c r="F45" s="61">
        <f t="shared" si="19"/>
        <v>0</v>
      </c>
      <c r="G45" s="61">
        <f t="shared" si="20"/>
        <v>0</v>
      </c>
      <c r="H45" s="61">
        <f t="shared" si="21"/>
        <v>1.1899999999999411E-4</v>
      </c>
      <c r="I45" s="71">
        <f t="shared" si="22"/>
        <v>0.33880200000000005</v>
      </c>
      <c r="J45" s="72">
        <f t="shared" si="23"/>
        <v>19.421770700636944</v>
      </c>
    </row>
    <row r="46" spans="1:10" x14ac:dyDescent="0.25">
      <c r="A46" s="63" t="s">
        <v>46</v>
      </c>
      <c r="B46" s="63">
        <v>0.37298599999999998</v>
      </c>
      <c r="C46" s="64">
        <v>-9.9915900000000002E-2</v>
      </c>
      <c r="D46" s="64">
        <v>-0.11434</v>
      </c>
      <c r="E46" s="64">
        <v>-1.27433</v>
      </c>
      <c r="F46" s="63">
        <f t="shared" si="19"/>
        <v>0</v>
      </c>
      <c r="G46" s="63">
        <f t="shared" si="20"/>
        <v>0</v>
      </c>
      <c r="H46" s="63">
        <f t="shared" si="21"/>
        <v>-1.2299999999999811E-4</v>
      </c>
      <c r="I46" s="73">
        <f t="shared" si="22"/>
        <v>-0.88672799999999996</v>
      </c>
      <c r="J46" s="69">
        <f t="shared" si="23"/>
        <v>-50.831541401273881</v>
      </c>
    </row>
    <row r="48" spans="1:10" x14ac:dyDescent="0.25">
      <c r="A48" s="57" t="s">
        <v>48</v>
      </c>
    </row>
    <row r="49" spans="1:10" x14ac:dyDescent="0.25">
      <c r="B49" s="87" t="s">
        <v>41</v>
      </c>
      <c r="C49" s="88"/>
      <c r="D49" s="88"/>
      <c r="E49" s="89"/>
      <c r="F49" s="90" t="s">
        <v>42</v>
      </c>
      <c r="G49" s="91"/>
      <c r="H49" s="91"/>
      <c r="I49" s="92"/>
    </row>
    <row r="50" spans="1:10" x14ac:dyDescent="0.25">
      <c r="A50" s="48" t="s">
        <v>40</v>
      </c>
      <c r="B50" s="48">
        <v>0.35</v>
      </c>
      <c r="C50" s="49">
        <v>0</v>
      </c>
      <c r="D50" s="49">
        <v>-0.105</v>
      </c>
      <c r="E50" s="50">
        <v>-0.78</v>
      </c>
      <c r="F50" s="66" t="s">
        <v>13</v>
      </c>
      <c r="G50" s="66" t="s">
        <v>13</v>
      </c>
      <c r="H50" s="66" t="s">
        <v>13</v>
      </c>
      <c r="I50" s="66" t="s">
        <v>12</v>
      </c>
      <c r="J50" s="56" t="s">
        <v>26</v>
      </c>
    </row>
    <row r="51" spans="1:10" x14ac:dyDescent="0.25">
      <c r="A51" s="48" t="s">
        <v>33</v>
      </c>
      <c r="B51" s="58">
        <v>0.34983999999999998</v>
      </c>
      <c r="C51" s="59">
        <v>6.6198099999999996E-2</v>
      </c>
      <c r="D51" s="59">
        <v>-0.105466</v>
      </c>
      <c r="E51" s="55">
        <v>-0.82111100000000004</v>
      </c>
      <c r="F51" s="58">
        <f>B51-B50</f>
        <v>-1.5999999999999348E-4</v>
      </c>
      <c r="G51" s="67">
        <f t="shared" ref="G51:I51" si="24">C51-C50</f>
        <v>6.6198099999999996E-2</v>
      </c>
      <c r="H51" s="58">
        <f t="shared" si="24"/>
        <v>-4.6600000000000807E-4</v>
      </c>
      <c r="I51" s="60">
        <f t="shared" si="24"/>
        <v>-4.1111000000000009E-2</v>
      </c>
      <c r="J51" s="93">
        <f>I51*180/3.14</f>
        <v>-2.3566815286624205</v>
      </c>
    </row>
    <row r="52" spans="1:10" x14ac:dyDescent="0.25">
      <c r="A52" s="2" t="s">
        <v>34</v>
      </c>
      <c r="B52" s="61">
        <v>0.34987600000000002</v>
      </c>
      <c r="C52" s="52">
        <v>-9.1992900000000002E-2</v>
      </c>
      <c r="D52" s="52">
        <v>-0.105324</v>
      </c>
      <c r="E52" s="53">
        <v>-0.82510799999999995</v>
      </c>
      <c r="F52" s="61">
        <f t="shared" ref="F52:F58" si="25">B52-B51</f>
        <v>3.6000000000036003E-5</v>
      </c>
      <c r="G52" s="68">
        <f t="shared" ref="G52:G58" si="26">C52-C51</f>
        <v>-0.158191</v>
      </c>
      <c r="H52" s="61">
        <f t="shared" ref="H52:H58" si="27">D52-D51</f>
        <v>1.4200000000000323E-4</v>
      </c>
      <c r="I52" s="62">
        <f t="shared" ref="I52:I58" si="28">E52-E51</f>
        <v>-3.9969999999999173E-3</v>
      </c>
      <c r="J52" s="53">
        <f t="shared" ref="J52:J58" si="29">I52*180/3.14</f>
        <v>-0.22912738853502709</v>
      </c>
    </row>
    <row r="53" spans="1:10" x14ac:dyDescent="0.25">
      <c r="A53" s="2" t="s">
        <v>35</v>
      </c>
      <c r="B53" s="61">
        <v>0.29708099999999998</v>
      </c>
      <c r="C53" s="52">
        <v>-0.106291</v>
      </c>
      <c r="D53" s="52">
        <v>-0.105448</v>
      </c>
      <c r="E53" s="53">
        <v>-0.824376</v>
      </c>
      <c r="F53" s="68">
        <f t="shared" si="25"/>
        <v>-5.2795000000000036E-2</v>
      </c>
      <c r="G53" s="61">
        <f t="shared" si="26"/>
        <v>-1.4298099999999994E-2</v>
      </c>
      <c r="H53" s="61">
        <f t="shared" si="27"/>
        <v>-1.2399999999999911E-4</v>
      </c>
      <c r="I53" s="62">
        <f t="shared" si="28"/>
        <v>7.3199999999995491E-4</v>
      </c>
      <c r="J53" s="53">
        <f t="shared" si="29"/>
        <v>4.1961783439487858E-2</v>
      </c>
    </row>
    <row r="54" spans="1:10" x14ac:dyDescent="0.25">
      <c r="A54" s="2" t="s">
        <v>36</v>
      </c>
      <c r="B54" s="61">
        <v>0.362377</v>
      </c>
      <c r="C54" s="52">
        <v>-0.105321</v>
      </c>
      <c r="D54" s="52">
        <v>-0.107281</v>
      </c>
      <c r="E54" s="53">
        <v>-0.826322</v>
      </c>
      <c r="F54" s="68">
        <f t="shared" si="25"/>
        <v>6.5296000000000021E-2</v>
      </c>
      <c r="G54" s="61">
        <f t="shared" si="26"/>
        <v>9.6999999999999864E-4</v>
      </c>
      <c r="H54" s="61">
        <f t="shared" si="27"/>
        <v>-1.8330000000000013E-3</v>
      </c>
      <c r="I54" s="62">
        <f t="shared" si="28"/>
        <v>-1.9460000000000033E-3</v>
      </c>
      <c r="J54" s="53">
        <f t="shared" si="29"/>
        <v>-0.11155414012738872</v>
      </c>
    </row>
    <row r="55" spans="1:10" x14ac:dyDescent="0.25">
      <c r="A55" s="2" t="s">
        <v>37</v>
      </c>
      <c r="B55" s="61">
        <v>0.362377</v>
      </c>
      <c r="C55" s="52">
        <v>-0.107281</v>
      </c>
      <c r="D55" s="52">
        <v>-0.13908499999999999</v>
      </c>
      <c r="E55" s="53">
        <v>-0.82599100000000003</v>
      </c>
      <c r="F55" s="61">
        <f t="shared" si="25"/>
        <v>0</v>
      </c>
      <c r="G55" s="61">
        <f t="shared" si="26"/>
        <v>-1.9600000000000034E-3</v>
      </c>
      <c r="H55" s="68">
        <f t="shared" si="27"/>
        <v>-3.1803999999999985E-2</v>
      </c>
      <c r="I55" s="62">
        <f t="shared" si="28"/>
        <v>3.3099999999997021E-4</v>
      </c>
      <c r="J55" s="53">
        <f t="shared" si="29"/>
        <v>1.8974522292991923E-2</v>
      </c>
    </row>
    <row r="56" spans="1:10" x14ac:dyDescent="0.25">
      <c r="A56" s="2" t="s">
        <v>38</v>
      </c>
      <c r="B56" s="61">
        <v>0.362377</v>
      </c>
      <c r="C56" s="52">
        <v>-0.107281</v>
      </c>
      <c r="D56" s="52">
        <v>-0.11598799999999999</v>
      </c>
      <c r="E56" s="53">
        <v>-0.82601500000000005</v>
      </c>
      <c r="F56" s="61">
        <f t="shared" si="25"/>
        <v>0</v>
      </c>
      <c r="G56" s="61">
        <f t="shared" si="26"/>
        <v>0</v>
      </c>
      <c r="H56" s="68">
        <f t="shared" si="27"/>
        <v>2.3096999999999993E-2</v>
      </c>
      <c r="I56" s="62">
        <f t="shared" si="28"/>
        <v>-2.4000000000024002E-5</v>
      </c>
      <c r="J56" s="53">
        <f t="shared" si="29"/>
        <v>-1.3757961783453249E-3</v>
      </c>
    </row>
    <row r="57" spans="1:10" x14ac:dyDescent="0.25">
      <c r="A57" s="2" t="s">
        <v>39</v>
      </c>
      <c r="B57" s="61">
        <v>0.362377</v>
      </c>
      <c r="C57" s="52">
        <v>-0.107281</v>
      </c>
      <c r="D57" s="52">
        <v>-0.11586200000000001</v>
      </c>
      <c r="E57" s="53">
        <v>-0.48538900000000001</v>
      </c>
      <c r="F57" s="61">
        <f t="shared" si="25"/>
        <v>0</v>
      </c>
      <c r="G57" s="61">
        <f t="shared" si="26"/>
        <v>0</v>
      </c>
      <c r="H57" s="61">
        <f t="shared" si="27"/>
        <v>1.2599999999998723E-4</v>
      </c>
      <c r="I57" s="71">
        <f t="shared" si="28"/>
        <v>0.34062600000000004</v>
      </c>
      <c r="J57" s="72">
        <f t="shared" si="29"/>
        <v>19.526331210191085</v>
      </c>
    </row>
    <row r="58" spans="1:10" x14ac:dyDescent="0.25">
      <c r="A58" s="63" t="s">
        <v>46</v>
      </c>
      <c r="B58" s="63">
        <v>0.362377</v>
      </c>
      <c r="C58" s="64">
        <v>-0.107281</v>
      </c>
      <c r="D58" s="64">
        <v>-0.116025</v>
      </c>
      <c r="E58" s="64">
        <v>-1.2182200000000001</v>
      </c>
      <c r="F58" s="63">
        <f t="shared" si="25"/>
        <v>0</v>
      </c>
      <c r="G58" s="63">
        <f t="shared" si="26"/>
        <v>0</v>
      </c>
      <c r="H58" s="63">
        <f t="shared" si="27"/>
        <v>-1.6299999999999648E-4</v>
      </c>
      <c r="I58" s="73">
        <f t="shared" si="28"/>
        <v>-0.73283100000000001</v>
      </c>
      <c r="J58" s="69">
        <f t="shared" si="29"/>
        <v>-42.009420382165608</v>
      </c>
    </row>
  </sheetData>
  <mergeCells count="10">
    <mergeCell ref="B49:E49"/>
    <mergeCell ref="F49:I49"/>
    <mergeCell ref="B37:E37"/>
    <mergeCell ref="F37:I37"/>
    <mergeCell ref="B2:E2"/>
    <mergeCell ref="F2:I2"/>
    <mergeCell ref="B13:E13"/>
    <mergeCell ref="F13:I13"/>
    <mergeCell ref="B25:E25"/>
    <mergeCell ref="F25:I2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jointSpace_test0</vt:lpstr>
      <vt:lpstr>jointSpace_test1</vt:lpstr>
      <vt:lpstr>jointSpace_test2 </vt:lpstr>
      <vt:lpstr>cartSpace_test1</vt:lpstr>
      <vt:lpstr>cartSpace_test2_withCamera</vt:lpstr>
      <vt:lpstr>joysticktest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2014-07-01T06:37:11Z</dcterms:created>
  <dcterms:modified xsi:type="dcterms:W3CDTF">2014-07-01T12:06:48Z</dcterms:modified>
</cp:coreProperties>
</file>