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hol\OneDrive\Desktop\ASE\MATLAB\"/>
    </mc:Choice>
  </mc:AlternateContent>
  <xr:revisionPtr revIDLastSave="0" documentId="13_ncr:1_{F5241B89-3CB5-4BD4-8D15-9640F118E80C}" xr6:coauthVersionLast="47" xr6:coauthVersionMax="47" xr10:uidLastSave="{00000000-0000-0000-0000-000000000000}"/>
  <bookViews>
    <workbookView xWindow="-108" yWindow="-108" windowWidth="23256" windowHeight="12576" firstSheet="3" activeTab="5" xr2:uid="{785143D5-19DF-46DB-B06A-018082763531}"/>
  </bookViews>
  <sheets>
    <sheet name="ASE_Project2025_task1_2_Templat" sheetId="2" r:id="rId1"/>
    <sheet name="lc1panel" sheetId="4" r:id="rId2"/>
    <sheet name="lc2panel" sheetId="5" r:id="rId3"/>
    <sheet name="lc3panel" sheetId="6" r:id="rId4"/>
    <sheet name="3787415_evaluation_task1_1" sheetId="7" r:id="rId5"/>
    <sheet name="Sheet3" sheetId="8" r:id="rId6"/>
    <sheet name="Sheet1" sheetId="1" r:id="rId7"/>
    <sheet name="Sheet2" sheetId="3" r:id="rId8"/>
  </sheets>
  <externalReferences>
    <externalReference r:id="rId9"/>
  </externalReferences>
  <definedNames>
    <definedName name="ExternalData_1" localSheetId="4" hidden="1">'3787415_evaluation_task1_1'!$A$1:$X$103</definedName>
    <definedName name="ExternalData_1" localSheetId="0" hidden="1">ASE_Project2025_task1_2_Templat!$A$1:$W$121</definedName>
    <definedName name="ExternalData_1" localSheetId="1" hidden="1">lc1panel!$A$1:$I$40</definedName>
    <definedName name="ExternalData_1" localSheetId="2" hidden="1">lc2panel!$A$1:$I$40</definedName>
    <definedName name="ExternalData_1" localSheetId="3" hidden="1">lc3panel!$A$1:$I$40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6" l="1"/>
  <c r="S38" i="6" s="1"/>
  <c r="O38" i="6"/>
  <c r="N38" i="6"/>
  <c r="M38" i="6"/>
  <c r="R38" i="6" s="1"/>
  <c r="W35" i="6"/>
  <c r="S35" i="6"/>
  <c r="Q35" i="6"/>
  <c r="O35" i="6"/>
  <c r="N35" i="6"/>
  <c r="R35" i="6" s="1"/>
  <c r="M35" i="6"/>
  <c r="S32" i="6"/>
  <c r="Q32" i="6"/>
  <c r="O32" i="6"/>
  <c r="N32" i="6"/>
  <c r="R32" i="6" s="1"/>
  <c r="M32" i="6"/>
  <c r="S29" i="6"/>
  <c r="Q29" i="6"/>
  <c r="O29" i="6"/>
  <c r="N29" i="6"/>
  <c r="R29" i="6" s="1"/>
  <c r="M29" i="6"/>
  <c r="S26" i="6"/>
  <c r="Q26" i="6"/>
  <c r="O26" i="6"/>
  <c r="N26" i="6"/>
  <c r="R26" i="6" s="1"/>
  <c r="M26" i="6"/>
  <c r="S23" i="6"/>
  <c r="Q23" i="6"/>
  <c r="O23" i="6"/>
  <c r="N23" i="6"/>
  <c r="M23" i="6"/>
  <c r="R23" i="6" s="1"/>
  <c r="S20" i="6"/>
  <c r="Q20" i="6"/>
  <c r="O20" i="6"/>
  <c r="N20" i="6"/>
  <c r="R20" i="6" s="1"/>
  <c r="M20" i="6"/>
  <c r="S17" i="6"/>
  <c r="Q17" i="6"/>
  <c r="O17" i="6"/>
  <c r="N17" i="6"/>
  <c r="R17" i="6" s="1"/>
  <c r="M17" i="6"/>
  <c r="S14" i="6"/>
  <c r="Q14" i="6"/>
  <c r="O14" i="6"/>
  <c r="N14" i="6"/>
  <c r="M14" i="6"/>
  <c r="R14" i="6" s="1"/>
  <c r="S11" i="6"/>
  <c r="Q11" i="6"/>
  <c r="O11" i="6"/>
  <c r="N11" i="6"/>
  <c r="M11" i="6"/>
  <c r="R11" i="6" s="1"/>
  <c r="Q38" i="5"/>
  <c r="S38" i="5" s="1"/>
  <c r="O38" i="5"/>
  <c r="N38" i="5"/>
  <c r="R38" i="5" s="1"/>
  <c r="M38" i="5"/>
  <c r="W35" i="5"/>
  <c r="S35" i="5"/>
  <c r="Q35" i="5"/>
  <c r="O35" i="5"/>
  <c r="N35" i="5"/>
  <c r="R35" i="5" s="1"/>
  <c r="M35" i="5"/>
  <c r="Q32" i="5"/>
  <c r="S32" i="5" s="1"/>
  <c r="O32" i="5"/>
  <c r="N32" i="5"/>
  <c r="M32" i="5"/>
  <c r="R32" i="5" s="1"/>
  <c r="S29" i="5"/>
  <c r="Q29" i="5"/>
  <c r="O29" i="5"/>
  <c r="N29" i="5"/>
  <c r="R29" i="5" s="1"/>
  <c r="M29" i="5"/>
  <c r="S26" i="5"/>
  <c r="Q26" i="5"/>
  <c r="O26" i="5"/>
  <c r="N26" i="5"/>
  <c r="M26" i="5"/>
  <c r="R26" i="5" s="1"/>
  <c r="S23" i="5"/>
  <c r="Q23" i="5"/>
  <c r="O23" i="5"/>
  <c r="N23" i="5"/>
  <c r="M23" i="5"/>
  <c r="R23" i="5" s="1"/>
  <c r="S20" i="5"/>
  <c r="Q20" i="5"/>
  <c r="O20" i="5"/>
  <c r="N20" i="5"/>
  <c r="M20" i="5"/>
  <c r="R20" i="5" s="1"/>
  <c r="S17" i="5"/>
  <c r="Q17" i="5"/>
  <c r="O17" i="5"/>
  <c r="N17" i="5"/>
  <c r="M17" i="5"/>
  <c r="R17" i="5" s="1"/>
  <c r="S14" i="5"/>
  <c r="Q14" i="5"/>
  <c r="O14" i="5"/>
  <c r="N14" i="5"/>
  <c r="M14" i="5"/>
  <c r="R14" i="5" s="1"/>
  <c r="Q11" i="5"/>
  <c r="O11" i="5"/>
  <c r="N11" i="5"/>
  <c r="M11" i="5"/>
  <c r="R11" i="5" s="1"/>
  <c r="S38" i="4"/>
  <c r="Q38" i="4"/>
  <c r="O38" i="4"/>
  <c r="N38" i="4"/>
  <c r="M38" i="4"/>
  <c r="R38" i="4" s="1"/>
  <c r="W35" i="4"/>
  <c r="Q35" i="4"/>
  <c r="S35" i="4" s="1"/>
  <c r="O35" i="4"/>
  <c r="N35" i="4"/>
  <c r="R35" i="4" s="1"/>
  <c r="M35" i="4"/>
  <c r="Q32" i="4"/>
  <c r="S32" i="4" s="1"/>
  <c r="O32" i="4"/>
  <c r="N32" i="4"/>
  <c r="M32" i="4"/>
  <c r="R32" i="4" s="1"/>
  <c r="Q29" i="4"/>
  <c r="S29" i="4" s="1"/>
  <c r="O29" i="4"/>
  <c r="N29" i="4"/>
  <c r="M29" i="4"/>
  <c r="R29" i="4" s="1"/>
  <c r="Q26" i="4"/>
  <c r="S26" i="4" s="1"/>
  <c r="O26" i="4"/>
  <c r="N26" i="4"/>
  <c r="M26" i="4"/>
  <c r="R26" i="4" s="1"/>
  <c r="Q23" i="4"/>
  <c r="O23" i="4"/>
  <c r="N23" i="4"/>
  <c r="M23" i="4"/>
  <c r="R23" i="4" s="1"/>
  <c r="Q20" i="4"/>
  <c r="O20" i="4"/>
  <c r="N20" i="4"/>
  <c r="M20" i="4"/>
  <c r="R20" i="4" s="1"/>
  <c r="CB20" i="4" s="1"/>
  <c r="CF17" i="4"/>
  <c r="CB17" i="4"/>
  <c r="BX17" i="4"/>
  <c r="BT17" i="4"/>
  <c r="BP17" i="4"/>
  <c r="BL17" i="4"/>
  <c r="BH17" i="4"/>
  <c r="BD17" i="4"/>
  <c r="AZ17" i="4"/>
  <c r="AV17" i="4"/>
  <c r="AR17" i="4"/>
  <c r="AN17" i="4"/>
  <c r="AJ17" i="4"/>
  <c r="AF17" i="4"/>
  <c r="AB17" i="4"/>
  <c r="X17" i="4"/>
  <c r="Q17" i="4"/>
  <c r="O17" i="4"/>
  <c r="N17" i="4"/>
  <c r="R17" i="4" s="1"/>
  <c r="M17" i="4"/>
  <c r="CF14" i="4"/>
  <c r="CB14" i="4"/>
  <c r="BX14" i="4"/>
  <c r="BT14" i="4"/>
  <c r="BP14" i="4"/>
  <c r="BL14" i="4"/>
  <c r="BH14" i="4"/>
  <c r="BD14" i="4"/>
  <c r="AZ14" i="4"/>
  <c r="AV14" i="4"/>
  <c r="AR14" i="4"/>
  <c r="AN14" i="4"/>
  <c r="AJ14" i="4"/>
  <c r="AF14" i="4"/>
  <c r="AB14" i="4"/>
  <c r="X14" i="4"/>
  <c r="Q14" i="4"/>
  <c r="O14" i="4"/>
  <c r="N14" i="4"/>
  <c r="R14" i="4" s="1"/>
  <c r="CG14" i="4" s="1"/>
  <c r="M14" i="4"/>
  <c r="S11" i="4"/>
  <c r="Q11" i="4"/>
  <c r="CC11" i="4" s="1"/>
  <c r="O11" i="4"/>
  <c r="N11" i="4"/>
  <c r="R11" i="4" s="1"/>
  <c r="M11" i="4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W31" i="5" l="1"/>
  <c r="Y31" i="5" s="1"/>
  <c r="W30" i="6"/>
  <c r="Y30" i="6" s="1"/>
  <c r="W32" i="5"/>
  <c r="Y32" i="5" s="1"/>
  <c r="W29" i="5"/>
  <c r="Y29" i="5" s="1"/>
  <c r="W28" i="6"/>
  <c r="Y28" i="6" s="1"/>
  <c r="W32" i="6"/>
  <c r="Y32" i="6" s="1"/>
  <c r="W31" i="6"/>
  <c r="Y31" i="6" s="1"/>
  <c r="W28" i="4"/>
  <c r="Y28" i="4" s="1"/>
  <c r="W30" i="5"/>
  <c r="Y30" i="5" s="1"/>
  <c r="W29" i="6"/>
  <c r="Y29" i="6" s="1"/>
  <c r="BW11" i="6"/>
  <c r="BL11" i="6"/>
  <c r="BB11" i="6"/>
  <c r="AT11" i="6"/>
  <c r="AL11" i="6"/>
  <c r="BT11" i="6"/>
  <c r="BO11" i="6"/>
  <c r="BJ11" i="6"/>
  <c r="BD11" i="6"/>
  <c r="AZ11" i="6"/>
  <c r="AV11" i="6"/>
  <c r="AR11" i="6"/>
  <c r="AN11" i="6"/>
  <c r="AJ11" i="6"/>
  <c r="AF11" i="6"/>
  <c r="AB11" i="6"/>
  <c r="X11" i="6"/>
  <c r="CB11" i="6"/>
  <c r="BR11" i="6"/>
  <c r="BG11" i="6"/>
  <c r="AX11" i="6"/>
  <c r="AH11" i="6"/>
  <c r="AP11" i="6"/>
  <c r="AD11" i="6"/>
  <c r="V11" i="6"/>
  <c r="Z11" i="6"/>
  <c r="CE11" i="6"/>
  <c r="CB14" i="6"/>
  <c r="BW14" i="6"/>
  <c r="BR14" i="6"/>
  <c r="BL14" i="6"/>
  <c r="BG14" i="6"/>
  <c r="BB14" i="6"/>
  <c r="AV14" i="6"/>
  <c r="AQ14" i="6"/>
  <c r="AL14" i="6"/>
  <c r="AF14" i="6"/>
  <c r="AA14" i="6"/>
  <c r="V14" i="6"/>
  <c r="BC14" i="6"/>
  <c r="AM14" i="6"/>
  <c r="W14" i="6"/>
  <c r="CF14" i="6"/>
  <c r="CA14" i="6"/>
  <c r="BV14" i="6"/>
  <c r="BP14" i="6"/>
  <c r="BK14" i="6"/>
  <c r="BF14" i="6"/>
  <c r="AZ14" i="6"/>
  <c r="AU14" i="6"/>
  <c r="AP14" i="6"/>
  <c r="AJ14" i="6"/>
  <c r="AE14" i="6"/>
  <c r="Z14" i="6"/>
  <c r="BN14" i="6"/>
  <c r="AR14" i="6"/>
  <c r="AB14" i="6"/>
  <c r="CE14" i="6"/>
  <c r="BZ14" i="6"/>
  <c r="BT14" i="6"/>
  <c r="BO14" i="6"/>
  <c r="BJ14" i="6"/>
  <c r="BD14" i="6"/>
  <c r="AY14" i="6"/>
  <c r="AT14" i="6"/>
  <c r="AN14" i="6"/>
  <c r="AI14" i="6"/>
  <c r="AD14" i="6"/>
  <c r="X14" i="6"/>
  <c r="CD14" i="6"/>
  <c r="BX14" i="6"/>
  <c r="BS14" i="6"/>
  <c r="BH14" i="6"/>
  <c r="AX14" i="6"/>
  <c r="AH14" i="6"/>
  <c r="AV23" i="6"/>
  <c r="AR23" i="6"/>
  <c r="AN23" i="6"/>
  <c r="AJ23" i="6"/>
  <c r="AF23" i="6"/>
  <c r="AB23" i="6"/>
  <c r="X23" i="6"/>
  <c r="CA23" i="6"/>
  <c r="BS23" i="6"/>
  <c r="BK23" i="6"/>
  <c r="BC23" i="6"/>
  <c r="AU23" i="6"/>
  <c r="AM23" i="6"/>
  <c r="AE23" i="6"/>
  <c r="W23" i="6"/>
  <c r="CD23" i="6"/>
  <c r="BF23" i="6"/>
  <c r="AX23" i="6"/>
  <c r="Z23" i="6"/>
  <c r="BZ23" i="6"/>
  <c r="BR23" i="6"/>
  <c r="BJ23" i="6"/>
  <c r="BB23" i="6"/>
  <c r="AT23" i="6"/>
  <c r="AL23" i="6"/>
  <c r="AD23" i="6"/>
  <c r="V23" i="6"/>
  <c r="BV23" i="6"/>
  <c r="AH23" i="6"/>
  <c r="CE23" i="6"/>
  <c r="BW23" i="6"/>
  <c r="BO23" i="6"/>
  <c r="BG23" i="6"/>
  <c r="AY23" i="6"/>
  <c r="AQ23" i="6"/>
  <c r="AI23" i="6"/>
  <c r="AA23" i="6"/>
  <c r="BN23" i="6"/>
  <c r="AP23" i="6"/>
  <c r="CF20" i="6"/>
  <c r="CB20" i="6"/>
  <c r="BX20" i="6"/>
  <c r="BT20" i="6"/>
  <c r="BP20" i="6"/>
  <c r="BL20" i="6"/>
  <c r="BH20" i="6"/>
  <c r="BD20" i="6"/>
  <c r="AZ20" i="6"/>
  <c r="AV20" i="6"/>
  <c r="AR20" i="6"/>
  <c r="AN20" i="6"/>
  <c r="AJ20" i="6"/>
  <c r="AF20" i="6"/>
  <c r="AB20" i="6"/>
  <c r="X20" i="6"/>
  <c r="CE20" i="6"/>
  <c r="BW20" i="6"/>
  <c r="BO20" i="6"/>
  <c r="BG20" i="6"/>
  <c r="AY20" i="6"/>
  <c r="AQ20" i="6"/>
  <c r="AI20" i="6"/>
  <c r="AA20" i="6"/>
  <c r="BZ20" i="6"/>
  <c r="BB20" i="6"/>
  <c r="AL20" i="6"/>
  <c r="V20" i="6"/>
  <c r="CD20" i="6"/>
  <c r="BV20" i="6"/>
  <c r="BN20" i="6"/>
  <c r="BF20" i="6"/>
  <c r="AX20" i="6"/>
  <c r="AP20" i="6"/>
  <c r="AH20" i="6"/>
  <c r="Z20" i="6"/>
  <c r="CA20" i="6"/>
  <c r="BS20" i="6"/>
  <c r="BK20" i="6"/>
  <c r="BC20" i="6"/>
  <c r="AU20" i="6"/>
  <c r="AM20" i="6"/>
  <c r="AE20" i="6"/>
  <c r="W20" i="6"/>
  <c r="BR20" i="6"/>
  <c r="BJ20" i="6"/>
  <c r="AT20" i="6"/>
  <c r="AD20" i="6"/>
  <c r="CD17" i="6"/>
  <c r="BX17" i="6"/>
  <c r="BS17" i="6"/>
  <c r="BN17" i="6"/>
  <c r="BH17" i="6"/>
  <c r="BC17" i="6"/>
  <c r="AX17" i="6"/>
  <c r="AR17" i="6"/>
  <c r="AM17" i="6"/>
  <c r="AH17" i="6"/>
  <c r="AB17" i="6"/>
  <c r="W17" i="6"/>
  <c r="BZ17" i="6"/>
  <c r="BT17" i="6"/>
  <c r="BD17" i="6"/>
  <c r="AT17" i="6"/>
  <c r="AD17" i="6"/>
  <c r="CB17" i="6"/>
  <c r="BW17" i="6"/>
  <c r="BR17" i="6"/>
  <c r="BL17" i="6"/>
  <c r="BG17" i="6"/>
  <c r="BB17" i="6"/>
  <c r="AV17" i="6"/>
  <c r="AQ17" i="6"/>
  <c r="AL17" i="6"/>
  <c r="AF17" i="6"/>
  <c r="AA17" i="6"/>
  <c r="V17" i="6"/>
  <c r="BJ17" i="6"/>
  <c r="AI17" i="6"/>
  <c r="CF17" i="6"/>
  <c r="CA17" i="6"/>
  <c r="BV17" i="6"/>
  <c r="BP17" i="6"/>
  <c r="BK17" i="6"/>
  <c r="BF17" i="6"/>
  <c r="AZ17" i="6"/>
  <c r="AU17" i="6"/>
  <c r="AP17" i="6"/>
  <c r="AJ17" i="6"/>
  <c r="AE17" i="6"/>
  <c r="Z17" i="6"/>
  <c r="CE17" i="6"/>
  <c r="BO17" i="6"/>
  <c r="AY17" i="6"/>
  <c r="AN17" i="6"/>
  <c r="X17" i="6"/>
  <c r="W11" i="6"/>
  <c r="AA11" i="6"/>
  <c r="AE11" i="6"/>
  <c r="AI11" i="6"/>
  <c r="AM11" i="6"/>
  <c r="AQ11" i="6"/>
  <c r="AU11" i="6"/>
  <c r="AY11" i="6"/>
  <c r="BC11" i="6"/>
  <c r="BH11" i="6"/>
  <c r="BN11" i="6"/>
  <c r="BS11" i="6"/>
  <c r="BX11" i="6"/>
  <c r="CD11" i="6"/>
  <c r="CG20" i="6"/>
  <c r="BZ11" i="6"/>
  <c r="CG17" i="6"/>
  <c r="CG11" i="6"/>
  <c r="CC11" i="6"/>
  <c r="BY11" i="6"/>
  <c r="BU11" i="6"/>
  <c r="BQ11" i="6"/>
  <c r="BM11" i="6"/>
  <c r="BI11" i="6"/>
  <c r="BE11" i="6"/>
  <c r="Y11" i="6"/>
  <c r="AC11" i="6"/>
  <c r="AG11" i="6"/>
  <c r="AK11" i="6"/>
  <c r="AO11" i="6"/>
  <c r="AS11" i="6"/>
  <c r="AW11" i="6"/>
  <c r="BA11" i="6"/>
  <c r="BF11" i="6"/>
  <c r="BK11" i="6"/>
  <c r="BP11" i="6"/>
  <c r="BV11" i="6"/>
  <c r="CA11" i="6"/>
  <c r="CF11" i="6"/>
  <c r="CG14" i="6"/>
  <c r="CG23" i="6"/>
  <c r="AZ23" i="6"/>
  <c r="BD23" i="6"/>
  <c r="BH23" i="6"/>
  <c r="BL23" i="6"/>
  <c r="BP23" i="6"/>
  <c r="BT23" i="6"/>
  <c r="BX23" i="6"/>
  <c r="CB23" i="6"/>
  <c r="CF23" i="6"/>
  <c r="Y14" i="6"/>
  <c r="AC14" i="6"/>
  <c r="AG14" i="6"/>
  <c r="AK14" i="6"/>
  <c r="AO14" i="6"/>
  <c r="AS14" i="6"/>
  <c r="AW14" i="6"/>
  <c r="BA14" i="6"/>
  <c r="BE14" i="6"/>
  <c r="BI14" i="6"/>
  <c r="BM14" i="6"/>
  <c r="BQ14" i="6"/>
  <c r="BU14" i="6"/>
  <c r="BY14" i="6"/>
  <c r="CC14" i="6"/>
  <c r="Y17" i="6"/>
  <c r="AC17" i="6"/>
  <c r="AG17" i="6"/>
  <c r="AK17" i="6"/>
  <c r="AO17" i="6"/>
  <c r="AS17" i="6"/>
  <c r="AW17" i="6"/>
  <c r="BA17" i="6"/>
  <c r="BE17" i="6"/>
  <c r="BI17" i="6"/>
  <c r="BM17" i="6"/>
  <c r="BQ17" i="6"/>
  <c r="BU17" i="6"/>
  <c r="BY17" i="6"/>
  <c r="CC17" i="6"/>
  <c r="Y20" i="6"/>
  <c r="AC20" i="6"/>
  <c r="AG20" i="6"/>
  <c r="AK20" i="6"/>
  <c r="AO20" i="6"/>
  <c r="AS20" i="6"/>
  <c r="AW20" i="6"/>
  <c r="BA20" i="6"/>
  <c r="BE20" i="6"/>
  <c r="BI20" i="6"/>
  <c r="BM20" i="6"/>
  <c r="BQ20" i="6"/>
  <c r="BU20" i="6"/>
  <c r="BY20" i="6"/>
  <c r="CC20" i="6"/>
  <c r="Y23" i="6"/>
  <c r="AC23" i="6"/>
  <c r="AG23" i="6"/>
  <c r="AK23" i="6"/>
  <c r="AO23" i="6"/>
  <c r="AS23" i="6"/>
  <c r="AW23" i="6"/>
  <c r="BA23" i="6"/>
  <c r="BE23" i="6"/>
  <c r="BI23" i="6"/>
  <c r="BM23" i="6"/>
  <c r="BQ23" i="6"/>
  <c r="BU23" i="6"/>
  <c r="BY23" i="6"/>
  <c r="CC23" i="6"/>
  <c r="CF20" i="5"/>
  <c r="CB20" i="5"/>
  <c r="BX20" i="5"/>
  <c r="BT20" i="5"/>
  <c r="BP20" i="5"/>
  <c r="BL20" i="5"/>
  <c r="BH20" i="5"/>
  <c r="BD20" i="5"/>
  <c r="AZ20" i="5"/>
  <c r="AV20" i="5"/>
  <c r="AR20" i="5"/>
  <c r="AN20" i="5"/>
  <c r="AJ20" i="5"/>
  <c r="AF20" i="5"/>
  <c r="AB20" i="5"/>
  <c r="X20" i="5"/>
  <c r="CE20" i="5"/>
  <c r="CA20" i="5"/>
  <c r="BW20" i="5"/>
  <c r="BS20" i="5"/>
  <c r="BO20" i="5"/>
  <c r="BK20" i="5"/>
  <c r="BG20" i="5"/>
  <c r="BC20" i="5"/>
  <c r="AY20" i="5"/>
  <c r="AU20" i="5"/>
  <c r="AQ20" i="5"/>
  <c r="AM20" i="5"/>
  <c r="AI20" i="5"/>
  <c r="AE20" i="5"/>
  <c r="AA20" i="5"/>
  <c r="W20" i="5"/>
  <c r="BR20" i="5"/>
  <c r="BB20" i="5"/>
  <c r="AL20" i="5"/>
  <c r="V20" i="5"/>
  <c r="BZ20" i="5"/>
  <c r="AT20" i="5"/>
  <c r="BV20" i="5"/>
  <c r="AP20" i="5"/>
  <c r="CD20" i="5"/>
  <c r="BN20" i="5"/>
  <c r="AX20" i="5"/>
  <c r="AH20" i="5"/>
  <c r="BJ20" i="5"/>
  <c r="AD20" i="5"/>
  <c r="BF20" i="5"/>
  <c r="Z20" i="5"/>
  <c r="CF14" i="5"/>
  <c r="CA14" i="5"/>
  <c r="BV14" i="5"/>
  <c r="BP14" i="5"/>
  <c r="BK14" i="5"/>
  <c r="BF14" i="5"/>
  <c r="AZ14" i="5"/>
  <c r="AU14" i="5"/>
  <c r="AP14" i="5"/>
  <c r="AJ14" i="5"/>
  <c r="AE14" i="5"/>
  <c r="Z14" i="5"/>
  <c r="BX14" i="5"/>
  <c r="BH14" i="5"/>
  <c r="AX14" i="5"/>
  <c r="AM14" i="5"/>
  <c r="AB14" i="5"/>
  <c r="CB14" i="5"/>
  <c r="BW14" i="5"/>
  <c r="BR14" i="5"/>
  <c r="BL14" i="5"/>
  <c r="BB14" i="5"/>
  <c r="AQ14" i="5"/>
  <c r="AF14" i="5"/>
  <c r="CE14" i="5"/>
  <c r="BZ14" i="5"/>
  <c r="BT14" i="5"/>
  <c r="BO14" i="5"/>
  <c r="BJ14" i="5"/>
  <c r="BD14" i="5"/>
  <c r="AY14" i="5"/>
  <c r="AT14" i="5"/>
  <c r="AN14" i="5"/>
  <c r="AI14" i="5"/>
  <c r="AD14" i="5"/>
  <c r="X14" i="5"/>
  <c r="CD14" i="5"/>
  <c r="BS14" i="5"/>
  <c r="BN14" i="5"/>
  <c r="BC14" i="5"/>
  <c r="AR14" i="5"/>
  <c r="AH14" i="5"/>
  <c r="W14" i="5"/>
  <c r="BG14" i="5"/>
  <c r="AV14" i="5"/>
  <c r="AL14" i="5"/>
  <c r="AA14" i="5"/>
  <c r="V14" i="5"/>
  <c r="CF17" i="5"/>
  <c r="CB17" i="5"/>
  <c r="BX17" i="5"/>
  <c r="BT17" i="5"/>
  <c r="BP17" i="5"/>
  <c r="BL17" i="5"/>
  <c r="BH17" i="5"/>
  <c r="BD17" i="5"/>
  <c r="AZ17" i="5"/>
  <c r="AV17" i="5"/>
  <c r="AR17" i="5"/>
  <c r="AN17" i="5"/>
  <c r="AJ17" i="5"/>
  <c r="AF17" i="5"/>
  <c r="CE17" i="5"/>
  <c r="CA17" i="5"/>
  <c r="BW17" i="5"/>
  <c r="BS17" i="5"/>
  <c r="BO17" i="5"/>
  <c r="BK17" i="5"/>
  <c r="BG17" i="5"/>
  <c r="BC17" i="5"/>
  <c r="AY17" i="5"/>
  <c r="AU17" i="5"/>
  <c r="AQ17" i="5"/>
  <c r="AM17" i="5"/>
  <c r="AI17" i="5"/>
  <c r="AE17" i="5"/>
  <c r="AA17" i="5"/>
  <c r="W17" i="5"/>
  <c r="BZ17" i="5"/>
  <c r="BJ17" i="5"/>
  <c r="AT17" i="5"/>
  <c r="AD17" i="5"/>
  <c r="V17" i="5"/>
  <c r="BN17" i="5"/>
  <c r="AH17" i="5"/>
  <c r="BV17" i="5"/>
  <c r="BF17" i="5"/>
  <c r="AP17" i="5"/>
  <c r="AB17" i="5"/>
  <c r="BR17" i="5"/>
  <c r="BB17" i="5"/>
  <c r="AL17" i="5"/>
  <c r="Z17" i="5"/>
  <c r="CD17" i="5"/>
  <c r="AX17" i="5"/>
  <c r="X17" i="5"/>
  <c r="CD11" i="5"/>
  <c r="BO23" i="5"/>
  <c r="BK23" i="5"/>
  <c r="BG23" i="5"/>
  <c r="BC23" i="5"/>
  <c r="AY23" i="5"/>
  <c r="AU23" i="5"/>
  <c r="AQ23" i="5"/>
  <c r="AM23" i="5"/>
  <c r="AI23" i="5"/>
  <c r="AE23" i="5"/>
  <c r="AA23" i="5"/>
  <c r="W23" i="5"/>
  <c r="BZ23" i="5"/>
  <c r="BJ23" i="5"/>
  <c r="AT23" i="5"/>
  <c r="AD23" i="5"/>
  <c r="BR23" i="5"/>
  <c r="AL23" i="5"/>
  <c r="CD23" i="5"/>
  <c r="BN23" i="5"/>
  <c r="AH23" i="5"/>
  <c r="BV23" i="5"/>
  <c r="BF23" i="5"/>
  <c r="AP23" i="5"/>
  <c r="Z23" i="5"/>
  <c r="BB23" i="5"/>
  <c r="V23" i="5"/>
  <c r="AX23" i="5"/>
  <c r="AC11" i="5"/>
  <c r="AG11" i="5"/>
  <c r="AO11" i="5"/>
  <c r="BA11" i="5"/>
  <c r="BK11" i="5"/>
  <c r="BV11" i="5"/>
  <c r="CF11" i="5"/>
  <c r="Z11" i="5"/>
  <c r="AH11" i="5"/>
  <c r="AP11" i="5"/>
  <c r="AX11" i="5"/>
  <c r="S11" i="5"/>
  <c r="W28" i="5" s="1"/>
  <c r="Y28" i="5" s="1"/>
  <c r="W11" i="5"/>
  <c r="AA11" i="5"/>
  <c r="AE11" i="5"/>
  <c r="AI11" i="5"/>
  <c r="AM11" i="5"/>
  <c r="AQ11" i="5"/>
  <c r="AU11" i="5"/>
  <c r="AY11" i="5"/>
  <c r="BC11" i="5"/>
  <c r="BH11" i="5"/>
  <c r="BN11" i="5"/>
  <c r="BS11" i="5"/>
  <c r="BX11" i="5"/>
  <c r="CG23" i="5"/>
  <c r="CG11" i="5"/>
  <c r="CC11" i="5"/>
  <c r="BY11" i="5"/>
  <c r="BU11" i="5"/>
  <c r="BQ11" i="5"/>
  <c r="BM11" i="5"/>
  <c r="BI11" i="5"/>
  <c r="BE11" i="5"/>
  <c r="Y11" i="5"/>
  <c r="AK11" i="5"/>
  <c r="AS11" i="5"/>
  <c r="AW11" i="5"/>
  <c r="BF11" i="5"/>
  <c r="BP11" i="5"/>
  <c r="CA11" i="5"/>
  <c r="CG14" i="5"/>
  <c r="CG20" i="5"/>
  <c r="V11" i="5"/>
  <c r="AD11" i="5"/>
  <c r="AL11" i="5"/>
  <c r="AT11" i="5"/>
  <c r="BB11" i="5"/>
  <c r="BG11" i="5"/>
  <c r="BL11" i="5"/>
  <c r="BR11" i="5"/>
  <c r="BW11" i="5"/>
  <c r="CB11" i="5"/>
  <c r="X11" i="5"/>
  <c r="AB11" i="5"/>
  <c r="AF11" i="5"/>
  <c r="AJ11" i="5"/>
  <c r="AN11" i="5"/>
  <c r="AR11" i="5"/>
  <c r="AV11" i="5"/>
  <c r="AZ11" i="5"/>
  <c r="BD11" i="5"/>
  <c r="BJ11" i="5"/>
  <c r="BO11" i="5"/>
  <c r="BT11" i="5"/>
  <c r="BZ11" i="5"/>
  <c r="CE11" i="5"/>
  <c r="CG17" i="5"/>
  <c r="BS23" i="5"/>
  <c r="BW23" i="5"/>
  <c r="CA23" i="5"/>
  <c r="CE23" i="5"/>
  <c r="X23" i="5"/>
  <c r="AB23" i="5"/>
  <c r="AF23" i="5"/>
  <c r="AJ23" i="5"/>
  <c r="AN23" i="5"/>
  <c r="AR23" i="5"/>
  <c r="AV23" i="5"/>
  <c r="AZ23" i="5"/>
  <c r="BD23" i="5"/>
  <c r="BH23" i="5"/>
  <c r="BL23" i="5"/>
  <c r="BP23" i="5"/>
  <c r="BT23" i="5"/>
  <c r="BX23" i="5"/>
  <c r="CB23" i="5"/>
  <c r="CF23" i="5"/>
  <c r="Y14" i="5"/>
  <c r="AC14" i="5"/>
  <c r="AG14" i="5"/>
  <c r="AK14" i="5"/>
  <c r="AO14" i="5"/>
  <c r="AS14" i="5"/>
  <c r="AW14" i="5"/>
  <c r="BA14" i="5"/>
  <c r="BE14" i="5"/>
  <c r="BI14" i="5"/>
  <c r="BM14" i="5"/>
  <c r="BQ14" i="5"/>
  <c r="BU14" i="5"/>
  <c r="BY14" i="5"/>
  <c r="CC14" i="5"/>
  <c r="Y17" i="5"/>
  <c r="AC17" i="5"/>
  <c r="AG17" i="5"/>
  <c r="AK17" i="5"/>
  <c r="AO17" i="5"/>
  <c r="AS17" i="5"/>
  <c r="AW17" i="5"/>
  <c r="BA17" i="5"/>
  <c r="BE17" i="5"/>
  <c r="BI17" i="5"/>
  <c r="BM17" i="5"/>
  <c r="BQ17" i="5"/>
  <c r="BU17" i="5"/>
  <c r="BY17" i="5"/>
  <c r="CC17" i="5"/>
  <c r="Y20" i="5"/>
  <c r="AC20" i="5"/>
  <c r="AG20" i="5"/>
  <c r="AK20" i="5"/>
  <c r="AO20" i="5"/>
  <c r="AS20" i="5"/>
  <c r="AW20" i="5"/>
  <c r="BA20" i="5"/>
  <c r="BE20" i="5"/>
  <c r="BI20" i="5"/>
  <c r="BM20" i="5"/>
  <c r="BQ20" i="5"/>
  <c r="BU20" i="5"/>
  <c r="BY20" i="5"/>
  <c r="CC20" i="5"/>
  <c r="Y23" i="5"/>
  <c r="AC23" i="5"/>
  <c r="AG23" i="5"/>
  <c r="AK23" i="5"/>
  <c r="AO23" i="5"/>
  <c r="AS23" i="5"/>
  <c r="AW23" i="5"/>
  <c r="BA23" i="5"/>
  <c r="BE23" i="5"/>
  <c r="BI23" i="5"/>
  <c r="BM23" i="5"/>
  <c r="BQ23" i="5"/>
  <c r="BU23" i="5"/>
  <c r="BY23" i="5"/>
  <c r="CC23" i="5"/>
  <c r="AU11" i="4"/>
  <c r="CB11" i="4"/>
  <c r="BT11" i="4"/>
  <c r="BL11" i="4"/>
  <c r="BE11" i="4"/>
  <c r="AZ11" i="4"/>
  <c r="AQ11" i="4"/>
  <c r="AM11" i="4"/>
  <c r="AI11" i="4"/>
  <c r="AE11" i="4"/>
  <c r="AA11" i="4"/>
  <c r="W11" i="4"/>
  <c r="X11" i="4"/>
  <c r="AB11" i="4"/>
  <c r="AF11" i="4"/>
  <c r="AJ11" i="4"/>
  <c r="AN11" i="4"/>
  <c r="AR11" i="4"/>
  <c r="AV11" i="4"/>
  <c r="BA11" i="4"/>
  <c r="BF11" i="4"/>
  <c r="BM11" i="4"/>
  <c r="BU11" i="4"/>
  <c r="AC14" i="4"/>
  <c r="AK14" i="4"/>
  <c r="AS14" i="4"/>
  <c r="BA14" i="4"/>
  <c r="BI14" i="4"/>
  <c r="BQ14" i="4"/>
  <c r="BY14" i="4"/>
  <c r="CE17" i="4"/>
  <c r="CA17" i="4"/>
  <c r="BW17" i="4"/>
  <c r="BS17" i="4"/>
  <c r="BO17" i="4"/>
  <c r="BK17" i="4"/>
  <c r="BG17" i="4"/>
  <c r="BC17" i="4"/>
  <c r="AY17" i="4"/>
  <c r="AU17" i="4"/>
  <c r="AQ17" i="4"/>
  <c r="AM17" i="4"/>
  <c r="AI17" i="4"/>
  <c r="AE17" i="4"/>
  <c r="AA17" i="4"/>
  <c r="W17" i="4"/>
  <c r="S17" i="4"/>
  <c r="W30" i="4" s="1"/>
  <c r="Y30" i="4" s="1"/>
  <c r="CD17" i="4"/>
  <c r="BZ17" i="4"/>
  <c r="BV17" i="4"/>
  <c r="BR17" i="4"/>
  <c r="BN17" i="4"/>
  <c r="BJ17" i="4"/>
  <c r="BF17" i="4"/>
  <c r="BB17" i="4"/>
  <c r="AX17" i="4"/>
  <c r="AT17" i="4"/>
  <c r="AP17" i="4"/>
  <c r="AL17" i="4"/>
  <c r="AH17" i="4"/>
  <c r="AD17" i="4"/>
  <c r="Z17" i="4"/>
  <c r="V17" i="4"/>
  <c r="Y17" i="4"/>
  <c r="AG17" i="4"/>
  <c r="AO17" i="4"/>
  <c r="AW17" i="4"/>
  <c r="BE17" i="4"/>
  <c r="BM17" i="4"/>
  <c r="BU17" i="4"/>
  <c r="CC17" i="4"/>
  <c r="AC20" i="4"/>
  <c r="AK20" i="4"/>
  <c r="AS20" i="4"/>
  <c r="BA20" i="4"/>
  <c r="BI20" i="4"/>
  <c r="BQ20" i="4"/>
  <c r="BY20" i="4"/>
  <c r="CG20" i="4"/>
  <c r="CE23" i="4"/>
  <c r="CA23" i="4"/>
  <c r="BW23" i="4"/>
  <c r="BS23" i="4"/>
  <c r="BO23" i="4"/>
  <c r="BK23" i="4"/>
  <c r="BG23" i="4"/>
  <c r="BC23" i="4"/>
  <c r="AY23" i="4"/>
  <c r="AU23" i="4"/>
  <c r="AQ23" i="4"/>
  <c r="AM23" i="4"/>
  <c r="AI23" i="4"/>
  <c r="AE23" i="4"/>
  <c r="AA23" i="4"/>
  <c r="W23" i="4"/>
  <c r="S23" i="4"/>
  <c r="W32" i="4" s="1"/>
  <c r="Y32" i="4" s="1"/>
  <c r="CD23" i="4"/>
  <c r="BZ23" i="4"/>
  <c r="BV23" i="4"/>
  <c r="BR23" i="4"/>
  <c r="BN23" i="4"/>
  <c r="BJ23" i="4"/>
  <c r="BF23" i="4"/>
  <c r="BB23" i="4"/>
  <c r="AX23" i="4"/>
  <c r="AT23" i="4"/>
  <c r="AP23" i="4"/>
  <c r="AL23" i="4"/>
  <c r="AH23" i="4"/>
  <c r="AD23" i="4"/>
  <c r="Z23" i="4"/>
  <c r="V23" i="4"/>
  <c r="Y23" i="4"/>
  <c r="AG23" i="4"/>
  <c r="AO23" i="4"/>
  <c r="AW23" i="4"/>
  <c r="BE23" i="4"/>
  <c r="BM23" i="4"/>
  <c r="BU23" i="4"/>
  <c r="CC23" i="4"/>
  <c r="X20" i="4"/>
  <c r="AF20" i="4"/>
  <c r="AN20" i="4"/>
  <c r="AV20" i="4"/>
  <c r="BD20" i="4"/>
  <c r="BL20" i="4"/>
  <c r="BT20" i="4"/>
  <c r="AB23" i="4"/>
  <c r="AJ23" i="4"/>
  <c r="AR23" i="4"/>
  <c r="AZ23" i="4"/>
  <c r="BH23" i="4"/>
  <c r="BP23" i="4"/>
  <c r="BX23" i="4"/>
  <c r="CF23" i="4"/>
  <c r="CE11" i="4"/>
  <c r="CA11" i="4"/>
  <c r="BW11" i="4"/>
  <c r="BS11" i="4"/>
  <c r="BO11" i="4"/>
  <c r="BK11" i="4"/>
  <c r="BG11" i="4"/>
  <c r="BC11" i="4"/>
  <c r="AY11" i="4"/>
  <c r="CD11" i="4"/>
  <c r="BZ11" i="4"/>
  <c r="BV11" i="4"/>
  <c r="BR11" i="4"/>
  <c r="BN11" i="4"/>
  <c r="BJ11" i="4"/>
  <c r="Y11" i="4"/>
  <c r="AC11" i="4"/>
  <c r="AG11" i="4"/>
  <c r="AK11" i="4"/>
  <c r="AO11" i="4"/>
  <c r="AS11" i="4"/>
  <c r="AW11" i="4"/>
  <c r="BB11" i="4"/>
  <c r="BH11" i="4"/>
  <c r="BP11" i="4"/>
  <c r="BX11" i="4"/>
  <c r="CF11" i="4"/>
  <c r="V11" i="4"/>
  <c r="Z11" i="4"/>
  <c r="AD11" i="4"/>
  <c r="AH11" i="4"/>
  <c r="AL11" i="4"/>
  <c r="AP11" i="4"/>
  <c r="AT11" i="4"/>
  <c r="AX11" i="4"/>
  <c r="BD11" i="4"/>
  <c r="BI11" i="4"/>
  <c r="BQ11" i="4"/>
  <c r="BY11" i="4"/>
  <c r="CG11" i="4"/>
  <c r="CE14" i="4"/>
  <c r="CA14" i="4"/>
  <c r="BW14" i="4"/>
  <c r="BS14" i="4"/>
  <c r="BO14" i="4"/>
  <c r="BK14" i="4"/>
  <c r="BG14" i="4"/>
  <c r="BC14" i="4"/>
  <c r="AY14" i="4"/>
  <c r="AU14" i="4"/>
  <c r="AQ14" i="4"/>
  <c r="AM14" i="4"/>
  <c r="AI14" i="4"/>
  <c r="AE14" i="4"/>
  <c r="AA14" i="4"/>
  <c r="W14" i="4"/>
  <c r="S14" i="4"/>
  <c r="W29" i="4" s="1"/>
  <c r="Y29" i="4" s="1"/>
  <c r="CD14" i="4"/>
  <c r="BZ14" i="4"/>
  <c r="BV14" i="4"/>
  <c r="BR14" i="4"/>
  <c r="BN14" i="4"/>
  <c r="BJ14" i="4"/>
  <c r="BF14" i="4"/>
  <c r="BB14" i="4"/>
  <c r="AX14" i="4"/>
  <c r="AT14" i="4"/>
  <c r="AP14" i="4"/>
  <c r="AL14" i="4"/>
  <c r="AH14" i="4"/>
  <c r="AD14" i="4"/>
  <c r="Z14" i="4"/>
  <c r="V14" i="4"/>
  <c r="T14" i="4" s="1" a="1"/>
  <c r="T14" i="4" s="1"/>
  <c r="X29" i="4" s="1"/>
  <c r="Z29" i="4" s="1"/>
  <c r="AB29" i="4" s="1"/>
  <c r="Y14" i="4"/>
  <c r="AG14" i="4"/>
  <c r="AO14" i="4"/>
  <c r="AW14" i="4"/>
  <c r="BE14" i="4"/>
  <c r="BM14" i="4"/>
  <c r="BU14" i="4"/>
  <c r="CC14" i="4"/>
  <c r="AC17" i="4"/>
  <c r="AK17" i="4"/>
  <c r="AS17" i="4"/>
  <c r="BA17" i="4"/>
  <c r="BI17" i="4"/>
  <c r="BQ17" i="4"/>
  <c r="BY17" i="4"/>
  <c r="CG17" i="4"/>
  <c r="CE20" i="4"/>
  <c r="CA20" i="4"/>
  <c r="BW20" i="4"/>
  <c r="BS20" i="4"/>
  <c r="BO20" i="4"/>
  <c r="BK20" i="4"/>
  <c r="BG20" i="4"/>
  <c r="BC20" i="4"/>
  <c r="AY20" i="4"/>
  <c r="AU20" i="4"/>
  <c r="AQ20" i="4"/>
  <c r="AM20" i="4"/>
  <c r="AI20" i="4"/>
  <c r="AE20" i="4"/>
  <c r="AA20" i="4"/>
  <c r="W20" i="4"/>
  <c r="S20" i="4"/>
  <c r="W31" i="4" s="1"/>
  <c r="Y31" i="4" s="1"/>
  <c r="CD20" i="4"/>
  <c r="BZ20" i="4"/>
  <c r="BV20" i="4"/>
  <c r="BR20" i="4"/>
  <c r="BN20" i="4"/>
  <c r="BJ20" i="4"/>
  <c r="BF20" i="4"/>
  <c r="BB20" i="4"/>
  <c r="AX20" i="4"/>
  <c r="AT20" i="4"/>
  <c r="AP20" i="4"/>
  <c r="AL20" i="4"/>
  <c r="AH20" i="4"/>
  <c r="AD20" i="4"/>
  <c r="Z20" i="4"/>
  <c r="V20" i="4"/>
  <c r="Y20" i="4"/>
  <c r="AG20" i="4"/>
  <c r="AO20" i="4"/>
  <c r="AW20" i="4"/>
  <c r="BE20" i="4"/>
  <c r="BM20" i="4"/>
  <c r="BU20" i="4"/>
  <c r="CC20" i="4"/>
  <c r="AC23" i="4"/>
  <c r="AK23" i="4"/>
  <c r="AS23" i="4"/>
  <c r="BA23" i="4"/>
  <c r="BI23" i="4"/>
  <c r="BQ23" i="4"/>
  <c r="BY23" i="4"/>
  <c r="CG23" i="4"/>
  <c r="AB20" i="4"/>
  <c r="AJ20" i="4"/>
  <c r="AR20" i="4"/>
  <c r="AZ20" i="4"/>
  <c r="BH20" i="4"/>
  <c r="BP20" i="4"/>
  <c r="BX20" i="4"/>
  <c r="CF20" i="4"/>
  <c r="X23" i="4"/>
  <c r="AF23" i="4"/>
  <c r="AN23" i="4"/>
  <c r="AV23" i="4"/>
  <c r="BD23" i="4"/>
  <c r="BL23" i="4"/>
  <c r="BT23" i="4"/>
  <c r="CB23" i="4"/>
  <c r="T17" i="6" l="1" a="1"/>
  <c r="T17" i="6" s="1"/>
  <c r="X30" i="6" s="1"/>
  <c r="Z30" i="6" s="1"/>
  <c r="AB30" i="6" s="1"/>
  <c r="T14" i="6" a="1"/>
  <c r="T14" i="6" s="1"/>
  <c r="X29" i="6" s="1"/>
  <c r="Z29" i="6" s="1"/>
  <c r="AB29" i="6" s="1"/>
  <c r="T20" i="6" a="1"/>
  <c r="T20" i="6" s="1"/>
  <c r="X31" i="6" s="1"/>
  <c r="Z31" i="6" s="1"/>
  <c r="AB31" i="6" s="1"/>
  <c r="T23" i="6" a="1"/>
  <c r="T23" i="6" s="1"/>
  <c r="X32" i="6" s="1"/>
  <c r="Z32" i="6" s="1"/>
  <c r="AB32" i="6" s="1"/>
  <c r="T11" i="6" a="1"/>
  <c r="T11" i="6" s="1"/>
  <c r="X28" i="6" s="1"/>
  <c r="Z28" i="6" s="1"/>
  <c r="AB28" i="6" s="1"/>
  <c r="T23" i="5" a="1"/>
  <c r="T23" i="5" s="1"/>
  <c r="X32" i="5" s="1"/>
  <c r="Z32" i="5" s="1"/>
  <c r="AB32" i="5" s="1"/>
  <c r="T14" i="5" a="1"/>
  <c r="T14" i="5" s="1"/>
  <c r="X29" i="5" s="1"/>
  <c r="Z29" i="5" s="1"/>
  <c r="AB29" i="5" s="1"/>
  <c r="T17" i="5" a="1"/>
  <c r="T17" i="5" s="1"/>
  <c r="X30" i="5" s="1"/>
  <c r="Z30" i="5" s="1"/>
  <c r="AB30" i="5" s="1"/>
  <c r="T20" i="5" a="1"/>
  <c r="T20" i="5" s="1"/>
  <c r="X31" i="5" s="1"/>
  <c r="Z31" i="5" s="1"/>
  <c r="AB31" i="5" s="1"/>
  <c r="T11" i="5" a="1"/>
  <c r="T11" i="5" s="1"/>
  <c r="X28" i="5" s="1"/>
  <c r="Z28" i="5" s="1"/>
  <c r="AB28" i="5" s="1"/>
  <c r="T11" i="4" a="1"/>
  <c r="T11" i="4" s="1"/>
  <c r="X28" i="4" s="1"/>
  <c r="Z28" i="4" s="1"/>
  <c r="AB28" i="4" s="1"/>
  <c r="T17" i="4" a="1"/>
  <c r="T17" i="4" s="1"/>
  <c r="X30" i="4" s="1"/>
  <c r="Z30" i="4" s="1"/>
  <c r="AB30" i="4" s="1"/>
  <c r="T23" i="4" a="1"/>
  <c r="T23" i="4" s="1"/>
  <c r="X32" i="4" s="1"/>
  <c r="Z32" i="4" s="1"/>
  <c r="AB32" i="4" s="1"/>
  <c r="T20" i="4" a="1"/>
  <c r="T20" i="4" s="1"/>
  <c r="X31" i="4" s="1"/>
  <c r="Z31" i="4" s="1"/>
  <c r="AB3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13E27-5D58-44C0-9019-A915CFCE37B5}" keepAlive="1" name="Query - 3787415_evaluation_task1_1" description="Connection to the '3787415_evaluation_task1_1' query in the workbook." type="5" refreshedVersion="8" background="1" saveData="1">
    <dbPr connection="Provider=Microsoft.Mashup.OleDb.1;Data Source=$Workbook$;Location=3787415_evaluation_task1_1;Extended Properties=&quot;&quot;" command="SELECT * FROM [3787415_evaluation_task1_1]"/>
  </connection>
  <connection id="2" xr16:uid="{84206102-4773-48EE-A9F7-5E6437101D84}" keepAlive="1" name="Query - ASE_Project2025_task1_2_Template_3787415" description="Connection to the 'ASE_Project2025_task1_2_Template_3787415' query in the workbook." type="5" refreshedVersion="8" background="1" saveData="1">
    <dbPr connection="Provider=Microsoft.Mashup.OleDb.1;Data Source=$Workbook$;Location=ASE_Project2025_task1_2_Template_3787415;Extended Properties=&quot;&quot;" command="SELECT * FROM [ASE_Project2025_task1_2_Template_3787415]"/>
  </connection>
  <connection id="3" xr16:uid="{E9A3739B-050C-445F-91C9-796E41675863}" keepAlive="1" name="Query - lc1panel" description="Connection to the 'lc1panel' query in the workbook." type="5" refreshedVersion="8" background="1" saveData="1">
    <dbPr connection="Provider=Microsoft.Mashup.OleDb.1;Data Source=$Workbook$;Location=lc1panel;Extended Properties=&quot;&quot;" command="SELECT * FROM [lc1panel]"/>
  </connection>
  <connection id="4" xr16:uid="{19509501-4569-45DC-B954-5E30267BE0E1}" keepAlive="1" name="Query - lc2panel" description="Connection to the 'lc2panel' query in the workbook." type="5" refreshedVersion="8" background="1" saveData="1">
    <dbPr connection="Provider=Microsoft.Mashup.OleDb.1;Data Source=$Workbook$;Location=lc2panel;Extended Properties=&quot;&quot;" command="SELECT * FROM [lc2panel]"/>
  </connection>
  <connection id="5" xr16:uid="{3C6F6EB4-0A01-4C33-8E78-F5E6985C28B6}" keepAlive="1" name="Query - lc3panel" description="Connection to the 'lc3panel' query in the workbook." type="5" refreshedVersion="8" background="1" saveData="1">
    <dbPr connection="Provider=Microsoft.Mashup.OleDb.1;Data Source=$Workbook$;Location=lc3panel;Extended Properties=&quot;&quot;" command="SELECT * FROM [lc3panel]"/>
  </connection>
  <connection id="6" xr16:uid="{9D8CD8DA-168A-4F07-BAA5-16E0D3676150}" keepAlive="1" name="Query - PanelStresses" description="Connection to the 'PanelStresses' query in the workbook." type="5" refreshedVersion="0" background="1">
    <dbPr connection="Provider=Microsoft.Mashup.OleDb.1;Data Source=$Workbook$;Location=PanelStresses;Extended Properties=&quot;&quot;" command="SELECT * FROM [PanelStres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<sst xmlns="http://schemas.openxmlformats.org/spreadsheetml/2006/main" count="5703" uniqueCount="607">
  <si>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</si>
  <si>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</si>
  <si>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</si>
  <si>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</si>
  <si>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</si>
  <si>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</si>
  <si>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</si>
  <si>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</si>
  <si>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</si>
  <si>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</si>
  <si>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</si>
  <si>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</si>
  <si>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</si>
  <si>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</si>
  <si>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</si>
  <si>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</si>
  <si>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</si>
  <si>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</si>
  <si>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</si>
  <si>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</si>
  <si>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</si>
  <si>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</si>
  <si>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</si>
  <si>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ASE project 2025 - Task 1.2</t>
  </si>
  <si>
    <t/>
  </si>
  <si>
    <t>matrikelnr</t>
  </si>
  <si>
    <t>3787415</t>
  </si>
  <si>
    <t>name</t>
  </si>
  <si>
    <t>Simon</t>
  </si>
  <si>
    <t>surname</t>
  </si>
  <si>
    <t>Holighaus</t>
  </si>
  <si>
    <t>Personalised Input Values</t>
  </si>
  <si>
    <t>E-modulus_avg</t>
  </si>
  <si>
    <t>E-modulus_B-basis</t>
  </si>
  <si>
    <t>65742.86</t>
  </si>
  <si>
    <t>Yield strength (t/c)</t>
  </si>
  <si>
    <t>490</t>
  </si>
  <si>
    <t>Ultimate strength (t/c)</t>
  </si>
  <si>
    <t>530</t>
  </si>
  <si>
    <t>Load scale factor 1</t>
  </si>
  <si>
    <t>1.54</t>
  </si>
  <si>
    <t>Load scale factor 2</t>
  </si>
  <si>
    <t>Load scale factor 3</t>
  </si>
  <si>
    <t>1.02</t>
  </si>
  <si>
    <t>limit model mass (skin and stringer) [kg]</t>
  </si>
  <si>
    <t>cross-section dimensions and element offsets [mm]</t>
  </si>
  <si>
    <t>panel ID</t>
  </si>
  <si>
    <t>t_new</t>
  </si>
  <si>
    <t>offset</t>
  </si>
  <si>
    <t>1</t>
  </si>
  <si>
    <t>2</t>
  </si>
  <si>
    <t>3</t>
  </si>
  <si>
    <t>4</t>
  </si>
  <si>
    <t>5</t>
  </si>
  <si>
    <t>stringer ID</t>
  </si>
  <si>
    <t>h_web,new(DIM1)</t>
  </si>
  <si>
    <t>t_new(DIM2)</t>
  </si>
  <si>
    <t>w_flange,top,new(DIM3)</t>
  </si>
  <si>
    <t>w_flange,bottom,newDIM(4)</t>
  </si>
  <si>
    <t>new model mass (skin and stringer) [kg]</t>
  </si>
  <si>
    <t>Strength analysis</t>
  </si>
  <si>
    <t>LC1</t>
  </si>
  <si>
    <t>LC2</t>
  </si>
  <si>
    <t>LC3</t>
  </si>
  <si>
    <t>element ID</t>
  </si>
  <si>
    <t>RF_strength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</si>
  <si>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</si>
  <si>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</si>
  <si>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</si>
  <si>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</si>
  <si>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</si>
  <si>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</si>
  <si>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</si>
  <si>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</si>
  <si>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</si>
  <si>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</si>
  <si>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</si>
  <si>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</si>
  <si>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</si>
  <si>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</si>
  <si>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</si>
  <si>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</si>
  <si>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</si>
  <si>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</si>
  <si>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</si>
  <si>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</si>
  <si>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</si>
  <si>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</si>
  <si>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</si>
  <si>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</si>
  <si>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</si>
  <si>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</si>
  <si>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</si>
  <si>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</si>
  <si>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</si>
  <si>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</si>
  <si>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</si>
  <si>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</si>
  <si>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</si>
  <si>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</si>
  <si>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</si>
  <si>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</si>
  <si>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</si>
  <si>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</si>
  <si>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</si>
  <si>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</si>
  <si>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</si>
  <si>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</si>
  <si>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</si>
  <si>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</si>
  <si>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</si>
  <si>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</si>
  <si>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</si>
  <si>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</si>
  <si>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</si>
  <si>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</si>
  <si>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</si>
  <si>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</si>
  <si>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Stability analysis</t>
  </si>
  <si>
    <t>sig_xx,avg</t>
  </si>
  <si>
    <t>sig_yy,avg</t>
  </si>
  <si>
    <t>sig_xy,avg</t>
  </si>
  <si>
    <t>k_shear</t>
  </si>
  <si>
    <t>k_biax</t>
  </si>
  <si>
    <t>RF_panelbuckl</t>
  </si>
  <si>
    <t>sig_axial,comb,avg</t>
  </si>
  <si>
    <t>sig_crip</t>
  </si>
  <si>
    <t>RF_columnbuckl_comb</t>
  </si>
  <si>
    <t>combined crossection properties for combined buckling mode</t>
  </si>
  <si>
    <t>I_comb</t>
  </si>
  <si>
    <t>r_gyr</t>
  </si>
  <si>
    <t>lamda</t>
  </si>
  <si>
    <t>lamda_crit</t>
  </si>
  <si>
    <t>File</t>
  </si>
  <si>
    <t>ID</t>
  </si>
  <si>
    <t>C:/Users/sihol/OneDrive/Desktop/temp/an1.h3d</t>
  </si>
  <si>
    <t>Loadcase</t>
  </si>
  <si>
    <t>Step</t>
  </si>
  <si>
    <t>Subcase 1 (LC1)</t>
  </si>
  <si>
    <t>Static Analysis</t>
  </si>
  <si>
    <t>0</t>
  </si>
  <si>
    <t>Element Stresses (2D &amp; 3D)</t>
  </si>
  <si>
    <t>System=elemental</t>
  </si>
  <si>
    <t>Averaging=none</t>
  </si>
  <si>
    <t>method=Results Query</t>
  </si>
  <si>
    <t>Elements</t>
  </si>
  <si>
    <t>FileID</t>
  </si>
  <si>
    <t>Layer</t>
  </si>
  <si>
    <t>XX</t>
  </si>
  <si>
    <t>XY</t>
  </si>
  <si>
    <t>YY</t>
  </si>
  <si>
    <t>Mid</t>
  </si>
  <si>
    <t>-38.40</t>
  </si>
  <si>
    <t>17.90</t>
  </si>
  <si>
    <t>8.66</t>
  </si>
  <si>
    <t>-48.17</t>
  </si>
  <si>
    <t>17.48</t>
  </si>
  <si>
    <t>12.65</t>
  </si>
  <si>
    <t>-38.66</t>
  </si>
  <si>
    <t>22.63</t>
  </si>
  <si>
    <t>13.81</t>
  </si>
  <si>
    <t>-46.50</t>
  </si>
  <si>
    <t>15.70</t>
  </si>
  <si>
    <t>1.86</t>
  </si>
  <si>
    <t>-43.93</t>
  </si>
  <si>
    <t>11.96</t>
  </si>
  <si>
    <t>9.62</t>
  </si>
  <si>
    <t>-46.19</t>
  </si>
  <si>
    <t>12.42</t>
  </si>
  <si>
    <t>12.51</t>
  </si>
  <si>
    <t>-40.45</t>
  </si>
  <si>
    <t>13.91</t>
  </si>
  <si>
    <t>-0.88</t>
  </si>
  <si>
    <t>-41.55</t>
  </si>
  <si>
    <t>11.75</t>
  </si>
  <si>
    <t>7.99</t>
  </si>
  <si>
    <t>-40.49</t>
  </si>
  <si>
    <t>14.19</t>
  </si>
  <si>
    <t>16.90</t>
  </si>
  <si>
    <t>-35.28</t>
  </si>
  <si>
    <t>16.10</t>
  </si>
  <si>
    <t>-4.57</t>
  </si>
  <si>
    <t>-36.64</t>
  </si>
  <si>
    <t>9.59</t>
  </si>
  <si>
    <t>7.77</t>
  </si>
  <si>
    <t>-40.06</t>
  </si>
  <si>
    <t>14.51</t>
  </si>
  <si>
    <t>20.80</t>
  </si>
  <si>
    <t>-28.73</t>
  </si>
  <si>
    <t>19.66</t>
  </si>
  <si>
    <t>2.36</t>
  </si>
  <si>
    <t>-32.93</t>
  </si>
  <si>
    <t>15.32</t>
  </si>
  <si>
    <t>4.52</t>
  </si>
  <si>
    <t>-35.08</t>
  </si>
  <si>
    <t>18.26</t>
  </si>
  <si>
    <t>11.12</t>
  </si>
  <si>
    <t>18.30</t>
  </si>
  <si>
    <t>11.15</t>
  </si>
  <si>
    <t>-32.54</t>
  </si>
  <si>
    <t>15.33</t>
  </si>
  <si>
    <t>4.49</t>
  </si>
  <si>
    <t>-28.55</t>
  </si>
  <si>
    <t>19.56</t>
  </si>
  <si>
    <t>-41.08</t>
  </si>
  <si>
    <t>14.63</t>
  </si>
  <si>
    <t>20.89</t>
  </si>
  <si>
    <t>-37.68</t>
  </si>
  <si>
    <t>9.47</t>
  </si>
  <si>
    <t>7.61</t>
  </si>
  <si>
    <t>-36.60</t>
  </si>
  <si>
    <t>16.18</t>
  </si>
  <si>
    <t>-4.50</t>
  </si>
  <si>
    <t>-40.72</t>
  </si>
  <si>
    <t>14.04</t>
  </si>
  <si>
    <t>16.93</t>
  </si>
  <si>
    <t>-41.59</t>
  </si>
  <si>
    <t>11.78</t>
  </si>
  <si>
    <t>7.92</t>
  </si>
  <si>
    <t>-40.57</t>
  </si>
  <si>
    <t>14.03</t>
  </si>
  <si>
    <t>-0.84</t>
  </si>
  <si>
    <t>-46.30</t>
  </si>
  <si>
    <t>12.45</t>
  </si>
  <si>
    <t>12.52</t>
  </si>
  <si>
    <t>-44.15</t>
  </si>
  <si>
    <t>11.95</t>
  </si>
  <si>
    <t>9.61</t>
  </si>
  <si>
    <t>-46.55</t>
  </si>
  <si>
    <t>15.68</t>
  </si>
  <si>
    <t>1.88</t>
  </si>
  <si>
    <t>-38.65</t>
  </si>
  <si>
    <t>22.61</t>
  </si>
  <si>
    <t>13.82</t>
  </si>
  <si>
    <t>-48.19</t>
  </si>
  <si>
    <t>17.50</t>
  </si>
  <si>
    <t>12.64</t>
  </si>
  <si>
    <t>-38.44</t>
  </si>
  <si>
    <t>17.91</t>
  </si>
  <si>
    <t>8.67</t>
  </si>
  <si>
    <t>Subcase 2 (LC2)</t>
  </si>
  <si>
    <t>-40.53</t>
  </si>
  <si>
    <t>18.57</t>
  </si>
  <si>
    <t>-14.49</t>
  </si>
  <si>
    <t>-49.87</t>
  </si>
  <si>
    <t>-11.29</t>
  </si>
  <si>
    <t>-40.79</t>
  </si>
  <si>
    <t>21.97</t>
  </si>
  <si>
    <t>-9.34</t>
  </si>
  <si>
    <t>-45.42</t>
  </si>
  <si>
    <t>15.15</t>
  </si>
  <si>
    <t>-14.01</t>
  </si>
  <si>
    <t>-42.15</t>
  </si>
  <si>
    <t>-6.63</t>
  </si>
  <si>
    <t>-45.11</t>
  </si>
  <si>
    <t>12.98</t>
  </si>
  <si>
    <t>-3.36</t>
  </si>
  <si>
    <t>-40.63</t>
  </si>
  <si>
    <t>13.77</t>
  </si>
  <si>
    <t>-17.00</t>
  </si>
  <si>
    <t>-41.51</t>
  </si>
  <si>
    <t>-7.78</t>
  </si>
  <si>
    <t>-40.67</t>
  </si>
  <si>
    <t>14.33</t>
  </si>
  <si>
    <t>0.78</t>
  </si>
  <si>
    <t>-36.11</t>
  </si>
  <si>
    <t>16.01</t>
  </si>
  <si>
    <t>-20.74</t>
  </si>
  <si>
    <t>-7.89</t>
  </si>
  <si>
    <t>-40.90</t>
  </si>
  <si>
    <t>14.60</t>
  </si>
  <si>
    <t>4.63</t>
  </si>
  <si>
    <t>-28.62</t>
  </si>
  <si>
    <t>19.67</t>
  </si>
  <si>
    <t>-9.81</t>
  </si>
  <si>
    <t>-32.71</t>
  </si>
  <si>
    <t>-7.14</t>
  </si>
  <si>
    <t>-34.97</t>
  </si>
  <si>
    <t>18.25</t>
  </si>
  <si>
    <t>-1.05</t>
  </si>
  <si>
    <t>-34.93</t>
  </si>
  <si>
    <t>18.21</t>
  </si>
  <si>
    <t>-1.06</t>
  </si>
  <si>
    <t>-32.24</t>
  </si>
  <si>
    <t>-7.10</t>
  </si>
  <si>
    <t>-28.40</t>
  </si>
  <si>
    <t>19.65</t>
  </si>
  <si>
    <t>-9.84</t>
  </si>
  <si>
    <t>-41.94</t>
  </si>
  <si>
    <t>14.73</t>
  </si>
  <si>
    <t>-38.61</t>
  </si>
  <si>
    <t>-7.87</t>
  </si>
  <si>
    <t>-37.46</t>
  </si>
  <si>
    <t>16.08</t>
  </si>
  <si>
    <t>-20.76</t>
  </si>
  <si>
    <t>-40.76</t>
  </si>
  <si>
    <t>14.28</t>
  </si>
  <si>
    <t>0.76</t>
  </si>
  <si>
    <t>-41.33</t>
  </si>
  <si>
    <t>-7.75</t>
  </si>
  <si>
    <t>-40.61</t>
  </si>
  <si>
    <t>13.79</t>
  </si>
  <si>
    <t>-17.01</t>
  </si>
  <si>
    <t>12.99</t>
  </si>
  <si>
    <t>-3.38</t>
  </si>
  <si>
    <t>-6.61</t>
  </si>
  <si>
    <t>-45.36</t>
  </si>
  <si>
    <t>15.14</t>
  </si>
  <si>
    <t>-14.02</t>
  </si>
  <si>
    <t>-40.78</t>
  </si>
  <si>
    <t>-11.28</t>
  </si>
  <si>
    <t>-40.56</t>
  </si>
  <si>
    <t>18.55</t>
  </si>
  <si>
    <t>-14.50</t>
  </si>
  <si>
    <t>Subcase 3 (LC3)</t>
  </si>
  <si>
    <t>-18.49</t>
  </si>
  <si>
    <t>120.43</t>
  </si>
  <si>
    <t>-9.85</t>
  </si>
  <si>
    <t>-24.08</t>
  </si>
  <si>
    <t>104.89</t>
  </si>
  <si>
    <t>6.33</t>
  </si>
  <si>
    <t>-20.04</t>
  </si>
  <si>
    <t>122.79</t>
  </si>
  <si>
    <t>21.08</t>
  </si>
  <si>
    <t>-24.09</t>
  </si>
  <si>
    <t>85.19</t>
  </si>
  <si>
    <t>-28.35</t>
  </si>
  <si>
    <t>-21.96</t>
  </si>
  <si>
    <t>71.77</t>
  </si>
  <si>
    <t>4.81</t>
  </si>
  <si>
    <t>-22.25</t>
  </si>
  <si>
    <t>83.55</t>
  </si>
  <si>
    <t>35.54</t>
  </si>
  <si>
    <t>-20.12</t>
  </si>
  <si>
    <t>84.22</t>
  </si>
  <si>
    <t>-49.33</t>
  </si>
  <si>
    <t>-20.77</t>
  </si>
  <si>
    <t>70.52</t>
  </si>
  <si>
    <t>3.99</t>
  </si>
  <si>
    <t>-20.35</t>
  </si>
  <si>
    <t>84.36</t>
  </si>
  <si>
    <t>57.34</t>
  </si>
  <si>
    <t>-4.49</t>
  </si>
  <si>
    <t>92.22</t>
  </si>
  <si>
    <t>-72.04</t>
  </si>
  <si>
    <t>-18.32</t>
  </si>
  <si>
    <t>57.56</t>
  </si>
  <si>
    <t>3.89</t>
  </si>
  <si>
    <t>-33.18</t>
  </si>
  <si>
    <t>91.43</t>
  </si>
  <si>
    <t>80.16</t>
  </si>
  <si>
    <t>3.08</t>
  </si>
  <si>
    <t>114.12</t>
  </si>
  <si>
    <t>-22.92</t>
  </si>
  <si>
    <t>-16.47</t>
  </si>
  <si>
    <t>91.89</t>
  </si>
  <si>
    <t>2.26</t>
  </si>
  <si>
    <t>-34.99</t>
  </si>
  <si>
    <t>113.41</t>
  </si>
  <si>
    <t>29.67</t>
  </si>
  <si>
    <t>-35.50</t>
  </si>
  <si>
    <t>113.28</t>
  </si>
  <si>
    <t>29.73</t>
  </si>
  <si>
    <t>-16.27</t>
  </si>
  <si>
    <t>91.99</t>
  </si>
  <si>
    <t>2.24</t>
  </si>
  <si>
    <t>3.69</t>
  </si>
  <si>
    <t>113.91</t>
  </si>
  <si>
    <t>-22.98</t>
  </si>
  <si>
    <t>-32.87</t>
  </si>
  <si>
    <t>92.04</t>
  </si>
  <si>
    <t>80.29</t>
  </si>
  <si>
    <t>-18.84</t>
  </si>
  <si>
    <t>56.82</t>
  </si>
  <si>
    <t>3.80</t>
  </si>
  <si>
    <t>-5.98</t>
  </si>
  <si>
    <t>92.82</t>
  </si>
  <si>
    <t>-72.09</t>
  </si>
  <si>
    <t>-20.78</t>
  </si>
  <si>
    <t>84.21</t>
  </si>
  <si>
    <t>57.33</t>
  </si>
  <si>
    <t>-20.79</t>
  </si>
  <si>
    <t>70.68</t>
  </si>
  <si>
    <t>3.96</t>
  </si>
  <si>
    <t>-19.86</t>
  </si>
  <si>
    <t>-49.29</t>
  </si>
  <si>
    <t>-22.46</t>
  </si>
  <si>
    <t>83.60</t>
  </si>
  <si>
    <t>35.52</t>
  </si>
  <si>
    <t>-22.08</t>
  </si>
  <si>
    <t>71.70</t>
  </si>
  <si>
    <t>4.80</t>
  </si>
  <si>
    <t>-23.97</t>
  </si>
  <si>
    <t>85.22</t>
  </si>
  <si>
    <t>-28.33</t>
  </si>
  <si>
    <t>-19.92</t>
  </si>
  <si>
    <t>122.74</t>
  </si>
  <si>
    <t>-24.10</t>
  </si>
  <si>
    <t>104.98</t>
  </si>
  <si>
    <t>6.32</t>
  </si>
  <si>
    <t>-18.63</t>
  </si>
  <si>
    <t>120.39</t>
  </si>
  <si>
    <t>m</t>
  </si>
  <si>
    <t>avgXX</t>
  </si>
  <si>
    <t>avgYY</t>
  </si>
  <si>
    <t>avgXY</t>
  </si>
  <si>
    <t>alpha</t>
  </si>
  <si>
    <t>beta</t>
  </si>
  <si>
    <t>n</t>
  </si>
  <si>
    <t>1. - 3.</t>
  </si>
  <si>
    <t>4. - 6.</t>
  </si>
  <si>
    <t>7. - 9.</t>
  </si>
  <si>
    <t>10. - 12.</t>
  </si>
  <si>
    <t>13. - 15.</t>
  </si>
  <si>
    <t>16. - 18.</t>
  </si>
  <si>
    <t>Panel</t>
  </si>
  <si>
    <t>sigmacrit_shear</t>
  </si>
  <si>
    <t>sigmacrit_biax</t>
  </si>
  <si>
    <t>RF_shear</t>
  </si>
  <si>
    <t>RF_biax</t>
  </si>
  <si>
    <t>19. - 21.</t>
  </si>
  <si>
    <t>22. - 24.</t>
  </si>
  <si>
    <t>25. - 27.</t>
  </si>
  <si>
    <t>sigma_e</t>
  </si>
  <si>
    <t>28. - 30.</t>
  </si>
  <si>
    <t>ASE project 2025 - Task 1.1</t>
  </si>
  <si>
    <t>--- Feedback ---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</si>
  <si>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</si>
  <si>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</si>
  <si>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</si>
  <si>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</si>
  <si>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</si>
  <si>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</si>
  <si>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</si>
  <si>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</si>
  <si>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</si>
  <si>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</si>
  <si>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</si>
  <si>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</si>
  <si>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</si>
  <si>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</si>
  <si>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</si>
  <si>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</si>
  <si>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</si>
  <si>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</si>
  <si>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</si>
  <si>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</si>
  <si>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</si>
  <si>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 xml:space="preserve"> --&gt; total: 95.0% &lt;-- </t>
  </si>
  <si>
    <t>72646.95</t>
  </si>
  <si>
    <t>model mass (skin and stringer) [kg]</t>
  </si>
  <si>
    <t>19.6992</t>
  </si>
  <si>
    <t>True</t>
  </si>
  <si>
    <t>total: 100.0%</t>
  </si>
  <si>
    <t>3.994211827</t>
  </si>
  <si>
    <t>4.486142423</t>
  </si>
  <si>
    <t>1.609766665</t>
  </si>
  <si>
    <t>3.266049511</t>
  </si>
  <si>
    <t>3.85066982</t>
  </si>
  <si>
    <t>1.83161171</t>
  </si>
  <si>
    <t>3.380171468</t>
  </si>
  <si>
    <t>3.908862045</t>
  </si>
  <si>
    <t>1.54562278</t>
  </si>
  <si>
    <t>2.997745596</t>
  </si>
  <si>
    <t>3.359911119</t>
  </si>
  <si>
    <t>1.560094163</t>
  </si>
  <si>
    <t>3.025160934</t>
  </si>
  <si>
    <t>3.637136616</t>
  </si>
  <si>
    <t>1.829923033</t>
  </si>
  <si>
    <t>2.831503327</t>
  </si>
  <si>
    <t>3.297831763</t>
  </si>
  <si>
    <t>1.527476565</t>
  </si>
  <si>
    <t>3.168722877</t>
  </si>
  <si>
    <t>3.444808391</t>
  </si>
  <si>
    <t>1.519381332</t>
  </si>
  <si>
    <t>2.957133084</t>
  </si>
  <si>
    <t>3.440206092</t>
  </si>
  <si>
    <t>1.844496135</t>
  </si>
  <si>
    <t>2.714003721</t>
  </si>
  <si>
    <t>3.20326632</t>
  </si>
  <si>
    <t>1.442162651</t>
  </si>
  <si>
    <t>3.37291536</t>
  </si>
  <si>
    <t>3.531841392</t>
  </si>
  <si>
    <t>1.318984617</t>
  </si>
  <si>
    <t>3.116227787</t>
  </si>
  <si>
    <t>3.630005138</t>
  </si>
  <si>
    <t>2.268696424</t>
  </si>
  <si>
    <t>2.420572233</t>
  </si>
  <si>
    <t>2.832312029</t>
  </si>
  <si>
    <t>1.209355693</t>
  </si>
  <si>
    <t>2.618299351</t>
  </si>
  <si>
    <t>2.781747554</t>
  </si>
  <si>
    <t>0.881583012</t>
  </si>
  <si>
    <t>2.641933805</t>
  </si>
  <si>
    <t>2.927327923</t>
  </si>
  <si>
    <t>1.079212944</t>
  </si>
  <si>
    <t>2.238270709</t>
  </si>
  <si>
    <t>2.479468457</t>
  </si>
  <si>
    <t>0.85829561</t>
  </si>
  <si>
    <t>4.46071624</t>
  </si>
  <si>
    <t>4.081004081</t>
  </si>
  <si>
    <t>15.7037037</t>
  </si>
  <si>
    <t>4.906725918</t>
  </si>
  <si>
    <t>3.885772939</t>
  </si>
  <si>
    <t>14.81481481</t>
  </si>
  <si>
    <t>4.348182788</t>
  </si>
  <si>
    <t>3.986611005</t>
  </si>
  <si>
    <t>11.52800435</t>
  </si>
  <si>
    <t>4.261649178</t>
  </si>
  <si>
    <t>4.475406375</t>
  </si>
  <si>
    <t>17.41416133</t>
  </si>
  <si>
    <t>4.064105513</t>
  </si>
  <si>
    <t>4.251905335</t>
  </si>
  <si>
    <t>12.2727799</t>
  </si>
  <si>
    <t>4.068317022</t>
  </si>
  <si>
    <t>4.262677444</t>
  </si>
  <si>
    <t>9.831200148</t>
  </si>
  <si>
    <t>4.254977521</t>
  </si>
  <si>
    <t>4.503356275</t>
  </si>
  <si>
    <t>17.20220708</t>
  </si>
  <si>
    <t>4.128690504</t>
  </si>
  <si>
    <t>4.381070469</t>
  </si>
  <si>
    <t>12.46765467</t>
  </si>
  <si>
    <t>4.067848645</t>
  </si>
  <si>
    <t>4.294279695</t>
  </si>
  <si>
    <t>9.888982181</t>
  </si>
  <si>
    <t>4.989879019</t>
  </si>
  <si>
    <t>5.30929126</t>
  </si>
  <si>
    <t>12.857836</t>
  </si>
  <si>
    <t>4.170108974</t>
  </si>
  <si>
    <t>4.390324718</t>
  </si>
  <si>
    <t>12.59206462</t>
  </si>
  <si>
    <t>3.577334548</t>
  </si>
  <si>
    <t>3.738581455</t>
  </si>
  <si>
    <t>4.224454009</t>
  </si>
  <si>
    <t>4.175036433</t>
  </si>
  <si>
    <t>4.390870304</t>
  </si>
  <si>
    <t>12.60554168</t>
  </si>
  <si>
    <t>4.174543163</t>
  </si>
  <si>
    <t>4.387598824</t>
  </si>
  <si>
    <t>total: 91.7%</t>
  </si>
  <si>
    <t>-73.85666667</t>
  </si>
  <si>
    <t>18.48</t>
  </si>
  <si>
    <t>30.7</t>
  </si>
  <si>
    <t>5.624444444</t>
  </si>
  <si>
    <t>5.051213842</t>
  </si>
  <si>
    <t>0.991171471</t>
  </si>
  <si>
    <t>-75.54333333</t>
  </si>
  <si>
    <t>-18.48</t>
  </si>
  <si>
    <t>3.040374695</t>
  </si>
  <si>
    <t>-96.36333333</t>
  </si>
  <si>
    <t>30.60666667</t>
  </si>
  <si>
    <t>4.830947659</t>
  </si>
  <si>
    <t>0.749136162</t>
  </si>
  <si>
    <t>-95.60666667</t>
  </si>
  <si>
    <t>30.60333333</t>
  </si>
  <si>
    <t>3.227680247</t>
  </si>
  <si>
    <t>-96.50333333</t>
  </si>
  <si>
    <t>4.829527334</t>
  </si>
  <si>
    <t>0.747938319</t>
  </si>
  <si>
    <t>-97.04666667</t>
  </si>
  <si>
    <t>3.238827975</t>
  </si>
  <si>
    <t>-95.82666667</t>
  </si>
  <si>
    <t>31.07333333</t>
  </si>
  <si>
    <t>4.83643853</t>
  </si>
  <si>
    <t>0.751823802</t>
  </si>
  <si>
    <t>-96.85</t>
  </si>
  <si>
    <t>31.07</t>
  </si>
  <si>
    <t>3.237320541</t>
  </si>
  <si>
    <t>-95.31666667</t>
  </si>
  <si>
    <t>18.47666667</t>
  </si>
  <si>
    <t>54.30666667</t>
  </si>
  <si>
    <t>4.841546254</t>
  </si>
  <si>
    <t>0.641741748</t>
  </si>
  <si>
    <t>-96.38666667</t>
  </si>
  <si>
    <t>-18.47666667</t>
  </si>
  <si>
    <t>54.31</t>
  </si>
  <si>
    <t>3.23388488</t>
  </si>
  <si>
    <t>-83.63580645</t>
  </si>
  <si>
    <t>490.0</t>
  </si>
  <si>
    <t>0.402201516</t>
  </si>
  <si>
    <t>-86.18241935</t>
  </si>
  <si>
    <t>0.390316823</t>
  </si>
  <si>
    <t>-27.69758065</t>
  </si>
  <si>
    <t>1.214490484</t>
  </si>
  <si>
    <t>-94.33010753</t>
  </si>
  <si>
    <t>0.356603517</t>
  </si>
  <si>
    <t>-93.48537634</t>
  </si>
  <si>
    <t>0.359825776</t>
  </si>
  <si>
    <t>-31.24053763</t>
  </si>
  <si>
    <t>1.076756377</t>
  </si>
  <si>
    <t>-94.035</t>
  </si>
  <si>
    <t>0.357722637</t>
  </si>
  <si>
    <t>-93.75768817</t>
  </si>
  <si>
    <t>0.358780691</t>
  </si>
  <si>
    <t>-31.14284946</t>
  </si>
  <si>
    <t>1.080133922</t>
  </si>
  <si>
    <t>-93.48102151</t>
  </si>
  <si>
    <t>0.359842539</t>
  </si>
  <si>
    <t>-93.50123656</t>
  </si>
  <si>
    <t>0.359764741</t>
  </si>
  <si>
    <t>-30.95908602</t>
  </si>
  <si>
    <t>1.086545259</t>
  </si>
  <si>
    <t>43392.34</t>
  </si>
  <si>
    <t>6.613794545</t>
  </si>
  <si>
    <t>113.3993496</t>
  </si>
  <si>
    <t>51.46252928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</si>
</sst>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mde-my.sharepoint.com/personal/simon_holighaus_tum_de/Documents/ASE%20Project%201%20Table.xlsx" TargetMode="External"/><Relationship Id="rId1" Type="http://schemas.openxmlformats.org/officeDocument/2006/relationships/externalLinkPath" Target="https://tumde-my.sharepoint.com/personal/simon_holighaus_tum_de/Documents/ASE%20Project%201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E_Project2025_task1_1_Templat"/>
      <sheetName val="loadcase1stringer"/>
      <sheetName val="loadcase2stringer"/>
      <sheetName val="loadcase3stringer"/>
      <sheetName val="loadcase1skin"/>
      <sheetName val="loadcase2skin"/>
      <sheetName val="loadcase3skin"/>
      <sheetName val="Tabelle1"/>
      <sheetName val="Tabelle2"/>
      <sheetName val="PanelStresses"/>
      <sheetName val="StringerStresses"/>
      <sheetName val="Tabelle3"/>
    </sheetNames>
    <sheetDataSet>
      <sheetData sheetId="0">
        <row r="9">
          <cell r="B9">
            <v>65742.86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7036AF-FBE2-4397-A7CB-1F69603C883F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2253E1-437C-4B92-9419-AF53BCE8C42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0D19AC0-2529-4775-BCE6-DBAF4A71747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D43E23B-BBAA-4B5E-A11C-1651D2413CC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0BD800-5072-4312-B978-5EBFA1D6B4F5}" autoFormatId="16" applyNumberFormats="0" applyBorderFormats="0" applyFontFormats="0" applyPatternFormats="0" applyAlignmentFormats="0" applyWidthHeightFormats="0">
  <queryTableRefresh nextId="25">
    <queryTableFields count="24">
      <queryTableField id="1" name="ASE project 2025 - Task 1.1" tableColumnId="1"/>
      <queryTableField id="2" name="--- Feedback ---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D0B02-D364-4F34-9C27-3351ED6C74C2}" name="ASE_Project2025_task1_2_Template_3787415" displayName="ASE_Project2025_task1_2_Template_3787415" ref="A1:W121" tableType="queryTable" totalsRowShown="0">
  <autoFilter ref="A1:W121" xr:uid="{AB2D0B02-D364-4F34-9C27-3351ED6C74C2}"/>
  <tableColumns count="23">
    <tableColumn id="1" xr3:uid="{29372A6F-B2AB-4458-BB02-0DBC952317D2}" uniqueName="1" name="Column1" queryTableFieldId="1" dataDxfId="67"/>
    <tableColumn id="2" xr3:uid="{B1C911DF-AFCD-4853-B706-01E1946D3F3D}" uniqueName="2" name="Column2" queryTableFieldId="2" dataDxfId="66"/>
    <tableColumn id="3" xr3:uid="{6E8DC20A-9AD6-40CF-BFA3-CF50253F3ADE}" uniqueName="3" name="Column3" queryTableFieldId="3" dataDxfId="65"/>
    <tableColumn id="4" xr3:uid="{49E5C9FA-1BE3-4471-B0A3-564186A1B81C}" uniqueName="4" name="Column4" queryTableFieldId="4" dataDxfId="64"/>
    <tableColumn id="5" xr3:uid="{53388675-0373-4E96-8645-1A71D0387B79}" uniqueName="5" name="Column5" queryTableFieldId="5" dataDxfId="63"/>
    <tableColumn id="6" xr3:uid="{19E42E85-0B2B-4510-BF2B-C5CB0BB19D1A}" uniqueName="6" name="Column6" queryTableFieldId="6" dataDxfId="62"/>
    <tableColumn id="7" xr3:uid="{F2CC1135-B562-498C-B66F-AB3D1E799B5E}" uniqueName="7" name="Column7" queryTableFieldId="7" dataDxfId="61"/>
    <tableColumn id="8" xr3:uid="{1FDE4F61-0B69-47D5-8F09-08757A9488A7}" uniqueName="8" name="Column8" queryTableFieldId="8" dataDxfId="60"/>
    <tableColumn id="9" xr3:uid="{1E155D6F-4C9A-4BF8-A098-CEFA79B8AC8D}" uniqueName="9" name="Column9" queryTableFieldId="9" dataDxfId="59"/>
    <tableColumn id="10" xr3:uid="{C4DDD5AE-FB9D-4C5E-B625-4310FA54E747}" uniqueName="10" name="Column10" queryTableFieldId="10" dataDxfId="58"/>
    <tableColumn id="11" xr3:uid="{594C7B08-AEA3-4D1C-AF6F-80E6D70D2775}" uniqueName="11" name="Column11" queryTableFieldId="11" dataDxfId="57"/>
    <tableColumn id="12" xr3:uid="{545290F2-2960-41A6-A8C8-2E1098744581}" uniqueName="12" name="Column12" queryTableFieldId="12" dataDxfId="56"/>
    <tableColumn id="13" xr3:uid="{E404FE75-E9C9-49EB-9A9D-B52178A357E2}" uniqueName="13" name="Column13" queryTableFieldId="13" dataDxfId="55"/>
    <tableColumn id="14" xr3:uid="{377435E6-003B-4897-94E5-258199676BA6}" uniqueName="14" name="Column14" queryTableFieldId="14" dataDxfId="54"/>
    <tableColumn id="15" xr3:uid="{5778D2ED-74D9-4A79-8411-8F31DDEFBA59}" uniqueName="15" name="Column15" queryTableFieldId="15" dataDxfId="53"/>
    <tableColumn id="16" xr3:uid="{A9D672CF-AB3F-4062-BAE1-61AC85FD990F}" uniqueName="16" name="Column16" queryTableFieldId="16" dataDxfId="52"/>
    <tableColumn id="17" xr3:uid="{EECD4847-D84E-457C-9730-702BD6AD76B4}" uniqueName="17" name="Column17" queryTableFieldId="17" dataDxfId="51"/>
    <tableColumn id="18" xr3:uid="{25F75D85-AEA6-4F53-ADD8-6CDBDB9C9796}" uniqueName="18" name="Column18" queryTableFieldId="18" dataDxfId="50"/>
    <tableColumn id="19" xr3:uid="{1743992A-A895-4478-8562-6DCD531A4483}" uniqueName="19" name="Column19" queryTableFieldId="19" dataDxfId="49"/>
    <tableColumn id="20" xr3:uid="{2F0FC4C6-F92C-4A32-BC9C-262EF45FA6ED}" uniqueName="20" name="Column20" queryTableFieldId="20" dataDxfId="48"/>
    <tableColumn id="21" xr3:uid="{D1D08DCA-7A8A-4C78-9161-1B8DD70C3444}" uniqueName="21" name="Column21" queryTableFieldId="21" dataDxfId="47"/>
    <tableColumn id="22" xr3:uid="{8FA0DE50-2DB7-4506-A13F-3425556ADA39}" uniqueName="22" name="Column22" queryTableFieldId="22" dataDxfId="46"/>
    <tableColumn id="23" xr3:uid="{983B7FD9-DAC7-40DF-8DD8-DE7E3F749E42}" uniqueName="23" name="Column23" queryTableFieldId="23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BCA70-6F27-48A7-9A39-BEAD39B3DBDC}" name="lc1panel" displayName="lc1panel" ref="A1:I40" tableType="queryTable" totalsRowShown="0">
  <autoFilter ref="A1:I40" xr:uid="{75CBCA70-6F27-48A7-9A39-BEAD39B3DBDC}"/>
  <tableColumns count="9">
    <tableColumn id="1" xr3:uid="{01FE5D69-48CB-4F63-8506-6AFEB7640C82}" uniqueName="1" name="Column1" queryTableFieldId="1" dataDxfId="44"/>
    <tableColumn id="2" xr3:uid="{BCF45930-43C8-41F0-B683-45024E04F358}" uniqueName="2" name="Column2" queryTableFieldId="2" dataDxfId="43"/>
    <tableColumn id="3" xr3:uid="{C0996D28-7E74-4D8C-929E-07E116B026F0}" uniqueName="3" name="Column3" queryTableFieldId="3" dataDxfId="42"/>
    <tableColumn id="4" xr3:uid="{F726F7A8-89B4-4A3A-A575-5C5D53CDC6AC}" uniqueName="4" name="Column4" queryTableFieldId="4" dataDxfId="41"/>
    <tableColumn id="5" xr3:uid="{22FDFB58-A646-48CE-991E-33C6CC0A1AB3}" uniqueName="5" name="Column5" queryTableFieldId="5" dataDxfId="40"/>
    <tableColumn id="6" xr3:uid="{9469584C-166F-4BD5-9188-B52C1F6CB01D}" uniqueName="6" name="Column6" queryTableFieldId="6" dataDxfId="39"/>
    <tableColumn id="7" xr3:uid="{9EAFE835-D07D-46AF-AAE4-93B21F988AC6}" uniqueName="7" name="Column7" queryTableFieldId="7" dataDxfId="38"/>
    <tableColumn id="8" xr3:uid="{2B14F33E-5DF5-4B3A-9988-1A572060DBA2}" uniqueName="8" name="Column8" queryTableFieldId="8" dataDxfId="37"/>
    <tableColumn id="9" xr3:uid="{C33912E9-0FF1-40B8-A0B8-FA9BF550AD2E}" uniqueName="9" name="Column9" queryTableFieldId="9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DA6E5-4486-49D2-84B5-1A242A5AA9CF}" name="lc2panel" displayName="lc2panel" ref="A1:I40" tableType="queryTable" totalsRowShown="0">
  <autoFilter ref="A1:I40" xr:uid="{925DA6E5-4486-49D2-84B5-1A242A5AA9CF}"/>
  <tableColumns count="9">
    <tableColumn id="1" xr3:uid="{0C6A66DD-B64E-4D15-877A-685DD962BF71}" uniqueName="1" name="Column1" queryTableFieldId="1" dataDxfId="35"/>
    <tableColumn id="2" xr3:uid="{B258B896-FA7F-4966-8A5F-C5DC0AB71CA1}" uniqueName="2" name="Column2" queryTableFieldId="2" dataDxfId="34"/>
    <tableColumn id="3" xr3:uid="{5021FA28-FF7C-4467-B049-7215AFC506E4}" uniqueName="3" name="Column3" queryTableFieldId="3" dataDxfId="33"/>
    <tableColumn id="4" xr3:uid="{6FF24711-EC13-4DED-9A49-79C57C1F33EC}" uniqueName="4" name="Column4" queryTableFieldId="4" dataDxfId="32"/>
    <tableColumn id="5" xr3:uid="{D8988F3C-EA97-4289-AE48-92C1492D7D21}" uniqueName="5" name="Column5" queryTableFieldId="5" dataDxfId="31"/>
    <tableColumn id="6" xr3:uid="{85196682-B00B-4445-9EE2-379CCCE75EB3}" uniqueName="6" name="Column6" queryTableFieldId="6" dataDxfId="30"/>
    <tableColumn id="7" xr3:uid="{133F2C0D-9A8C-45F2-A23C-CA005456DB89}" uniqueName="7" name="Column7" queryTableFieldId="7" dataDxfId="29"/>
    <tableColumn id="8" xr3:uid="{C59D4992-69F3-4054-B8C1-5A6E4D098A8E}" uniqueName="8" name="Column8" queryTableFieldId="8" dataDxfId="28"/>
    <tableColumn id="9" xr3:uid="{D4DDB173-6E43-4B1D-8880-FF3E68D7C0C6}" uniqueName="9" name="Column9" queryTableFieldId="9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B438F2-CFFD-410D-9FFA-719122C87990}" name="lc3panel" displayName="lc3panel" ref="A1:I40" tableType="queryTable" totalsRowShown="0">
  <autoFilter ref="A1:I40" xr:uid="{E3B438F2-CFFD-410D-9FFA-719122C87990}"/>
  <tableColumns count="9">
    <tableColumn id="1" xr3:uid="{A8ADDBB3-0EDF-4F57-BF09-9114CEDF0891}" uniqueName="1" name="Column1" queryTableFieldId="1" dataDxfId="26"/>
    <tableColumn id="2" xr3:uid="{BC987E98-2ED7-4981-8ECE-4C058246706E}" uniqueName="2" name="Column2" queryTableFieldId="2" dataDxfId="25"/>
    <tableColumn id="3" xr3:uid="{0B990048-C69E-419D-8709-E63AD219B27B}" uniqueName="3" name="Column3" queryTableFieldId="3" dataDxfId="24"/>
    <tableColumn id="4" xr3:uid="{FC8E5063-5FF1-46CD-9347-3A973FD7BB70}" uniqueName="4" name="Column4" queryTableFieldId="4" dataDxfId="23"/>
    <tableColumn id="5" xr3:uid="{9EF695CB-DE57-4176-9213-509C0DB74279}" uniqueName="5" name="Column5" queryTableFieldId="5" dataDxfId="22"/>
    <tableColumn id="6" xr3:uid="{A51529EC-BCE3-4D90-8BEA-838733FC9570}" uniqueName="6" name="Column6" queryTableFieldId="6" dataDxfId="21"/>
    <tableColumn id="7" xr3:uid="{3F821A81-6D26-428F-9224-4AC7470C51CA}" uniqueName="7" name="Column7" queryTableFieldId="7" dataDxfId="20"/>
    <tableColumn id="8" xr3:uid="{31BE77A1-D065-45EC-83FE-1F942A1C7E20}" uniqueName="8" name="Column8" queryTableFieldId="8" dataDxfId="19"/>
    <tableColumn id="9" xr3:uid="{C84D14F1-0748-4A43-B152-EDDAF9A7C35F}" uniqueName="9" name="Column9" queryTableFieldId="9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BD352B-EF99-45D1-BAC5-3BBE17A8BA90}" name="_3787415_evaluation_task1_1" displayName="_3787415_evaluation_task1_1" ref="A1:X103" tableType="queryTable" totalsRowShown="0">
  <autoFilter ref="A1:X103" xr:uid="{58BD352B-EF99-45D1-BAC5-3BBE17A8BA90}"/>
  <tableColumns count="24">
    <tableColumn id="1" xr3:uid="{864B78BA-04B8-4452-940E-F52DA664F78D}" uniqueName="1" name="ASE project 2025 - Task 1.1" queryTableFieldId="1" dataDxfId="17"/>
    <tableColumn id="2" xr3:uid="{7E7CF500-38FF-493F-9475-32AF4A01575C}" uniqueName="2" name="--- Feedback ---" queryTableFieldId="2" dataDxfId="16"/>
    <tableColumn id="3" xr3:uid="{D01FCEA9-9071-40E4-9348-6B919F12B594}" uniqueName="3" name="Column1" queryTableFieldId="3" dataDxfId="15"/>
    <tableColumn id="4" xr3:uid="{0AD0D911-9DA7-4599-BB8F-3FB48B42840E}" uniqueName="4" name="_1" queryTableFieldId="4" dataDxfId="14"/>
    <tableColumn id="5" xr3:uid="{BEE6A3AC-877E-488C-B2DE-7166E5B290DE}" uniqueName="5" name="_2" queryTableFieldId="5" dataDxfId="13"/>
    <tableColumn id="6" xr3:uid="{70547DF4-79B1-4C65-A712-A76232FA1783}" uniqueName="6" name="_3" queryTableFieldId="6" dataDxfId="12"/>
    <tableColumn id="7" xr3:uid="{B8C9A4DC-1992-477B-AE3A-8FDBEA3CA612}" uniqueName="7" name="_4" queryTableFieldId="7"/>
    <tableColumn id="8" xr3:uid="{86B2B219-EB39-4226-BE0B-5B1415883E7A}" uniqueName="8" name="_5" queryTableFieldId="8" dataDxfId="11"/>
    <tableColumn id="9" xr3:uid="{6ABF63D9-D183-4646-B638-A1F365830898}" uniqueName="9" name="_6" queryTableFieldId="9" dataDxfId="10"/>
    <tableColumn id="10" xr3:uid="{2720A6E5-7089-4AA8-88A9-33879828BD4D}" uniqueName="10" name="_7" queryTableFieldId="10" dataDxfId="9"/>
    <tableColumn id="11" xr3:uid="{C96D8B2E-A051-4F8A-AC91-3B5ABA6E537C}" uniqueName="11" name="_8" queryTableFieldId="11"/>
    <tableColumn id="12" xr3:uid="{EE2C3A16-DBD8-4BA7-82D5-5AFC6C76F80E}" uniqueName="12" name="_9" queryTableFieldId="12" dataDxfId="8"/>
    <tableColumn id="13" xr3:uid="{6FF34422-58EC-4DB6-8BF2-9CC0030E64D7}" uniqueName="13" name="_10" queryTableFieldId="13"/>
    <tableColumn id="14" xr3:uid="{F6F78206-2C56-4969-9EBE-DECF5D5F6966}" uniqueName="14" name="_11" queryTableFieldId="14" dataDxfId="7"/>
    <tableColumn id="15" xr3:uid="{FE6F3F03-1076-4337-B89E-5BA9633DF655}" uniqueName="15" name="_12" queryTableFieldId="15" dataDxfId="6"/>
    <tableColumn id="16" xr3:uid="{66AD3613-A673-4AD2-AED0-5EF73AA6E3CE}" uniqueName="16" name="_13" queryTableFieldId="16" dataDxfId="5"/>
    <tableColumn id="17" xr3:uid="{0596230C-B99F-45D2-9AC4-35FE0C9D92DB}" uniqueName="17" name="_14" queryTableFieldId="17" dataDxfId="4"/>
    <tableColumn id="18" xr3:uid="{776FA07F-6CAC-4DBA-BC1D-E8D91A51D9F4}" uniqueName="18" name="_15" queryTableFieldId="18" dataDxfId="3"/>
    <tableColumn id="19" xr3:uid="{CC8B78E7-6991-4E93-BE30-25C9521ACCE1}" uniqueName="19" name="_16" queryTableFieldId="19"/>
    <tableColumn id="20" xr3:uid="{C186E4CB-ACB3-4834-9B93-CDA3FE0E0E20}" uniqueName="20" name="_17" queryTableFieldId="20" dataDxfId="2"/>
    <tableColumn id="21" xr3:uid="{C158DA44-CED0-400F-A07E-3D7CB053F16D}" uniqueName="21" name="_18" queryTableFieldId="21"/>
    <tableColumn id="22" xr3:uid="{BEF80D56-D5BD-43E1-8EC1-BBC2982A7BFA}" uniqueName="22" name="_19" queryTableFieldId="22" dataDxfId="1"/>
    <tableColumn id="23" xr3:uid="{30008462-E1F7-4879-8992-E39B307CDBB2}" uniqueName="23" name="_20" queryTableFieldId="23"/>
    <tableColumn id="24" xr3:uid="{0032545F-BBA5-4BFB-BA75-AB2807472A76}" uniqueName="24" name="_2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376B-8F3A-47B6-8BB2-BB31E021D45B}">
  <dimension ref="A1:W121"/>
  <sheetViews>
    <sheetView workbookViewId="0">
      <selection activeCell="B8" sqref="B8"/>
    </sheetView>
  </sheetViews>
  <sheetFormatPr defaultRowHeight="14.4" x14ac:dyDescent="0.3"/>
  <cols>
    <col min="1" max="1" width="51.21875" bestFit="1" customWidth="1"/>
    <col min="2" max="2" width="16.109375" bestFit="1" customWidth="1"/>
    <col min="3" max="3" width="10.88671875" bestFit="1" customWidth="1"/>
    <col min="4" max="4" width="20.44140625" bestFit="1" customWidth="1"/>
    <col min="5" max="5" width="23.6640625" bestFit="1" customWidth="1"/>
    <col min="6" max="6" width="10.6640625" bestFit="1" customWidth="1"/>
    <col min="7" max="7" width="16.109375" bestFit="1" customWidth="1"/>
    <col min="8" max="8" width="10.6640625" bestFit="1" customWidth="1"/>
    <col min="9" max="9" width="19.77734375" bestFit="1" customWidth="1"/>
    <col min="10" max="11" width="11.6640625" bestFit="1" customWidth="1"/>
    <col min="12" max="12" width="16.109375" bestFit="1" customWidth="1"/>
    <col min="13" max="13" width="11.6640625" bestFit="1" customWidth="1"/>
    <col min="14" max="14" width="19.77734375" bestFit="1" customWidth="1"/>
    <col min="15" max="15" width="12.6640625" bestFit="1" customWidth="1"/>
    <col min="16" max="22" width="11.6640625" bestFit="1" customWidth="1"/>
    <col min="23" max="23" width="12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3">
      <c r="A3" t="s">
        <v>25</v>
      </c>
      <c r="B3" t="s">
        <v>26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3">
      <c r="A4" t="s">
        <v>27</v>
      </c>
      <c r="B4" t="s">
        <v>28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3">
      <c r="A5" t="s">
        <v>29</v>
      </c>
      <c r="B5" t="s">
        <v>30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3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3">
      <c r="A7" t="s">
        <v>31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3">
      <c r="A8" t="s">
        <v>32</v>
      </c>
      <c r="B8">
        <v>72646.95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 x14ac:dyDescent="0.3">
      <c r="A9" t="s">
        <v>33</v>
      </c>
      <c r="B9">
        <v>65742.86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 x14ac:dyDescent="0.3">
      <c r="A10" t="s">
        <v>35</v>
      </c>
      <c r="B10">
        <v>490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3">
      <c r="A11" t="s">
        <v>37</v>
      </c>
      <c r="B11">
        <v>530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3">
      <c r="A12" t="s">
        <v>39</v>
      </c>
      <c r="B12">
        <v>1.54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3">
      <c r="A13" t="s">
        <v>41</v>
      </c>
      <c r="B13">
        <v>1.54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 x14ac:dyDescent="0.3">
      <c r="A14" t="s">
        <v>42</v>
      </c>
      <c r="B14">
        <v>1.02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3">
      <c r="A15" t="s">
        <v>44</v>
      </c>
      <c r="B15">
        <v>28.864999999999998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3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 x14ac:dyDescent="0.3">
      <c r="A17" t="s">
        <v>45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 x14ac:dyDescent="0.3">
      <c r="A18" t="s">
        <v>46</v>
      </c>
      <c r="B18" t="s">
        <v>47</v>
      </c>
      <c r="C18" t="s">
        <v>48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 x14ac:dyDescent="0.3">
      <c r="A19" t="s">
        <v>49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 x14ac:dyDescent="0.3">
      <c r="A20" t="s">
        <v>50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 x14ac:dyDescent="0.3">
      <c r="A21" t="s">
        <v>51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 spans="1:23" x14ac:dyDescent="0.3">
      <c r="A22" t="s">
        <v>52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  <row r="23" spans="1:23" x14ac:dyDescent="0.3">
      <c r="A23" t="s">
        <v>53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</row>
    <row r="24" spans="1:23" x14ac:dyDescent="0.3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3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48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  <row r="26" spans="1:23" x14ac:dyDescent="0.3">
      <c r="A26" t="s">
        <v>49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3">
      <c r="A27" t="s">
        <v>50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3">
      <c r="A28" t="s">
        <v>51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 x14ac:dyDescent="0.3">
      <c r="A29" t="s">
        <v>52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</row>
    <row r="30" spans="1:23" x14ac:dyDescent="0.3">
      <c r="A30" t="s">
        <v>53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</row>
    <row r="31" spans="1:23" x14ac:dyDescent="0.3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</row>
    <row r="32" spans="1:23" x14ac:dyDescent="0.3">
      <c r="A32" t="s">
        <v>59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</row>
    <row r="33" spans="1:23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</row>
    <row r="34" spans="1:23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</row>
    <row r="35" spans="1:23" x14ac:dyDescent="0.3">
      <c r="A35" t="s">
        <v>60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 spans="1:23" x14ac:dyDescent="0.3">
      <c r="A36" t="s">
        <v>61</v>
      </c>
      <c r="B36" t="s">
        <v>24</v>
      </c>
      <c r="C36" t="s">
        <v>24</v>
      </c>
      <c r="D36" t="s">
        <v>62</v>
      </c>
      <c r="E36" t="s">
        <v>24</v>
      </c>
      <c r="F36" t="s">
        <v>24</v>
      </c>
      <c r="G36" t="s">
        <v>63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3">
      <c r="A37" t="s">
        <v>64</v>
      </c>
      <c r="B37" t="s">
        <v>65</v>
      </c>
      <c r="C37" t="s">
        <v>24</v>
      </c>
      <c r="D37" t="s">
        <v>64</v>
      </c>
      <c r="E37" t="s">
        <v>65</v>
      </c>
      <c r="F37" t="s">
        <v>24</v>
      </c>
      <c r="G37" t="s">
        <v>64</v>
      </c>
      <c r="H37" t="s">
        <v>65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 spans="1:23" x14ac:dyDescent="0.3">
      <c r="A38" t="s">
        <v>49</v>
      </c>
      <c r="B38" t="s">
        <v>24</v>
      </c>
      <c r="C38" t="s">
        <v>24</v>
      </c>
      <c r="D38" t="s">
        <v>49</v>
      </c>
      <c r="E38" t="s">
        <v>24</v>
      </c>
      <c r="F38" t="s">
        <v>24</v>
      </c>
      <c r="G38" t="s">
        <v>49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</row>
    <row r="39" spans="1:23" x14ac:dyDescent="0.3">
      <c r="A39" t="s">
        <v>50</v>
      </c>
      <c r="B39" t="s">
        <v>24</v>
      </c>
      <c r="C39" t="s">
        <v>24</v>
      </c>
      <c r="D39" t="s">
        <v>50</v>
      </c>
      <c r="E39" t="s">
        <v>24</v>
      </c>
      <c r="F39" t="s">
        <v>24</v>
      </c>
      <c r="G39" t="s">
        <v>50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 x14ac:dyDescent="0.3">
      <c r="A40" t="s">
        <v>51</v>
      </c>
      <c r="B40" t="s">
        <v>24</v>
      </c>
      <c r="C40" t="s">
        <v>24</v>
      </c>
      <c r="D40" t="s">
        <v>51</v>
      </c>
      <c r="E40" t="s">
        <v>24</v>
      </c>
      <c r="F40" t="s">
        <v>24</v>
      </c>
      <c r="G40" t="s">
        <v>51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</row>
    <row r="41" spans="1:23" x14ac:dyDescent="0.3">
      <c r="A41" t="s">
        <v>52</v>
      </c>
      <c r="B41" t="s">
        <v>24</v>
      </c>
      <c r="C41" t="s">
        <v>24</v>
      </c>
      <c r="D41" t="s">
        <v>52</v>
      </c>
      <c r="E41" t="s">
        <v>24</v>
      </c>
      <c r="F41" t="s">
        <v>24</v>
      </c>
      <c r="G41" t="s">
        <v>52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 x14ac:dyDescent="0.3">
      <c r="A42" t="s">
        <v>53</v>
      </c>
      <c r="B42" t="s">
        <v>24</v>
      </c>
      <c r="C42" t="s">
        <v>24</v>
      </c>
      <c r="D42" t="s">
        <v>53</v>
      </c>
      <c r="E42" t="s">
        <v>24</v>
      </c>
      <c r="F42" t="s">
        <v>24</v>
      </c>
      <c r="G42" t="s">
        <v>53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 spans="1:23" x14ac:dyDescent="0.3">
      <c r="A43" t="s">
        <v>66</v>
      </c>
      <c r="B43" t="s">
        <v>24</v>
      </c>
      <c r="C43" t="s">
        <v>24</v>
      </c>
      <c r="D43" t="s">
        <v>66</v>
      </c>
      <c r="E43" t="s">
        <v>24</v>
      </c>
      <c r="F43" t="s">
        <v>24</v>
      </c>
      <c r="G43" t="s">
        <v>66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</row>
    <row r="44" spans="1:23" x14ac:dyDescent="0.3">
      <c r="A44" t="s">
        <v>67</v>
      </c>
      <c r="B44" t="s">
        <v>24</v>
      </c>
      <c r="C44" t="s">
        <v>24</v>
      </c>
      <c r="D44" t="s">
        <v>67</v>
      </c>
      <c r="E44" t="s">
        <v>24</v>
      </c>
      <c r="F44" t="s">
        <v>24</v>
      </c>
      <c r="G44" t="s">
        <v>67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  <row r="45" spans="1:23" x14ac:dyDescent="0.3">
      <c r="A45" t="s">
        <v>68</v>
      </c>
      <c r="B45" t="s">
        <v>24</v>
      </c>
      <c r="C45" t="s">
        <v>24</v>
      </c>
      <c r="D45" t="s">
        <v>68</v>
      </c>
      <c r="E45" t="s">
        <v>24</v>
      </c>
      <c r="F45" t="s">
        <v>24</v>
      </c>
      <c r="G45" t="s">
        <v>68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 spans="1:23" x14ac:dyDescent="0.3">
      <c r="A46" t="s">
        <v>69</v>
      </c>
      <c r="B46" t="s">
        <v>24</v>
      </c>
      <c r="C46" t="s">
        <v>24</v>
      </c>
      <c r="D46" t="s">
        <v>69</v>
      </c>
      <c r="E46" t="s">
        <v>24</v>
      </c>
      <c r="F46" t="s">
        <v>24</v>
      </c>
      <c r="G46" t="s">
        <v>69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3">
      <c r="A47" t="s">
        <v>70</v>
      </c>
      <c r="B47" t="s">
        <v>24</v>
      </c>
      <c r="C47" t="s">
        <v>24</v>
      </c>
      <c r="D47" t="s">
        <v>70</v>
      </c>
      <c r="E47" t="s">
        <v>24</v>
      </c>
      <c r="F47" t="s">
        <v>24</v>
      </c>
      <c r="G47" t="s">
        <v>70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3">
      <c r="A48" t="s">
        <v>71</v>
      </c>
      <c r="B48" t="s">
        <v>24</v>
      </c>
      <c r="C48" t="s">
        <v>24</v>
      </c>
      <c r="D48" t="s">
        <v>71</v>
      </c>
      <c r="E48" t="s">
        <v>24</v>
      </c>
      <c r="F48" t="s">
        <v>24</v>
      </c>
      <c r="G48" t="s">
        <v>71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</row>
    <row r="49" spans="1:23" x14ac:dyDescent="0.3">
      <c r="A49" t="s">
        <v>72</v>
      </c>
      <c r="B49" t="s">
        <v>24</v>
      </c>
      <c r="C49" t="s">
        <v>24</v>
      </c>
      <c r="D49" t="s">
        <v>72</v>
      </c>
      <c r="E49" t="s">
        <v>24</v>
      </c>
      <c r="F49" t="s">
        <v>24</v>
      </c>
      <c r="G49" t="s">
        <v>72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</row>
    <row r="50" spans="1:23" x14ac:dyDescent="0.3">
      <c r="A50" t="s">
        <v>73</v>
      </c>
      <c r="B50" t="s">
        <v>24</v>
      </c>
      <c r="C50" t="s">
        <v>24</v>
      </c>
      <c r="D50" t="s">
        <v>73</v>
      </c>
      <c r="E50" t="s">
        <v>24</v>
      </c>
      <c r="F50" t="s">
        <v>24</v>
      </c>
      <c r="G50" t="s">
        <v>73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</row>
    <row r="51" spans="1:23" x14ac:dyDescent="0.3">
      <c r="A51" t="s">
        <v>74</v>
      </c>
      <c r="B51" t="s">
        <v>24</v>
      </c>
      <c r="C51" t="s">
        <v>24</v>
      </c>
      <c r="D51" t="s">
        <v>74</v>
      </c>
      <c r="E51" t="s">
        <v>24</v>
      </c>
      <c r="F51" t="s">
        <v>24</v>
      </c>
      <c r="G51" t="s">
        <v>74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</row>
    <row r="52" spans="1:23" x14ac:dyDescent="0.3">
      <c r="A52" t="s">
        <v>75</v>
      </c>
      <c r="B52" t="s">
        <v>24</v>
      </c>
      <c r="C52" t="s">
        <v>24</v>
      </c>
      <c r="D52" t="s">
        <v>75</v>
      </c>
      <c r="E52" t="s">
        <v>24</v>
      </c>
      <c r="F52" t="s">
        <v>24</v>
      </c>
      <c r="G52" t="s">
        <v>75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</row>
    <row r="53" spans="1:23" x14ac:dyDescent="0.3">
      <c r="A53" t="s">
        <v>76</v>
      </c>
      <c r="B53" t="s">
        <v>24</v>
      </c>
      <c r="C53" t="s">
        <v>24</v>
      </c>
      <c r="D53" t="s">
        <v>76</v>
      </c>
      <c r="E53" t="s">
        <v>24</v>
      </c>
      <c r="F53" t="s">
        <v>24</v>
      </c>
      <c r="G53" t="s">
        <v>76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</row>
    <row r="54" spans="1:23" x14ac:dyDescent="0.3">
      <c r="A54" t="s">
        <v>77</v>
      </c>
      <c r="B54" t="s">
        <v>24</v>
      </c>
      <c r="C54" t="s">
        <v>24</v>
      </c>
      <c r="D54" t="s">
        <v>77</v>
      </c>
      <c r="E54" t="s">
        <v>24</v>
      </c>
      <c r="F54" t="s">
        <v>24</v>
      </c>
      <c r="G54" t="s">
        <v>77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</row>
    <row r="55" spans="1:23" x14ac:dyDescent="0.3">
      <c r="A55" t="s">
        <v>78</v>
      </c>
      <c r="B55" t="s">
        <v>24</v>
      </c>
      <c r="C55" t="s">
        <v>24</v>
      </c>
      <c r="D55" t="s">
        <v>78</v>
      </c>
      <c r="E55" t="s">
        <v>24</v>
      </c>
      <c r="F55" t="s">
        <v>24</v>
      </c>
      <c r="G55" t="s">
        <v>78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</row>
    <row r="56" spans="1:23" x14ac:dyDescent="0.3">
      <c r="A56" t="s">
        <v>79</v>
      </c>
      <c r="B56" t="s">
        <v>24</v>
      </c>
      <c r="C56" t="s">
        <v>24</v>
      </c>
      <c r="D56" t="s">
        <v>79</v>
      </c>
      <c r="E56" t="s">
        <v>24</v>
      </c>
      <c r="F56" t="s">
        <v>24</v>
      </c>
      <c r="G56" t="s">
        <v>79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</row>
    <row r="57" spans="1:23" x14ac:dyDescent="0.3">
      <c r="A57" t="s">
        <v>80</v>
      </c>
      <c r="B57" t="s">
        <v>24</v>
      </c>
      <c r="C57" t="s">
        <v>24</v>
      </c>
      <c r="D57" t="s">
        <v>80</v>
      </c>
      <c r="E57" t="s">
        <v>24</v>
      </c>
      <c r="F57" t="s">
        <v>24</v>
      </c>
      <c r="G57" t="s">
        <v>80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</row>
    <row r="58" spans="1:23" x14ac:dyDescent="0.3">
      <c r="A58" t="s">
        <v>81</v>
      </c>
      <c r="B58" t="s">
        <v>24</v>
      </c>
      <c r="C58" t="s">
        <v>24</v>
      </c>
      <c r="D58" t="s">
        <v>81</v>
      </c>
      <c r="E58" t="s">
        <v>24</v>
      </c>
      <c r="F58" t="s">
        <v>24</v>
      </c>
      <c r="G58" t="s">
        <v>81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</row>
    <row r="59" spans="1:23" x14ac:dyDescent="0.3">
      <c r="A59" t="s">
        <v>82</v>
      </c>
      <c r="B59" t="s">
        <v>24</v>
      </c>
      <c r="C59" t="s">
        <v>24</v>
      </c>
      <c r="D59" t="s">
        <v>82</v>
      </c>
      <c r="E59" t="s">
        <v>24</v>
      </c>
      <c r="F59" t="s">
        <v>24</v>
      </c>
      <c r="G59" t="s">
        <v>82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</row>
    <row r="60" spans="1:23" x14ac:dyDescent="0.3">
      <c r="A60" t="s">
        <v>83</v>
      </c>
      <c r="B60" t="s">
        <v>24</v>
      </c>
      <c r="C60" t="s">
        <v>24</v>
      </c>
      <c r="D60" t="s">
        <v>83</v>
      </c>
      <c r="E60" t="s">
        <v>24</v>
      </c>
      <c r="F60" t="s">
        <v>24</v>
      </c>
      <c r="G60" t="s">
        <v>83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</row>
    <row r="61" spans="1:23" x14ac:dyDescent="0.3">
      <c r="A61" t="s">
        <v>84</v>
      </c>
      <c r="B61" t="s">
        <v>24</v>
      </c>
      <c r="C61" t="s">
        <v>24</v>
      </c>
      <c r="D61" t="s">
        <v>84</v>
      </c>
      <c r="E61" t="s">
        <v>24</v>
      </c>
      <c r="F61" t="s">
        <v>24</v>
      </c>
      <c r="G61" t="s">
        <v>84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</row>
    <row r="62" spans="1:23" x14ac:dyDescent="0.3">
      <c r="A62" t="s">
        <v>85</v>
      </c>
      <c r="B62" t="s">
        <v>24</v>
      </c>
      <c r="C62" t="s">
        <v>24</v>
      </c>
      <c r="D62" t="s">
        <v>85</v>
      </c>
      <c r="E62" t="s">
        <v>24</v>
      </c>
      <c r="F62" t="s">
        <v>24</v>
      </c>
      <c r="G62" t="s">
        <v>85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 spans="1:23" x14ac:dyDescent="0.3">
      <c r="A63" t="s">
        <v>86</v>
      </c>
      <c r="B63" t="s">
        <v>24</v>
      </c>
      <c r="C63" t="s">
        <v>24</v>
      </c>
      <c r="D63" t="s">
        <v>86</v>
      </c>
      <c r="E63" t="s">
        <v>24</v>
      </c>
      <c r="F63" t="s">
        <v>24</v>
      </c>
      <c r="G63" t="s">
        <v>86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 spans="1:23" x14ac:dyDescent="0.3">
      <c r="A64" t="s">
        <v>87</v>
      </c>
      <c r="B64" t="s">
        <v>24</v>
      </c>
      <c r="C64" t="s">
        <v>24</v>
      </c>
      <c r="D64" t="s">
        <v>87</v>
      </c>
      <c r="E64" t="s">
        <v>24</v>
      </c>
      <c r="F64" t="s">
        <v>24</v>
      </c>
      <c r="G64" t="s">
        <v>87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</row>
    <row r="65" spans="1:23" x14ac:dyDescent="0.3">
      <c r="A65" t="s">
        <v>88</v>
      </c>
      <c r="B65" t="s">
        <v>24</v>
      </c>
      <c r="C65" t="s">
        <v>24</v>
      </c>
      <c r="D65" t="s">
        <v>88</v>
      </c>
      <c r="E65" t="s">
        <v>24</v>
      </c>
      <c r="F65" t="s">
        <v>24</v>
      </c>
      <c r="G65" t="s">
        <v>88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</row>
    <row r="66" spans="1:23" x14ac:dyDescent="0.3">
      <c r="A66" t="s">
        <v>89</v>
      </c>
      <c r="B66" t="s">
        <v>24</v>
      </c>
      <c r="C66" t="s">
        <v>24</v>
      </c>
      <c r="D66" t="s">
        <v>89</v>
      </c>
      <c r="E66" t="s">
        <v>24</v>
      </c>
      <c r="F66" t="s">
        <v>24</v>
      </c>
      <c r="G66" t="s">
        <v>89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 spans="1:23" x14ac:dyDescent="0.3">
      <c r="A67" t="s">
        <v>90</v>
      </c>
      <c r="B67" t="s">
        <v>24</v>
      </c>
      <c r="C67" t="s">
        <v>24</v>
      </c>
      <c r="D67" t="s">
        <v>90</v>
      </c>
      <c r="E67" t="s">
        <v>24</v>
      </c>
      <c r="F67" t="s">
        <v>24</v>
      </c>
      <c r="G67" t="s">
        <v>90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</row>
    <row r="68" spans="1:23" x14ac:dyDescent="0.3">
      <c r="A68" t="s">
        <v>91</v>
      </c>
      <c r="B68" t="s">
        <v>24</v>
      </c>
      <c r="C68" t="s">
        <v>24</v>
      </c>
      <c r="D68" t="s">
        <v>91</v>
      </c>
      <c r="E68" t="s">
        <v>24</v>
      </c>
      <c r="F68" t="s">
        <v>24</v>
      </c>
      <c r="G68" t="s">
        <v>91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</row>
    <row r="69" spans="1:23" x14ac:dyDescent="0.3">
      <c r="A69" t="s">
        <v>92</v>
      </c>
      <c r="B69" t="s">
        <v>24</v>
      </c>
      <c r="C69" t="s">
        <v>24</v>
      </c>
      <c r="D69" t="s">
        <v>92</v>
      </c>
      <c r="E69" t="s">
        <v>24</v>
      </c>
      <c r="F69" t="s">
        <v>24</v>
      </c>
      <c r="G69" t="s">
        <v>92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</row>
    <row r="70" spans="1:23" x14ac:dyDescent="0.3">
      <c r="A70" t="s">
        <v>93</v>
      </c>
      <c r="B70" t="s">
        <v>24</v>
      </c>
      <c r="C70" t="s">
        <v>24</v>
      </c>
      <c r="D70" t="s">
        <v>93</v>
      </c>
      <c r="E70" t="s">
        <v>24</v>
      </c>
      <c r="F70" t="s">
        <v>24</v>
      </c>
      <c r="G70" t="s">
        <v>93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</row>
    <row r="71" spans="1:23" x14ac:dyDescent="0.3">
      <c r="A71" t="s">
        <v>94</v>
      </c>
      <c r="B71" t="s">
        <v>24</v>
      </c>
      <c r="C71" t="s">
        <v>24</v>
      </c>
      <c r="D71" t="s">
        <v>94</v>
      </c>
      <c r="E71" t="s">
        <v>24</v>
      </c>
      <c r="F71" t="s">
        <v>24</v>
      </c>
      <c r="G71" t="s">
        <v>94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</row>
    <row r="72" spans="1:23" x14ac:dyDescent="0.3">
      <c r="A72" t="s">
        <v>95</v>
      </c>
      <c r="B72" t="s">
        <v>24</v>
      </c>
      <c r="C72" t="s">
        <v>24</v>
      </c>
      <c r="D72" t="s">
        <v>95</v>
      </c>
      <c r="E72" t="s">
        <v>24</v>
      </c>
      <c r="F72" t="s">
        <v>24</v>
      </c>
      <c r="G72" t="s">
        <v>95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 spans="1:23" x14ac:dyDescent="0.3">
      <c r="A73" t="s">
        <v>96</v>
      </c>
      <c r="B73" t="s">
        <v>24</v>
      </c>
      <c r="C73" t="s">
        <v>24</v>
      </c>
      <c r="D73" t="s">
        <v>96</v>
      </c>
      <c r="E73" t="s">
        <v>24</v>
      </c>
      <c r="F73" t="s">
        <v>24</v>
      </c>
      <c r="G73" t="s">
        <v>96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</row>
    <row r="74" spans="1:23" x14ac:dyDescent="0.3">
      <c r="A74" t="s">
        <v>97</v>
      </c>
      <c r="B74" t="s">
        <v>24</v>
      </c>
      <c r="C74" t="s">
        <v>24</v>
      </c>
      <c r="D74" t="s">
        <v>97</v>
      </c>
      <c r="E74" t="s">
        <v>24</v>
      </c>
      <c r="F74" t="s">
        <v>24</v>
      </c>
      <c r="G74" t="s">
        <v>97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</row>
    <row r="75" spans="1:23" x14ac:dyDescent="0.3">
      <c r="A75" t="s">
        <v>98</v>
      </c>
      <c r="B75" t="s">
        <v>24</v>
      </c>
      <c r="C75" t="s">
        <v>24</v>
      </c>
      <c r="D75" t="s">
        <v>98</v>
      </c>
      <c r="E75" t="s">
        <v>24</v>
      </c>
      <c r="F75" t="s">
        <v>24</v>
      </c>
      <c r="G75" t="s">
        <v>98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</row>
    <row r="76" spans="1:23" x14ac:dyDescent="0.3">
      <c r="A76" t="s">
        <v>99</v>
      </c>
      <c r="B76" t="s">
        <v>24</v>
      </c>
      <c r="C76" t="s">
        <v>24</v>
      </c>
      <c r="D76" t="s">
        <v>99</v>
      </c>
      <c r="E76" t="s">
        <v>24</v>
      </c>
      <c r="F76" t="s">
        <v>24</v>
      </c>
      <c r="G76" t="s">
        <v>99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</row>
    <row r="77" spans="1:23" x14ac:dyDescent="0.3">
      <c r="A77" t="s">
        <v>100</v>
      </c>
      <c r="B77" t="s">
        <v>24</v>
      </c>
      <c r="C77" t="s">
        <v>24</v>
      </c>
      <c r="D77" t="s">
        <v>100</v>
      </c>
      <c r="E77" t="s">
        <v>24</v>
      </c>
      <c r="F77" t="s">
        <v>24</v>
      </c>
      <c r="G77" t="s">
        <v>100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</row>
    <row r="78" spans="1:23" x14ac:dyDescent="0.3">
      <c r="A78" t="s">
        <v>101</v>
      </c>
      <c r="B78" t="s">
        <v>24</v>
      </c>
      <c r="C78" t="s">
        <v>24</v>
      </c>
      <c r="D78" t="s">
        <v>101</v>
      </c>
      <c r="E78" t="s">
        <v>24</v>
      </c>
      <c r="F78" t="s">
        <v>24</v>
      </c>
      <c r="G78" t="s">
        <v>101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</row>
    <row r="79" spans="1:23" x14ac:dyDescent="0.3">
      <c r="A79" t="s">
        <v>102</v>
      </c>
      <c r="B79" t="s">
        <v>24</v>
      </c>
      <c r="C79" t="s">
        <v>24</v>
      </c>
      <c r="D79" t="s">
        <v>102</v>
      </c>
      <c r="E79" t="s">
        <v>24</v>
      </c>
      <c r="F79" t="s">
        <v>24</v>
      </c>
      <c r="G79" t="s">
        <v>102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</row>
    <row r="80" spans="1:23" x14ac:dyDescent="0.3">
      <c r="A80" t="s">
        <v>103</v>
      </c>
      <c r="B80" t="s">
        <v>24</v>
      </c>
      <c r="C80" t="s">
        <v>24</v>
      </c>
      <c r="D80" t="s">
        <v>103</v>
      </c>
      <c r="E80" t="s">
        <v>24</v>
      </c>
      <c r="F80" t="s">
        <v>24</v>
      </c>
      <c r="G80" t="s">
        <v>103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</row>
    <row r="81" spans="1:23" x14ac:dyDescent="0.3">
      <c r="A81" t="s">
        <v>104</v>
      </c>
      <c r="B81" t="s">
        <v>24</v>
      </c>
      <c r="C81" t="s">
        <v>24</v>
      </c>
      <c r="D81" t="s">
        <v>104</v>
      </c>
      <c r="E81" t="s">
        <v>24</v>
      </c>
      <c r="F81" t="s">
        <v>24</v>
      </c>
      <c r="G81" t="s">
        <v>104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</row>
    <row r="82" spans="1:23" x14ac:dyDescent="0.3">
      <c r="A82" t="s">
        <v>105</v>
      </c>
      <c r="B82" t="s">
        <v>24</v>
      </c>
      <c r="C82" t="s">
        <v>24</v>
      </c>
      <c r="D82" t="s">
        <v>105</v>
      </c>
      <c r="E82" t="s">
        <v>24</v>
      </c>
      <c r="F82" t="s">
        <v>24</v>
      </c>
      <c r="G82" t="s">
        <v>105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</row>
    <row r="83" spans="1:23" x14ac:dyDescent="0.3">
      <c r="A83" t="s">
        <v>106</v>
      </c>
      <c r="B83" t="s">
        <v>24</v>
      </c>
      <c r="C83" t="s">
        <v>24</v>
      </c>
      <c r="D83" t="s">
        <v>106</v>
      </c>
      <c r="E83" t="s">
        <v>24</v>
      </c>
      <c r="F83" t="s">
        <v>24</v>
      </c>
      <c r="G83" t="s">
        <v>106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 spans="1:23" x14ac:dyDescent="0.3">
      <c r="A84" t="s">
        <v>107</v>
      </c>
      <c r="B84" t="s">
        <v>24</v>
      </c>
      <c r="C84" t="s">
        <v>24</v>
      </c>
      <c r="D84" t="s">
        <v>107</v>
      </c>
      <c r="E84" t="s">
        <v>24</v>
      </c>
      <c r="F84" t="s">
        <v>24</v>
      </c>
      <c r="G84" t="s">
        <v>107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 spans="1:23" x14ac:dyDescent="0.3">
      <c r="A85" t="s">
        <v>108</v>
      </c>
      <c r="B85" t="s">
        <v>24</v>
      </c>
      <c r="C85" t="s">
        <v>24</v>
      </c>
      <c r="D85" t="s">
        <v>108</v>
      </c>
      <c r="E85" t="s">
        <v>24</v>
      </c>
      <c r="F85" t="s">
        <v>24</v>
      </c>
      <c r="G85" t="s">
        <v>108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</row>
    <row r="86" spans="1:23" x14ac:dyDescent="0.3">
      <c r="A86" t="s">
        <v>109</v>
      </c>
      <c r="B86" t="s">
        <v>24</v>
      </c>
      <c r="C86" t="s">
        <v>24</v>
      </c>
      <c r="D86" t="s">
        <v>109</v>
      </c>
      <c r="E86" t="s">
        <v>24</v>
      </c>
      <c r="F86" t="s">
        <v>24</v>
      </c>
      <c r="G86" t="s">
        <v>109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</row>
    <row r="87" spans="1:23" x14ac:dyDescent="0.3">
      <c r="A87" t="s">
        <v>110</v>
      </c>
      <c r="B87" t="s">
        <v>24</v>
      </c>
      <c r="C87" t="s">
        <v>24</v>
      </c>
      <c r="D87" t="s">
        <v>110</v>
      </c>
      <c r="E87" t="s">
        <v>24</v>
      </c>
      <c r="F87" t="s">
        <v>24</v>
      </c>
      <c r="G87" t="s">
        <v>110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</row>
    <row r="88" spans="1:23" x14ac:dyDescent="0.3">
      <c r="A88" t="s">
        <v>111</v>
      </c>
      <c r="B88" t="s">
        <v>24</v>
      </c>
      <c r="C88" t="s">
        <v>24</v>
      </c>
      <c r="D88" t="s">
        <v>111</v>
      </c>
      <c r="E88" t="s">
        <v>24</v>
      </c>
      <c r="F88" t="s">
        <v>24</v>
      </c>
      <c r="G88" t="s">
        <v>111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</row>
    <row r="89" spans="1:23" x14ac:dyDescent="0.3">
      <c r="A89" t="s">
        <v>112</v>
      </c>
      <c r="B89" t="s">
        <v>24</v>
      </c>
      <c r="C89" t="s">
        <v>24</v>
      </c>
      <c r="D89" t="s">
        <v>112</v>
      </c>
      <c r="E89" t="s">
        <v>24</v>
      </c>
      <c r="F89" t="s">
        <v>24</v>
      </c>
      <c r="G89" t="s">
        <v>112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</row>
    <row r="90" spans="1:23" x14ac:dyDescent="0.3">
      <c r="A90" t="s">
        <v>113</v>
      </c>
      <c r="B90" t="s">
        <v>24</v>
      </c>
      <c r="C90" t="s">
        <v>24</v>
      </c>
      <c r="D90" t="s">
        <v>113</v>
      </c>
      <c r="E90" t="s">
        <v>24</v>
      </c>
      <c r="F90" t="s">
        <v>24</v>
      </c>
      <c r="G90" t="s">
        <v>113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</row>
    <row r="91" spans="1:23" x14ac:dyDescent="0.3">
      <c r="A91" t="s">
        <v>114</v>
      </c>
      <c r="B91" t="s">
        <v>24</v>
      </c>
      <c r="C91" t="s">
        <v>24</v>
      </c>
      <c r="D91" t="s">
        <v>114</v>
      </c>
      <c r="E91" t="s">
        <v>24</v>
      </c>
      <c r="F91" t="s">
        <v>24</v>
      </c>
      <c r="G91" t="s">
        <v>114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 x14ac:dyDescent="0.3">
      <c r="A92" t="s">
        <v>115</v>
      </c>
      <c r="B92" t="s">
        <v>24</v>
      </c>
      <c r="C92" t="s">
        <v>24</v>
      </c>
      <c r="D92" t="s">
        <v>115</v>
      </c>
      <c r="E92" t="s">
        <v>24</v>
      </c>
      <c r="F92" t="s">
        <v>24</v>
      </c>
      <c r="G92" t="s">
        <v>115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</row>
    <row r="93" spans="1:23" x14ac:dyDescent="0.3">
      <c r="A93" t="s">
        <v>116</v>
      </c>
      <c r="B93" t="s">
        <v>24</v>
      </c>
      <c r="C93" t="s">
        <v>24</v>
      </c>
      <c r="D93" t="s">
        <v>116</v>
      </c>
      <c r="E93" t="s">
        <v>24</v>
      </c>
      <c r="F93" t="s">
        <v>24</v>
      </c>
      <c r="G93" t="s">
        <v>116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</row>
    <row r="94" spans="1:23" x14ac:dyDescent="0.3">
      <c r="A94" t="s">
        <v>117</v>
      </c>
      <c r="B94" t="s">
        <v>24</v>
      </c>
      <c r="C94" t="s">
        <v>24</v>
      </c>
      <c r="D94" t="s">
        <v>117</v>
      </c>
      <c r="E94" t="s">
        <v>24</v>
      </c>
      <c r="F94" t="s">
        <v>24</v>
      </c>
      <c r="G94" t="s">
        <v>117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</row>
    <row r="95" spans="1:23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</row>
    <row r="96" spans="1:23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</row>
    <row r="97" spans="1:23" x14ac:dyDescent="0.3">
      <c r="A97" t="s">
        <v>118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</row>
    <row r="98" spans="1:23" x14ac:dyDescent="0.3">
      <c r="A98" t="s">
        <v>61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62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63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 spans="1:23" x14ac:dyDescent="0.3">
      <c r="A99" t="s">
        <v>46</v>
      </c>
      <c r="B99" t="s">
        <v>119</v>
      </c>
      <c r="C99" t="s">
        <v>120</v>
      </c>
      <c r="D99" t="s">
        <v>121</v>
      </c>
      <c r="E99" t="s">
        <v>122</v>
      </c>
      <c r="F99" t="s">
        <v>123</v>
      </c>
      <c r="G99" t="s">
        <v>124</v>
      </c>
      <c r="H99" t="s">
        <v>24</v>
      </c>
      <c r="I99" t="s">
        <v>46</v>
      </c>
      <c r="J99" t="s">
        <v>119</v>
      </c>
      <c r="K99" t="s">
        <v>120</v>
      </c>
      <c r="L99" t="s">
        <v>121</v>
      </c>
      <c r="M99" t="s">
        <v>122</v>
      </c>
      <c r="N99" t="s">
        <v>123</v>
      </c>
      <c r="O99" t="s">
        <v>124</v>
      </c>
      <c r="P99" t="s">
        <v>24</v>
      </c>
      <c r="Q99" t="s">
        <v>46</v>
      </c>
      <c r="R99" t="s">
        <v>119</v>
      </c>
      <c r="S99" t="s">
        <v>120</v>
      </c>
      <c r="T99" t="s">
        <v>121</v>
      </c>
      <c r="U99" t="s">
        <v>122</v>
      </c>
      <c r="V99" t="s">
        <v>123</v>
      </c>
      <c r="W99" t="s">
        <v>124</v>
      </c>
    </row>
    <row r="100" spans="1:23" x14ac:dyDescent="0.3">
      <c r="A100" t="s">
        <v>49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49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49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</row>
    <row r="101" spans="1:23" x14ac:dyDescent="0.3">
      <c r="A101" t="s">
        <v>50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50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50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 spans="1:23" x14ac:dyDescent="0.3">
      <c r="A102" t="s">
        <v>51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51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51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</row>
    <row r="103" spans="1:23" x14ac:dyDescent="0.3">
      <c r="A103" t="s">
        <v>52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52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52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</row>
    <row r="104" spans="1:23" x14ac:dyDescent="0.3">
      <c r="A104" t="s">
        <v>53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53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53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</row>
    <row r="105" spans="1:23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</row>
    <row r="106" spans="1:23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</row>
    <row r="107" spans="1:23" x14ac:dyDescent="0.3">
      <c r="A107" t="s">
        <v>61</v>
      </c>
      <c r="B107" t="s">
        <v>24</v>
      </c>
      <c r="C107" t="s">
        <v>24</v>
      </c>
      <c r="D107" t="s">
        <v>24</v>
      </c>
      <c r="E107" t="s">
        <v>24</v>
      </c>
      <c r="F107" t="s">
        <v>62</v>
      </c>
      <c r="G107" t="s">
        <v>24</v>
      </c>
      <c r="H107" t="s">
        <v>24</v>
      </c>
      <c r="I107" t="s">
        <v>24</v>
      </c>
      <c r="J107" t="s">
        <v>24</v>
      </c>
      <c r="K107" t="s">
        <v>63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 spans="1:23" x14ac:dyDescent="0.3">
      <c r="A108" t="s">
        <v>54</v>
      </c>
      <c r="B108" t="s">
        <v>125</v>
      </c>
      <c r="C108" t="s">
        <v>126</v>
      </c>
      <c r="D108" t="s">
        <v>127</v>
      </c>
      <c r="E108" t="s">
        <v>24</v>
      </c>
      <c r="F108" t="s">
        <v>54</v>
      </c>
      <c r="G108" t="s">
        <v>125</v>
      </c>
      <c r="H108" t="s">
        <v>126</v>
      </c>
      <c r="I108" t="s">
        <v>127</v>
      </c>
      <c r="J108" t="s">
        <v>24</v>
      </c>
      <c r="K108" t="s">
        <v>54</v>
      </c>
      <c r="L108" t="s">
        <v>125</v>
      </c>
      <c r="M108" t="s">
        <v>126</v>
      </c>
      <c r="N108" t="s">
        <v>127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</row>
    <row r="109" spans="1:23" x14ac:dyDescent="0.3">
      <c r="A109" t="s">
        <v>49</v>
      </c>
      <c r="B109" t="s">
        <v>24</v>
      </c>
      <c r="C109" t="s">
        <v>24</v>
      </c>
      <c r="D109" t="s">
        <v>24</v>
      </c>
      <c r="E109" t="s">
        <v>24</v>
      </c>
      <c r="F109" t="s">
        <v>49</v>
      </c>
      <c r="G109" t="s">
        <v>24</v>
      </c>
      <c r="H109" t="s">
        <v>24</v>
      </c>
      <c r="I109" t="s">
        <v>24</v>
      </c>
      <c r="J109" t="s">
        <v>24</v>
      </c>
      <c r="K109" t="s">
        <v>49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</row>
    <row r="110" spans="1:23" x14ac:dyDescent="0.3">
      <c r="A110" t="s">
        <v>50</v>
      </c>
      <c r="B110" t="s">
        <v>24</v>
      </c>
      <c r="C110" t="s">
        <v>24</v>
      </c>
      <c r="D110" t="s">
        <v>24</v>
      </c>
      <c r="E110" t="s">
        <v>24</v>
      </c>
      <c r="F110" t="s">
        <v>50</v>
      </c>
      <c r="G110" t="s">
        <v>24</v>
      </c>
      <c r="H110" t="s">
        <v>24</v>
      </c>
      <c r="I110" t="s">
        <v>24</v>
      </c>
      <c r="J110" t="s">
        <v>24</v>
      </c>
      <c r="K110" t="s">
        <v>50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</row>
    <row r="111" spans="1:23" x14ac:dyDescent="0.3">
      <c r="A111" t="s">
        <v>51</v>
      </c>
      <c r="B111" t="s">
        <v>24</v>
      </c>
      <c r="C111" t="s">
        <v>24</v>
      </c>
      <c r="D111" t="s">
        <v>24</v>
      </c>
      <c r="E111" t="s">
        <v>24</v>
      </c>
      <c r="F111" t="s">
        <v>51</v>
      </c>
      <c r="G111" t="s">
        <v>24</v>
      </c>
      <c r="H111" t="s">
        <v>24</v>
      </c>
      <c r="I111" t="s">
        <v>24</v>
      </c>
      <c r="J111" t="s">
        <v>24</v>
      </c>
      <c r="K111" t="s">
        <v>51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 spans="1:23" x14ac:dyDescent="0.3">
      <c r="A112" t="s">
        <v>52</v>
      </c>
      <c r="B112" t="s">
        <v>24</v>
      </c>
      <c r="C112" t="s">
        <v>24</v>
      </c>
      <c r="D112" t="s">
        <v>24</v>
      </c>
      <c r="E112" t="s">
        <v>24</v>
      </c>
      <c r="F112" t="s">
        <v>52</v>
      </c>
      <c r="G112" t="s">
        <v>24</v>
      </c>
      <c r="H112" t="s">
        <v>24</v>
      </c>
      <c r="I112" t="s">
        <v>24</v>
      </c>
      <c r="J112" t="s">
        <v>24</v>
      </c>
      <c r="K112" t="s">
        <v>52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 spans="1:23" x14ac:dyDescent="0.3">
      <c r="A113" t="s">
        <v>53</v>
      </c>
      <c r="B113" t="s">
        <v>24</v>
      </c>
      <c r="C113" t="s">
        <v>24</v>
      </c>
      <c r="D113" t="s">
        <v>24</v>
      </c>
      <c r="E113" t="s">
        <v>24</v>
      </c>
      <c r="F113" t="s">
        <v>53</v>
      </c>
      <c r="G113" t="s">
        <v>24</v>
      </c>
      <c r="H113" t="s">
        <v>24</v>
      </c>
      <c r="I113" t="s">
        <v>24</v>
      </c>
      <c r="J113" t="s">
        <v>24</v>
      </c>
      <c r="K113" t="s">
        <v>53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</row>
    <row r="114" spans="1:23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</row>
    <row r="115" spans="1:23" x14ac:dyDescent="0.3">
      <c r="A115" t="s">
        <v>128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</row>
    <row r="116" spans="1:23" x14ac:dyDescent="0.3">
      <c r="A116" t="s">
        <v>54</v>
      </c>
      <c r="B116" t="s">
        <v>129</v>
      </c>
      <c r="C116" t="s">
        <v>130</v>
      </c>
      <c r="D116" t="s">
        <v>131</v>
      </c>
      <c r="E116" t="s">
        <v>132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</row>
    <row r="117" spans="1:23" x14ac:dyDescent="0.3">
      <c r="A117" t="s">
        <v>49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 spans="1:23" x14ac:dyDescent="0.3">
      <c r="A118" t="s">
        <v>50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</row>
    <row r="119" spans="1:23" x14ac:dyDescent="0.3">
      <c r="A119" t="s">
        <v>51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</row>
    <row r="120" spans="1:23" x14ac:dyDescent="0.3">
      <c r="A120" t="s">
        <v>52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</row>
    <row r="121" spans="1:23" x14ac:dyDescent="0.3">
      <c r="A121" t="s">
        <v>53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592-7F04-4F74-8E0D-90133A675EC8}">
  <dimension ref="A1:CG40"/>
  <sheetViews>
    <sheetView zoomScale="70" zoomScaleNormal="70" workbookViewId="0">
      <selection activeCell="J1" sqref="J1:CH47"/>
    </sheetView>
  </sheetViews>
  <sheetFormatPr defaultRowHeight="14.4" x14ac:dyDescent="0.3"/>
  <cols>
    <col min="1" max="1" width="40.6640625" bestFit="1" customWidth="1"/>
    <col min="2" max="2" width="13.88671875" bestFit="1" customWidth="1"/>
    <col min="3" max="3" width="12.44140625" bestFit="1" customWidth="1"/>
    <col min="4" max="9" width="10.66406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5" x14ac:dyDescent="0.3">
      <c r="A2" t="s">
        <v>133</v>
      </c>
      <c r="B2" t="s">
        <v>134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85" x14ac:dyDescent="0.3">
      <c r="A3" t="s">
        <v>135</v>
      </c>
      <c r="B3" t="s">
        <v>50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</row>
    <row r="4" spans="1:85" x14ac:dyDescent="0.3">
      <c r="A4" t="s">
        <v>136</v>
      </c>
      <c r="B4" t="s">
        <v>134</v>
      </c>
      <c r="C4" t="s">
        <v>137</v>
      </c>
      <c r="D4" t="s">
        <v>134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85" x14ac:dyDescent="0.3">
      <c r="A5" t="s">
        <v>138</v>
      </c>
      <c r="B5" t="s">
        <v>49</v>
      </c>
      <c r="C5" t="s">
        <v>139</v>
      </c>
      <c r="D5" t="s">
        <v>140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85" x14ac:dyDescent="0.3">
      <c r="A6" t="s">
        <v>141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85" x14ac:dyDescent="0.3">
      <c r="A7" t="s">
        <v>142</v>
      </c>
      <c r="B7" t="s">
        <v>143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85" x14ac:dyDescent="0.3">
      <c r="A8" t="s">
        <v>144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85" x14ac:dyDescent="0.3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U9" s="1" t="s">
        <v>402</v>
      </c>
      <c r="V9">
        <v>1</v>
      </c>
      <c r="W9">
        <v>2</v>
      </c>
      <c r="X9">
        <v>3</v>
      </c>
      <c r="Y9">
        <v>4</v>
      </c>
      <c r="Z9">
        <v>5</v>
      </c>
      <c r="AA9">
        <v>6</v>
      </c>
      <c r="AB9">
        <v>7</v>
      </c>
      <c r="AC9">
        <v>8</v>
      </c>
      <c r="AD9">
        <v>1</v>
      </c>
      <c r="AE9">
        <v>2</v>
      </c>
      <c r="AF9">
        <v>3</v>
      </c>
      <c r="AG9">
        <v>4</v>
      </c>
      <c r="AH9">
        <v>5</v>
      </c>
      <c r="AI9">
        <v>6</v>
      </c>
      <c r="AJ9">
        <v>7</v>
      </c>
      <c r="AK9">
        <v>8</v>
      </c>
      <c r="AL9">
        <v>1</v>
      </c>
      <c r="AM9">
        <v>2</v>
      </c>
      <c r="AN9">
        <v>3</v>
      </c>
      <c r="AO9">
        <v>4</v>
      </c>
      <c r="AP9">
        <v>5</v>
      </c>
      <c r="AQ9">
        <v>6</v>
      </c>
      <c r="AR9">
        <v>7</v>
      </c>
      <c r="AS9">
        <v>8</v>
      </c>
      <c r="AT9">
        <v>1</v>
      </c>
      <c r="AU9">
        <v>2</v>
      </c>
      <c r="AV9">
        <v>3</v>
      </c>
      <c r="AW9">
        <v>4</v>
      </c>
      <c r="AX9">
        <v>5</v>
      </c>
      <c r="AY9">
        <v>6</v>
      </c>
      <c r="AZ9">
        <v>7</v>
      </c>
      <c r="BA9">
        <v>8</v>
      </c>
      <c r="BB9">
        <v>1</v>
      </c>
      <c r="BC9">
        <v>2</v>
      </c>
      <c r="BD9">
        <v>3</v>
      </c>
      <c r="BE9">
        <v>4</v>
      </c>
      <c r="BF9">
        <v>5</v>
      </c>
      <c r="BG9">
        <v>6</v>
      </c>
      <c r="BH9">
        <v>7</v>
      </c>
      <c r="BI9">
        <v>8</v>
      </c>
      <c r="BJ9">
        <v>1</v>
      </c>
      <c r="BK9">
        <v>2</v>
      </c>
      <c r="BL9">
        <v>3</v>
      </c>
      <c r="BM9">
        <v>4</v>
      </c>
      <c r="BN9">
        <v>5</v>
      </c>
      <c r="BO9">
        <v>6</v>
      </c>
      <c r="BP9">
        <v>7</v>
      </c>
      <c r="BQ9">
        <v>8</v>
      </c>
      <c r="BR9">
        <v>1</v>
      </c>
      <c r="BS9">
        <v>2</v>
      </c>
      <c r="BT9">
        <v>3</v>
      </c>
      <c r="BU9">
        <v>4</v>
      </c>
      <c r="BV9">
        <v>5</v>
      </c>
      <c r="BW9">
        <v>6</v>
      </c>
      <c r="BX9">
        <v>7</v>
      </c>
      <c r="BY9">
        <v>8</v>
      </c>
      <c r="BZ9">
        <v>1</v>
      </c>
      <c r="CA9">
        <v>2</v>
      </c>
      <c r="CB9">
        <v>3</v>
      </c>
      <c r="CC9">
        <v>4</v>
      </c>
      <c r="CD9">
        <v>5</v>
      </c>
      <c r="CE9">
        <v>6</v>
      </c>
      <c r="CF9">
        <v>7</v>
      </c>
      <c r="CG9">
        <v>8</v>
      </c>
    </row>
    <row r="10" spans="1:85" x14ac:dyDescent="0.3">
      <c r="A10" t="s">
        <v>145</v>
      </c>
      <c r="B10" t="s">
        <v>146</v>
      </c>
      <c r="C10" t="s">
        <v>136</v>
      </c>
      <c r="D10" t="s">
        <v>137</v>
      </c>
      <c r="E10" t="s">
        <v>147</v>
      </c>
      <c r="F10" t="s">
        <v>148</v>
      </c>
      <c r="G10" t="s">
        <v>149</v>
      </c>
      <c r="H10" t="s">
        <v>150</v>
      </c>
      <c r="I10" t="s">
        <v>24</v>
      </c>
      <c r="L10" s="2"/>
      <c r="M10" s="3" t="s">
        <v>403</v>
      </c>
      <c r="N10" s="3" t="s">
        <v>404</v>
      </c>
      <c r="O10" s="3" t="s">
        <v>405</v>
      </c>
      <c r="P10" s="4"/>
      <c r="Q10" s="3" t="s">
        <v>406</v>
      </c>
      <c r="R10" s="2" t="s">
        <v>407</v>
      </c>
      <c r="S10" s="5" t="s">
        <v>122</v>
      </c>
      <c r="T10" s="3" t="s">
        <v>123</v>
      </c>
      <c r="U10" s="4" t="s">
        <v>408</v>
      </c>
      <c r="V10" s="5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4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5</v>
      </c>
      <c r="BC10" s="3">
        <v>5</v>
      </c>
      <c r="BD10" s="3">
        <v>5</v>
      </c>
      <c r="BE10" s="3">
        <v>5</v>
      </c>
      <c r="BF10" s="3">
        <v>5</v>
      </c>
      <c r="BG10" s="3">
        <v>5</v>
      </c>
      <c r="BH10" s="3">
        <v>5</v>
      </c>
      <c r="BI10" s="3">
        <v>5</v>
      </c>
      <c r="BJ10" s="3">
        <v>6</v>
      </c>
      <c r="BK10" s="3">
        <v>6</v>
      </c>
      <c r="BL10" s="3">
        <v>6</v>
      </c>
      <c r="BM10" s="3">
        <v>6</v>
      </c>
      <c r="BN10" s="3">
        <v>6</v>
      </c>
      <c r="BO10" s="3">
        <v>6</v>
      </c>
      <c r="BP10" s="3">
        <v>6</v>
      </c>
      <c r="BQ10" s="3">
        <v>6</v>
      </c>
      <c r="BR10" s="3">
        <v>7</v>
      </c>
      <c r="BS10" s="3">
        <v>7</v>
      </c>
      <c r="BT10" s="3">
        <v>7</v>
      </c>
      <c r="BU10" s="3">
        <v>7</v>
      </c>
      <c r="BV10" s="3">
        <v>7</v>
      </c>
      <c r="BW10" s="3">
        <v>7</v>
      </c>
      <c r="BX10" s="3">
        <v>7</v>
      </c>
      <c r="BY10" s="3">
        <v>7</v>
      </c>
      <c r="BZ10" s="3">
        <v>8</v>
      </c>
      <c r="CA10" s="3">
        <v>8</v>
      </c>
      <c r="CB10" s="3">
        <v>8</v>
      </c>
      <c r="CC10" s="3">
        <v>8</v>
      </c>
      <c r="CD10" s="3">
        <v>8</v>
      </c>
      <c r="CE10" s="3">
        <v>8</v>
      </c>
      <c r="CF10" s="3">
        <v>8</v>
      </c>
      <c r="CG10" s="3">
        <v>8</v>
      </c>
    </row>
    <row r="11" spans="1:85" x14ac:dyDescent="0.3">
      <c r="A11" t="s">
        <v>49</v>
      </c>
      <c r="B11" t="s">
        <v>50</v>
      </c>
      <c r="C11" t="s">
        <v>49</v>
      </c>
      <c r="D11" t="s">
        <v>140</v>
      </c>
      <c r="E11" t="s">
        <v>151</v>
      </c>
      <c r="F11" t="s">
        <v>152</v>
      </c>
      <c r="G11" t="s">
        <v>153</v>
      </c>
      <c r="H11" t="s">
        <v>154</v>
      </c>
      <c r="I11">
        <f>SQRT(F11^2 + H11^2 - F11*H11 + 3*G11^2)</f>
        <v>53.322880642365902</v>
      </c>
      <c r="L11" s="6" t="s">
        <v>409</v>
      </c>
      <c r="M11">
        <f>(F11 + F12 + F13)/3</f>
        <v>-41.743333333333332</v>
      </c>
      <c r="N11">
        <f>(H11 + H12 + H13)/3</f>
        <v>11.706666666666669</v>
      </c>
      <c r="O11">
        <f>(G11 + G12 + G13)/3</f>
        <v>19.336666666666662</v>
      </c>
      <c r="P11" s="1"/>
      <c r="Q11">
        <f>(750/200)</f>
        <v>3.75</v>
      </c>
      <c r="R11" s="6">
        <f>(N11 / M11)</f>
        <v>-0.28044398307114915</v>
      </c>
      <c r="S11" s="7">
        <f>(5.34 + (4 / Q11^2))</f>
        <v>5.6244444444444444</v>
      </c>
      <c r="T11" cm="1">
        <f t="array" ref="T11">(MIN(ABS(V11:CG11)))</f>
        <v>5.1531925680124306</v>
      </c>
      <c r="U11" s="1"/>
      <c r="V11">
        <f>(((V$9^2 + V$10^2 * $Q11^2)^2)/($Q11^2 * (V$9^2 + $R11 * V$10^2 * $Q11^2)))</f>
        <v>-5.480644303990136</v>
      </c>
      <c r="W11">
        <f t="shared" ref="W11:CG11" si="0">(((W$9^2 + W$10^2 * $Q11^2)^2)/($Q11^2 * (W$9^2 + $R11 * W$10^2 * $Q11^2)))</f>
        <v>412.40181491996674</v>
      </c>
      <c r="X11">
        <f t="shared" si="0"/>
        <v>7.4803365077108959</v>
      </c>
      <c r="Y11">
        <f t="shared" si="0"/>
        <v>5.3305886871336217</v>
      </c>
      <c r="Z11">
        <f t="shared" si="0"/>
        <v>5.1531925680124306</v>
      </c>
      <c r="AA11">
        <f t="shared" si="0"/>
        <v>5.5596791243036021</v>
      </c>
      <c r="AB11">
        <f t="shared" si="0"/>
        <v>6.2766039573817709</v>
      </c>
      <c r="AC11">
        <f t="shared" si="0"/>
        <v>7.2154615763846284</v>
      </c>
      <c r="AD11">
        <f t="shared" si="0"/>
        <v>-15.774722199702982</v>
      </c>
      <c r="AE11">
        <f t="shared" si="0"/>
        <v>-21.922577215960544</v>
      </c>
      <c r="AF11">
        <f t="shared" si="0"/>
        <v>-44.687994059615967</v>
      </c>
      <c r="AG11">
        <f t="shared" si="0"/>
        <v>1649.607259679867</v>
      </c>
      <c r="AH11">
        <f t="shared" si="0"/>
        <v>50.888143499483057</v>
      </c>
      <c r="AI11">
        <f t="shared" si="0"/>
        <v>29.921346030843583</v>
      </c>
      <c r="AJ11">
        <f t="shared" si="0"/>
        <v>23.709169675591568</v>
      </c>
      <c r="AK11">
        <f t="shared" si="0"/>
        <v>21.322354748534487</v>
      </c>
      <c r="AL11">
        <f t="shared" si="0"/>
        <v>-33.546238665317276</v>
      </c>
      <c r="AM11">
        <f t="shared" si="0"/>
        <v>-38.490256807217911</v>
      </c>
      <c r="AN11">
        <f t="shared" si="0"/>
        <v>-49.325798735911242</v>
      </c>
      <c r="AO11">
        <f t="shared" si="0"/>
        <v>-74.140238470412143</v>
      </c>
      <c r="AP11">
        <f t="shared" si="0"/>
        <v>-155.665613737489</v>
      </c>
      <c r="AQ11">
        <f t="shared" si="0"/>
        <v>3711.6163342796453</v>
      </c>
      <c r="AR11">
        <f t="shared" si="0"/>
        <v>162.27974469955933</v>
      </c>
      <c r="AS11">
        <f t="shared" si="0"/>
        <v>90.588145457140143</v>
      </c>
      <c r="AT11">
        <f t="shared" si="0"/>
        <v>-58.48755527609076</v>
      </c>
      <c r="AU11">
        <f t="shared" si="0"/>
        <v>-63.098888798811927</v>
      </c>
      <c r="AV11">
        <f t="shared" si="0"/>
        <v>-71.973520730103459</v>
      </c>
      <c r="AW11">
        <f t="shared" si="0"/>
        <v>-87.690308863842176</v>
      </c>
      <c r="AX11">
        <f t="shared" si="0"/>
        <v>-116.65240299246058</v>
      </c>
      <c r="AY11">
        <f t="shared" si="0"/>
        <v>-178.75197623846387</v>
      </c>
      <c r="AZ11">
        <f t="shared" si="0"/>
        <v>-378.63667260062999</v>
      </c>
      <c r="BA11">
        <f t="shared" si="0"/>
        <v>6598.4290387194678</v>
      </c>
      <c r="BB11">
        <f t="shared" si="0"/>
        <v>-90.570843950993847</v>
      </c>
      <c r="BC11">
        <f t="shared" si="0"/>
        <v>-95.040271618971275</v>
      </c>
      <c r="BD11">
        <f t="shared" si="0"/>
        <v>-103.18620703969452</v>
      </c>
      <c r="BE11">
        <f t="shared" si="0"/>
        <v>-116.31976767843761</v>
      </c>
      <c r="BF11">
        <f t="shared" si="0"/>
        <v>-137.01610759975341</v>
      </c>
      <c r="BG11">
        <f t="shared" si="0"/>
        <v>-170.64403680442729</v>
      </c>
      <c r="BH11">
        <f t="shared" si="0"/>
        <v>-230.06603845939497</v>
      </c>
      <c r="BI11">
        <f t="shared" si="0"/>
        <v>-354.98872457690078</v>
      </c>
      <c r="BJ11">
        <f t="shared" si="0"/>
        <v>-129.78968913721408</v>
      </c>
      <c r="BK11">
        <f t="shared" si="0"/>
        <v>-134.1849546612691</v>
      </c>
      <c r="BL11">
        <f t="shared" si="0"/>
        <v>-141.97249979732689</v>
      </c>
      <c r="BM11">
        <f t="shared" si="0"/>
        <v>-153.96102722887164</v>
      </c>
      <c r="BN11">
        <f t="shared" si="0"/>
        <v>-171.57071612101905</v>
      </c>
      <c r="BO11">
        <f t="shared" si="0"/>
        <v>-197.30319494364497</v>
      </c>
      <c r="BP11">
        <f t="shared" si="0"/>
        <v>-235.80309604045536</v>
      </c>
      <c r="BQ11">
        <f t="shared" si="0"/>
        <v>-296.56095388164857</v>
      </c>
      <c r="BR11">
        <f t="shared" si="0"/>
        <v>-176.1419531677183</v>
      </c>
      <c r="BS11">
        <f t="shared" si="0"/>
        <v>-180.49345174865769</v>
      </c>
      <c r="BT11">
        <f t="shared" si="0"/>
        <v>-188.07629725449502</v>
      </c>
      <c r="BU11">
        <f t="shared" si="0"/>
        <v>-199.44472146927779</v>
      </c>
      <c r="BV11">
        <f t="shared" si="0"/>
        <v>-215.51216885621858</v>
      </c>
      <c r="BW11">
        <f t="shared" si="0"/>
        <v>-237.74743405371674</v>
      </c>
      <c r="BX11">
        <f t="shared" si="0"/>
        <v>-268.55157089551665</v>
      </c>
      <c r="BY11">
        <f t="shared" si="0"/>
        <v>-312.02617386855064</v>
      </c>
      <c r="BZ11">
        <f t="shared" si="0"/>
        <v>-229.62675600795109</v>
      </c>
      <c r="CA11">
        <f t="shared" si="0"/>
        <v>-233.95022110436304</v>
      </c>
      <c r="CB11">
        <f t="shared" si="0"/>
        <v>-241.40452029514842</v>
      </c>
      <c r="CC11">
        <f t="shared" si="0"/>
        <v>-252.39555519524771</v>
      </c>
      <c r="CD11">
        <f t="shared" si="0"/>
        <v>-267.56620733314401</v>
      </c>
      <c r="CE11">
        <f t="shared" si="0"/>
        <v>-287.89408292041384</v>
      </c>
      <c r="CF11">
        <f t="shared" si="0"/>
        <v>-314.86169380372314</v>
      </c>
      <c r="CG11">
        <f t="shared" si="0"/>
        <v>-350.76123545536871</v>
      </c>
    </row>
    <row r="12" spans="1:85" x14ac:dyDescent="0.3">
      <c r="A12" t="s">
        <v>50</v>
      </c>
      <c r="B12" t="s">
        <v>50</v>
      </c>
      <c r="C12" t="s">
        <v>49</v>
      </c>
      <c r="D12" t="s">
        <v>140</v>
      </c>
      <c r="E12" t="s">
        <v>151</v>
      </c>
      <c r="F12" t="s">
        <v>155</v>
      </c>
      <c r="G12" t="s">
        <v>156</v>
      </c>
      <c r="H12" t="s">
        <v>157</v>
      </c>
      <c r="I12">
        <f t="shared" ref="I12:I40" si="1">SQRT(F12^2 + H12^2 - F12*H12 + 3*G12^2)</f>
        <v>63.295916929925262</v>
      </c>
      <c r="L12" s="6"/>
      <c r="P12" s="1"/>
      <c r="R12" s="6"/>
      <c r="S12" s="7"/>
      <c r="U12" s="1"/>
    </row>
    <row r="13" spans="1:85" x14ac:dyDescent="0.3">
      <c r="A13" t="s">
        <v>51</v>
      </c>
      <c r="B13" t="s">
        <v>50</v>
      </c>
      <c r="C13" t="s">
        <v>49</v>
      </c>
      <c r="D13" t="s">
        <v>140</v>
      </c>
      <c r="E13" t="s">
        <v>151</v>
      </c>
      <c r="F13" t="s">
        <v>158</v>
      </c>
      <c r="G13" t="s">
        <v>159</v>
      </c>
      <c r="H13" t="s">
        <v>160</v>
      </c>
      <c r="I13">
        <f t="shared" si="1"/>
        <v>61.282599487946001</v>
      </c>
      <c r="L13" s="6"/>
      <c r="P13" s="1"/>
      <c r="R13" s="6"/>
      <c r="S13" s="7"/>
      <c r="U13" s="1"/>
    </row>
    <row r="14" spans="1:85" x14ac:dyDescent="0.3">
      <c r="A14" t="s">
        <v>52</v>
      </c>
      <c r="B14" t="s">
        <v>50</v>
      </c>
      <c r="C14" t="s">
        <v>49</v>
      </c>
      <c r="D14" t="s">
        <v>140</v>
      </c>
      <c r="E14" t="s">
        <v>151</v>
      </c>
      <c r="F14" t="s">
        <v>161</v>
      </c>
      <c r="G14" t="s">
        <v>162</v>
      </c>
      <c r="H14" t="s">
        <v>163</v>
      </c>
      <c r="I14">
        <f t="shared" si="1"/>
        <v>54.696157086215841</v>
      </c>
      <c r="L14" s="6" t="s">
        <v>410</v>
      </c>
      <c r="M14">
        <f>(F14 + F15 + F16)/3</f>
        <v>-45.54</v>
      </c>
      <c r="N14">
        <f>(H14 + H15 + H16)/3</f>
        <v>7.9966666666666661</v>
      </c>
      <c r="O14">
        <f>(G14 + G15 + G16)/3</f>
        <v>13.36</v>
      </c>
      <c r="P14" s="1"/>
      <c r="Q14">
        <f>(750/200)</f>
        <v>3.75</v>
      </c>
      <c r="R14" s="6">
        <f>(N14 / M14)</f>
        <v>-0.17559654516176254</v>
      </c>
      <c r="S14" s="7">
        <f>(5.34 + (4 / Q14^2))</f>
        <v>5.6244444444444444</v>
      </c>
      <c r="T14" cm="1">
        <f t="array" ref="T14">(MIN(ABS(V14:CG14)))</f>
        <v>4.7497224766431447</v>
      </c>
      <c r="U14" s="1"/>
      <c r="V14">
        <f t="shared" ref="V14:CG14" si="2">(((V$9^2 + V$10^2 * $Q14^2)^2)/($Q14^2 * (V$9^2 + $R14 * V$10^2 * $Q14^2)))</f>
        <v>-10.980277038323948</v>
      </c>
      <c r="W14">
        <f t="shared" si="2"/>
        <v>15.156907406909287</v>
      </c>
      <c r="X14">
        <f t="shared" si="2"/>
        <v>5.7915159156962996</v>
      </c>
      <c r="Y14">
        <f t="shared" si="2"/>
        <v>4.7497224766431447</v>
      </c>
      <c r="Z14">
        <f t="shared" si="2"/>
        <v>4.8159654011908568</v>
      </c>
      <c r="AA14">
        <f t="shared" si="2"/>
        <v>5.3152078664723303</v>
      </c>
      <c r="AB14">
        <f t="shared" si="2"/>
        <v>6.0777172561084782</v>
      </c>
      <c r="AC14">
        <f t="shared" si="2"/>
        <v>7.0425624468731236</v>
      </c>
      <c r="AD14">
        <f t="shared" si="2"/>
        <v>-26.254712848388159</v>
      </c>
      <c r="AE14">
        <f t="shared" si="2"/>
        <v>-43.921108153295791</v>
      </c>
      <c r="AF14">
        <f t="shared" si="2"/>
        <v>-345.10206870658942</v>
      </c>
      <c r="AG14">
        <f t="shared" si="2"/>
        <v>60.627629627637148</v>
      </c>
      <c r="AH14">
        <f t="shared" si="2"/>
        <v>31.042381341319537</v>
      </c>
      <c r="AI14">
        <f t="shared" si="2"/>
        <v>23.166063662785199</v>
      </c>
      <c r="AJ14">
        <f t="shared" si="2"/>
        <v>20.135059488479058</v>
      </c>
      <c r="AK14">
        <f t="shared" si="2"/>
        <v>18.998889906572579</v>
      </c>
      <c r="AL14">
        <f t="shared" si="2"/>
        <v>-54.52021320938583</v>
      </c>
      <c r="AM14">
        <f t="shared" si="2"/>
        <v>-66.516923762810947</v>
      </c>
      <c r="AN14">
        <f t="shared" si="2"/>
        <v>-98.822493344915529</v>
      </c>
      <c r="AO14">
        <f t="shared" si="2"/>
        <v>-232.2110218941084</v>
      </c>
      <c r="AP14">
        <f t="shared" si="2"/>
        <v>588.42590532690599</v>
      </c>
      <c r="AQ14">
        <f t="shared" si="2"/>
        <v>136.41216666218358</v>
      </c>
      <c r="AR14">
        <f t="shared" si="2"/>
        <v>81.856706825333106</v>
      </c>
      <c r="AS14">
        <f t="shared" si="2"/>
        <v>61.813715124092838</v>
      </c>
      <c r="AT14">
        <f t="shared" si="2"/>
        <v>-94.316915795656072</v>
      </c>
      <c r="AU14">
        <f t="shared" si="2"/>
        <v>-105.01885139355264</v>
      </c>
      <c r="AV14">
        <f t="shared" si="2"/>
        <v>-127.625670546067</v>
      </c>
      <c r="AW14">
        <f t="shared" si="2"/>
        <v>-175.68443261318316</v>
      </c>
      <c r="AX14">
        <f t="shared" si="2"/>
        <v>-306.31857737419608</v>
      </c>
      <c r="AY14">
        <f t="shared" si="2"/>
        <v>-1380.4082748263577</v>
      </c>
      <c r="AZ14">
        <f t="shared" si="2"/>
        <v>562.51849425047988</v>
      </c>
      <c r="BA14">
        <f t="shared" si="2"/>
        <v>242.51051851054859</v>
      </c>
      <c r="BB14">
        <f t="shared" si="2"/>
        <v>-145.5404848301603</v>
      </c>
      <c r="BC14">
        <f t="shared" si="2"/>
        <v>-155.71987076710812</v>
      </c>
      <c r="BD14">
        <f t="shared" si="2"/>
        <v>-175.31326452646545</v>
      </c>
      <c r="BE14">
        <f t="shared" si="2"/>
        <v>-210.07222896130929</v>
      </c>
      <c r="BF14">
        <f t="shared" si="2"/>
        <v>-274.50692595809863</v>
      </c>
      <c r="BG14">
        <f t="shared" si="2"/>
        <v>-415.07620247453229</v>
      </c>
      <c r="BH14">
        <f t="shared" si="2"/>
        <v>-896.06978250442705</v>
      </c>
      <c r="BI14">
        <f t="shared" si="2"/>
        <v>5417.3809460498533</v>
      </c>
      <c r="BJ14">
        <f t="shared" si="2"/>
        <v>-208.1678682463218</v>
      </c>
      <c r="BK14">
        <f t="shared" si="2"/>
        <v>-218.08085283754332</v>
      </c>
      <c r="BL14">
        <f t="shared" si="2"/>
        <v>-236.29241563549343</v>
      </c>
      <c r="BM14">
        <f t="shared" si="2"/>
        <v>-266.06769505124379</v>
      </c>
      <c r="BN14">
        <f t="shared" si="2"/>
        <v>-314.09669867044704</v>
      </c>
      <c r="BO14">
        <f t="shared" si="2"/>
        <v>-395.28997337966211</v>
      </c>
      <c r="BP14">
        <f t="shared" si="2"/>
        <v>-549.52563204773105</v>
      </c>
      <c r="BQ14">
        <f t="shared" si="2"/>
        <v>-928.84408757643359</v>
      </c>
      <c r="BR14">
        <f t="shared" si="2"/>
        <v>-282.19151471482519</v>
      </c>
      <c r="BS14">
        <f t="shared" si="2"/>
        <v>-291.94938256998438</v>
      </c>
      <c r="BT14">
        <f t="shared" si="2"/>
        <v>-309.39957527857501</v>
      </c>
      <c r="BU14">
        <f t="shared" si="2"/>
        <v>-336.67884634483414</v>
      </c>
      <c r="BV14">
        <f t="shared" si="2"/>
        <v>-377.70460597092813</v>
      </c>
      <c r="BW14">
        <f t="shared" si="2"/>
        <v>-439.82993473670649</v>
      </c>
      <c r="BX14">
        <f t="shared" si="2"/>
        <v>-538.03357487787343</v>
      </c>
      <c r="BY14">
        <f t="shared" si="2"/>
        <v>-707.53438905435053</v>
      </c>
      <c r="BZ14">
        <f t="shared" si="2"/>
        <v>-367.60834268806656</v>
      </c>
      <c r="CA14">
        <f t="shared" si="2"/>
        <v>-377.26766318262429</v>
      </c>
      <c r="CB14">
        <f t="shared" si="2"/>
        <v>-394.24977094917745</v>
      </c>
      <c r="CC14">
        <f t="shared" si="2"/>
        <v>-420.07540557421055</v>
      </c>
      <c r="CD14">
        <f t="shared" si="2"/>
        <v>-457.35016918379142</v>
      </c>
      <c r="CE14">
        <f t="shared" si="2"/>
        <v>-510.502682184268</v>
      </c>
      <c r="CF14">
        <f t="shared" si="2"/>
        <v>-587.34926682697164</v>
      </c>
      <c r="CG14">
        <f t="shared" si="2"/>
        <v>-702.73773045273265</v>
      </c>
    </row>
    <row r="15" spans="1:85" x14ac:dyDescent="0.3">
      <c r="A15" t="s">
        <v>53</v>
      </c>
      <c r="B15" t="s">
        <v>50</v>
      </c>
      <c r="C15" t="s">
        <v>49</v>
      </c>
      <c r="D15" t="s">
        <v>140</v>
      </c>
      <c r="E15" t="s">
        <v>151</v>
      </c>
      <c r="F15" t="s">
        <v>164</v>
      </c>
      <c r="G15" t="s">
        <v>165</v>
      </c>
      <c r="H15" t="s">
        <v>166</v>
      </c>
      <c r="I15">
        <f t="shared" si="1"/>
        <v>53.61082633200126</v>
      </c>
      <c r="L15" s="6"/>
      <c r="P15" s="1"/>
      <c r="R15" s="6"/>
      <c r="S15" s="7"/>
      <c r="U15" s="1"/>
    </row>
    <row r="16" spans="1:85" x14ac:dyDescent="0.3">
      <c r="A16" t="s">
        <v>66</v>
      </c>
      <c r="B16" t="s">
        <v>50</v>
      </c>
      <c r="C16" t="s">
        <v>49</v>
      </c>
      <c r="D16" t="s">
        <v>140</v>
      </c>
      <c r="E16" t="s">
        <v>151</v>
      </c>
      <c r="F16" t="s">
        <v>167</v>
      </c>
      <c r="G16" t="s">
        <v>168</v>
      </c>
      <c r="H16" t="s">
        <v>169</v>
      </c>
      <c r="I16">
        <f t="shared" si="1"/>
        <v>57.711543905877271</v>
      </c>
      <c r="L16" s="6"/>
      <c r="P16" s="1"/>
      <c r="R16" s="6"/>
      <c r="S16" s="7"/>
      <c r="U16" s="1"/>
    </row>
    <row r="17" spans="1:85" x14ac:dyDescent="0.3">
      <c r="A17" t="s">
        <v>67</v>
      </c>
      <c r="B17" t="s">
        <v>50</v>
      </c>
      <c r="C17" t="s">
        <v>49</v>
      </c>
      <c r="D17" t="s">
        <v>140</v>
      </c>
      <c r="E17" t="s">
        <v>151</v>
      </c>
      <c r="F17" t="s">
        <v>170</v>
      </c>
      <c r="G17" t="s">
        <v>171</v>
      </c>
      <c r="H17" t="s">
        <v>172</v>
      </c>
      <c r="I17">
        <f t="shared" si="1"/>
        <v>46.710225861153788</v>
      </c>
      <c r="L17" s="6" t="s">
        <v>411</v>
      </c>
      <c r="M17">
        <f t="shared" ref="M17" si="3">(F17 + F18 + F19)/3</f>
        <v>-40.830000000000005</v>
      </c>
      <c r="N17">
        <f t="shared" ref="N17" si="4">(H17 + H18 + H19)/3</f>
        <v>8.0033333333333321</v>
      </c>
      <c r="O17">
        <f t="shared" ref="O17" si="5">(G17 + G18 + G19)/3</f>
        <v>13.283333333333333</v>
      </c>
      <c r="P17" s="1"/>
      <c r="Q17">
        <f t="shared" ref="Q17" si="6">(750/200)</f>
        <v>3.75</v>
      </c>
      <c r="R17" s="6">
        <f t="shared" ref="R17" si="7">(N17 / M17)</f>
        <v>-0.19601600130622901</v>
      </c>
      <c r="S17" s="7">
        <f t="shared" ref="S17" si="8">(5.34 + (4 / Q17^2))</f>
        <v>5.6244444444444444</v>
      </c>
      <c r="T17" cm="1">
        <f t="array" ref="T17">(MIN(ABS(V17:CG17)))</f>
        <v>4.852706853619642</v>
      </c>
      <c r="U17" s="1"/>
      <c r="V17">
        <f t="shared" ref="V17:CG17" si="9">(((V$9^2 + V$10^2 * $Q17^2)^2)/($Q17^2 * (V$9^2 + $R17 * V$10^2 * $Q17^2)))</f>
        <v>-9.1852209353330991</v>
      </c>
      <c r="W17">
        <f t="shared" si="9"/>
        <v>18.656865057383527</v>
      </c>
      <c r="X17">
        <f t="shared" si="9"/>
        <v>6.0578759773166899</v>
      </c>
      <c r="Y17">
        <f t="shared" si="9"/>
        <v>4.852706853619642</v>
      </c>
      <c r="Z17">
        <f t="shared" si="9"/>
        <v>4.8781362007168454</v>
      </c>
      <c r="AA17">
        <f t="shared" si="9"/>
        <v>5.3611191983544941</v>
      </c>
      <c r="AB17">
        <f t="shared" si="9"/>
        <v>6.1154567669768189</v>
      </c>
      <c r="AC17">
        <f t="shared" si="9"/>
        <v>7.075582459387852</v>
      </c>
      <c r="AD17">
        <f t="shared" si="9"/>
        <v>-23.24690146550795</v>
      </c>
      <c r="AE17">
        <f t="shared" si="9"/>
        <v>-36.740883741332397</v>
      </c>
      <c r="AF17">
        <f t="shared" si="9"/>
        <v>-149.44468582827119</v>
      </c>
      <c r="AG17">
        <f t="shared" si="9"/>
        <v>74.627460229534108</v>
      </c>
      <c r="AH17">
        <f t="shared" si="9"/>
        <v>33.593894913645151</v>
      </c>
      <c r="AI17">
        <f t="shared" si="9"/>
        <v>24.23150390926676</v>
      </c>
      <c r="AJ17">
        <f t="shared" si="9"/>
        <v>20.744080288985309</v>
      </c>
      <c r="AK17">
        <f t="shared" si="9"/>
        <v>19.410827414478568</v>
      </c>
      <c r="AL17">
        <f t="shared" si="9"/>
        <v>-48.602160512520157</v>
      </c>
      <c r="AM17">
        <f t="shared" si="9"/>
        <v>-58.255682806334065</v>
      </c>
      <c r="AN17">
        <f t="shared" si="9"/>
        <v>-82.666988417997899</v>
      </c>
      <c r="AO17">
        <f t="shared" si="9"/>
        <v>-164.08058528130718</v>
      </c>
      <c r="AP17">
        <f t="shared" si="9"/>
        <v>8520.0592149031982</v>
      </c>
      <c r="AQ17">
        <f t="shared" si="9"/>
        <v>167.91178551645174</v>
      </c>
      <c r="AR17">
        <f t="shared" si="9"/>
        <v>90.601240414064705</v>
      </c>
      <c r="AS17">
        <f t="shared" si="9"/>
        <v>65.889766832258132</v>
      </c>
      <c r="AT17">
        <f t="shared" si="9"/>
        <v>-84.263752594814946</v>
      </c>
      <c r="AU17">
        <f t="shared" si="9"/>
        <v>-92.987605862031799</v>
      </c>
      <c r="AV17">
        <f t="shared" si="9"/>
        <v>-110.921955793704</v>
      </c>
      <c r="AW17">
        <f t="shared" si="9"/>
        <v>-146.96353496532959</v>
      </c>
      <c r="AX17">
        <f t="shared" si="9"/>
        <v>-232.64957264957283</v>
      </c>
      <c r="AY17">
        <f t="shared" si="9"/>
        <v>-597.77874331308476</v>
      </c>
      <c r="AZ17">
        <f t="shared" si="9"/>
        <v>1090.3394531145761</v>
      </c>
      <c r="BA17">
        <f t="shared" si="9"/>
        <v>298.50984091813643</v>
      </c>
      <c r="BB17">
        <f t="shared" si="9"/>
        <v>-130.15593445683476</v>
      </c>
      <c r="BC17">
        <f t="shared" si="9"/>
        <v>-138.49854459105239</v>
      </c>
      <c r="BD17">
        <f t="shared" si="9"/>
        <v>-154.30701224321487</v>
      </c>
      <c r="BE17">
        <f t="shared" si="9"/>
        <v>-181.57109081965365</v>
      </c>
      <c r="BF17">
        <f t="shared" si="9"/>
        <v>-229.6305233833275</v>
      </c>
      <c r="BG17">
        <f t="shared" si="9"/>
        <v>-324.54007409071465</v>
      </c>
      <c r="BH17">
        <f t="shared" si="9"/>
        <v>-573.01484740323292</v>
      </c>
      <c r="BI17">
        <f t="shared" si="9"/>
        <v>-2500.1313068834147</v>
      </c>
      <c r="BJ17">
        <f t="shared" si="9"/>
        <v>-186.26176907722774</v>
      </c>
      <c r="BK17">
        <f t="shared" si="9"/>
        <v>-194.40864205008063</v>
      </c>
      <c r="BL17">
        <f t="shared" si="9"/>
        <v>-209.22211318957153</v>
      </c>
      <c r="BM17">
        <f t="shared" si="9"/>
        <v>-233.02273122533626</v>
      </c>
      <c r="BN17">
        <f t="shared" si="9"/>
        <v>-270.35708148606398</v>
      </c>
      <c r="BO17">
        <f t="shared" si="9"/>
        <v>-330.6679536719916</v>
      </c>
      <c r="BP17">
        <f t="shared" si="9"/>
        <v>-436.44006619478733</v>
      </c>
      <c r="BQ17">
        <f t="shared" si="9"/>
        <v>-656.32234112522872</v>
      </c>
      <c r="BR17">
        <f t="shared" si="9"/>
        <v>-252.57568175212376</v>
      </c>
      <c r="BS17">
        <f t="shared" si="9"/>
        <v>-260.60814984679672</v>
      </c>
      <c r="BT17">
        <f t="shared" si="9"/>
        <v>-274.86770260243105</v>
      </c>
      <c r="BU17">
        <f t="shared" si="9"/>
        <v>-296.89322004907524</v>
      </c>
      <c r="BV17">
        <f t="shared" si="9"/>
        <v>-329.42131662604601</v>
      </c>
      <c r="BW17">
        <f t="shared" si="9"/>
        <v>-377.361971047922</v>
      </c>
      <c r="BX17">
        <f t="shared" si="9"/>
        <v>-450.07582583132205</v>
      </c>
      <c r="BY17">
        <f t="shared" si="9"/>
        <v>-567.45292541977756</v>
      </c>
      <c r="BZ17">
        <f t="shared" si="9"/>
        <v>-329.09539196453971</v>
      </c>
      <c r="CA17">
        <f t="shared" si="9"/>
        <v>-337.05501037925978</v>
      </c>
      <c r="CB17">
        <f t="shared" si="9"/>
        <v>-350.9719569367702</v>
      </c>
      <c r="CC17">
        <f t="shared" si="9"/>
        <v>-371.9504234481272</v>
      </c>
      <c r="CD17">
        <f t="shared" si="9"/>
        <v>-401.84053809966719</v>
      </c>
      <c r="CE17">
        <f t="shared" si="9"/>
        <v>-443.687823174816</v>
      </c>
      <c r="CF17">
        <f t="shared" si="9"/>
        <v>-502.63343222491994</v>
      </c>
      <c r="CG17">
        <f t="shared" si="9"/>
        <v>-587.85413986131834</v>
      </c>
    </row>
    <row r="18" spans="1:85" x14ac:dyDescent="0.3">
      <c r="A18" t="s">
        <v>68</v>
      </c>
      <c r="B18" t="s">
        <v>50</v>
      </c>
      <c r="C18" t="s">
        <v>49</v>
      </c>
      <c r="D18" t="s">
        <v>140</v>
      </c>
      <c r="E18" t="s">
        <v>151</v>
      </c>
      <c r="F18" t="s">
        <v>173</v>
      </c>
      <c r="G18" t="s">
        <v>174</v>
      </c>
      <c r="H18" t="s">
        <v>175</v>
      </c>
      <c r="I18">
        <f t="shared" si="1"/>
        <v>50.362829547196803</v>
      </c>
      <c r="L18" s="6"/>
      <c r="P18" s="1"/>
      <c r="R18" s="6"/>
      <c r="S18" s="7"/>
      <c r="U18" s="1"/>
    </row>
    <row r="19" spans="1:85" x14ac:dyDescent="0.3">
      <c r="A19" t="s">
        <v>69</v>
      </c>
      <c r="B19" t="s">
        <v>50</v>
      </c>
      <c r="C19" t="s">
        <v>49</v>
      </c>
      <c r="D19" t="s">
        <v>140</v>
      </c>
      <c r="E19" t="s">
        <v>151</v>
      </c>
      <c r="F19" t="s">
        <v>176</v>
      </c>
      <c r="G19" t="s">
        <v>177</v>
      </c>
      <c r="H19" t="s">
        <v>178</v>
      </c>
      <c r="I19">
        <f t="shared" si="1"/>
        <v>56.686853855192922</v>
      </c>
      <c r="L19" s="6"/>
      <c r="P19" s="1"/>
      <c r="R19" s="6"/>
      <c r="S19" s="7"/>
      <c r="U19" s="1"/>
    </row>
    <row r="20" spans="1:85" x14ac:dyDescent="0.3">
      <c r="A20" t="s">
        <v>70</v>
      </c>
      <c r="B20" t="s">
        <v>50</v>
      </c>
      <c r="C20" t="s">
        <v>49</v>
      </c>
      <c r="D20" t="s">
        <v>140</v>
      </c>
      <c r="E20" t="s">
        <v>151</v>
      </c>
      <c r="F20" t="s">
        <v>179</v>
      </c>
      <c r="G20" t="s">
        <v>180</v>
      </c>
      <c r="H20" t="s">
        <v>181</v>
      </c>
      <c r="I20">
        <f t="shared" si="1"/>
        <v>43.381605548895955</v>
      </c>
      <c r="L20" s="6" t="s">
        <v>412</v>
      </c>
      <c r="M20">
        <f t="shared" ref="M20" si="10">(F20 + F21 + F22)/3</f>
        <v>-37.326666666666668</v>
      </c>
      <c r="N20">
        <f t="shared" ref="N20" si="11">(H20 + H21 + H22)/3</f>
        <v>8</v>
      </c>
      <c r="O20">
        <f t="shared" ref="O20" si="12">(G20 + G21 + G22)/3</f>
        <v>13.4</v>
      </c>
      <c r="P20" s="1"/>
      <c r="Q20">
        <f t="shared" ref="Q20" si="13">(750/200)</f>
        <v>3.75</v>
      </c>
      <c r="R20" s="6">
        <f t="shared" ref="R20" si="14">(N20 / M20)</f>
        <v>-0.21432398642614753</v>
      </c>
      <c r="S20" s="7">
        <f t="shared" ref="S20" si="15">(5.34 + (4 / Q20^2))</f>
        <v>5.6244444444444444</v>
      </c>
      <c r="T20" cm="1">
        <f t="array" ref="T20">(MIN(ABS(V20:CG20)))</f>
        <v>4.9352589922375669</v>
      </c>
      <c r="U20" s="1"/>
      <c r="V20">
        <f t="shared" ref="V20:CG20" si="16">(((V$9^2 + V$10^2 * $Q20^2)^2)/($Q20^2 * (V$9^2 + $R20 * V$10^2 * $Q20^2)))</f>
        <v>-8.0110046657601206</v>
      </c>
      <c r="W20">
        <f t="shared" si="16"/>
        <v>23.528048411117148</v>
      </c>
      <c r="X20">
        <f t="shared" si="16"/>
        <v>6.3184203813104185</v>
      </c>
      <c r="Y20">
        <f t="shared" si="16"/>
        <v>4.9489144664958182</v>
      </c>
      <c r="Z20">
        <f t="shared" si="16"/>
        <v>4.9352589922375669</v>
      </c>
      <c r="AA20">
        <f t="shared" si="16"/>
        <v>5.4029626967496709</v>
      </c>
      <c r="AB20">
        <f t="shared" si="16"/>
        <v>6.1496945551343734</v>
      </c>
      <c r="AC20">
        <f t="shared" si="16"/>
        <v>7.1054524194889348</v>
      </c>
      <c r="AD20">
        <f t="shared" si="16"/>
        <v>-21.081487392951828</v>
      </c>
      <c r="AE20">
        <f t="shared" si="16"/>
        <v>-32.044018663040482</v>
      </c>
      <c r="AF20">
        <f t="shared" si="16"/>
        <v>-99.079621251972654</v>
      </c>
      <c r="AG20">
        <f t="shared" si="16"/>
        <v>94.11219364446859</v>
      </c>
      <c r="AH20">
        <f t="shared" si="16"/>
        <v>36.266567015445936</v>
      </c>
      <c r="AI20">
        <f t="shared" si="16"/>
        <v>25.273681525241674</v>
      </c>
      <c r="AJ20">
        <f t="shared" si="16"/>
        <v>21.322322917354896</v>
      </c>
      <c r="AK20">
        <f t="shared" si="16"/>
        <v>19.795657865983273</v>
      </c>
      <c r="AL20">
        <f t="shared" si="16"/>
        <v>-44.291552193190348</v>
      </c>
      <c r="AM20">
        <f t="shared" si="16"/>
        <v>-52.418611166890216</v>
      </c>
      <c r="AN20">
        <f t="shared" si="16"/>
        <v>-72.099041991841077</v>
      </c>
      <c r="AO20">
        <f t="shared" si="16"/>
        <v>-129.90720364008357</v>
      </c>
      <c r="AP20">
        <f t="shared" si="16"/>
        <v>-768.57188083566803</v>
      </c>
      <c r="AQ20">
        <f t="shared" si="16"/>
        <v>211.75243570005432</v>
      </c>
      <c r="AR20">
        <f t="shared" si="16"/>
        <v>100.19832257158771</v>
      </c>
      <c r="AS20">
        <f t="shared" si="16"/>
        <v>70.03010684153962</v>
      </c>
      <c r="AT20">
        <f t="shared" si="16"/>
        <v>-76.913348100465242</v>
      </c>
      <c r="AU20">
        <f t="shared" si="16"/>
        <v>-84.325949571807314</v>
      </c>
      <c r="AV20">
        <f t="shared" si="16"/>
        <v>-99.272626531699515</v>
      </c>
      <c r="AW20">
        <f t="shared" si="16"/>
        <v>-128.17607465216193</v>
      </c>
      <c r="AX20">
        <f t="shared" si="16"/>
        <v>-191.38199918819029</v>
      </c>
      <c r="AY20">
        <f t="shared" si="16"/>
        <v>-396.31848500789062</v>
      </c>
      <c r="AZ20">
        <f t="shared" si="16"/>
        <v>6870.0512107050663</v>
      </c>
      <c r="BA20">
        <f t="shared" si="16"/>
        <v>376.44877457787436</v>
      </c>
      <c r="BB20">
        <f t="shared" si="16"/>
        <v>-118.88821139967499</v>
      </c>
      <c r="BC20">
        <f t="shared" si="16"/>
        <v>-126.00444918325563</v>
      </c>
      <c r="BD20">
        <f t="shared" si="16"/>
        <v>-139.33779429935072</v>
      </c>
      <c r="BE20">
        <f t="shared" si="16"/>
        <v>-161.87945993705651</v>
      </c>
      <c r="BF20">
        <f t="shared" si="16"/>
        <v>-200.27511664400299</v>
      </c>
      <c r="BG20">
        <f t="shared" si="16"/>
        <v>-271.4533762612852</v>
      </c>
      <c r="BH20">
        <f t="shared" si="16"/>
        <v>-433.0378226951396</v>
      </c>
      <c r="BI20">
        <f t="shared" si="16"/>
        <v>-1082.132043132739</v>
      </c>
      <c r="BJ20">
        <f t="shared" si="16"/>
        <v>-170.20290903505912</v>
      </c>
      <c r="BK20">
        <f t="shared" si="16"/>
        <v>-177.16620877276139</v>
      </c>
      <c r="BL20">
        <f t="shared" si="16"/>
        <v>-189.73338653656648</v>
      </c>
      <c r="BM20">
        <f t="shared" si="16"/>
        <v>-209.67444466756086</v>
      </c>
      <c r="BN20">
        <f t="shared" si="16"/>
        <v>-240.34825826307568</v>
      </c>
      <c r="BO20">
        <f t="shared" si="16"/>
        <v>-288.39616796736431</v>
      </c>
      <c r="BP20">
        <f t="shared" si="16"/>
        <v>-368.45678005270253</v>
      </c>
      <c r="BQ20">
        <f t="shared" si="16"/>
        <v>-519.62881456033426</v>
      </c>
      <c r="BR20">
        <f t="shared" si="16"/>
        <v>-230.85307020856706</v>
      </c>
      <c r="BS20">
        <f t="shared" si="16"/>
        <v>-237.72673289828296</v>
      </c>
      <c r="BT20">
        <f t="shared" si="16"/>
        <v>-249.86420090755252</v>
      </c>
      <c r="BU20">
        <f t="shared" si="16"/>
        <v>-268.45050953008302</v>
      </c>
      <c r="BV20">
        <f t="shared" si="16"/>
        <v>-295.54721266842984</v>
      </c>
      <c r="BW20">
        <f t="shared" si="16"/>
        <v>-334.73625408396782</v>
      </c>
      <c r="BX20">
        <f t="shared" si="16"/>
        <v>-392.53922862224584</v>
      </c>
      <c r="BY20">
        <f t="shared" si="16"/>
        <v>-481.90810346334268</v>
      </c>
      <c r="BZ20">
        <f t="shared" si="16"/>
        <v>-300.83690368038668</v>
      </c>
      <c r="CA20">
        <f t="shared" si="16"/>
        <v>-307.65339240186097</v>
      </c>
      <c r="CB20">
        <f t="shared" si="16"/>
        <v>-319.52391465109571</v>
      </c>
      <c r="CC20">
        <f t="shared" si="16"/>
        <v>-337.30379828722926</v>
      </c>
      <c r="CD20">
        <f t="shared" si="16"/>
        <v>-362.40317485646068</v>
      </c>
      <c r="CE20">
        <f t="shared" si="16"/>
        <v>-397.09050612679806</v>
      </c>
      <c r="CF20">
        <f t="shared" si="16"/>
        <v>-445.07631588666749</v>
      </c>
      <c r="CG20">
        <f t="shared" si="16"/>
        <v>-512.70429860864772</v>
      </c>
    </row>
    <row r="21" spans="1:85" x14ac:dyDescent="0.3">
      <c r="A21" t="s">
        <v>71</v>
      </c>
      <c r="B21" t="s">
        <v>50</v>
      </c>
      <c r="C21" t="s">
        <v>49</v>
      </c>
      <c r="D21" t="s">
        <v>140</v>
      </c>
      <c r="E21" t="s">
        <v>151</v>
      </c>
      <c r="F21" t="s">
        <v>182</v>
      </c>
      <c r="G21" t="s">
        <v>183</v>
      </c>
      <c r="H21" t="s">
        <v>184</v>
      </c>
      <c r="I21">
        <f t="shared" si="1"/>
        <v>44.310942215213615</v>
      </c>
      <c r="L21" s="6"/>
      <c r="P21" s="1"/>
      <c r="R21" s="6"/>
      <c r="S21" s="7"/>
      <c r="U21" s="1"/>
    </row>
    <row r="22" spans="1:85" x14ac:dyDescent="0.3">
      <c r="A22" t="s">
        <v>72</v>
      </c>
      <c r="B22" t="s">
        <v>50</v>
      </c>
      <c r="C22" t="s">
        <v>49</v>
      </c>
      <c r="D22" t="s">
        <v>140</v>
      </c>
      <c r="E22" t="s">
        <v>151</v>
      </c>
      <c r="F22" t="s">
        <v>185</v>
      </c>
      <c r="G22" t="s">
        <v>186</v>
      </c>
      <c r="H22" t="s">
        <v>187</v>
      </c>
      <c r="I22">
        <f t="shared" si="1"/>
        <v>59.180333726669708</v>
      </c>
      <c r="L22" s="6"/>
      <c r="P22" s="1"/>
      <c r="R22" s="6"/>
      <c r="S22" s="7"/>
      <c r="U22" s="1"/>
    </row>
    <row r="23" spans="1:85" x14ac:dyDescent="0.3">
      <c r="A23" t="s">
        <v>73</v>
      </c>
      <c r="B23" t="s">
        <v>50</v>
      </c>
      <c r="C23" t="s">
        <v>49</v>
      </c>
      <c r="D23" t="s">
        <v>140</v>
      </c>
      <c r="E23" t="s">
        <v>151</v>
      </c>
      <c r="F23" t="s">
        <v>188</v>
      </c>
      <c r="G23" t="s">
        <v>189</v>
      </c>
      <c r="H23" t="s">
        <v>190</v>
      </c>
      <c r="I23">
        <f t="shared" si="1"/>
        <v>45.368845037095667</v>
      </c>
      <c r="L23" s="6" t="s">
        <v>413</v>
      </c>
      <c r="M23">
        <f t="shared" ref="M23" si="17">(F23 + F24 + F25)/3</f>
        <v>-32.246666666666663</v>
      </c>
      <c r="N23">
        <f t="shared" ref="N23" si="18">(H23 + H24 + H25)/3</f>
        <v>6</v>
      </c>
      <c r="O23">
        <f t="shared" ref="O23" si="19">(G23 + G24 + G25)/3</f>
        <v>17.74666666666667</v>
      </c>
      <c r="P23" s="1"/>
      <c r="Q23">
        <f t="shared" ref="Q23" si="20">(750/200)</f>
        <v>3.75</v>
      </c>
      <c r="R23" s="6">
        <f t="shared" ref="R23" si="21">(N23 / M23)</f>
        <v>-0.18606574322927436</v>
      </c>
      <c r="S23" s="7">
        <f t="shared" ref="S23" si="22">(5.34 + (4 / Q23^2))</f>
        <v>5.6244444444444444</v>
      </c>
      <c r="T23" cm="1">
        <f t="array" ref="T23">(MIN(ABS(V23:CG23)))</f>
        <v>4.8019712489277993</v>
      </c>
      <c r="U23" s="1"/>
      <c r="V23">
        <f t="shared" ref="V23:CG23" si="23">(((V$9^2 + V$10^2 * $Q23^2)^2)/($Q23^2 * (V$9^2 + $R23 * V$10^2 * $Q23^2)))</f>
        <v>-9.9802764900015273</v>
      </c>
      <c r="W23">
        <f t="shared" si="23"/>
        <v>16.769864924886779</v>
      </c>
      <c r="X23">
        <f t="shared" si="23"/>
        <v>5.9250870800845297</v>
      </c>
      <c r="Y23">
        <f t="shared" si="23"/>
        <v>4.8019712489277993</v>
      </c>
      <c r="Z23">
        <f t="shared" si="23"/>
        <v>4.8476415427145669</v>
      </c>
      <c r="AA23">
        <f t="shared" si="23"/>
        <v>5.3386482645226918</v>
      </c>
      <c r="AB23">
        <f t="shared" si="23"/>
        <v>6.0970081961479252</v>
      </c>
      <c r="AC23">
        <f t="shared" si="23"/>
        <v>7.0594534468388144</v>
      </c>
      <c r="AD23">
        <f t="shared" si="23"/>
        <v>-24.621406579113398</v>
      </c>
      <c r="AE23">
        <f t="shared" si="23"/>
        <v>-39.921105960006109</v>
      </c>
      <c r="AF23">
        <f t="shared" si="23"/>
        <v>-206.49324873096438</v>
      </c>
      <c r="AG23">
        <f t="shared" si="23"/>
        <v>67.079459699547115</v>
      </c>
      <c r="AH23">
        <f t="shared" si="23"/>
        <v>32.300181760708078</v>
      </c>
      <c r="AI23">
        <f t="shared" si="23"/>
        <v>23.700348320338119</v>
      </c>
      <c r="AJ23">
        <f t="shared" si="23"/>
        <v>20.442773306817557</v>
      </c>
      <c r="AK23">
        <f t="shared" si="23"/>
        <v>19.207884995711197</v>
      </c>
      <c r="AL23">
        <f t="shared" si="23"/>
        <v>-51.316528507754889</v>
      </c>
      <c r="AM23">
        <f t="shared" si="23"/>
        <v>-62.008473545260323</v>
      </c>
      <c r="AN23">
        <f t="shared" si="23"/>
        <v>-89.822488410013747</v>
      </c>
      <c r="AO23">
        <f t="shared" si="23"/>
        <v>-191.45282212499993</v>
      </c>
      <c r="AP23">
        <f t="shared" si="23"/>
        <v>1125.7379291580089</v>
      </c>
      <c r="AQ23">
        <f t="shared" si="23"/>
        <v>150.92878432398103</v>
      </c>
      <c r="AR23">
        <f t="shared" si="23"/>
        <v>86.118250572053199</v>
      </c>
      <c r="AS23">
        <f t="shared" si="23"/>
        <v>63.838474699037718</v>
      </c>
      <c r="AT23">
        <f t="shared" si="23"/>
        <v>-88.880205017855857</v>
      </c>
      <c r="AU23">
        <f t="shared" si="23"/>
        <v>-98.48562631645359</v>
      </c>
      <c r="AV23">
        <f t="shared" si="23"/>
        <v>-118.47815659853931</v>
      </c>
      <c r="AW23">
        <f t="shared" si="23"/>
        <v>-159.68442384002444</v>
      </c>
      <c r="AX23">
        <f t="shared" si="23"/>
        <v>-263.5338985936595</v>
      </c>
      <c r="AY23">
        <f t="shared" si="23"/>
        <v>-825.97299492385753</v>
      </c>
      <c r="AZ23">
        <f t="shared" si="23"/>
        <v>748.22457135314573</v>
      </c>
      <c r="BA23">
        <f t="shared" si="23"/>
        <v>268.31783879818846</v>
      </c>
      <c r="BB23">
        <f t="shared" si="23"/>
        <v>-137.2243547042734</v>
      </c>
      <c r="BC23">
        <f t="shared" si="23"/>
        <v>-146.38744671663252</v>
      </c>
      <c r="BD23">
        <f t="shared" si="23"/>
        <v>-163.87537595751871</v>
      </c>
      <c r="BE23">
        <f t="shared" si="23"/>
        <v>-194.42501947175856</v>
      </c>
      <c r="BF23">
        <f t="shared" si="23"/>
        <v>-249.50691225003811</v>
      </c>
      <c r="BG23">
        <f t="shared" si="23"/>
        <v>-363.1372032008602</v>
      </c>
      <c r="BH23">
        <f t="shared" si="23"/>
        <v>-695.1372307294522</v>
      </c>
      <c r="BI23">
        <f t="shared" si="23"/>
        <v>-8686.4290830174523</v>
      </c>
      <c r="BJ23">
        <f t="shared" si="23"/>
        <v>-196.32938978953399</v>
      </c>
      <c r="BK23">
        <f t="shared" si="23"/>
        <v>-205.26611403101955</v>
      </c>
      <c r="BL23">
        <f t="shared" si="23"/>
        <v>-221.59265921202064</v>
      </c>
      <c r="BM23">
        <f t="shared" si="23"/>
        <v>-248.03389418104129</v>
      </c>
      <c r="BN23">
        <f t="shared" si="23"/>
        <v>-290.0385502771968</v>
      </c>
      <c r="BO23">
        <f t="shared" si="23"/>
        <v>-359.28995364005499</v>
      </c>
      <c r="BP23">
        <f t="shared" si="23"/>
        <v>-485.08370826446446</v>
      </c>
      <c r="BQ23">
        <f t="shared" si="23"/>
        <v>-765.8112884999997</v>
      </c>
      <c r="BR23">
        <f t="shared" si="23"/>
        <v>-266.18887719983479</v>
      </c>
      <c r="BS23">
        <f t="shared" si="23"/>
        <v>-274.99352371344952</v>
      </c>
      <c r="BT23">
        <f t="shared" si="23"/>
        <v>-290.67656469367125</v>
      </c>
      <c r="BU23">
        <f t="shared" si="23"/>
        <v>-315.0340893127684</v>
      </c>
      <c r="BV23">
        <f t="shared" si="23"/>
        <v>-351.30492750659693</v>
      </c>
      <c r="BW23">
        <f t="shared" si="23"/>
        <v>-405.42074614216597</v>
      </c>
      <c r="BX23">
        <f t="shared" si="23"/>
        <v>-489.03354801007475</v>
      </c>
      <c r="BY23">
        <f t="shared" si="23"/>
        <v>-628.0447269880442</v>
      </c>
      <c r="BZ23">
        <f t="shared" si="23"/>
        <v>-346.80018824069714</v>
      </c>
      <c r="CA23">
        <f t="shared" si="23"/>
        <v>-355.52082007142343</v>
      </c>
      <c r="CB23">
        <f t="shared" si="23"/>
        <v>-370.80694292122161</v>
      </c>
      <c r="CC23">
        <f t="shared" si="23"/>
        <v>-393.94250526581436</v>
      </c>
      <c r="CD23">
        <f t="shared" si="23"/>
        <v>-427.10093644055837</v>
      </c>
      <c r="CE23">
        <f t="shared" si="23"/>
        <v>-473.91262639415726</v>
      </c>
      <c r="CF23">
        <f t="shared" si="23"/>
        <v>-540.63132781565923</v>
      </c>
      <c r="CG23">
        <f t="shared" si="23"/>
        <v>-638.73769536009775</v>
      </c>
    </row>
    <row r="24" spans="1:85" x14ac:dyDescent="0.3">
      <c r="A24" t="s">
        <v>74</v>
      </c>
      <c r="B24" t="s">
        <v>50</v>
      </c>
      <c r="C24" t="s">
        <v>49</v>
      </c>
      <c r="D24" t="s">
        <v>140</v>
      </c>
      <c r="E24" t="s">
        <v>151</v>
      </c>
      <c r="F24" t="s">
        <v>191</v>
      </c>
      <c r="G24" t="s">
        <v>192</v>
      </c>
      <c r="H24" t="s">
        <v>193</v>
      </c>
      <c r="I24">
        <f t="shared" si="1"/>
        <v>44.246650720704274</v>
      </c>
      <c r="L24" s="6"/>
      <c r="P24" s="1"/>
      <c r="R24" s="6"/>
      <c r="S24" s="7"/>
      <c r="U24" s="1"/>
    </row>
    <row r="25" spans="1:85" x14ac:dyDescent="0.3">
      <c r="A25" t="s">
        <v>75</v>
      </c>
      <c r="B25" t="s">
        <v>50</v>
      </c>
      <c r="C25" t="s">
        <v>49</v>
      </c>
      <c r="D25" t="s">
        <v>140</v>
      </c>
      <c r="E25" t="s">
        <v>151</v>
      </c>
      <c r="F25" t="s">
        <v>194</v>
      </c>
      <c r="G25" t="s">
        <v>195</v>
      </c>
      <c r="H25" t="s">
        <v>196</v>
      </c>
      <c r="I25">
        <f t="shared" si="1"/>
        <v>52.3892469882895</v>
      </c>
      <c r="L25" s="6"/>
      <c r="P25" s="1"/>
      <c r="R25" s="6"/>
      <c r="S25" s="7"/>
    </row>
    <row r="26" spans="1:85" x14ac:dyDescent="0.3">
      <c r="A26" t="s">
        <v>76</v>
      </c>
      <c r="B26" t="s">
        <v>50</v>
      </c>
      <c r="C26" t="s">
        <v>49</v>
      </c>
      <c r="D26" t="s">
        <v>140</v>
      </c>
      <c r="E26" t="s">
        <v>151</v>
      </c>
      <c r="F26" t="s">
        <v>194</v>
      </c>
      <c r="G26" t="s">
        <v>197</v>
      </c>
      <c r="H26" t="s">
        <v>198</v>
      </c>
      <c r="I26">
        <f t="shared" si="1"/>
        <v>52.447506137089107</v>
      </c>
      <c r="L26" s="6" t="s">
        <v>414</v>
      </c>
      <c r="M26">
        <f t="shared" ref="M26" si="24">(F26 + F27 + F28)/3</f>
        <v>-32.056666666666665</v>
      </c>
      <c r="N26">
        <f t="shared" ref="N26" si="25">(H26 + H27 + H28)/3</f>
        <v>6</v>
      </c>
      <c r="O26">
        <f t="shared" ref="O26" si="26">(G26 + G27 + G28)/3</f>
        <v>17.73</v>
      </c>
      <c r="P26" s="1"/>
      <c r="Q26">
        <f t="shared" ref="Q26" si="27">(750/200)</f>
        <v>3.75</v>
      </c>
      <c r="R26" s="6">
        <f t="shared" ref="R26" si="28">(N26 / M26)</f>
        <v>-0.18716855568264532</v>
      </c>
      <c r="S26" s="7">
        <f t="shared" ref="S26" si="29">(5.34 + (4 / Q26^2))</f>
        <v>5.6244444444444444</v>
      </c>
    </row>
    <row r="27" spans="1:85" x14ac:dyDescent="0.3">
      <c r="A27" t="s">
        <v>77</v>
      </c>
      <c r="B27" t="s">
        <v>50</v>
      </c>
      <c r="C27" t="s">
        <v>49</v>
      </c>
      <c r="D27" t="s">
        <v>140</v>
      </c>
      <c r="E27" t="s">
        <v>151</v>
      </c>
      <c r="F27" t="s">
        <v>199</v>
      </c>
      <c r="G27" t="s">
        <v>200</v>
      </c>
      <c r="H27" t="s">
        <v>201</v>
      </c>
      <c r="I27">
        <f t="shared" si="1"/>
        <v>43.933392766778212</v>
      </c>
      <c r="L27" s="6"/>
      <c r="P27" s="1"/>
      <c r="R27" s="6"/>
      <c r="S27" s="7"/>
      <c r="V27" s="2" t="s">
        <v>415</v>
      </c>
      <c r="W27" s="3" t="s">
        <v>416</v>
      </c>
      <c r="X27" s="3" t="s">
        <v>417</v>
      </c>
      <c r="Y27" s="3" t="s">
        <v>418</v>
      </c>
      <c r="Z27" s="3" t="s">
        <v>419</v>
      </c>
      <c r="AA27" s="3"/>
      <c r="AB27" s="3" t="s">
        <v>124</v>
      </c>
      <c r="AC27" s="3"/>
    </row>
    <row r="28" spans="1:85" x14ac:dyDescent="0.3">
      <c r="A28" t="s">
        <v>78</v>
      </c>
      <c r="B28" t="s">
        <v>50</v>
      </c>
      <c r="C28" t="s">
        <v>49</v>
      </c>
      <c r="D28" t="s">
        <v>140</v>
      </c>
      <c r="E28" t="s">
        <v>151</v>
      </c>
      <c r="F28" t="s">
        <v>202</v>
      </c>
      <c r="G28" t="s">
        <v>203</v>
      </c>
      <c r="H28" t="s">
        <v>190</v>
      </c>
      <c r="I28">
        <f t="shared" si="1"/>
        <v>45.120182845374195</v>
      </c>
      <c r="L28" s="6"/>
      <c r="P28" s="1"/>
      <c r="R28" s="6"/>
      <c r="S28" s="7"/>
      <c r="V28" s="6">
        <v>1</v>
      </c>
      <c r="W28">
        <f>(S11 * $W$35)</f>
        <v>137.54917228862305</v>
      </c>
      <c r="X28">
        <f>(T11 * $W$35)</f>
        <v>126.02442416764013</v>
      </c>
      <c r="Y28">
        <f>W28/(O11*1.5)</f>
        <v>4.7422572759394273</v>
      </c>
      <c r="Z28">
        <f>ABS(X28/(M11*1.5))</f>
        <v>2.0126874417893501</v>
      </c>
      <c r="AB28">
        <f>((1/Z28)+(1/Y28)^2)^-1</f>
        <v>1.8473555610827084</v>
      </c>
    </row>
    <row r="29" spans="1:85" x14ac:dyDescent="0.3">
      <c r="A29" t="s">
        <v>79</v>
      </c>
      <c r="B29" t="s">
        <v>50</v>
      </c>
      <c r="C29" t="s">
        <v>49</v>
      </c>
      <c r="D29" t="s">
        <v>140</v>
      </c>
      <c r="E29" t="s">
        <v>151</v>
      </c>
      <c r="F29" t="s">
        <v>204</v>
      </c>
      <c r="G29" t="s">
        <v>205</v>
      </c>
      <c r="H29" t="s">
        <v>206</v>
      </c>
      <c r="I29">
        <f t="shared" si="1"/>
        <v>60.201581374578524</v>
      </c>
      <c r="L29" s="6" t="s">
        <v>420</v>
      </c>
      <c r="M29">
        <f t="shared" ref="M29" si="30">(F29 + F30 + F31)/3</f>
        <v>-38.453333333333326</v>
      </c>
      <c r="N29">
        <f t="shared" ref="N29" si="31">(H29 + H30 + H31)/3</f>
        <v>8</v>
      </c>
      <c r="O29">
        <f t="shared" ref="O29" si="32">(G29 + G30 + G31)/3</f>
        <v>13.426666666666668</v>
      </c>
      <c r="P29" s="1"/>
      <c r="Q29">
        <f t="shared" ref="Q29" si="33">(750/200)</f>
        <v>3.75</v>
      </c>
      <c r="R29" s="6">
        <f t="shared" ref="R29" si="34">(N29 / M29)</f>
        <v>-0.2080443828016644</v>
      </c>
      <c r="S29" s="7">
        <f t="shared" ref="S29" si="35">(5.34 + (4 / Q29^2))</f>
        <v>5.6244444444444444</v>
      </c>
      <c r="V29" s="6">
        <v>2</v>
      </c>
      <c r="W29">
        <f>(S14 * $W$35)</f>
        <v>137.54917228862305</v>
      </c>
      <c r="X29">
        <f>(T14 * $W$35)</f>
        <v>116.15732037468194</v>
      </c>
      <c r="Y29">
        <f>W29/(O14*1.5)</f>
        <v>6.8637311521268991</v>
      </c>
      <c r="Z29">
        <f>ABS(X29/(M14*1.5))</f>
        <v>1.7004438643636648</v>
      </c>
      <c r="AB29">
        <f>((1/Z29)+(1/Y29)^2)^-1</f>
        <v>1.6412052793314202</v>
      </c>
    </row>
    <row r="30" spans="1:85" x14ac:dyDescent="0.3">
      <c r="A30" t="s">
        <v>80</v>
      </c>
      <c r="B30" t="s">
        <v>50</v>
      </c>
      <c r="C30" t="s">
        <v>49</v>
      </c>
      <c r="D30" t="s">
        <v>140</v>
      </c>
      <c r="E30" t="s">
        <v>151</v>
      </c>
      <c r="F30" t="s">
        <v>207</v>
      </c>
      <c r="G30" t="s">
        <v>208</v>
      </c>
      <c r="H30" t="s">
        <v>209</v>
      </c>
      <c r="I30">
        <f t="shared" si="1"/>
        <v>45.094145961532526</v>
      </c>
      <c r="L30" s="6"/>
      <c r="P30" s="1"/>
      <c r="R30" s="6"/>
      <c r="S30" s="7"/>
      <c r="V30" s="6">
        <v>3</v>
      </c>
      <c r="W30">
        <f>(S17 * $W$35)</f>
        <v>137.54917228862305</v>
      </c>
      <c r="X30">
        <f>(T17 * $W$35)</f>
        <v>118.67586526417209</v>
      </c>
      <c r="Y30">
        <f>W30/(O17*1.5)</f>
        <v>6.9033461625406805</v>
      </c>
      <c r="Z30">
        <f>ABS(X30/(M17*1.5))</f>
        <v>1.937723328666374</v>
      </c>
      <c r="AB30">
        <f>((1/Z30)+(1/Y30)^2)^-1</f>
        <v>1.8620129928670017</v>
      </c>
    </row>
    <row r="31" spans="1:85" x14ac:dyDescent="0.3">
      <c r="A31" t="s">
        <v>81</v>
      </c>
      <c r="B31" t="s">
        <v>50</v>
      </c>
      <c r="C31" t="s">
        <v>49</v>
      </c>
      <c r="D31" t="s">
        <v>140</v>
      </c>
      <c r="E31" t="s">
        <v>151</v>
      </c>
      <c r="F31" t="s">
        <v>210</v>
      </c>
      <c r="G31" t="s">
        <v>211</v>
      </c>
      <c r="H31" t="s">
        <v>212</v>
      </c>
      <c r="I31">
        <f t="shared" si="1"/>
        <v>44.502665088733728</v>
      </c>
      <c r="L31" s="6"/>
      <c r="P31" s="1"/>
      <c r="R31" s="6"/>
      <c r="S31" s="7"/>
      <c r="V31" s="6">
        <v>4</v>
      </c>
      <c r="W31">
        <f>(S20 * $W$35)</f>
        <v>137.54917228862305</v>
      </c>
      <c r="X31">
        <f>(T20 * $W$35)</f>
        <v>120.69472747353521</v>
      </c>
      <c r="Y31">
        <f>W31/(O20*1.5)</f>
        <v>6.8432424024190572</v>
      </c>
      <c r="Z31">
        <f>ABS(X31/(M20*1.5))</f>
        <v>2.1556479277287943</v>
      </c>
      <c r="AB31">
        <f>((1/Z31)+(1/Y31)^2)^-1</f>
        <v>2.0607870581616123</v>
      </c>
    </row>
    <row r="32" spans="1:85" x14ac:dyDescent="0.3">
      <c r="A32" t="s">
        <v>82</v>
      </c>
      <c r="B32" t="s">
        <v>50</v>
      </c>
      <c r="C32" t="s">
        <v>49</v>
      </c>
      <c r="D32" t="s">
        <v>140</v>
      </c>
      <c r="E32" t="s">
        <v>151</v>
      </c>
      <c r="F32" t="s">
        <v>213</v>
      </c>
      <c r="G32" t="s">
        <v>214</v>
      </c>
      <c r="H32" t="s">
        <v>215</v>
      </c>
      <c r="I32">
        <f t="shared" si="1"/>
        <v>56.793465293112725</v>
      </c>
      <c r="L32" s="6" t="s">
        <v>421</v>
      </c>
      <c r="M32">
        <f t="shared" ref="M32" si="36">(F32 + F33 + F34)/3</f>
        <v>-40.96</v>
      </c>
      <c r="N32">
        <f t="shared" ref="N32" si="37">(H32 + H33 + H34)/3</f>
        <v>8.0033333333333339</v>
      </c>
      <c r="O32">
        <f t="shared" ref="O32" si="38">(G32 + G33 + G34)/3</f>
        <v>13.283333333333333</v>
      </c>
      <c r="P32" s="1"/>
      <c r="Q32">
        <f t="shared" ref="Q32" si="39">(750/200)</f>
        <v>3.75</v>
      </c>
      <c r="R32" s="6">
        <f t="shared" ref="R32" si="40">(N32 / M32)</f>
        <v>-0.19539388020833334</v>
      </c>
      <c r="S32" s="7">
        <f t="shared" ref="S32" si="41">(5.34 + (4 / Q32^2))</f>
        <v>5.6244444444444444</v>
      </c>
      <c r="V32" s="6">
        <v>5</v>
      </c>
      <c r="W32">
        <f>(S23 * $W$35)</f>
        <v>137.54917228862305</v>
      </c>
      <c r="X32">
        <f>(T23 * $W$35)</f>
        <v>117.43509553129314</v>
      </c>
      <c r="Y32">
        <f>W32/(O23*1.5)</f>
        <v>5.1671364496101813</v>
      </c>
      <c r="Z32">
        <f>ABS(X32/(M23*1.5))</f>
        <v>2.4278498145812106</v>
      </c>
      <c r="AB32">
        <f>((1/Z32)+(1/Y32)^2)^-1</f>
        <v>2.2254800343567025</v>
      </c>
    </row>
    <row r="33" spans="1:23" x14ac:dyDescent="0.3">
      <c r="A33" t="s">
        <v>83</v>
      </c>
      <c r="B33" t="s">
        <v>50</v>
      </c>
      <c r="C33" t="s">
        <v>49</v>
      </c>
      <c r="D33" t="s">
        <v>140</v>
      </c>
      <c r="E33" t="s">
        <v>151</v>
      </c>
      <c r="F33" t="s">
        <v>216</v>
      </c>
      <c r="G33" t="s">
        <v>217</v>
      </c>
      <c r="H33" t="s">
        <v>218</v>
      </c>
      <c r="I33">
        <f t="shared" si="1"/>
        <v>50.380080388979138</v>
      </c>
      <c r="L33" s="6"/>
      <c r="P33" s="1"/>
      <c r="R33" s="6"/>
      <c r="S33" s="7"/>
    </row>
    <row r="34" spans="1:23" x14ac:dyDescent="0.3">
      <c r="A34" t="s">
        <v>84</v>
      </c>
      <c r="B34" t="s">
        <v>50</v>
      </c>
      <c r="C34" t="s">
        <v>49</v>
      </c>
      <c r="D34" t="s">
        <v>140</v>
      </c>
      <c r="E34" t="s">
        <v>151</v>
      </c>
      <c r="F34" t="s">
        <v>219</v>
      </c>
      <c r="G34" t="s">
        <v>220</v>
      </c>
      <c r="H34" t="s">
        <v>221</v>
      </c>
      <c r="I34">
        <f t="shared" si="1"/>
        <v>46.936919370576504</v>
      </c>
      <c r="L34" s="6"/>
      <c r="P34" s="1"/>
      <c r="R34" s="6"/>
      <c r="S34" s="7"/>
    </row>
    <row r="35" spans="1:23" x14ac:dyDescent="0.3">
      <c r="A35" t="s">
        <v>85</v>
      </c>
      <c r="B35" t="s">
        <v>50</v>
      </c>
      <c r="C35" t="s">
        <v>49</v>
      </c>
      <c r="D35" t="s">
        <v>140</v>
      </c>
      <c r="E35" t="s">
        <v>151</v>
      </c>
      <c r="F35" t="s">
        <v>222</v>
      </c>
      <c r="G35" t="s">
        <v>223</v>
      </c>
      <c r="H35" t="s">
        <v>224</v>
      </c>
      <c r="I35">
        <f t="shared" si="1"/>
        <v>57.837046086396903</v>
      </c>
      <c r="L35" s="6" t="s">
        <v>422</v>
      </c>
      <c r="M35">
        <f t="shared" ref="M35" si="42">(F35 + F36 + F37)/3</f>
        <v>-45.666666666666664</v>
      </c>
      <c r="N35">
        <f t="shared" ref="N35" si="43">(H35 + H36 + H37)/3</f>
        <v>8.0033333333333321</v>
      </c>
      <c r="O35">
        <f t="shared" ref="O35" si="44">(G35 + G36 + G37)/3</f>
        <v>13.36</v>
      </c>
      <c r="P35" s="1"/>
      <c r="Q35">
        <f t="shared" ref="Q35" si="45">(750/200)</f>
        <v>3.75</v>
      </c>
      <c r="R35" s="6">
        <f t="shared" ref="R35" si="46">(N35 / M35)</f>
        <v>-0.17525547445255474</v>
      </c>
      <c r="S35" s="7">
        <f t="shared" ref="S35" si="47">(5.34 + (4 / Q35^2))</f>
        <v>5.6244444444444444</v>
      </c>
      <c r="V35" s="6" t="s">
        <v>423</v>
      </c>
      <c r="W35">
        <f>((([1]ASE_Project2025_task1_1_Templat!B9 * PI()^2)/(12 * (1 - 0.34^2)))*(4/200)^2)</f>
        <v>24.455601552698688</v>
      </c>
    </row>
    <row r="36" spans="1:23" x14ac:dyDescent="0.3">
      <c r="A36" t="s">
        <v>86</v>
      </c>
      <c r="B36" t="s">
        <v>50</v>
      </c>
      <c r="C36" t="s">
        <v>49</v>
      </c>
      <c r="D36" t="s">
        <v>140</v>
      </c>
      <c r="E36" t="s">
        <v>151</v>
      </c>
      <c r="F36" t="s">
        <v>225</v>
      </c>
      <c r="G36" t="s">
        <v>226</v>
      </c>
      <c r="H36" t="s">
        <v>227</v>
      </c>
      <c r="I36">
        <f t="shared" si="1"/>
        <v>53.798360569816623</v>
      </c>
      <c r="L36" s="6"/>
      <c r="P36" s="1"/>
      <c r="R36" s="6"/>
      <c r="S36" s="7"/>
    </row>
    <row r="37" spans="1:23" x14ac:dyDescent="0.3">
      <c r="A37" t="s">
        <v>87</v>
      </c>
      <c r="B37" t="s">
        <v>50</v>
      </c>
      <c r="C37" t="s">
        <v>49</v>
      </c>
      <c r="D37" t="s">
        <v>140</v>
      </c>
      <c r="E37" t="s">
        <v>151</v>
      </c>
      <c r="F37" t="s">
        <v>228</v>
      </c>
      <c r="G37" t="s">
        <v>229</v>
      </c>
      <c r="H37" t="s">
        <v>230</v>
      </c>
      <c r="I37">
        <f t="shared" si="1"/>
        <v>54.731509206306377</v>
      </c>
      <c r="L37" s="6"/>
      <c r="P37" s="1"/>
      <c r="R37" s="6"/>
      <c r="S37" s="7"/>
    </row>
    <row r="38" spans="1:23" x14ac:dyDescent="0.3">
      <c r="A38" t="s">
        <v>88</v>
      </c>
      <c r="B38" t="s">
        <v>50</v>
      </c>
      <c r="C38" t="s">
        <v>49</v>
      </c>
      <c r="D38" t="s">
        <v>140</v>
      </c>
      <c r="E38" t="s">
        <v>151</v>
      </c>
      <c r="F38" t="s">
        <v>231</v>
      </c>
      <c r="G38" t="s">
        <v>232</v>
      </c>
      <c r="H38" t="s">
        <v>233</v>
      </c>
      <c r="I38">
        <f t="shared" si="1"/>
        <v>61.258421461869226</v>
      </c>
      <c r="L38" s="6" t="s">
        <v>424</v>
      </c>
      <c r="M38">
        <f t="shared" ref="M38" si="48">(F38 + F39 + F40)/3</f>
        <v>-41.76</v>
      </c>
      <c r="N38">
        <f t="shared" ref="N38" si="49">(H38 + H39 + H40)/3</f>
        <v>11.71</v>
      </c>
      <c r="O38">
        <f t="shared" ref="O38" si="50">(G38 + G39 + G40)/3</f>
        <v>19.34</v>
      </c>
      <c r="P38" s="1"/>
      <c r="Q38">
        <f t="shared" ref="Q38" si="51">(750/200)</f>
        <v>3.75</v>
      </c>
      <c r="R38" s="6">
        <f t="shared" ref="R38" si="52">(N38 / M38)</f>
        <v>-0.28041187739463602</v>
      </c>
      <c r="S38" s="7">
        <f t="shared" ref="S38" si="53">(5.34 + (4 / Q38^2))</f>
        <v>5.6244444444444444</v>
      </c>
    </row>
    <row r="39" spans="1:23" x14ac:dyDescent="0.3">
      <c r="A39" t="s">
        <v>89</v>
      </c>
      <c r="B39" t="s">
        <v>50</v>
      </c>
      <c r="C39" t="s">
        <v>49</v>
      </c>
      <c r="D39" t="s">
        <v>140</v>
      </c>
      <c r="E39" t="s">
        <v>151</v>
      </c>
      <c r="F39" t="s">
        <v>234</v>
      </c>
      <c r="G39" t="s">
        <v>235</v>
      </c>
      <c r="H39" t="s">
        <v>236</v>
      </c>
      <c r="I39">
        <f t="shared" si="1"/>
        <v>63.323907807399252</v>
      </c>
      <c r="L39" s="6"/>
      <c r="P39" s="1"/>
      <c r="R39" s="6"/>
      <c r="S39" s="7"/>
    </row>
    <row r="40" spans="1:23" x14ac:dyDescent="0.3">
      <c r="A40" t="s">
        <v>90</v>
      </c>
      <c r="B40" t="s">
        <v>50</v>
      </c>
      <c r="C40" t="s">
        <v>49</v>
      </c>
      <c r="D40" t="s">
        <v>140</v>
      </c>
      <c r="E40" t="s">
        <v>151</v>
      </c>
      <c r="F40" t="s">
        <v>237</v>
      </c>
      <c r="G40" t="s">
        <v>238</v>
      </c>
      <c r="H40" t="s">
        <v>239</v>
      </c>
      <c r="I40">
        <f t="shared" si="1"/>
        <v>53.370231402908495</v>
      </c>
      <c r="L40" s="6"/>
      <c r="P40" s="1"/>
      <c r="R40" s="6"/>
      <c r="S40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A2FA-9E42-47A1-A79E-B30FE38C0076}">
  <dimension ref="A1:CG40"/>
  <sheetViews>
    <sheetView workbookViewId="0"/>
  </sheetViews>
  <sheetFormatPr defaultRowHeight="14.4" x14ac:dyDescent="0.3"/>
  <cols>
    <col min="1" max="1" width="40.6640625" bestFit="1" customWidth="1"/>
    <col min="2" max="2" width="13.88671875" bestFit="1" customWidth="1"/>
    <col min="3" max="3" width="12.44140625" bestFit="1" customWidth="1"/>
    <col min="4" max="9" width="10.66406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5" x14ac:dyDescent="0.3">
      <c r="A2" t="s">
        <v>133</v>
      </c>
      <c r="B2" t="s">
        <v>134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85" x14ac:dyDescent="0.3">
      <c r="A3" t="s">
        <v>135</v>
      </c>
      <c r="B3" t="s">
        <v>50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</row>
    <row r="4" spans="1:85" x14ac:dyDescent="0.3">
      <c r="A4" t="s">
        <v>136</v>
      </c>
      <c r="B4" t="s">
        <v>134</v>
      </c>
      <c r="C4" t="s">
        <v>137</v>
      </c>
      <c r="D4" t="s">
        <v>134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85" x14ac:dyDescent="0.3">
      <c r="A5" t="s">
        <v>240</v>
      </c>
      <c r="B5" t="s">
        <v>50</v>
      </c>
      <c r="C5" t="s">
        <v>139</v>
      </c>
      <c r="D5" t="s">
        <v>140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85" x14ac:dyDescent="0.3">
      <c r="A6" t="s">
        <v>141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85" x14ac:dyDescent="0.3">
      <c r="A7" t="s">
        <v>142</v>
      </c>
      <c r="B7" t="s">
        <v>143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85" x14ac:dyDescent="0.3">
      <c r="A8" t="s">
        <v>144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85" x14ac:dyDescent="0.3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U9" s="1" t="s">
        <v>402</v>
      </c>
      <c r="V9">
        <v>1</v>
      </c>
      <c r="W9">
        <v>2</v>
      </c>
      <c r="X9">
        <v>3</v>
      </c>
      <c r="Y9">
        <v>4</v>
      </c>
      <c r="Z9">
        <v>5</v>
      </c>
      <c r="AA9">
        <v>6</v>
      </c>
      <c r="AB9">
        <v>7</v>
      </c>
      <c r="AC9">
        <v>8</v>
      </c>
      <c r="AD9">
        <v>1</v>
      </c>
      <c r="AE9">
        <v>2</v>
      </c>
      <c r="AF9">
        <v>3</v>
      </c>
      <c r="AG9">
        <v>4</v>
      </c>
      <c r="AH9">
        <v>5</v>
      </c>
      <c r="AI9">
        <v>6</v>
      </c>
      <c r="AJ9">
        <v>7</v>
      </c>
      <c r="AK9">
        <v>8</v>
      </c>
      <c r="AL9">
        <v>1</v>
      </c>
      <c r="AM9">
        <v>2</v>
      </c>
      <c r="AN9">
        <v>3</v>
      </c>
      <c r="AO9">
        <v>4</v>
      </c>
      <c r="AP9">
        <v>5</v>
      </c>
      <c r="AQ9">
        <v>6</v>
      </c>
      <c r="AR9">
        <v>7</v>
      </c>
      <c r="AS9">
        <v>8</v>
      </c>
      <c r="AT9">
        <v>1</v>
      </c>
      <c r="AU9">
        <v>2</v>
      </c>
      <c r="AV9">
        <v>3</v>
      </c>
      <c r="AW9">
        <v>4</v>
      </c>
      <c r="AX9">
        <v>5</v>
      </c>
      <c r="AY9">
        <v>6</v>
      </c>
      <c r="AZ9">
        <v>7</v>
      </c>
      <c r="BA9">
        <v>8</v>
      </c>
      <c r="BB9">
        <v>1</v>
      </c>
      <c r="BC9">
        <v>2</v>
      </c>
      <c r="BD9">
        <v>3</v>
      </c>
      <c r="BE9">
        <v>4</v>
      </c>
      <c r="BF9">
        <v>5</v>
      </c>
      <c r="BG9">
        <v>6</v>
      </c>
      <c r="BH9">
        <v>7</v>
      </c>
      <c r="BI9">
        <v>8</v>
      </c>
      <c r="BJ9">
        <v>1</v>
      </c>
      <c r="BK9">
        <v>2</v>
      </c>
      <c r="BL9">
        <v>3</v>
      </c>
      <c r="BM9">
        <v>4</v>
      </c>
      <c r="BN9">
        <v>5</v>
      </c>
      <c r="BO9">
        <v>6</v>
      </c>
      <c r="BP9">
        <v>7</v>
      </c>
      <c r="BQ9">
        <v>8</v>
      </c>
      <c r="BR9">
        <v>1</v>
      </c>
      <c r="BS9">
        <v>2</v>
      </c>
      <c r="BT9">
        <v>3</v>
      </c>
      <c r="BU9">
        <v>4</v>
      </c>
      <c r="BV9">
        <v>5</v>
      </c>
      <c r="BW9">
        <v>6</v>
      </c>
      <c r="BX9">
        <v>7</v>
      </c>
      <c r="BY9">
        <v>8</v>
      </c>
      <c r="BZ9">
        <v>1</v>
      </c>
      <c r="CA9">
        <v>2</v>
      </c>
      <c r="CB9">
        <v>3</v>
      </c>
      <c r="CC9">
        <v>4</v>
      </c>
      <c r="CD9">
        <v>5</v>
      </c>
      <c r="CE9">
        <v>6</v>
      </c>
      <c r="CF9">
        <v>7</v>
      </c>
      <c r="CG9">
        <v>8</v>
      </c>
    </row>
    <row r="10" spans="1:85" x14ac:dyDescent="0.3">
      <c r="A10" t="s">
        <v>145</v>
      </c>
      <c r="B10" t="s">
        <v>146</v>
      </c>
      <c r="C10" t="s">
        <v>136</v>
      </c>
      <c r="D10" t="s">
        <v>137</v>
      </c>
      <c r="E10" t="s">
        <v>147</v>
      </c>
      <c r="F10" t="s">
        <v>148</v>
      </c>
      <c r="G10" t="s">
        <v>149</v>
      </c>
      <c r="H10" t="s">
        <v>150</v>
      </c>
      <c r="I10" t="s">
        <v>24</v>
      </c>
      <c r="L10" s="2"/>
      <c r="M10" s="3" t="s">
        <v>403</v>
      </c>
      <c r="N10" s="3" t="s">
        <v>404</v>
      </c>
      <c r="O10" s="3" t="s">
        <v>405</v>
      </c>
      <c r="P10" s="4"/>
      <c r="Q10" s="3" t="s">
        <v>406</v>
      </c>
      <c r="R10" s="2" t="s">
        <v>407</v>
      </c>
      <c r="S10" s="5" t="s">
        <v>122</v>
      </c>
      <c r="T10" s="3" t="s">
        <v>123</v>
      </c>
      <c r="U10" s="4" t="s">
        <v>408</v>
      </c>
      <c r="V10" s="5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4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5</v>
      </c>
      <c r="BC10" s="3">
        <v>5</v>
      </c>
      <c r="BD10" s="3">
        <v>5</v>
      </c>
      <c r="BE10" s="3">
        <v>5</v>
      </c>
      <c r="BF10" s="3">
        <v>5</v>
      </c>
      <c r="BG10" s="3">
        <v>5</v>
      </c>
      <c r="BH10" s="3">
        <v>5</v>
      </c>
      <c r="BI10" s="3">
        <v>5</v>
      </c>
      <c r="BJ10" s="3">
        <v>6</v>
      </c>
      <c r="BK10" s="3">
        <v>6</v>
      </c>
      <c r="BL10" s="3">
        <v>6</v>
      </c>
      <c r="BM10" s="3">
        <v>6</v>
      </c>
      <c r="BN10" s="3">
        <v>6</v>
      </c>
      <c r="BO10" s="3">
        <v>6</v>
      </c>
      <c r="BP10" s="3">
        <v>6</v>
      </c>
      <c r="BQ10" s="3">
        <v>6</v>
      </c>
      <c r="BR10" s="3">
        <v>7</v>
      </c>
      <c r="BS10" s="3">
        <v>7</v>
      </c>
      <c r="BT10" s="3">
        <v>7</v>
      </c>
      <c r="BU10" s="3">
        <v>7</v>
      </c>
      <c r="BV10" s="3">
        <v>7</v>
      </c>
      <c r="BW10" s="3">
        <v>7</v>
      </c>
      <c r="BX10" s="3">
        <v>7</v>
      </c>
      <c r="BY10" s="3">
        <v>7</v>
      </c>
      <c r="BZ10" s="3">
        <v>8</v>
      </c>
      <c r="CA10" s="3">
        <v>8</v>
      </c>
      <c r="CB10" s="3">
        <v>8</v>
      </c>
      <c r="CC10" s="3">
        <v>8</v>
      </c>
      <c r="CD10" s="3">
        <v>8</v>
      </c>
      <c r="CE10" s="3">
        <v>8</v>
      </c>
      <c r="CF10" s="3">
        <v>8</v>
      </c>
      <c r="CG10" s="3">
        <v>8</v>
      </c>
    </row>
    <row r="11" spans="1:85" x14ac:dyDescent="0.3">
      <c r="A11" t="s">
        <v>49</v>
      </c>
      <c r="B11" t="s">
        <v>50</v>
      </c>
      <c r="C11" t="s">
        <v>50</v>
      </c>
      <c r="D11" t="s">
        <v>140</v>
      </c>
      <c r="E11" t="s">
        <v>151</v>
      </c>
      <c r="F11" t="s">
        <v>241</v>
      </c>
      <c r="G11" t="s">
        <v>242</v>
      </c>
      <c r="H11" t="s">
        <v>243</v>
      </c>
      <c r="I11">
        <f>SQRT(F11^2 + H11^2 - F11*H11 + 3*G11^2)</f>
        <v>47.957230945916798</v>
      </c>
      <c r="L11" s="6" t="s">
        <v>409</v>
      </c>
      <c r="M11">
        <f>(F11 + F12 + F13)/3</f>
        <v>-43.73</v>
      </c>
      <c r="N11">
        <f>(H11 + H12 + H13)/3</f>
        <v>-11.706666666666669</v>
      </c>
      <c r="O11">
        <f>(G11 + G12 + G13)/3</f>
        <v>19.34</v>
      </c>
      <c r="P11" s="1"/>
      <c r="Q11">
        <f>(750/200)</f>
        <v>3.75</v>
      </c>
      <c r="R11" s="6">
        <f>(N11 / M11)</f>
        <v>0.26770333104657373</v>
      </c>
      <c r="S11" s="7">
        <f>(5.34 + (4 / Q11^2))</f>
        <v>5.6244444444444444</v>
      </c>
      <c r="T11" cm="1">
        <f t="array" ref="T11">(MIN(ABS(V11:CG11)))</f>
        <v>2.9630826592857331</v>
      </c>
      <c r="U11" s="1"/>
      <c r="V11">
        <f>(((V$9^2 + V$10^2 * $Q11^2)^2)/($Q11^2 * (V$9^2 + $R11 * V$10^2 * $Q11^2)))</f>
        <v>3.3861573463026504</v>
      </c>
      <c r="W11">
        <f t="shared" ref="W11:CG11" si="0">(((W$9^2 + W$10^2 * $Q11^2)^2)/($Q11^2 * (W$9^2 + $R11 * W$10^2 * $Q11^2)))</f>
        <v>2.9879637374198476</v>
      </c>
      <c r="X11">
        <f t="shared" si="0"/>
        <v>2.9630826592857331</v>
      </c>
      <c r="Y11">
        <f t="shared" si="0"/>
        <v>3.2516223793169723</v>
      </c>
      <c r="Z11">
        <f t="shared" si="0"/>
        <v>3.7722418209723187</v>
      </c>
      <c r="AA11">
        <f t="shared" si="0"/>
        <v>4.4819411785002625</v>
      </c>
      <c r="AB11">
        <f t="shared" si="0"/>
        <v>5.3596615001862364</v>
      </c>
      <c r="AC11">
        <f t="shared" si="0"/>
        <v>6.394692084076909</v>
      </c>
      <c r="AD11">
        <f t="shared" si="0"/>
        <v>14.514047660864511</v>
      </c>
      <c r="AE11">
        <f t="shared" si="0"/>
        <v>13.544629385210602</v>
      </c>
      <c r="AF11">
        <f t="shared" si="0"/>
        <v>12.58442385012404</v>
      </c>
      <c r="AG11">
        <f t="shared" si="0"/>
        <v>11.95185494967939</v>
      </c>
      <c r="AH11">
        <f t="shared" si="0"/>
        <v>11.719027004741289</v>
      </c>
      <c r="AI11">
        <f t="shared" si="0"/>
        <v>11.852330637142932</v>
      </c>
      <c r="AJ11">
        <f t="shared" si="0"/>
        <v>12.297198421509609</v>
      </c>
      <c r="AK11">
        <f t="shared" si="0"/>
        <v>13.006489517267889</v>
      </c>
      <c r="AL11">
        <f t="shared" si="0"/>
        <v>33.173558164420008</v>
      </c>
      <c r="AM11">
        <f t="shared" si="0"/>
        <v>32.000047174826044</v>
      </c>
      <c r="AN11">
        <f t="shared" si="0"/>
        <v>30.475416116723853</v>
      </c>
      <c r="AO11">
        <f t="shared" si="0"/>
        <v>28.974179897151267</v>
      </c>
      <c r="AP11">
        <f t="shared" si="0"/>
        <v>27.74241805157747</v>
      </c>
      <c r="AQ11">
        <f t="shared" si="0"/>
        <v>26.891673636778627</v>
      </c>
      <c r="AR11">
        <f t="shared" si="0"/>
        <v>26.445082875134254</v>
      </c>
      <c r="AS11">
        <f t="shared" si="0"/>
        <v>26.382324044881635</v>
      </c>
      <c r="AT11">
        <f t="shared" si="0"/>
        <v>59.315341609829538</v>
      </c>
      <c r="AU11">
        <f t="shared" si="0"/>
        <v>58.056190643458045</v>
      </c>
      <c r="AV11">
        <f t="shared" si="0"/>
        <v>56.241185108849656</v>
      </c>
      <c r="AW11">
        <f t="shared" si="0"/>
        <v>54.178517540842407</v>
      </c>
      <c r="AX11">
        <f t="shared" si="0"/>
        <v>52.144491395950233</v>
      </c>
      <c r="AY11">
        <f t="shared" si="0"/>
        <v>50.337695400496159</v>
      </c>
      <c r="AZ11">
        <f t="shared" si="0"/>
        <v>48.874658612874846</v>
      </c>
      <c r="BA11">
        <f t="shared" si="0"/>
        <v>47.807419798717561</v>
      </c>
      <c r="BB11">
        <f t="shared" si="0"/>
        <v>92.931551361662756</v>
      </c>
      <c r="BC11">
        <f t="shared" si="0"/>
        <v>91.629724929402244</v>
      </c>
      <c r="BD11">
        <f t="shared" si="0"/>
        <v>89.655933692155685</v>
      </c>
      <c r="BE11">
        <f t="shared" si="0"/>
        <v>87.248010973459728</v>
      </c>
      <c r="BF11">
        <f t="shared" si="0"/>
        <v>84.65393365756627</v>
      </c>
      <c r="BG11">
        <f t="shared" si="0"/>
        <v>82.090976901196044</v>
      </c>
      <c r="BH11">
        <f t="shared" si="0"/>
        <v>79.72500395823883</v>
      </c>
      <c r="BI11">
        <f t="shared" si="0"/>
        <v>77.667369622703049</v>
      </c>
      <c r="BJ11">
        <f t="shared" si="0"/>
        <v>134.02011642581419</v>
      </c>
      <c r="BK11">
        <f t="shared" si="0"/>
        <v>132.69423265768003</v>
      </c>
      <c r="BL11">
        <f t="shared" si="0"/>
        <v>130.62642894778062</v>
      </c>
      <c r="BM11">
        <f t="shared" si="0"/>
        <v>128.00018869930418</v>
      </c>
      <c r="BN11">
        <f t="shared" si="0"/>
        <v>125.02394039040639</v>
      </c>
      <c r="BO11">
        <f t="shared" si="0"/>
        <v>121.90166446689541</v>
      </c>
      <c r="BP11">
        <f t="shared" si="0"/>
        <v>118.81186935400872</v>
      </c>
      <c r="BQ11">
        <f t="shared" si="0"/>
        <v>115.89671958860507</v>
      </c>
      <c r="BR11">
        <f t="shared" si="0"/>
        <v>182.58030663440607</v>
      </c>
      <c r="BS11">
        <f t="shared" si="0"/>
        <v>181.23960594126729</v>
      </c>
      <c r="BT11">
        <f t="shared" si="0"/>
        <v>179.11220697927169</v>
      </c>
      <c r="BU11">
        <f t="shared" si="0"/>
        <v>176.34193351481099</v>
      </c>
      <c r="BV11">
        <f t="shared" si="0"/>
        <v>173.10110767674834</v>
      </c>
      <c r="BW11">
        <f t="shared" si="0"/>
        <v>169.57039302067591</v>
      </c>
      <c r="BX11">
        <f t="shared" si="0"/>
        <v>165.92170996882987</v>
      </c>
      <c r="BY11">
        <f t="shared" si="0"/>
        <v>162.30633254755264</v>
      </c>
      <c r="BZ11">
        <f t="shared" si="0"/>
        <v>238.61181237034293</v>
      </c>
      <c r="CA11">
        <f t="shared" si="0"/>
        <v>237.26136643931815</v>
      </c>
      <c r="CB11">
        <f t="shared" si="0"/>
        <v>235.09404714000635</v>
      </c>
      <c r="CC11">
        <f t="shared" si="0"/>
        <v>232.22476257383218</v>
      </c>
      <c r="CD11">
        <f t="shared" si="0"/>
        <v>228.79614382316615</v>
      </c>
      <c r="CE11">
        <f t="shared" si="0"/>
        <v>224.96474043539862</v>
      </c>
      <c r="CF11">
        <f t="shared" si="0"/>
        <v>220.88806114648514</v>
      </c>
      <c r="CG11">
        <f t="shared" si="0"/>
        <v>216.71407016336963</v>
      </c>
    </row>
    <row r="12" spans="1:85" x14ac:dyDescent="0.3">
      <c r="A12" t="s">
        <v>50</v>
      </c>
      <c r="B12" t="s">
        <v>50</v>
      </c>
      <c r="C12" t="s">
        <v>50</v>
      </c>
      <c r="D12" t="s">
        <v>140</v>
      </c>
      <c r="E12" t="s">
        <v>151</v>
      </c>
      <c r="F12" t="s">
        <v>244</v>
      </c>
      <c r="G12" t="s">
        <v>156</v>
      </c>
      <c r="H12" t="s">
        <v>245</v>
      </c>
      <c r="I12">
        <f t="shared" ref="I12:I40" si="1">SQRT(F12^2 + H12^2 - F12*H12 + 3*G12^2)</f>
        <v>54.480270740883803</v>
      </c>
      <c r="L12" s="6"/>
      <c r="P12" s="1"/>
      <c r="R12" s="6"/>
      <c r="S12" s="7"/>
      <c r="U12" s="1"/>
    </row>
    <row r="13" spans="1:85" x14ac:dyDescent="0.3">
      <c r="A13" t="s">
        <v>51</v>
      </c>
      <c r="B13" t="s">
        <v>50</v>
      </c>
      <c r="C13" t="s">
        <v>50</v>
      </c>
      <c r="D13" t="s">
        <v>140</v>
      </c>
      <c r="E13" t="s">
        <v>151</v>
      </c>
      <c r="F13" t="s">
        <v>246</v>
      </c>
      <c r="G13" t="s">
        <v>247</v>
      </c>
      <c r="H13" t="s">
        <v>248</v>
      </c>
      <c r="I13">
        <f t="shared" si="1"/>
        <v>53.086003805146234</v>
      </c>
      <c r="L13" s="6"/>
      <c r="P13" s="1"/>
      <c r="R13" s="6"/>
      <c r="S13" s="7"/>
      <c r="U13" s="1"/>
    </row>
    <row r="14" spans="1:85" x14ac:dyDescent="0.3">
      <c r="A14" t="s">
        <v>52</v>
      </c>
      <c r="B14" t="s">
        <v>50</v>
      </c>
      <c r="C14" t="s">
        <v>50</v>
      </c>
      <c r="D14" t="s">
        <v>140</v>
      </c>
      <c r="E14" t="s">
        <v>151</v>
      </c>
      <c r="F14" t="s">
        <v>249</v>
      </c>
      <c r="G14" t="s">
        <v>250</v>
      </c>
      <c r="H14" t="s">
        <v>251</v>
      </c>
      <c r="I14">
        <f t="shared" si="1"/>
        <v>48.077955447377335</v>
      </c>
      <c r="L14" s="6" t="s">
        <v>410</v>
      </c>
      <c r="M14">
        <f>(F14 + F15 + F16)/3</f>
        <v>-44.226666666666667</v>
      </c>
      <c r="N14">
        <f>(H14 + H15 + H16)/3</f>
        <v>-8</v>
      </c>
      <c r="O14">
        <f>(G14 + G15 + G16)/3</f>
        <v>13.363333333333335</v>
      </c>
      <c r="P14" s="1"/>
      <c r="Q14">
        <f>(750/200)</f>
        <v>3.75</v>
      </c>
      <c r="R14" s="6">
        <f>(N14 / M14)</f>
        <v>0.18088634308109738</v>
      </c>
      <c r="S14" s="7">
        <f>(5.34 + (4 / Q14^2))</f>
        <v>5.6244444444444444</v>
      </c>
      <c r="T14" cm="1">
        <f t="array" ref="T14">(MIN(ABS(V14:CG14)))</f>
        <v>3.2764584557527323</v>
      </c>
      <c r="U14" s="1"/>
      <c r="V14">
        <f t="shared" ref="V14:CG14" si="2">(((V$9^2 + V$10^2 * $Q14^2)^2)/($Q14^2 * (V$9^2 + $R14 * V$10^2 * $Q14^2)))</f>
        <v>4.552740487094777</v>
      </c>
      <c r="W14">
        <f t="shared" si="2"/>
        <v>3.5454295634235047</v>
      </c>
      <c r="X14">
        <f t="shared" si="2"/>
        <v>3.2764584557527323</v>
      </c>
      <c r="Y14">
        <f t="shared" si="2"/>
        <v>3.465699684149965</v>
      </c>
      <c r="Z14">
        <f t="shared" si="2"/>
        <v>3.9394449005031853</v>
      </c>
      <c r="AA14">
        <f t="shared" si="2"/>
        <v>4.6239057055365871</v>
      </c>
      <c r="AB14">
        <f t="shared" si="2"/>
        <v>5.4866103882768593</v>
      </c>
      <c r="AC14">
        <f t="shared" si="2"/>
        <v>6.5120141898219979</v>
      </c>
      <c r="AD14">
        <f t="shared" si="2"/>
        <v>20.856742535288952</v>
      </c>
      <c r="AE14">
        <f t="shared" si="2"/>
        <v>18.210961948379108</v>
      </c>
      <c r="AF14">
        <f t="shared" si="2"/>
        <v>15.789426913824817</v>
      </c>
      <c r="AG14">
        <f t="shared" si="2"/>
        <v>14.181718253694019</v>
      </c>
      <c r="AH14">
        <f t="shared" si="2"/>
        <v>13.346022903125967</v>
      </c>
      <c r="AI14">
        <f t="shared" si="2"/>
        <v>13.105833823010929</v>
      </c>
      <c r="AJ14">
        <f t="shared" si="2"/>
        <v>13.312035218989362</v>
      </c>
      <c r="AK14">
        <f t="shared" si="2"/>
        <v>13.86279873659986</v>
      </c>
      <c r="AL14">
        <f t="shared" si="2"/>
        <v>48.428949625012528</v>
      </c>
      <c r="AM14">
        <f t="shared" si="2"/>
        <v>45.074219878694578</v>
      </c>
      <c r="AN14">
        <f t="shared" si="2"/>
        <v>40.974664383852989</v>
      </c>
      <c r="AO14">
        <f t="shared" si="2"/>
        <v>37.159670060904219</v>
      </c>
      <c r="AP14">
        <f t="shared" si="2"/>
        <v>34.107121156485782</v>
      </c>
      <c r="AQ14">
        <f t="shared" si="2"/>
        <v>31.908866070811548</v>
      </c>
      <c r="AR14">
        <f t="shared" si="2"/>
        <v>30.486796150420652</v>
      </c>
      <c r="AS14">
        <f t="shared" si="2"/>
        <v>29.718399614383717</v>
      </c>
      <c r="AT14">
        <f t="shared" si="2"/>
        <v>87.101223100237547</v>
      </c>
      <c r="AU14">
        <f t="shared" si="2"/>
        <v>83.426970141155806</v>
      </c>
      <c r="AV14">
        <f t="shared" si="2"/>
        <v>78.346174591909161</v>
      </c>
      <c r="AW14">
        <f t="shared" si="2"/>
        <v>72.843847793516431</v>
      </c>
      <c r="AX14">
        <f t="shared" si="2"/>
        <v>67.648146023733943</v>
      </c>
      <c r="AY14">
        <f t="shared" si="2"/>
        <v>63.157707655299269</v>
      </c>
      <c r="AZ14">
        <f t="shared" si="2"/>
        <v>59.518081049459674</v>
      </c>
      <c r="BA14">
        <f t="shared" si="2"/>
        <v>56.726873014776075</v>
      </c>
      <c r="BB14">
        <f t="shared" si="2"/>
        <v>136.84382912870231</v>
      </c>
      <c r="BC14">
        <f t="shared" si="2"/>
        <v>133.00518640884761</v>
      </c>
      <c r="BD14">
        <f t="shared" si="2"/>
        <v>127.35168635182863</v>
      </c>
      <c r="BE14">
        <f t="shared" si="2"/>
        <v>120.70514301463477</v>
      </c>
      <c r="BF14">
        <f t="shared" si="2"/>
        <v>113.81851217736941</v>
      </c>
      <c r="BG14">
        <f t="shared" si="2"/>
        <v>107.24888347795289</v>
      </c>
      <c r="BH14">
        <f t="shared" si="2"/>
        <v>101.33680577552681</v>
      </c>
      <c r="BI14">
        <f t="shared" si="2"/>
        <v>96.246248366545856</v>
      </c>
      <c r="BJ14">
        <f t="shared" si="2"/>
        <v>197.64867235995908</v>
      </c>
      <c r="BK14">
        <f t="shared" si="2"/>
        <v>193.71579850005011</v>
      </c>
      <c r="BL14">
        <f t="shared" si="2"/>
        <v>187.71068281760057</v>
      </c>
      <c r="BM14">
        <f t="shared" si="2"/>
        <v>180.29687951477831</v>
      </c>
      <c r="BN14">
        <f t="shared" si="2"/>
        <v>172.1609807259901</v>
      </c>
      <c r="BO14">
        <f t="shared" si="2"/>
        <v>163.89865753541196</v>
      </c>
      <c r="BP14">
        <f t="shared" si="2"/>
        <v>155.95901675353571</v>
      </c>
      <c r="BQ14">
        <f t="shared" si="2"/>
        <v>148.63868024361688</v>
      </c>
      <c r="BR14">
        <f t="shared" si="2"/>
        <v>269.51285994045793</v>
      </c>
      <c r="BS14">
        <f t="shared" si="2"/>
        <v>265.52138025263071</v>
      </c>
      <c r="BT14">
        <f t="shared" si="2"/>
        <v>259.28842425565182</v>
      </c>
      <c r="BU14">
        <f t="shared" si="2"/>
        <v>251.34929825592457</v>
      </c>
      <c r="BV14">
        <f t="shared" si="2"/>
        <v>242.30167978991611</v>
      </c>
      <c r="BW14">
        <f t="shared" si="2"/>
        <v>232.71761732440402</v>
      </c>
      <c r="BX14">
        <f t="shared" si="2"/>
        <v>223.0842838676441</v>
      </c>
      <c r="BY14">
        <f t="shared" si="2"/>
        <v>213.77707251511336</v>
      </c>
      <c r="BZ14">
        <f t="shared" si="2"/>
        <v>352.43515641063237</v>
      </c>
      <c r="CA14">
        <f t="shared" si="2"/>
        <v>348.40489240095019</v>
      </c>
      <c r="CB14">
        <f t="shared" si="2"/>
        <v>342.0171341030055</v>
      </c>
      <c r="CC14">
        <f t="shared" si="2"/>
        <v>333.70788056462322</v>
      </c>
      <c r="CD14">
        <f t="shared" si="2"/>
        <v>323.98927996503949</v>
      </c>
      <c r="CE14">
        <f t="shared" si="2"/>
        <v>313.38469836763664</v>
      </c>
      <c r="CF14">
        <f t="shared" si="2"/>
        <v>302.37691497607784</v>
      </c>
      <c r="CG14">
        <f t="shared" si="2"/>
        <v>291.37539117406573</v>
      </c>
    </row>
    <row r="15" spans="1:85" x14ac:dyDescent="0.3">
      <c r="A15" t="s">
        <v>53</v>
      </c>
      <c r="B15" t="s">
        <v>50</v>
      </c>
      <c r="C15" t="s">
        <v>50</v>
      </c>
      <c r="D15" t="s">
        <v>140</v>
      </c>
      <c r="E15" t="s">
        <v>151</v>
      </c>
      <c r="F15" t="s">
        <v>252</v>
      </c>
      <c r="G15" t="s">
        <v>165</v>
      </c>
      <c r="H15" t="s">
        <v>253</v>
      </c>
      <c r="I15">
        <f t="shared" si="1"/>
        <v>44.387494860602345</v>
      </c>
      <c r="L15" s="6"/>
      <c r="P15" s="1"/>
      <c r="R15" s="6"/>
      <c r="S15" s="7"/>
      <c r="U15" s="1"/>
    </row>
    <row r="16" spans="1:85" x14ac:dyDescent="0.3">
      <c r="A16" t="s">
        <v>66</v>
      </c>
      <c r="B16" t="s">
        <v>50</v>
      </c>
      <c r="C16" t="s">
        <v>50</v>
      </c>
      <c r="D16" t="s">
        <v>140</v>
      </c>
      <c r="E16" t="s">
        <v>151</v>
      </c>
      <c r="F16" t="s">
        <v>254</v>
      </c>
      <c r="G16" t="s">
        <v>255</v>
      </c>
      <c r="H16" t="s">
        <v>256</v>
      </c>
      <c r="I16">
        <f t="shared" si="1"/>
        <v>48.990542964943756</v>
      </c>
      <c r="L16" s="6"/>
      <c r="P16" s="1"/>
      <c r="R16" s="6"/>
      <c r="S16" s="7"/>
      <c r="U16" s="1"/>
    </row>
    <row r="17" spans="1:85" x14ac:dyDescent="0.3">
      <c r="A17" t="s">
        <v>67</v>
      </c>
      <c r="B17" t="s">
        <v>50</v>
      </c>
      <c r="C17" t="s">
        <v>50</v>
      </c>
      <c r="D17" t="s">
        <v>140</v>
      </c>
      <c r="E17" t="s">
        <v>151</v>
      </c>
      <c r="F17" t="s">
        <v>257</v>
      </c>
      <c r="G17" t="s">
        <v>258</v>
      </c>
      <c r="H17" t="s">
        <v>259</v>
      </c>
      <c r="I17">
        <f t="shared" si="1"/>
        <v>42.637138740773871</v>
      </c>
      <c r="L17" s="6" t="s">
        <v>411</v>
      </c>
      <c r="M17">
        <f t="shared" ref="M17" si="3">(F17 + F18 + F19)/3</f>
        <v>-40.936666666666667</v>
      </c>
      <c r="N17">
        <f t="shared" ref="N17" si="4">(H17 + H18 + H19)/3</f>
        <v>-8</v>
      </c>
      <c r="O17">
        <f t="shared" ref="O17" si="5">(G17 + G18 + G19)/3</f>
        <v>13.283333333333333</v>
      </c>
      <c r="P17" s="1"/>
      <c r="Q17">
        <f t="shared" ref="Q17" si="6">(750/200)</f>
        <v>3.75</v>
      </c>
      <c r="R17" s="6">
        <f t="shared" ref="R17" si="7">(N17 / M17)</f>
        <v>0.19542382542138262</v>
      </c>
      <c r="S17" s="7">
        <f t="shared" ref="S17" si="8">(5.34 + (4 / Q17^2))</f>
        <v>5.6244444444444444</v>
      </c>
      <c r="T17" cm="1">
        <f t="array" ref="T17">(MIN(ABS(V17:CG17)))</f>
        <v>3.219443734015345</v>
      </c>
      <c r="U17" s="1"/>
      <c r="V17">
        <f t="shared" ref="V17:CG17" si="9">(((V$9^2 + V$10^2 * $Q17^2)^2)/($Q17^2 * (V$9^2 + $R17 * V$10^2 * $Q17^2)))</f>
        <v>4.3044226294357184</v>
      </c>
      <c r="W17">
        <f t="shared" si="9"/>
        <v>3.4380217123451136</v>
      </c>
      <c r="X17">
        <f t="shared" si="9"/>
        <v>3.219443734015345</v>
      </c>
      <c r="Y17">
        <f t="shared" si="9"/>
        <v>3.4279090395586556</v>
      </c>
      <c r="Z17">
        <f t="shared" si="9"/>
        <v>3.9104212008575225</v>
      </c>
      <c r="AA17">
        <f t="shared" si="9"/>
        <v>4.5995102035026667</v>
      </c>
      <c r="AB17">
        <f t="shared" si="9"/>
        <v>5.4649352912956006</v>
      </c>
      <c r="AC17">
        <f t="shared" si="9"/>
        <v>6.4920694738238929</v>
      </c>
      <c r="AD17">
        <f t="shared" si="9"/>
        <v>19.43459316242798</v>
      </c>
      <c r="AE17">
        <f t="shared" si="9"/>
        <v>17.217690517742874</v>
      </c>
      <c r="AF17">
        <f t="shared" si="9"/>
        <v>15.143610571459993</v>
      </c>
      <c r="AG17">
        <f t="shared" si="9"/>
        <v>13.752086849380454</v>
      </c>
      <c r="AH17">
        <f t="shared" si="9"/>
        <v>13.042808036247322</v>
      </c>
      <c r="AI17">
        <f t="shared" si="9"/>
        <v>12.87777493606138</v>
      </c>
      <c r="AJ17">
        <f t="shared" si="9"/>
        <v>13.130584550773564</v>
      </c>
      <c r="AK17">
        <f t="shared" si="9"/>
        <v>13.711636158234622</v>
      </c>
      <c r="AL17">
        <f t="shared" si="9"/>
        <v>44.966341523633936</v>
      </c>
      <c r="AM17">
        <f t="shared" si="9"/>
        <v>42.187952672593873</v>
      </c>
      <c r="AN17">
        <f t="shared" si="9"/>
        <v>38.73980366492146</v>
      </c>
      <c r="AO17">
        <f t="shared" si="9"/>
        <v>35.481189943992</v>
      </c>
      <c r="AP17">
        <f t="shared" si="9"/>
        <v>32.845317481432971</v>
      </c>
      <c r="AQ17">
        <f t="shared" si="9"/>
        <v>30.942195411106017</v>
      </c>
      <c r="AR17">
        <f t="shared" si="9"/>
        <v>29.726045738840252</v>
      </c>
      <c r="AS17">
        <f t="shared" si="9"/>
        <v>29.102183723785394</v>
      </c>
      <c r="AT17">
        <f t="shared" si="9"/>
        <v>80.76588786424945</v>
      </c>
      <c r="AU17">
        <f t="shared" si="9"/>
        <v>77.73837264971192</v>
      </c>
      <c r="AV17">
        <f t="shared" si="9"/>
        <v>73.508277970697691</v>
      </c>
      <c r="AW17">
        <f t="shared" si="9"/>
        <v>68.870762070971494</v>
      </c>
      <c r="AX17">
        <f t="shared" si="9"/>
        <v>64.439918800770016</v>
      </c>
      <c r="AY17">
        <f t="shared" si="9"/>
        <v>60.574442285839972</v>
      </c>
      <c r="AZ17">
        <f t="shared" si="9"/>
        <v>57.42408372349302</v>
      </c>
      <c r="BA17">
        <f t="shared" si="9"/>
        <v>55.008347397521817</v>
      </c>
      <c r="BB17">
        <f t="shared" si="9"/>
        <v>126.81012706088396</v>
      </c>
      <c r="BC17">
        <f t="shared" si="9"/>
        <v>123.65535295169184</v>
      </c>
      <c r="BD17">
        <f t="shared" si="9"/>
        <v>118.97533648178363</v>
      </c>
      <c r="BE17">
        <f t="shared" si="9"/>
        <v>113.42206107470948</v>
      </c>
      <c r="BF17">
        <f t="shared" si="9"/>
        <v>107.61056573589296</v>
      </c>
      <c r="BG17">
        <f t="shared" si="9"/>
        <v>102.01381288757926</v>
      </c>
      <c r="BH17">
        <f t="shared" si="9"/>
        <v>96.936641587823402</v>
      </c>
      <c r="BI17">
        <f t="shared" si="9"/>
        <v>92.539504654167828</v>
      </c>
      <c r="BJ17">
        <f t="shared" si="9"/>
        <v>183.09281274260383</v>
      </c>
      <c r="BK17">
        <f t="shared" si="9"/>
        <v>179.86536609453574</v>
      </c>
      <c r="BL17">
        <f t="shared" si="9"/>
        <v>174.91133846185184</v>
      </c>
      <c r="BM17">
        <f t="shared" si="9"/>
        <v>168.75181069037549</v>
      </c>
      <c r="BN17">
        <f t="shared" si="9"/>
        <v>161.93744992508155</v>
      </c>
      <c r="BO17">
        <f t="shared" si="9"/>
        <v>154.95921465968584</v>
      </c>
      <c r="BP17">
        <f t="shared" si="9"/>
        <v>148.20014192717341</v>
      </c>
      <c r="BQ17">
        <f t="shared" si="9"/>
        <v>141.924759775968</v>
      </c>
      <c r="BR17">
        <f t="shared" si="9"/>
        <v>249.61171963670273</v>
      </c>
      <c r="BS17">
        <f t="shared" si="9"/>
        <v>246.33917518934979</v>
      </c>
      <c r="BT17">
        <f t="shared" si="9"/>
        <v>241.20846653080378</v>
      </c>
      <c r="BU17">
        <f t="shared" si="9"/>
        <v>234.63724734155471</v>
      </c>
      <c r="BV17">
        <f t="shared" si="9"/>
        <v>227.09934785211064</v>
      </c>
      <c r="BW17">
        <f t="shared" si="9"/>
        <v>219.05772435952488</v>
      </c>
      <c r="BX17">
        <f t="shared" si="9"/>
        <v>210.9167088423502</v>
      </c>
      <c r="BY17">
        <f t="shared" si="9"/>
        <v>202.9975333696442</v>
      </c>
      <c r="BZ17">
        <f t="shared" si="9"/>
        <v>326.36589894012582</v>
      </c>
      <c r="CA17">
        <f t="shared" si="9"/>
        <v>323.0635514569978</v>
      </c>
      <c r="CB17">
        <f t="shared" si="9"/>
        <v>317.81318387036674</v>
      </c>
      <c r="CC17">
        <f t="shared" si="9"/>
        <v>310.95349059884768</v>
      </c>
      <c r="CD17">
        <f t="shared" si="9"/>
        <v>302.88733280863477</v>
      </c>
      <c r="CE17">
        <f t="shared" si="9"/>
        <v>294.03311188279076</v>
      </c>
      <c r="CF17">
        <f t="shared" si="9"/>
        <v>284.78444889811163</v>
      </c>
      <c r="CG17">
        <f t="shared" si="9"/>
        <v>275.48304828388598</v>
      </c>
    </row>
    <row r="18" spans="1:85" x14ac:dyDescent="0.3">
      <c r="A18" t="s">
        <v>68</v>
      </c>
      <c r="B18" t="s">
        <v>50</v>
      </c>
      <c r="C18" t="s">
        <v>50</v>
      </c>
      <c r="D18" t="s">
        <v>140</v>
      </c>
      <c r="E18" t="s">
        <v>151</v>
      </c>
      <c r="F18" t="s">
        <v>260</v>
      </c>
      <c r="G18" t="s">
        <v>174</v>
      </c>
      <c r="H18" t="s">
        <v>261</v>
      </c>
      <c r="I18">
        <f t="shared" si="1"/>
        <v>43.299517318325847</v>
      </c>
      <c r="L18" s="6"/>
      <c r="P18" s="1"/>
      <c r="R18" s="6"/>
      <c r="S18" s="7"/>
      <c r="U18" s="1"/>
    </row>
    <row r="19" spans="1:85" x14ac:dyDescent="0.3">
      <c r="A19" t="s">
        <v>69</v>
      </c>
      <c r="B19" t="s">
        <v>50</v>
      </c>
      <c r="C19" t="s">
        <v>50</v>
      </c>
      <c r="D19" t="s">
        <v>140</v>
      </c>
      <c r="E19" t="s">
        <v>151</v>
      </c>
      <c r="F19" t="s">
        <v>262</v>
      </c>
      <c r="G19" t="s">
        <v>263</v>
      </c>
      <c r="H19" t="s">
        <v>264</v>
      </c>
      <c r="I19">
        <f t="shared" si="1"/>
        <v>47.983607617602082</v>
      </c>
      <c r="L19" s="6"/>
      <c r="P19" s="1"/>
      <c r="R19" s="6"/>
      <c r="S19" s="7"/>
      <c r="U19" s="1"/>
    </row>
    <row r="20" spans="1:85" x14ac:dyDescent="0.3">
      <c r="A20" t="s">
        <v>70</v>
      </c>
      <c r="B20" t="s">
        <v>50</v>
      </c>
      <c r="C20" t="s">
        <v>50</v>
      </c>
      <c r="D20" t="s">
        <v>140</v>
      </c>
      <c r="E20" t="s">
        <v>151</v>
      </c>
      <c r="F20" t="s">
        <v>265</v>
      </c>
      <c r="G20" t="s">
        <v>266</v>
      </c>
      <c r="H20" t="s">
        <v>267</v>
      </c>
      <c r="I20">
        <f t="shared" si="1"/>
        <v>41.882199082665181</v>
      </c>
      <c r="L20" s="6" t="s">
        <v>412</v>
      </c>
      <c r="M20">
        <f t="shared" ref="M20" si="10">(F20 + F21 + F22)/3</f>
        <v>-38.229999999999997</v>
      </c>
      <c r="N20">
        <f t="shared" ref="N20" si="11">(H20 + H21 + H22)/3</f>
        <v>-8</v>
      </c>
      <c r="O20">
        <f t="shared" ref="O20" si="12">(G20 + G21 + G22)/3</f>
        <v>13.4</v>
      </c>
      <c r="P20" s="1"/>
      <c r="Q20">
        <f t="shared" ref="Q20" si="13">(750/200)</f>
        <v>3.75</v>
      </c>
      <c r="R20" s="6">
        <f t="shared" ref="R20" si="14">(N20 / M20)</f>
        <v>0.20925974365681405</v>
      </c>
      <c r="S20" s="7">
        <f t="shared" ref="S20" si="15">(5.34 + (4 / Q20^2))</f>
        <v>5.6244444444444444</v>
      </c>
      <c r="T20" cm="1">
        <f t="array" ref="T20">(MIN(ABS(V20:CG20)))</f>
        <v>3.1669933964123791</v>
      </c>
      <c r="U20" s="1"/>
      <c r="V20">
        <f t="shared" ref="V20:CG20" si="16">(((V$9^2 + V$10^2 * $Q20^2)^2)/($Q20^2 * (V$9^2 + $R20 * V$10^2 * $Q20^2)))</f>
        <v>4.0920052595885199</v>
      </c>
      <c r="W20">
        <f t="shared" si="16"/>
        <v>3.3416721401719709</v>
      </c>
      <c r="X20">
        <f t="shared" si="16"/>
        <v>3.1669933964123791</v>
      </c>
      <c r="Y20">
        <f t="shared" si="16"/>
        <v>3.392699723978998</v>
      </c>
      <c r="Z20">
        <f t="shared" si="16"/>
        <v>3.8831925917258232</v>
      </c>
      <c r="AA20">
        <f t="shared" si="16"/>
        <v>4.5765298936041585</v>
      </c>
      <c r="AB20">
        <f t="shared" si="16"/>
        <v>5.4444646758911874</v>
      </c>
      <c r="AC20">
        <f t="shared" si="16"/>
        <v>6.4732004098036811</v>
      </c>
      <c r="AD20">
        <f t="shared" si="16"/>
        <v>18.250227511168458</v>
      </c>
      <c r="AE20">
        <f t="shared" si="16"/>
        <v>16.36802103835408</v>
      </c>
      <c r="AF20">
        <f t="shared" si="16"/>
        <v>14.576189504703617</v>
      </c>
      <c r="AG20">
        <f t="shared" si="16"/>
        <v>13.366688560687884</v>
      </c>
      <c r="AH20">
        <f t="shared" si="16"/>
        <v>12.766751635149287</v>
      </c>
      <c r="AI20">
        <f t="shared" si="16"/>
        <v>12.667973585649516</v>
      </c>
      <c r="AJ20">
        <f t="shared" si="16"/>
        <v>12.962425910223281</v>
      </c>
      <c r="AK20">
        <f t="shared" si="16"/>
        <v>13.570798895915992</v>
      </c>
      <c r="AL20">
        <f t="shared" si="16"/>
        <v>42.101413258189801</v>
      </c>
      <c r="AM20">
        <f t="shared" si="16"/>
        <v>39.764562663627224</v>
      </c>
      <c r="AN20">
        <f t="shared" si="16"/>
        <v>36.828047336296684</v>
      </c>
      <c r="AO20">
        <f t="shared" si="16"/>
        <v>34.018738862756045</v>
      </c>
      <c r="AP20">
        <f t="shared" si="16"/>
        <v>31.728169940866817</v>
      </c>
      <c r="AQ20">
        <f t="shared" si="16"/>
        <v>30.075049261547736</v>
      </c>
      <c r="AR20">
        <f t="shared" si="16"/>
        <v>29.036452877202425</v>
      </c>
      <c r="AS20">
        <f t="shared" si="16"/>
        <v>28.538981028317881</v>
      </c>
      <c r="AT20">
        <f t="shared" si="16"/>
        <v>75.536836292399613</v>
      </c>
      <c r="AU20">
        <f t="shared" si="16"/>
        <v>73.00091004467383</v>
      </c>
      <c r="AV20">
        <f t="shared" si="16"/>
        <v>69.427978004449471</v>
      </c>
      <c r="AW20">
        <f t="shared" si="16"/>
        <v>65.472084153416318</v>
      </c>
      <c r="AX20">
        <f t="shared" si="16"/>
        <v>61.656939530476677</v>
      </c>
      <c r="AY20">
        <f t="shared" si="16"/>
        <v>58.304758018814468</v>
      </c>
      <c r="AZ20">
        <f t="shared" si="16"/>
        <v>55.563556516249676</v>
      </c>
      <c r="BA20">
        <f t="shared" si="16"/>
        <v>53.466754242751534</v>
      </c>
      <c r="BB20">
        <f t="shared" si="16"/>
        <v>118.53808601753857</v>
      </c>
      <c r="BC20">
        <f t="shared" si="16"/>
        <v>115.9010718951934</v>
      </c>
      <c r="BD20">
        <f t="shared" si="16"/>
        <v>111.96633186496734</v>
      </c>
      <c r="BE20">
        <f t="shared" si="16"/>
        <v>107.26241473465502</v>
      </c>
      <c r="BF20">
        <f t="shared" si="16"/>
        <v>102.30013148971301</v>
      </c>
      <c r="BG20">
        <f t="shared" si="16"/>
        <v>97.48498039405267</v>
      </c>
      <c r="BH20">
        <f t="shared" si="16"/>
        <v>93.089644737032415</v>
      </c>
      <c r="BI20">
        <f t="shared" si="16"/>
        <v>89.267449156486649</v>
      </c>
      <c r="BJ20">
        <f t="shared" si="16"/>
        <v>171.10021417038124</v>
      </c>
      <c r="BK20">
        <f t="shared" si="16"/>
        <v>168.4056530327592</v>
      </c>
      <c r="BL20">
        <f t="shared" si="16"/>
        <v>164.25204760051614</v>
      </c>
      <c r="BM20">
        <f t="shared" si="16"/>
        <v>159.0582506545089</v>
      </c>
      <c r="BN20">
        <f t="shared" si="16"/>
        <v>153.27470630996575</v>
      </c>
      <c r="BO20">
        <f t="shared" si="16"/>
        <v>147.31218934518674</v>
      </c>
      <c r="BP20">
        <f t="shared" si="16"/>
        <v>141.50030223920984</v>
      </c>
      <c r="BQ20">
        <f t="shared" si="16"/>
        <v>136.07495545102418</v>
      </c>
      <c r="BR20">
        <f t="shared" si="16"/>
        <v>233.22146239373515</v>
      </c>
      <c r="BS20">
        <f t="shared" si="16"/>
        <v>230.491255126618</v>
      </c>
      <c r="BT20">
        <f t="shared" si="16"/>
        <v>226.19710413689236</v>
      </c>
      <c r="BU20">
        <f t="shared" si="16"/>
        <v>220.67292360546406</v>
      </c>
      <c r="BV20">
        <f t="shared" si="16"/>
        <v>214.30258887428761</v>
      </c>
      <c r="BW20">
        <f t="shared" si="16"/>
        <v>207.46762506205741</v>
      </c>
      <c r="BX20">
        <f t="shared" si="16"/>
        <v>200.5082577198375</v>
      </c>
      <c r="BY20">
        <f t="shared" si="16"/>
        <v>193.70163960196822</v>
      </c>
      <c r="BZ20">
        <f t="shared" si="16"/>
        <v>304.9010819741535</v>
      </c>
      <c r="CA20">
        <f t="shared" si="16"/>
        <v>302.14734516959845</v>
      </c>
      <c r="CB20">
        <f t="shared" si="16"/>
        <v>297.75826109778933</v>
      </c>
      <c r="CC20">
        <f t="shared" si="16"/>
        <v>292.00364017869532</v>
      </c>
      <c r="CD20">
        <f t="shared" si="16"/>
        <v>285.20775049641179</v>
      </c>
      <c r="CE20">
        <f t="shared" si="16"/>
        <v>277.71191201779789</v>
      </c>
      <c r="CF20">
        <f t="shared" si="16"/>
        <v>269.84250058076572</v>
      </c>
      <c r="CG20">
        <f t="shared" si="16"/>
        <v>261.88833661366527</v>
      </c>
    </row>
    <row r="21" spans="1:85" x14ac:dyDescent="0.3">
      <c r="A21" t="s">
        <v>71</v>
      </c>
      <c r="B21" t="s">
        <v>50</v>
      </c>
      <c r="C21" t="s">
        <v>50</v>
      </c>
      <c r="D21" t="s">
        <v>140</v>
      </c>
      <c r="E21" t="s">
        <v>151</v>
      </c>
      <c r="F21" t="s">
        <v>207</v>
      </c>
      <c r="G21" t="s">
        <v>183</v>
      </c>
      <c r="H21" t="s">
        <v>268</v>
      </c>
      <c r="I21">
        <f t="shared" si="1"/>
        <v>38.218367312066064</v>
      </c>
      <c r="L21" s="6"/>
      <c r="P21" s="1"/>
      <c r="R21" s="6"/>
      <c r="S21" s="7"/>
      <c r="U21" s="1"/>
    </row>
    <row r="22" spans="1:85" x14ac:dyDescent="0.3">
      <c r="A22" t="s">
        <v>72</v>
      </c>
      <c r="B22" t="s">
        <v>50</v>
      </c>
      <c r="C22" t="s">
        <v>50</v>
      </c>
      <c r="D22" t="s">
        <v>140</v>
      </c>
      <c r="E22" t="s">
        <v>151</v>
      </c>
      <c r="F22" t="s">
        <v>269</v>
      </c>
      <c r="G22" t="s">
        <v>270</v>
      </c>
      <c r="H22" t="s">
        <v>271</v>
      </c>
      <c r="I22">
        <f t="shared" si="1"/>
        <v>50.23040812097787</v>
      </c>
      <c r="L22" s="6"/>
      <c r="P22" s="1"/>
      <c r="R22" s="6"/>
      <c r="S22" s="7"/>
      <c r="U22" s="1"/>
    </row>
    <row r="23" spans="1:85" x14ac:dyDescent="0.3">
      <c r="A23" t="s">
        <v>73</v>
      </c>
      <c r="B23" t="s">
        <v>50</v>
      </c>
      <c r="C23" t="s">
        <v>50</v>
      </c>
      <c r="D23" t="s">
        <v>140</v>
      </c>
      <c r="E23" t="s">
        <v>151</v>
      </c>
      <c r="F23" t="s">
        <v>272</v>
      </c>
      <c r="G23" t="s">
        <v>273</v>
      </c>
      <c r="H23" t="s">
        <v>274</v>
      </c>
      <c r="I23">
        <f t="shared" si="1"/>
        <v>42.371039637941387</v>
      </c>
      <c r="L23" s="6" t="s">
        <v>413</v>
      </c>
      <c r="M23">
        <f t="shared" ref="M23" si="17">(F23 + F24 + F25)/3</f>
        <v>-32.1</v>
      </c>
      <c r="N23">
        <f t="shared" ref="N23" si="18">(H23 + H24 + H25)/3</f>
        <v>-6</v>
      </c>
      <c r="O23">
        <f t="shared" ref="O23" si="19">(G23 + G24 + G25)/3</f>
        <v>17.746666666666666</v>
      </c>
      <c r="P23" s="1"/>
      <c r="Q23">
        <f t="shared" ref="Q23" si="20">(750/200)</f>
        <v>3.75</v>
      </c>
      <c r="R23" s="6">
        <f t="shared" ref="R23" si="21">(N23 / M23)</f>
        <v>0.18691588785046728</v>
      </c>
      <c r="S23" s="7">
        <f t="shared" ref="S23" si="22">(5.34 + (4 / Q23^2))</f>
        <v>5.6244444444444444</v>
      </c>
      <c r="T23" cm="1">
        <f t="array" ref="T23">(MIN(ABS(V23:CG23)))</f>
        <v>3.2525678119349002</v>
      </c>
      <c r="U23" s="1"/>
      <c r="V23">
        <f t="shared" ref="V23:CG23" si="23">(((V$9^2 + V$10^2 * $Q23^2)^2)/($Q23^2 * (V$9^2 + $R23 * V$10^2 * $Q23^2)))</f>
        <v>4.4463525792373186</v>
      </c>
      <c r="W23">
        <f t="shared" si="23"/>
        <v>3.5000771550542433</v>
      </c>
      <c r="X23">
        <f t="shared" si="23"/>
        <v>3.2525678119349002</v>
      </c>
      <c r="Y23">
        <f t="shared" si="23"/>
        <v>3.4499250247362627</v>
      </c>
      <c r="Z23">
        <f t="shared" si="23"/>
        <v>3.9273549447968055</v>
      </c>
      <c r="AA23">
        <f t="shared" si="23"/>
        <v>4.6137561241154055</v>
      </c>
      <c r="AB23">
        <f t="shared" si="23"/>
        <v>5.4775996238805673</v>
      </c>
      <c r="AC23">
        <f t="shared" si="23"/>
        <v>6.5037270945595802</v>
      </c>
      <c r="AD23">
        <f t="shared" si="23"/>
        <v>20.242377344877347</v>
      </c>
      <c r="AE23">
        <f t="shared" si="23"/>
        <v>17.785410316949275</v>
      </c>
      <c r="AF23">
        <f t="shared" si="23"/>
        <v>15.514999999999999</v>
      </c>
      <c r="AG23">
        <f t="shared" si="23"/>
        <v>14.000308620216973</v>
      </c>
      <c r="AH23">
        <f t="shared" si="23"/>
        <v>13.218567251461987</v>
      </c>
      <c r="AI23">
        <f t="shared" si="23"/>
        <v>13.010271247739601</v>
      </c>
      <c r="AJ23">
        <f t="shared" si="23"/>
        <v>13.236171831379117</v>
      </c>
      <c r="AK23">
        <f t="shared" si="23"/>
        <v>13.799700098945051</v>
      </c>
      <c r="AL23">
        <f t="shared" si="23"/>
        <v>46.930084862650958</v>
      </c>
      <c r="AM23">
        <f t="shared" si="23"/>
        <v>43.830507636131529</v>
      </c>
      <c r="AN23">
        <f t="shared" si="23"/>
        <v>40.017173213135862</v>
      </c>
      <c r="AO23">
        <f t="shared" si="23"/>
        <v>36.444603324233917</v>
      </c>
      <c r="AP23">
        <f t="shared" si="23"/>
        <v>33.572195544884622</v>
      </c>
      <c r="AQ23">
        <f t="shared" si="23"/>
        <v>31.500694395488193</v>
      </c>
      <c r="AR23">
        <f t="shared" si="23"/>
        <v>30.166592240051738</v>
      </c>
      <c r="AS23">
        <f t="shared" si="23"/>
        <v>29.459679226898622</v>
      </c>
      <c r="AT23">
        <f t="shared" si="23"/>
        <v>84.356763379398515</v>
      </c>
      <c r="AU23">
        <f t="shared" si="23"/>
        <v>80.96950937950939</v>
      </c>
      <c r="AV23">
        <f t="shared" si="23"/>
        <v>76.264382207578265</v>
      </c>
      <c r="AW23">
        <f t="shared" si="23"/>
        <v>71.141641267797098</v>
      </c>
      <c r="AX23">
        <f t="shared" si="23"/>
        <v>66.279519938056524</v>
      </c>
      <c r="AY23">
        <f t="shared" si="23"/>
        <v>62.059999999999995</v>
      </c>
      <c r="AZ23">
        <f t="shared" si="23"/>
        <v>58.631319123701346</v>
      </c>
      <c r="BA23">
        <f t="shared" si="23"/>
        <v>56.001234480867893</v>
      </c>
      <c r="BB23">
        <f t="shared" si="23"/>
        <v>132.49568120882412</v>
      </c>
      <c r="BC23">
        <f t="shared" si="23"/>
        <v>128.96087806712768</v>
      </c>
      <c r="BD23">
        <f t="shared" si="23"/>
        <v>123.7384379397692</v>
      </c>
      <c r="BE23">
        <f t="shared" si="23"/>
        <v>117.57384989055048</v>
      </c>
      <c r="BF23">
        <f t="shared" si="23"/>
        <v>111.15881448093296</v>
      </c>
      <c r="BG23">
        <f t="shared" si="23"/>
        <v>105.01374198883605</v>
      </c>
      <c r="BH23">
        <f t="shared" si="23"/>
        <v>99.464214084137296</v>
      </c>
      <c r="BI23">
        <f t="shared" si="23"/>
        <v>94.673393475071691</v>
      </c>
      <c r="BJ23">
        <f t="shared" si="23"/>
        <v>191.33958257319085</v>
      </c>
      <c r="BK23">
        <f t="shared" si="23"/>
        <v>187.72033945060383</v>
      </c>
      <c r="BL23">
        <f t="shared" si="23"/>
        <v>182.18139610389611</v>
      </c>
      <c r="BM23">
        <f t="shared" si="23"/>
        <v>175.32203054452611</v>
      </c>
      <c r="BN23">
        <f t="shared" si="23"/>
        <v>167.76801215277777</v>
      </c>
      <c r="BO23">
        <f t="shared" si="23"/>
        <v>160.06869285254345</v>
      </c>
      <c r="BP23">
        <f t="shared" si="23"/>
        <v>152.64445225287753</v>
      </c>
      <c r="BQ23">
        <f t="shared" si="23"/>
        <v>145.77841329693567</v>
      </c>
      <c r="BR23">
        <f t="shared" si="23"/>
        <v>260.88587809039217</v>
      </c>
      <c r="BS23">
        <f t="shared" si="23"/>
        <v>257.2141689196983</v>
      </c>
      <c r="BT23">
        <f t="shared" si="23"/>
        <v>251.47057378300019</v>
      </c>
      <c r="BU23">
        <f t="shared" si="23"/>
        <v>244.13719284562993</v>
      </c>
      <c r="BV23">
        <f t="shared" si="23"/>
        <v>235.75603451913744</v>
      </c>
      <c r="BW23">
        <f t="shared" si="23"/>
        <v>226.85051295138445</v>
      </c>
      <c r="BX23">
        <f t="shared" si="23"/>
        <v>217.87127638262859</v>
      </c>
      <c r="BY23">
        <f t="shared" si="23"/>
        <v>209.17021687113632</v>
      </c>
      <c r="BZ23">
        <f t="shared" si="23"/>
        <v>341.13346268784943</v>
      </c>
      <c r="CA23">
        <f t="shared" si="23"/>
        <v>337.42705351759406</v>
      </c>
      <c r="CB23">
        <f t="shared" si="23"/>
        <v>331.54460370194596</v>
      </c>
      <c r="CC23">
        <f t="shared" si="23"/>
        <v>323.87803751803756</v>
      </c>
      <c r="CD23">
        <f t="shared" si="23"/>
        <v>314.8902324331587</v>
      </c>
      <c r="CE23">
        <f t="shared" si="23"/>
        <v>305.05752883031306</v>
      </c>
      <c r="CF23">
        <f t="shared" si="23"/>
        <v>294.82308403485877</v>
      </c>
      <c r="CG23">
        <f t="shared" si="23"/>
        <v>284.56656507118839</v>
      </c>
    </row>
    <row r="24" spans="1:85" x14ac:dyDescent="0.3">
      <c r="A24" t="s">
        <v>74</v>
      </c>
      <c r="B24" t="s">
        <v>50</v>
      </c>
      <c r="C24" t="s">
        <v>50</v>
      </c>
      <c r="D24" t="s">
        <v>140</v>
      </c>
      <c r="E24" t="s">
        <v>151</v>
      </c>
      <c r="F24" t="s">
        <v>275</v>
      </c>
      <c r="G24" t="s">
        <v>192</v>
      </c>
      <c r="H24" t="s">
        <v>276</v>
      </c>
      <c r="I24">
        <f t="shared" si="1"/>
        <v>39.893376643247436</v>
      </c>
      <c r="L24" s="6"/>
      <c r="P24" s="1"/>
      <c r="R24" s="6"/>
      <c r="S24" s="7"/>
      <c r="U24" s="1"/>
    </row>
    <row r="25" spans="1:85" x14ac:dyDescent="0.3">
      <c r="A25" t="s">
        <v>75</v>
      </c>
      <c r="B25" t="s">
        <v>50</v>
      </c>
      <c r="C25" t="s">
        <v>50</v>
      </c>
      <c r="D25" t="s">
        <v>140</v>
      </c>
      <c r="E25" t="s">
        <v>151</v>
      </c>
      <c r="F25" t="s">
        <v>277</v>
      </c>
      <c r="G25" t="s">
        <v>278</v>
      </c>
      <c r="H25" t="s">
        <v>279</v>
      </c>
      <c r="I25">
        <f t="shared" si="1"/>
        <v>46.759730538145746</v>
      </c>
      <c r="L25" s="6"/>
      <c r="P25" s="1"/>
      <c r="R25" s="6"/>
      <c r="S25" s="7"/>
    </row>
    <row r="26" spans="1:85" x14ac:dyDescent="0.3">
      <c r="A26" t="s">
        <v>76</v>
      </c>
      <c r="B26" t="s">
        <v>50</v>
      </c>
      <c r="C26" t="s">
        <v>50</v>
      </c>
      <c r="D26" t="s">
        <v>140</v>
      </c>
      <c r="E26" t="s">
        <v>151</v>
      </c>
      <c r="F26" t="s">
        <v>280</v>
      </c>
      <c r="G26" t="s">
        <v>281</v>
      </c>
      <c r="H26" t="s">
        <v>282</v>
      </c>
      <c r="I26">
        <f t="shared" si="1"/>
        <v>46.679920736865007</v>
      </c>
      <c r="L26" s="6" t="s">
        <v>414</v>
      </c>
      <c r="M26">
        <f t="shared" ref="M26" si="24">(F26 + F27 + F28)/3</f>
        <v>-31.856666666666666</v>
      </c>
      <c r="N26">
        <f t="shared" ref="N26" si="25">(H26 + H27 + H28)/3</f>
        <v>-6</v>
      </c>
      <c r="O26">
        <f t="shared" ref="O26" si="26">(G26 + G27 + G28)/3</f>
        <v>17.73</v>
      </c>
      <c r="P26" s="1"/>
      <c r="Q26">
        <f t="shared" ref="Q26" si="27">(750/200)</f>
        <v>3.75</v>
      </c>
      <c r="R26" s="6">
        <f t="shared" ref="R26" si="28">(N26 / M26)</f>
        <v>0.1883436224756723</v>
      </c>
      <c r="S26" s="7">
        <f t="shared" ref="S26" si="29">(5.34 + (4 / Q26^2))</f>
        <v>5.6244444444444444</v>
      </c>
    </row>
    <row r="27" spans="1:85" x14ac:dyDescent="0.3">
      <c r="A27" t="s">
        <v>77</v>
      </c>
      <c r="B27" t="s">
        <v>50</v>
      </c>
      <c r="C27" t="s">
        <v>50</v>
      </c>
      <c r="D27" t="s">
        <v>140</v>
      </c>
      <c r="E27" t="s">
        <v>151</v>
      </c>
      <c r="F27" t="s">
        <v>283</v>
      </c>
      <c r="G27" t="s">
        <v>200</v>
      </c>
      <c r="H27" t="s">
        <v>284</v>
      </c>
      <c r="I27">
        <f t="shared" si="1"/>
        <v>39.572089911956894</v>
      </c>
      <c r="L27" s="6"/>
      <c r="P27" s="1"/>
      <c r="R27" s="6"/>
      <c r="S27" s="7"/>
      <c r="V27" s="2" t="s">
        <v>415</v>
      </c>
      <c r="W27" s="3" t="s">
        <v>416</v>
      </c>
      <c r="X27" s="3" t="s">
        <v>417</v>
      </c>
      <c r="Y27" s="3" t="s">
        <v>418</v>
      </c>
      <c r="Z27" s="3" t="s">
        <v>419</v>
      </c>
      <c r="AA27" s="3"/>
      <c r="AB27" s="3" t="s">
        <v>124</v>
      </c>
      <c r="AC27" s="3"/>
    </row>
    <row r="28" spans="1:85" x14ac:dyDescent="0.3">
      <c r="A28" t="s">
        <v>78</v>
      </c>
      <c r="B28" t="s">
        <v>50</v>
      </c>
      <c r="C28" t="s">
        <v>50</v>
      </c>
      <c r="D28" t="s">
        <v>140</v>
      </c>
      <c r="E28" t="s">
        <v>151</v>
      </c>
      <c r="F28" t="s">
        <v>285</v>
      </c>
      <c r="G28" t="s">
        <v>286</v>
      </c>
      <c r="H28" t="s">
        <v>287</v>
      </c>
      <c r="I28">
        <f t="shared" si="1"/>
        <v>42.21726068801717</v>
      </c>
      <c r="L28" s="6"/>
      <c r="P28" s="1"/>
      <c r="R28" s="6"/>
      <c r="S28" s="7"/>
      <c r="V28" s="6">
        <v>1</v>
      </c>
      <c r="W28">
        <f>(S11 * $W$35)</f>
        <v>137.54917228862305</v>
      </c>
      <c r="X28">
        <f>(T11 * $W$35)</f>
        <v>72.463968883202739</v>
      </c>
      <c r="Y28">
        <f>W28/(O11*1.5)</f>
        <v>4.7414399272189955</v>
      </c>
      <c r="Z28">
        <f>ABS(X28/(M11*1.5))</f>
        <v>1.1047178730574394</v>
      </c>
      <c r="AB28">
        <f>((1/Z28)+(1/Y28)^2)^-1</f>
        <v>1.0529751821512421</v>
      </c>
    </row>
    <row r="29" spans="1:85" x14ac:dyDescent="0.3">
      <c r="A29" t="s">
        <v>79</v>
      </c>
      <c r="B29" t="s">
        <v>50</v>
      </c>
      <c r="C29" t="s">
        <v>50</v>
      </c>
      <c r="D29" t="s">
        <v>140</v>
      </c>
      <c r="E29" t="s">
        <v>151</v>
      </c>
      <c r="F29" t="s">
        <v>288</v>
      </c>
      <c r="G29" t="s">
        <v>289</v>
      </c>
      <c r="H29" t="s">
        <v>271</v>
      </c>
      <c r="I29">
        <f t="shared" si="1"/>
        <v>51.239646759125883</v>
      </c>
      <c r="L29" s="6" t="s">
        <v>420</v>
      </c>
      <c r="M29">
        <f t="shared" ref="M29" si="30">(F29 + F30 + F31)/3</f>
        <v>-39.336666666666666</v>
      </c>
      <c r="N29">
        <f t="shared" ref="N29" si="31">(H29 + H30 + H31)/3</f>
        <v>-8</v>
      </c>
      <c r="O29">
        <f t="shared" ref="O29" si="32">(G29 + G30 + G31)/3</f>
        <v>13.426666666666668</v>
      </c>
      <c r="P29" s="1"/>
      <c r="Q29">
        <f t="shared" ref="Q29" si="33">(750/200)</f>
        <v>3.75</v>
      </c>
      <c r="R29" s="6">
        <f t="shared" ref="R29" si="34">(N29 / M29)</f>
        <v>0.20337259554275061</v>
      </c>
      <c r="S29" s="7">
        <f t="shared" ref="S29" si="35">(5.34 + (4 / Q29^2))</f>
        <v>5.6244444444444444</v>
      </c>
      <c r="V29" s="6">
        <v>2</v>
      </c>
      <c r="W29">
        <f>(S14 * $W$35)</f>
        <v>137.54917228862305</v>
      </c>
      <c r="X29">
        <f>(T14 * $W$35)</f>
        <v>80.127762497859266</v>
      </c>
      <c r="Y29">
        <f>W29/(O14*1.5)</f>
        <v>6.8620190715202316</v>
      </c>
      <c r="Z29">
        <f>ABS(X29/(M14*1.5))</f>
        <v>1.207834828125705</v>
      </c>
      <c r="AB29">
        <f>((1/Z29)+(1/Y29)^2)^-1</f>
        <v>1.1776275452617329</v>
      </c>
    </row>
    <row r="30" spans="1:85" x14ac:dyDescent="0.3">
      <c r="A30" t="s">
        <v>80</v>
      </c>
      <c r="B30" t="s">
        <v>50</v>
      </c>
      <c r="C30" t="s">
        <v>50</v>
      </c>
      <c r="D30" t="s">
        <v>140</v>
      </c>
      <c r="E30" t="s">
        <v>151</v>
      </c>
      <c r="F30" t="s">
        <v>290</v>
      </c>
      <c r="G30" t="s">
        <v>208</v>
      </c>
      <c r="H30" t="s">
        <v>291</v>
      </c>
      <c r="I30">
        <f t="shared" si="1"/>
        <v>38.959607287548472</v>
      </c>
      <c r="L30" s="6"/>
      <c r="P30" s="1"/>
      <c r="R30" s="6"/>
      <c r="S30" s="7"/>
      <c r="V30" s="6">
        <v>3</v>
      </c>
      <c r="W30">
        <f>(S17 * $W$35)</f>
        <v>137.54917228862305</v>
      </c>
      <c r="X30">
        <f>(T17 * $W$35)</f>
        <v>78.733433180411737</v>
      </c>
      <c r="Y30">
        <f>W30/(O17*1.5)</f>
        <v>6.9033461625406805</v>
      </c>
      <c r="Z30">
        <f>ABS(X30/(M17*1.5))</f>
        <v>1.282199058389573</v>
      </c>
      <c r="AB30">
        <f>((1/Z30)+(1/Y30)^2)^-1</f>
        <v>1.2486050943033526</v>
      </c>
    </row>
    <row r="31" spans="1:85" x14ac:dyDescent="0.3">
      <c r="A31" t="s">
        <v>81</v>
      </c>
      <c r="B31" t="s">
        <v>50</v>
      </c>
      <c r="C31" t="s">
        <v>50</v>
      </c>
      <c r="D31" t="s">
        <v>140</v>
      </c>
      <c r="E31" t="s">
        <v>151</v>
      </c>
      <c r="F31" t="s">
        <v>292</v>
      </c>
      <c r="G31" t="s">
        <v>293</v>
      </c>
      <c r="H31" t="s">
        <v>294</v>
      </c>
      <c r="I31">
        <f t="shared" si="1"/>
        <v>42.80489224376111</v>
      </c>
      <c r="L31" s="6"/>
      <c r="P31" s="1"/>
      <c r="R31" s="6"/>
      <c r="S31" s="7"/>
      <c r="V31" s="6">
        <v>4</v>
      </c>
      <c r="W31">
        <f>(S20 * $W$35)</f>
        <v>137.54917228862305</v>
      </c>
      <c r="X31">
        <f>(T20 * $W$35)</f>
        <v>77.45072862268907</v>
      </c>
      <c r="Y31">
        <f>W31/(O20*1.5)</f>
        <v>6.8432424024190572</v>
      </c>
      <c r="Z31">
        <f>ABS(X31/(M20*1.5))</f>
        <v>1.3506099681347821</v>
      </c>
      <c r="AB31">
        <f>((1/Z31)+(1/Y31)^2)^-1</f>
        <v>1.3127493318207217</v>
      </c>
    </row>
    <row r="32" spans="1:85" x14ac:dyDescent="0.3">
      <c r="A32" t="s">
        <v>82</v>
      </c>
      <c r="B32" t="s">
        <v>50</v>
      </c>
      <c r="C32" t="s">
        <v>50</v>
      </c>
      <c r="D32" t="s">
        <v>140</v>
      </c>
      <c r="E32" t="s">
        <v>151</v>
      </c>
      <c r="F32" t="s">
        <v>295</v>
      </c>
      <c r="G32" t="s">
        <v>296</v>
      </c>
      <c r="H32" t="s">
        <v>297</v>
      </c>
      <c r="I32">
        <f t="shared" si="1"/>
        <v>48.007166131734955</v>
      </c>
      <c r="L32" s="6" t="s">
        <v>421</v>
      </c>
      <c r="M32">
        <f t="shared" ref="M32" si="36">(F32 + F33 + F34)/3</f>
        <v>-40.9</v>
      </c>
      <c r="N32">
        <f t="shared" ref="N32" si="37">(H32 + H33 + H34)/3</f>
        <v>-8</v>
      </c>
      <c r="O32">
        <f t="shared" ref="O32" si="38">(G32 + G33 + G34)/3</f>
        <v>13.283333333333331</v>
      </c>
      <c r="P32" s="1"/>
      <c r="Q32">
        <f t="shared" ref="Q32" si="39">(750/200)</f>
        <v>3.75</v>
      </c>
      <c r="R32" s="6">
        <f t="shared" ref="R32" si="40">(N32 / M32)</f>
        <v>0.19559902200488999</v>
      </c>
      <c r="S32" s="7">
        <f t="shared" ref="S32" si="41">(5.34 + (4 / Q32^2))</f>
        <v>5.6244444444444444</v>
      </c>
      <c r="V32" s="6">
        <v>5</v>
      </c>
      <c r="W32">
        <f>(S23 * $W$35)</f>
        <v>137.54917228862305</v>
      </c>
      <c r="X32">
        <f>(T23 * $W$35)</f>
        <v>79.543502431812925</v>
      </c>
      <c r="Y32">
        <f>W32/(O23*1.5)</f>
        <v>5.167136449610183</v>
      </c>
      <c r="Z32">
        <f>ABS(X32/(M23*1.5))</f>
        <v>1.6519938199753461</v>
      </c>
      <c r="AB32">
        <f>((1/Z32)+(1/Y32)^2)^-1</f>
        <v>1.5557342387982438</v>
      </c>
    </row>
    <row r="33" spans="1:23" x14ac:dyDescent="0.3">
      <c r="A33" t="s">
        <v>83</v>
      </c>
      <c r="B33" t="s">
        <v>50</v>
      </c>
      <c r="C33" t="s">
        <v>50</v>
      </c>
      <c r="D33" t="s">
        <v>140</v>
      </c>
      <c r="E33" t="s">
        <v>151</v>
      </c>
      <c r="F33" t="s">
        <v>298</v>
      </c>
      <c r="G33" t="s">
        <v>217</v>
      </c>
      <c r="H33" t="s">
        <v>299</v>
      </c>
      <c r="I33">
        <f t="shared" si="1"/>
        <v>43.176719421466004</v>
      </c>
      <c r="L33" s="6"/>
      <c r="P33" s="1"/>
      <c r="R33" s="6"/>
      <c r="S33" s="7"/>
    </row>
    <row r="34" spans="1:23" x14ac:dyDescent="0.3">
      <c r="A34" t="s">
        <v>84</v>
      </c>
      <c r="B34" t="s">
        <v>50</v>
      </c>
      <c r="C34" t="s">
        <v>50</v>
      </c>
      <c r="D34" t="s">
        <v>140</v>
      </c>
      <c r="E34" t="s">
        <v>151</v>
      </c>
      <c r="F34" t="s">
        <v>300</v>
      </c>
      <c r="G34" t="s">
        <v>301</v>
      </c>
      <c r="H34" t="s">
        <v>302</v>
      </c>
      <c r="I34">
        <f t="shared" si="1"/>
        <v>42.640689487858893</v>
      </c>
      <c r="L34" s="6"/>
      <c r="P34" s="1"/>
      <c r="R34" s="6"/>
      <c r="S34" s="7"/>
    </row>
    <row r="35" spans="1:23" x14ac:dyDescent="0.3">
      <c r="A35" t="s">
        <v>85</v>
      </c>
      <c r="B35" t="s">
        <v>50</v>
      </c>
      <c r="C35" t="s">
        <v>50</v>
      </c>
      <c r="D35" t="s">
        <v>140</v>
      </c>
      <c r="E35" t="s">
        <v>151</v>
      </c>
      <c r="F35" t="s">
        <v>254</v>
      </c>
      <c r="G35" t="s">
        <v>303</v>
      </c>
      <c r="H35" t="s">
        <v>304</v>
      </c>
      <c r="I35">
        <f t="shared" si="1"/>
        <v>48.990662375599697</v>
      </c>
      <c r="L35" s="6" t="s">
        <v>422</v>
      </c>
      <c r="M35">
        <f t="shared" ref="M35" si="42">(F35 + F36 + F37)/3</f>
        <v>-44.206666666666671</v>
      </c>
      <c r="N35">
        <f t="shared" ref="N35" si="43">(H35 + H36 + H37)/3</f>
        <v>-8.0033333333333321</v>
      </c>
      <c r="O35">
        <f t="shared" ref="O35" si="44">(G35 + G36 + G37)/3</f>
        <v>13.36</v>
      </c>
      <c r="P35" s="1"/>
      <c r="Q35">
        <f t="shared" ref="Q35" si="45">(750/200)</f>
        <v>3.75</v>
      </c>
      <c r="R35" s="6">
        <f t="shared" ref="R35" si="46">(N35 / M35)</f>
        <v>0.18104358316995925</v>
      </c>
      <c r="S35" s="7">
        <f t="shared" ref="S35" si="47">(5.34 + (4 / Q35^2))</f>
        <v>5.6244444444444444</v>
      </c>
      <c r="V35" s="6" t="s">
        <v>423</v>
      </c>
      <c r="W35">
        <f>((([1]ASE_Project2025_task1_1_Templat!B9 * PI()^2)/(12 * (1 - 0.34^2)))*(4/200)^2)</f>
        <v>24.455601552698688</v>
      </c>
    </row>
    <row r="36" spans="1:23" x14ac:dyDescent="0.3">
      <c r="A36" t="s">
        <v>86</v>
      </c>
      <c r="B36" t="s">
        <v>50</v>
      </c>
      <c r="C36" t="s">
        <v>50</v>
      </c>
      <c r="D36" t="s">
        <v>140</v>
      </c>
      <c r="E36" t="s">
        <v>151</v>
      </c>
      <c r="F36" t="s">
        <v>252</v>
      </c>
      <c r="G36" t="s">
        <v>226</v>
      </c>
      <c r="H36" t="s">
        <v>305</v>
      </c>
      <c r="I36">
        <f t="shared" si="1"/>
        <v>44.385927950196105</v>
      </c>
      <c r="L36" s="6"/>
      <c r="P36" s="1"/>
      <c r="R36" s="6"/>
      <c r="S36" s="7"/>
    </row>
    <row r="37" spans="1:23" x14ac:dyDescent="0.3">
      <c r="A37" t="s">
        <v>87</v>
      </c>
      <c r="B37" t="s">
        <v>50</v>
      </c>
      <c r="C37" t="s">
        <v>50</v>
      </c>
      <c r="D37" t="s">
        <v>140</v>
      </c>
      <c r="E37" t="s">
        <v>151</v>
      </c>
      <c r="F37" t="s">
        <v>306</v>
      </c>
      <c r="G37" t="s">
        <v>307</v>
      </c>
      <c r="H37" t="s">
        <v>308</v>
      </c>
      <c r="I37">
        <f t="shared" si="1"/>
        <v>48.018762999477609</v>
      </c>
      <c r="L37" s="6"/>
      <c r="P37" s="1"/>
      <c r="R37" s="6"/>
      <c r="S37" s="7"/>
    </row>
    <row r="38" spans="1:23" x14ac:dyDescent="0.3">
      <c r="A38" t="s">
        <v>88</v>
      </c>
      <c r="B38" t="s">
        <v>50</v>
      </c>
      <c r="C38" t="s">
        <v>50</v>
      </c>
      <c r="D38" t="s">
        <v>140</v>
      </c>
      <c r="E38" t="s">
        <v>151</v>
      </c>
      <c r="F38" t="s">
        <v>309</v>
      </c>
      <c r="G38" t="s">
        <v>247</v>
      </c>
      <c r="H38" t="s">
        <v>248</v>
      </c>
      <c r="I38">
        <f t="shared" si="1"/>
        <v>53.079200257728075</v>
      </c>
      <c r="L38" s="6" t="s">
        <v>424</v>
      </c>
      <c r="M38">
        <f t="shared" ref="M38" si="48">(F38 + F39 + F40)/3</f>
        <v>-43.736666666666672</v>
      </c>
      <c r="N38">
        <f t="shared" ref="N38" si="49">(H38 + H39 + H40)/3</f>
        <v>-11.706666666666665</v>
      </c>
      <c r="O38">
        <f t="shared" ref="O38" si="50">(G38 + G39 + G40)/3</f>
        <v>19.34</v>
      </c>
      <c r="P38" s="1"/>
      <c r="Q38">
        <f t="shared" ref="Q38" si="51">(750/200)</f>
        <v>3.75</v>
      </c>
      <c r="R38" s="6">
        <f t="shared" ref="R38" si="52">(N38 / M38)</f>
        <v>0.26766252572212479</v>
      </c>
      <c r="S38" s="7">
        <f t="shared" ref="S38" si="53">(5.34 + (4 / Q38^2))</f>
        <v>5.6244444444444444</v>
      </c>
    </row>
    <row r="39" spans="1:23" x14ac:dyDescent="0.3">
      <c r="A39" t="s">
        <v>89</v>
      </c>
      <c r="B39" t="s">
        <v>50</v>
      </c>
      <c r="C39" t="s">
        <v>50</v>
      </c>
      <c r="D39" t="s">
        <v>140</v>
      </c>
      <c r="E39" t="s">
        <v>151</v>
      </c>
      <c r="F39" t="s">
        <v>244</v>
      </c>
      <c r="G39" t="s">
        <v>235</v>
      </c>
      <c r="H39" t="s">
        <v>310</v>
      </c>
      <c r="I39">
        <f t="shared" si="1"/>
        <v>54.502033907002037</v>
      </c>
      <c r="L39" s="6"/>
      <c r="P39" s="1"/>
      <c r="R39" s="6"/>
      <c r="S39" s="7"/>
    </row>
    <row r="40" spans="1:23" x14ac:dyDescent="0.3">
      <c r="A40" t="s">
        <v>90</v>
      </c>
      <c r="B40" t="s">
        <v>50</v>
      </c>
      <c r="C40" t="s">
        <v>50</v>
      </c>
      <c r="D40" t="s">
        <v>140</v>
      </c>
      <c r="E40" t="s">
        <v>151</v>
      </c>
      <c r="F40" t="s">
        <v>311</v>
      </c>
      <c r="G40" t="s">
        <v>312</v>
      </c>
      <c r="H40" t="s">
        <v>313</v>
      </c>
      <c r="I40">
        <f t="shared" si="1"/>
        <v>47.953634898722754</v>
      </c>
      <c r="L40" s="6"/>
      <c r="P40" s="1"/>
      <c r="R40" s="6"/>
      <c r="S40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25C8-57BE-46E0-B63E-559B86DAFF7B}">
  <dimension ref="A1:CG40"/>
  <sheetViews>
    <sheetView workbookViewId="0">
      <selection activeCell="K5" sqref="K5"/>
    </sheetView>
  </sheetViews>
  <sheetFormatPr defaultRowHeight="14.4" x14ac:dyDescent="0.3"/>
  <cols>
    <col min="1" max="1" width="40.6640625" bestFit="1" customWidth="1"/>
    <col min="2" max="2" width="13.88671875" bestFit="1" customWidth="1"/>
    <col min="3" max="3" width="12.44140625" bestFit="1" customWidth="1"/>
    <col min="4" max="9" width="10.66406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5" x14ac:dyDescent="0.3">
      <c r="A2" t="s">
        <v>133</v>
      </c>
      <c r="B2" t="s">
        <v>134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85" x14ac:dyDescent="0.3">
      <c r="A3" t="s">
        <v>135</v>
      </c>
      <c r="B3" t="s">
        <v>50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</row>
    <row r="4" spans="1:85" x14ac:dyDescent="0.3">
      <c r="A4" t="s">
        <v>136</v>
      </c>
      <c r="B4" t="s">
        <v>134</v>
      </c>
      <c r="C4" t="s">
        <v>137</v>
      </c>
      <c r="D4" t="s">
        <v>134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85" x14ac:dyDescent="0.3">
      <c r="A5" t="s">
        <v>314</v>
      </c>
      <c r="B5" t="s">
        <v>51</v>
      </c>
      <c r="C5" t="s">
        <v>139</v>
      </c>
      <c r="D5" t="s">
        <v>140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85" x14ac:dyDescent="0.3">
      <c r="A6" t="s">
        <v>141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85" x14ac:dyDescent="0.3">
      <c r="A7" t="s">
        <v>142</v>
      </c>
      <c r="B7" t="s">
        <v>143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85" x14ac:dyDescent="0.3">
      <c r="A8" t="s">
        <v>144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85" x14ac:dyDescent="0.3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U9" s="1" t="s">
        <v>402</v>
      </c>
      <c r="V9">
        <v>1</v>
      </c>
      <c r="W9">
        <v>2</v>
      </c>
      <c r="X9">
        <v>3</v>
      </c>
      <c r="Y9">
        <v>4</v>
      </c>
      <c r="Z9">
        <v>5</v>
      </c>
      <c r="AA9">
        <v>6</v>
      </c>
      <c r="AB9">
        <v>7</v>
      </c>
      <c r="AC9">
        <v>8</v>
      </c>
      <c r="AD9">
        <v>1</v>
      </c>
      <c r="AE9">
        <v>2</v>
      </c>
      <c r="AF9">
        <v>3</v>
      </c>
      <c r="AG9">
        <v>4</v>
      </c>
      <c r="AH9">
        <v>5</v>
      </c>
      <c r="AI9">
        <v>6</v>
      </c>
      <c r="AJ9">
        <v>7</v>
      </c>
      <c r="AK9">
        <v>8</v>
      </c>
      <c r="AL9">
        <v>1</v>
      </c>
      <c r="AM9">
        <v>2</v>
      </c>
      <c r="AN9">
        <v>3</v>
      </c>
      <c r="AO9">
        <v>4</v>
      </c>
      <c r="AP9">
        <v>5</v>
      </c>
      <c r="AQ9">
        <v>6</v>
      </c>
      <c r="AR9">
        <v>7</v>
      </c>
      <c r="AS9">
        <v>8</v>
      </c>
      <c r="AT9">
        <v>1</v>
      </c>
      <c r="AU9">
        <v>2</v>
      </c>
      <c r="AV9">
        <v>3</v>
      </c>
      <c r="AW9">
        <v>4</v>
      </c>
      <c r="AX9">
        <v>5</v>
      </c>
      <c r="AY9">
        <v>6</v>
      </c>
      <c r="AZ9">
        <v>7</v>
      </c>
      <c r="BA9">
        <v>8</v>
      </c>
      <c r="BB9">
        <v>1</v>
      </c>
      <c r="BC9">
        <v>2</v>
      </c>
      <c r="BD9">
        <v>3</v>
      </c>
      <c r="BE9">
        <v>4</v>
      </c>
      <c r="BF9">
        <v>5</v>
      </c>
      <c r="BG9">
        <v>6</v>
      </c>
      <c r="BH9">
        <v>7</v>
      </c>
      <c r="BI9">
        <v>8</v>
      </c>
      <c r="BJ9">
        <v>1</v>
      </c>
      <c r="BK9">
        <v>2</v>
      </c>
      <c r="BL9">
        <v>3</v>
      </c>
      <c r="BM9">
        <v>4</v>
      </c>
      <c r="BN9">
        <v>5</v>
      </c>
      <c r="BO9">
        <v>6</v>
      </c>
      <c r="BP9">
        <v>7</v>
      </c>
      <c r="BQ9">
        <v>8</v>
      </c>
      <c r="BR9">
        <v>1</v>
      </c>
      <c r="BS9">
        <v>2</v>
      </c>
      <c r="BT9">
        <v>3</v>
      </c>
      <c r="BU9">
        <v>4</v>
      </c>
      <c r="BV9">
        <v>5</v>
      </c>
      <c r="BW9">
        <v>6</v>
      </c>
      <c r="BX9">
        <v>7</v>
      </c>
      <c r="BY9">
        <v>8</v>
      </c>
      <c r="BZ9">
        <v>1</v>
      </c>
      <c r="CA9">
        <v>2</v>
      </c>
      <c r="CB9">
        <v>3</v>
      </c>
      <c r="CC9">
        <v>4</v>
      </c>
      <c r="CD9">
        <v>5</v>
      </c>
      <c r="CE9">
        <v>6</v>
      </c>
      <c r="CF9">
        <v>7</v>
      </c>
      <c r="CG9">
        <v>8</v>
      </c>
    </row>
    <row r="10" spans="1:85" x14ac:dyDescent="0.3">
      <c r="A10" t="s">
        <v>145</v>
      </c>
      <c r="B10" t="s">
        <v>146</v>
      </c>
      <c r="C10" t="s">
        <v>136</v>
      </c>
      <c r="D10" t="s">
        <v>137</v>
      </c>
      <c r="E10" t="s">
        <v>147</v>
      </c>
      <c r="F10" t="s">
        <v>148</v>
      </c>
      <c r="G10" t="s">
        <v>149</v>
      </c>
      <c r="H10" t="s">
        <v>150</v>
      </c>
      <c r="I10" t="s">
        <v>24</v>
      </c>
      <c r="L10" s="2"/>
      <c r="M10" s="3" t="s">
        <v>403</v>
      </c>
      <c r="N10" s="3" t="s">
        <v>404</v>
      </c>
      <c r="O10" s="3" t="s">
        <v>405</v>
      </c>
      <c r="P10" s="4"/>
      <c r="Q10" s="3" t="s">
        <v>406</v>
      </c>
      <c r="R10" s="2" t="s">
        <v>407</v>
      </c>
      <c r="S10" s="5" t="s">
        <v>122</v>
      </c>
      <c r="T10" s="3" t="s">
        <v>123</v>
      </c>
      <c r="U10" s="4" t="s">
        <v>408</v>
      </c>
      <c r="V10" s="5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4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5</v>
      </c>
      <c r="BC10" s="3">
        <v>5</v>
      </c>
      <c r="BD10" s="3">
        <v>5</v>
      </c>
      <c r="BE10" s="3">
        <v>5</v>
      </c>
      <c r="BF10" s="3">
        <v>5</v>
      </c>
      <c r="BG10" s="3">
        <v>5</v>
      </c>
      <c r="BH10" s="3">
        <v>5</v>
      </c>
      <c r="BI10" s="3">
        <v>5</v>
      </c>
      <c r="BJ10" s="3">
        <v>6</v>
      </c>
      <c r="BK10" s="3">
        <v>6</v>
      </c>
      <c r="BL10" s="3">
        <v>6</v>
      </c>
      <c r="BM10" s="3">
        <v>6</v>
      </c>
      <c r="BN10" s="3">
        <v>6</v>
      </c>
      <c r="BO10" s="3">
        <v>6</v>
      </c>
      <c r="BP10" s="3">
        <v>6</v>
      </c>
      <c r="BQ10" s="3">
        <v>6</v>
      </c>
      <c r="BR10" s="3">
        <v>7</v>
      </c>
      <c r="BS10" s="3">
        <v>7</v>
      </c>
      <c r="BT10" s="3">
        <v>7</v>
      </c>
      <c r="BU10" s="3">
        <v>7</v>
      </c>
      <c r="BV10" s="3">
        <v>7</v>
      </c>
      <c r="BW10" s="3">
        <v>7</v>
      </c>
      <c r="BX10" s="3">
        <v>7</v>
      </c>
      <c r="BY10" s="3">
        <v>7</v>
      </c>
      <c r="BZ10" s="3">
        <v>8</v>
      </c>
      <c r="CA10" s="3">
        <v>8</v>
      </c>
      <c r="CB10" s="3">
        <v>8</v>
      </c>
      <c r="CC10" s="3">
        <v>8</v>
      </c>
      <c r="CD10" s="3">
        <v>8</v>
      </c>
      <c r="CE10" s="3">
        <v>8</v>
      </c>
      <c r="CF10" s="3">
        <v>8</v>
      </c>
      <c r="CG10" s="3">
        <v>8</v>
      </c>
    </row>
    <row r="11" spans="1:85" x14ac:dyDescent="0.3">
      <c r="A11" t="s">
        <v>49</v>
      </c>
      <c r="B11" t="s">
        <v>50</v>
      </c>
      <c r="C11" t="s">
        <v>51</v>
      </c>
      <c r="D11" t="s">
        <v>140</v>
      </c>
      <c r="E11" t="s">
        <v>151</v>
      </c>
      <c r="F11" t="s">
        <v>315</v>
      </c>
      <c r="G11" t="s">
        <v>316</v>
      </c>
      <c r="H11" t="s">
        <v>317</v>
      </c>
      <c r="I11">
        <f>SQRT(F11^2 + H11^2 - F11*H11 + 3*G11^2)</f>
        <v>209.20547507175812</v>
      </c>
      <c r="L11" s="6" t="s">
        <v>409</v>
      </c>
      <c r="M11">
        <f>(F11 + F12 + F13)/3</f>
        <v>-20.869999999999997</v>
      </c>
      <c r="N11">
        <f>(H11 + H12 + H13)/3</f>
        <v>5.8533333333333326</v>
      </c>
      <c r="O11">
        <f>(G11 + G12 + G13)/3</f>
        <v>116.03666666666668</v>
      </c>
      <c r="P11" s="1"/>
      <c r="Q11">
        <f>(750/200)</f>
        <v>3.75</v>
      </c>
      <c r="R11" s="6">
        <f>(N11 / M11)</f>
        <v>-0.2804663791726561</v>
      </c>
      <c r="S11" s="7">
        <f>(5.34 + (4 / Q11^2))</f>
        <v>5.6244444444444444</v>
      </c>
      <c r="T11" cm="1">
        <f t="array" ref="T11">(MIN(ABS(V11:CG11)))</f>
        <v>5.1532696471183161</v>
      </c>
      <c r="U11" s="1"/>
      <c r="V11">
        <f>(((V$9^2 + V$10^2 * $Q11^2)^2)/($Q11^2 * (V$9^2 + $R11 * V$10^2 * $Q11^2)))</f>
        <v>-5.4800580036438777</v>
      </c>
      <c r="W11">
        <f t="shared" ref="W11:CG11" si="0">(((W$9^2 + W$10^2 * $Q11^2)^2)/($Q11^2 * (W$9^2 + $R11 * W$10^2 * $Q11^2)))</f>
        <v>414.7235950511498</v>
      </c>
      <c r="X11">
        <f t="shared" si="0"/>
        <v>7.4808024735233491</v>
      </c>
      <c r="Y11">
        <f t="shared" si="0"/>
        <v>5.3307279415580036</v>
      </c>
      <c r="Z11">
        <f t="shared" si="0"/>
        <v>5.1532696471183161</v>
      </c>
      <c r="AA11">
        <f t="shared" si="0"/>
        <v>5.5597337473795134</v>
      </c>
      <c r="AB11">
        <f t="shared" si="0"/>
        <v>6.2766478314210064</v>
      </c>
      <c r="AC11">
        <f t="shared" si="0"/>
        <v>7.2154994156852554</v>
      </c>
      <c r="AD11">
        <f t="shared" si="0"/>
        <v>-15.773377290644301</v>
      </c>
      <c r="AE11">
        <f t="shared" si="0"/>
        <v>-21.920232014575511</v>
      </c>
      <c r="AF11">
        <f t="shared" si="0"/>
        <v>-44.679686041578293</v>
      </c>
      <c r="AG11">
        <f t="shared" si="0"/>
        <v>1658.8943802045992</v>
      </c>
      <c r="AH11">
        <f t="shared" si="0"/>
        <v>50.895093795093779</v>
      </c>
      <c r="AI11">
        <f t="shared" si="0"/>
        <v>29.923209894093397</v>
      </c>
      <c r="AJ11">
        <f t="shared" si="0"/>
        <v>23.710068681274656</v>
      </c>
      <c r="AK11">
        <f t="shared" si="0"/>
        <v>21.322911766232014</v>
      </c>
      <c r="AL11">
        <f t="shared" si="0"/>
        <v>-33.543482241830276</v>
      </c>
      <c r="AM11">
        <f t="shared" si="0"/>
        <v>-38.486792904994395</v>
      </c>
      <c r="AN11">
        <f t="shared" si="0"/>
        <v>-49.320522032794898</v>
      </c>
      <c r="AO11">
        <f t="shared" si="0"/>
        <v>-74.129459576068768</v>
      </c>
      <c r="AP11">
        <f t="shared" si="0"/>
        <v>-155.62357742906968</v>
      </c>
      <c r="AQ11">
        <f t="shared" si="0"/>
        <v>3732.5123554603351</v>
      </c>
      <c r="AR11">
        <f t="shared" si="0"/>
        <v>162.313808749358</v>
      </c>
      <c r="AS11">
        <f t="shared" si="0"/>
        <v>90.597153927368495</v>
      </c>
      <c r="AT11">
        <f t="shared" si="0"/>
        <v>-58.48280966329682</v>
      </c>
      <c r="AU11">
        <f t="shared" si="0"/>
        <v>-63.093509162577206</v>
      </c>
      <c r="AV11">
        <f t="shared" si="0"/>
        <v>-71.966817396849024</v>
      </c>
      <c r="AW11">
        <f t="shared" si="0"/>
        <v>-87.680928058302044</v>
      </c>
      <c r="AX11">
        <f t="shared" si="0"/>
        <v>-116.63697649236792</v>
      </c>
      <c r="AY11">
        <f t="shared" si="0"/>
        <v>-178.71874416631317</v>
      </c>
      <c r="AZ11">
        <f t="shared" si="0"/>
        <v>-378.50140103346905</v>
      </c>
      <c r="BA11">
        <f t="shared" si="0"/>
        <v>6635.5775208183968</v>
      </c>
      <c r="BB11">
        <f t="shared" si="0"/>
        <v>-90.563537490080805</v>
      </c>
      <c r="BC11">
        <f t="shared" si="0"/>
        <v>-95.032361467595877</v>
      </c>
      <c r="BD11">
        <f t="shared" si="0"/>
        <v>-103.17713966574556</v>
      </c>
      <c r="BE11">
        <f t="shared" si="0"/>
        <v>-116.30867999631971</v>
      </c>
      <c r="BF11">
        <f t="shared" si="0"/>
        <v>-137.00145009109693</v>
      </c>
      <c r="BG11">
        <f t="shared" si="0"/>
        <v>-170.62257423980623</v>
      </c>
      <c r="BH11">
        <f t="shared" si="0"/>
        <v>-230.02951827066462</v>
      </c>
      <c r="BI11">
        <f t="shared" si="0"/>
        <v>-354.90794620639429</v>
      </c>
      <c r="BJ11">
        <f t="shared" si="0"/>
        <v>-129.77925152050005</v>
      </c>
      <c r="BK11">
        <f t="shared" si="0"/>
        <v>-134.1739289673211</v>
      </c>
      <c r="BL11">
        <f t="shared" si="0"/>
        <v>-141.96039561579872</v>
      </c>
      <c r="BM11">
        <f t="shared" si="0"/>
        <v>-153.94717161997758</v>
      </c>
      <c r="BN11">
        <f t="shared" si="0"/>
        <v>-171.55408787858104</v>
      </c>
      <c r="BO11">
        <f t="shared" si="0"/>
        <v>-197.28208813117959</v>
      </c>
      <c r="BP11">
        <f t="shared" si="0"/>
        <v>-235.774343983996</v>
      </c>
      <c r="BQ11">
        <f t="shared" si="0"/>
        <v>-296.51783830427507</v>
      </c>
      <c r="BR11">
        <f t="shared" si="0"/>
        <v>-176.12781453289088</v>
      </c>
      <c r="BS11">
        <f t="shared" si="0"/>
        <v>-180.47873417346744</v>
      </c>
      <c r="BT11">
        <f t="shared" si="0"/>
        <v>-188.06054521766777</v>
      </c>
      <c r="BU11">
        <f t="shared" si="0"/>
        <v>-199.42735763522137</v>
      </c>
      <c r="BV11">
        <f t="shared" si="0"/>
        <v>-215.49240257878242</v>
      </c>
      <c r="BW11">
        <f t="shared" si="0"/>
        <v>-237.72410314008948</v>
      </c>
      <c r="BX11">
        <f t="shared" si="0"/>
        <v>-268.52284217854998</v>
      </c>
      <c r="BY11">
        <f t="shared" si="0"/>
        <v>-311.98892082738809</v>
      </c>
      <c r="BZ11">
        <f t="shared" si="0"/>
        <v>-229.60834667501837</v>
      </c>
      <c r="CA11">
        <f t="shared" si="0"/>
        <v>-233.93123865318728</v>
      </c>
      <c r="CB11">
        <f t="shared" si="0"/>
        <v>-241.38453067515462</v>
      </c>
      <c r="CC11">
        <f t="shared" si="0"/>
        <v>-252.37403665030882</v>
      </c>
      <c r="CD11">
        <f t="shared" si="0"/>
        <v>-267.54249261112579</v>
      </c>
      <c r="CE11">
        <f t="shared" si="0"/>
        <v>-287.86726958739609</v>
      </c>
      <c r="CF11">
        <f t="shared" si="0"/>
        <v>-314.83049473243148</v>
      </c>
      <c r="CG11">
        <f t="shared" si="0"/>
        <v>-350.72371223320818</v>
      </c>
    </row>
    <row r="12" spans="1:85" x14ac:dyDescent="0.3">
      <c r="A12" t="s">
        <v>50</v>
      </c>
      <c r="B12" t="s">
        <v>50</v>
      </c>
      <c r="C12" t="s">
        <v>51</v>
      </c>
      <c r="D12" t="s">
        <v>140</v>
      </c>
      <c r="E12" t="s">
        <v>151</v>
      </c>
      <c r="F12" t="s">
        <v>318</v>
      </c>
      <c r="G12" t="s">
        <v>319</v>
      </c>
      <c r="H12" t="s">
        <v>320</v>
      </c>
      <c r="I12">
        <f t="shared" ref="I12:I40" si="1">SQRT(F12^2 + H12^2 - F12*H12 + 3*G12^2)</f>
        <v>183.78813345806631</v>
      </c>
      <c r="L12" s="6"/>
      <c r="P12" s="1"/>
      <c r="R12" s="6"/>
      <c r="S12" s="7"/>
      <c r="U12" s="1"/>
    </row>
    <row r="13" spans="1:85" x14ac:dyDescent="0.3">
      <c r="A13" t="s">
        <v>51</v>
      </c>
      <c r="B13" t="s">
        <v>50</v>
      </c>
      <c r="C13" t="s">
        <v>51</v>
      </c>
      <c r="D13" t="s">
        <v>140</v>
      </c>
      <c r="E13" t="s">
        <v>151</v>
      </c>
      <c r="F13" t="s">
        <v>321</v>
      </c>
      <c r="G13" t="s">
        <v>322</v>
      </c>
      <c r="H13" t="s">
        <v>323</v>
      </c>
      <c r="I13">
        <f t="shared" si="1"/>
        <v>215.6398931088587</v>
      </c>
      <c r="L13" s="6"/>
      <c r="P13" s="1"/>
      <c r="R13" s="6"/>
      <c r="S13" s="7"/>
      <c r="U13" s="1"/>
    </row>
    <row r="14" spans="1:85" x14ac:dyDescent="0.3">
      <c r="A14" t="s">
        <v>52</v>
      </c>
      <c r="B14" t="s">
        <v>50</v>
      </c>
      <c r="C14" t="s">
        <v>51</v>
      </c>
      <c r="D14" t="s">
        <v>140</v>
      </c>
      <c r="E14" t="s">
        <v>151</v>
      </c>
      <c r="F14" t="s">
        <v>324</v>
      </c>
      <c r="G14" t="s">
        <v>325</v>
      </c>
      <c r="H14" t="s">
        <v>326</v>
      </c>
      <c r="I14">
        <f t="shared" si="1"/>
        <v>149.91033119835336</v>
      </c>
      <c r="L14" s="6" t="s">
        <v>410</v>
      </c>
      <c r="M14">
        <f>(F14 + F15 + F16)/3</f>
        <v>-22.766666666666666</v>
      </c>
      <c r="N14">
        <f>(H14 + H15 + H16)/3</f>
        <v>3.9999999999999987</v>
      </c>
      <c r="O14">
        <f>(G14 + G15 + G16)/3</f>
        <v>80.17</v>
      </c>
      <c r="P14" s="1"/>
      <c r="Q14">
        <f>(750/200)</f>
        <v>3.75</v>
      </c>
      <c r="R14" s="6">
        <f>(N14 / M14)</f>
        <v>-0.1756954612005856</v>
      </c>
      <c r="S14" s="7">
        <f>(5.34 + (4 / Q14^2))</f>
        <v>5.6244444444444444</v>
      </c>
      <c r="T14" cm="1">
        <f t="array" ref="T14">(MIN(ABS(V14:CG14)))</f>
        <v>4.7502108171154758</v>
      </c>
      <c r="U14" s="1"/>
      <c r="V14">
        <f t="shared" ref="V14:CG14" si="2">(((V$9^2 + V$10^2 * $Q14^2)^2)/($Q14^2 * (V$9^2 + $R14 * V$10^2 * $Q14^2)))</f>
        <v>-10.969891875449372</v>
      </c>
      <c r="W14">
        <f t="shared" si="2"/>
        <v>15.170693846072011</v>
      </c>
      <c r="X14">
        <f t="shared" si="2"/>
        <v>5.792749747729566</v>
      </c>
      <c r="Y14">
        <f t="shared" si="2"/>
        <v>4.7502108171154758</v>
      </c>
      <c r="Z14">
        <f t="shared" si="2"/>
        <v>4.8162627493456087</v>
      </c>
      <c r="AA14">
        <f t="shared" si="2"/>
        <v>5.315428374926312</v>
      </c>
      <c r="AB14">
        <f t="shared" si="2"/>
        <v>6.0778989512806127</v>
      </c>
      <c r="AC14">
        <f t="shared" si="2"/>
        <v>7.0427216597196614</v>
      </c>
      <c r="AD14">
        <f t="shared" si="2"/>
        <v>-26.238267494460018</v>
      </c>
      <c r="AE14">
        <f t="shared" si="2"/>
        <v>-43.879567501797489</v>
      </c>
      <c r="AF14">
        <f t="shared" si="2"/>
        <v>-342.92716417910532</v>
      </c>
      <c r="AG14">
        <f t="shared" si="2"/>
        <v>60.682775384288043</v>
      </c>
      <c r="AH14">
        <f t="shared" si="2"/>
        <v>31.053806833467849</v>
      </c>
      <c r="AI14">
        <f t="shared" si="2"/>
        <v>23.170998990918264</v>
      </c>
      <c r="AJ14">
        <f t="shared" si="2"/>
        <v>20.137923502721947</v>
      </c>
      <c r="AK14">
        <f t="shared" si="2"/>
        <v>19.000843268461903</v>
      </c>
      <c r="AL14">
        <f t="shared" si="2"/>
        <v>-54.488073107579659</v>
      </c>
      <c r="AM14">
        <f t="shared" si="2"/>
        <v>-66.471260866462416</v>
      </c>
      <c r="AN14">
        <f t="shared" si="2"/>
        <v>-98.729026879044341</v>
      </c>
      <c r="AO14">
        <f t="shared" si="2"/>
        <v>-231.74488157191138</v>
      </c>
      <c r="AP14">
        <f t="shared" si="2"/>
        <v>591.09151949963075</v>
      </c>
      <c r="AQ14">
        <f t="shared" si="2"/>
        <v>136.5362446146481</v>
      </c>
      <c r="AR14">
        <f t="shared" si="2"/>
        <v>81.894996565673111</v>
      </c>
      <c r="AS14">
        <f t="shared" si="2"/>
        <v>61.832244435095745</v>
      </c>
      <c r="AT14">
        <f t="shared" si="2"/>
        <v>-94.262437545650698</v>
      </c>
      <c r="AU14">
        <f t="shared" si="2"/>
        <v>-104.95306997784007</v>
      </c>
      <c r="AV14">
        <f t="shared" si="2"/>
        <v>-127.53263703064312</v>
      </c>
      <c r="AW14">
        <f t="shared" si="2"/>
        <v>-175.51827000718995</v>
      </c>
      <c r="AX14">
        <f t="shared" si="2"/>
        <v>-305.84942625244912</v>
      </c>
      <c r="AY14">
        <f t="shared" si="2"/>
        <v>-1371.7086567164213</v>
      </c>
      <c r="AZ14">
        <f t="shared" si="2"/>
        <v>563.84071473978952</v>
      </c>
      <c r="BA14">
        <f t="shared" si="2"/>
        <v>242.73110153715217</v>
      </c>
      <c r="BB14">
        <f t="shared" si="2"/>
        <v>-145.45719756626124</v>
      </c>
      <c r="BC14">
        <f t="shared" si="2"/>
        <v>-155.62613044372074</v>
      </c>
      <c r="BD14">
        <f t="shared" si="2"/>
        <v>-175.19772942939198</v>
      </c>
      <c r="BE14">
        <f t="shared" si="2"/>
        <v>-209.9126129034552</v>
      </c>
      <c r="BF14">
        <f t="shared" si="2"/>
        <v>-274.24729688623427</v>
      </c>
      <c r="BG14">
        <f t="shared" si="2"/>
        <v>-414.51603554078264</v>
      </c>
      <c r="BH14">
        <f t="shared" si="2"/>
        <v>-893.62921732953748</v>
      </c>
      <c r="BI14">
        <f t="shared" si="2"/>
        <v>5501.7827854305224</v>
      </c>
      <c r="BJ14">
        <f t="shared" si="2"/>
        <v>-208.0493377210264</v>
      </c>
      <c r="BK14">
        <f t="shared" si="2"/>
        <v>-217.95229243031864</v>
      </c>
      <c r="BL14">
        <f t="shared" si="2"/>
        <v>-236.14440745014019</v>
      </c>
      <c r="BM14">
        <f t="shared" si="2"/>
        <v>-265.88504346584966</v>
      </c>
      <c r="BN14">
        <f t="shared" si="2"/>
        <v>-313.85072823252574</v>
      </c>
      <c r="BO14">
        <f t="shared" si="2"/>
        <v>-394.91610751617736</v>
      </c>
      <c r="BP14">
        <f t="shared" si="2"/>
        <v>-548.83674457435882</v>
      </c>
      <c r="BQ14">
        <f t="shared" si="2"/>
        <v>-926.97952628764551</v>
      </c>
      <c r="BR14">
        <f t="shared" si="2"/>
        <v>-282.03131848116743</v>
      </c>
      <c r="BS14">
        <f t="shared" si="2"/>
        <v>-291.77939966259015</v>
      </c>
      <c r="BT14">
        <f t="shared" si="2"/>
        <v>-309.21139484978551</v>
      </c>
      <c r="BU14">
        <f t="shared" si="2"/>
        <v>-336.46043134435945</v>
      </c>
      <c r="BV14">
        <f t="shared" si="2"/>
        <v>-377.4366202027901</v>
      </c>
      <c r="BW14">
        <f t="shared" si="2"/>
        <v>-439.47751645883369</v>
      </c>
      <c r="BX14">
        <f t="shared" si="2"/>
        <v>-537.52470189701921</v>
      </c>
      <c r="BY14">
        <f t="shared" si="2"/>
        <v>-706.68930113504393</v>
      </c>
      <c r="BZ14">
        <f t="shared" si="2"/>
        <v>-367.40006307378042</v>
      </c>
      <c r="CA14">
        <f t="shared" si="2"/>
        <v>-377.04975018260279</v>
      </c>
      <c r="CB14">
        <f t="shared" si="2"/>
        <v>-394.01441371388182</v>
      </c>
      <c r="CC14">
        <f t="shared" si="2"/>
        <v>-419.81227991136029</v>
      </c>
      <c r="CD14">
        <f t="shared" si="2"/>
        <v>-457.04432835364935</v>
      </c>
      <c r="CE14">
        <f t="shared" si="2"/>
        <v>-510.13054812257246</v>
      </c>
      <c r="CF14">
        <f t="shared" si="2"/>
        <v>-586.87010991402781</v>
      </c>
      <c r="CG14">
        <f t="shared" si="2"/>
        <v>-702.07308002875982</v>
      </c>
    </row>
    <row r="15" spans="1:85" x14ac:dyDescent="0.3">
      <c r="A15" t="s">
        <v>53</v>
      </c>
      <c r="B15" t="s">
        <v>50</v>
      </c>
      <c r="C15" t="s">
        <v>51</v>
      </c>
      <c r="D15" t="s">
        <v>140</v>
      </c>
      <c r="E15" t="s">
        <v>151</v>
      </c>
      <c r="F15" t="s">
        <v>327</v>
      </c>
      <c r="G15" t="s">
        <v>328</v>
      </c>
      <c r="H15" t="s">
        <v>329</v>
      </c>
      <c r="I15">
        <f t="shared" si="1"/>
        <v>126.74306292653654</v>
      </c>
      <c r="L15" s="6"/>
      <c r="P15" s="1"/>
      <c r="R15" s="6"/>
      <c r="S15" s="7"/>
      <c r="U15" s="1"/>
    </row>
    <row r="16" spans="1:85" x14ac:dyDescent="0.3">
      <c r="A16" t="s">
        <v>66</v>
      </c>
      <c r="B16" t="s">
        <v>50</v>
      </c>
      <c r="C16" t="s">
        <v>51</v>
      </c>
      <c r="D16" t="s">
        <v>140</v>
      </c>
      <c r="E16" t="s">
        <v>151</v>
      </c>
      <c r="F16" t="s">
        <v>330</v>
      </c>
      <c r="G16" t="s">
        <v>331</v>
      </c>
      <c r="H16" t="s">
        <v>332</v>
      </c>
      <c r="I16">
        <f t="shared" si="1"/>
        <v>153.26684768729342</v>
      </c>
      <c r="L16" s="6"/>
      <c r="P16" s="1"/>
      <c r="R16" s="6"/>
      <c r="S16" s="7"/>
      <c r="U16" s="1"/>
    </row>
    <row r="17" spans="1:85" x14ac:dyDescent="0.3">
      <c r="A17" t="s">
        <v>67</v>
      </c>
      <c r="B17" t="s">
        <v>50</v>
      </c>
      <c r="C17" t="s">
        <v>51</v>
      </c>
      <c r="D17" t="s">
        <v>140</v>
      </c>
      <c r="E17" t="s">
        <v>151</v>
      </c>
      <c r="F17" t="s">
        <v>333</v>
      </c>
      <c r="G17" t="s">
        <v>334</v>
      </c>
      <c r="H17" t="s">
        <v>335</v>
      </c>
      <c r="I17">
        <f t="shared" si="1"/>
        <v>152.06830340343777</v>
      </c>
      <c r="L17" s="6" t="s">
        <v>411</v>
      </c>
      <c r="M17">
        <f t="shared" ref="M17" si="3">(F17 + F18 + F19)/3</f>
        <v>-20.413333333333334</v>
      </c>
      <c r="N17">
        <f t="shared" ref="N17" si="4">(H17 + H18 + H19)/3</f>
        <v>4.0000000000000027</v>
      </c>
      <c r="O17">
        <f t="shared" ref="O17" si="5">(G17 + G18 + G19)/3</f>
        <v>79.7</v>
      </c>
      <c r="P17" s="1"/>
      <c r="Q17">
        <f t="shared" ref="Q17" si="6">(750/200)</f>
        <v>3.75</v>
      </c>
      <c r="R17" s="6">
        <f t="shared" ref="R17" si="7">(N17 / M17)</f>
        <v>-0.1959503592423254</v>
      </c>
      <c r="S17" s="7">
        <f t="shared" ref="S17" si="8">(5.34 + (4 / Q17^2))</f>
        <v>5.6244444444444444</v>
      </c>
      <c r="T17" cm="1">
        <f t="array" ref="T17">(MIN(ABS(V17:CG17)))</f>
        <v>4.8523686369919226</v>
      </c>
      <c r="U17" s="1"/>
      <c r="V17">
        <f t="shared" ref="V17:CG17" si="9">(((V$9^2 + V$10^2 * $Q17^2)^2)/($Q17^2 * (V$9^2 + $R17 * V$10^2 * $Q17^2)))</f>
        <v>-9.1900506412840048</v>
      </c>
      <c r="W17">
        <f t="shared" si="9"/>
        <v>18.643025995422033</v>
      </c>
      <c r="X17">
        <f t="shared" si="9"/>
        <v>6.0569804659919999</v>
      </c>
      <c r="Y17">
        <f t="shared" si="9"/>
        <v>4.8523686369919226</v>
      </c>
      <c r="Z17">
        <f t="shared" si="9"/>
        <v>4.8779337697029019</v>
      </c>
      <c r="AA17">
        <f t="shared" si="9"/>
        <v>5.3609703372972017</v>
      </c>
      <c r="AB17">
        <f t="shared" si="9"/>
        <v>6.1153346955381913</v>
      </c>
      <c r="AC17">
        <f t="shared" si="9"/>
        <v>7.0754758144527017</v>
      </c>
      <c r="AD17">
        <f t="shared" si="9"/>
        <v>-23.255466052601069</v>
      </c>
      <c r="AE17">
        <f t="shared" si="9"/>
        <v>-36.760202565136019</v>
      </c>
      <c r="AF17">
        <f t="shared" si="9"/>
        <v>-149.71755813953433</v>
      </c>
      <c r="AG17">
        <f t="shared" si="9"/>
        <v>74.57210398168813</v>
      </c>
      <c r="AH17">
        <f t="shared" si="9"/>
        <v>33.585020768432003</v>
      </c>
      <c r="AI17">
        <f t="shared" si="9"/>
        <v>24.227921863968</v>
      </c>
      <c r="AJ17">
        <f t="shared" si="9"/>
        <v>20.742063459304106</v>
      </c>
      <c r="AK17">
        <f t="shared" si="9"/>
        <v>19.40947454796769</v>
      </c>
      <c r="AL17">
        <f t="shared" si="9"/>
        <v>-48.619126005615328</v>
      </c>
      <c r="AM17">
        <f t="shared" si="9"/>
        <v>-58.278951013205514</v>
      </c>
      <c r="AN17">
        <f t="shared" si="9"/>
        <v>-82.710455771556056</v>
      </c>
      <c r="AO17">
        <f t="shared" si="9"/>
        <v>-164.23548955814073</v>
      </c>
      <c r="AP17">
        <f t="shared" si="9"/>
        <v>8166.2012471661947</v>
      </c>
      <c r="AQ17">
        <f t="shared" si="9"/>
        <v>167.78723395879831</v>
      </c>
      <c r="AR17">
        <f t="shared" si="9"/>
        <v>90.570137186058929</v>
      </c>
      <c r="AS17">
        <f t="shared" si="9"/>
        <v>65.875802543705348</v>
      </c>
      <c r="AT17">
        <f t="shared" si="9"/>
        <v>-84.292635497144218</v>
      </c>
      <c r="AU17">
        <f t="shared" si="9"/>
        <v>-93.021864210404274</v>
      </c>
      <c r="AV17">
        <f t="shared" si="9"/>
        <v>-110.96864466409775</v>
      </c>
      <c r="AW17">
        <f t="shared" si="9"/>
        <v>-147.04081026054408</v>
      </c>
      <c r="AX17">
        <f t="shared" si="9"/>
        <v>-232.82957893736301</v>
      </c>
      <c r="AY17">
        <f t="shared" si="9"/>
        <v>-598.87023255813733</v>
      </c>
      <c r="AZ17">
        <f t="shared" si="9"/>
        <v>1087.0604518922501</v>
      </c>
      <c r="BA17">
        <f t="shared" si="9"/>
        <v>298.28841592675252</v>
      </c>
      <c r="BB17">
        <f t="shared" si="9"/>
        <v>-130.20017807400203</v>
      </c>
      <c r="BC17">
        <f t="shared" si="9"/>
        <v>-138.54780071697567</v>
      </c>
      <c r="BD17">
        <f t="shared" si="9"/>
        <v>-154.3664722338101</v>
      </c>
      <c r="BE17">
        <f t="shared" si="9"/>
        <v>-181.65031682812344</v>
      </c>
      <c r="BF17">
        <f t="shared" si="9"/>
        <v>-229.75126603210015</v>
      </c>
      <c r="BG17">
        <f t="shared" si="9"/>
        <v>-324.76779614817423</v>
      </c>
      <c r="BH17">
        <f t="shared" si="9"/>
        <v>-573.67972562263208</v>
      </c>
      <c r="BI17">
        <f t="shared" si="9"/>
        <v>-2511.9330316458077</v>
      </c>
      <c r="BJ17">
        <f t="shared" si="9"/>
        <v>-186.32480093060641</v>
      </c>
      <c r="BK17">
        <f t="shared" si="9"/>
        <v>-194.47650402246131</v>
      </c>
      <c r="BL17">
        <f t="shared" si="9"/>
        <v>-209.29919447340964</v>
      </c>
      <c r="BM17">
        <f t="shared" si="9"/>
        <v>-233.11580405282206</v>
      </c>
      <c r="BN17">
        <f t="shared" si="9"/>
        <v>-270.47816412363045</v>
      </c>
      <c r="BO17">
        <f t="shared" si="9"/>
        <v>-330.84182308622422</v>
      </c>
      <c r="BP17">
        <f t="shared" si="9"/>
        <v>-436.72898066224803</v>
      </c>
      <c r="BQ17">
        <f t="shared" si="9"/>
        <v>-656.94195823256291</v>
      </c>
      <c r="BR17">
        <f t="shared" si="9"/>
        <v>-252.66092424431326</v>
      </c>
      <c r="BS17">
        <f t="shared" si="9"/>
        <v>-260.69811710066068</v>
      </c>
      <c r="BT17">
        <f t="shared" si="9"/>
        <v>-274.96635736026388</v>
      </c>
      <c r="BU17">
        <f t="shared" si="9"/>
        <v>-297.00604722486304</v>
      </c>
      <c r="BV17">
        <f t="shared" si="9"/>
        <v>-329.55674598757395</v>
      </c>
      <c r="BW17">
        <f t="shared" si="9"/>
        <v>-377.53434319298276</v>
      </c>
      <c r="BX17">
        <f t="shared" si="9"/>
        <v>-450.31248142291639</v>
      </c>
      <c r="BY17">
        <f t="shared" si="9"/>
        <v>-567.81431656955169</v>
      </c>
      <c r="BZ17">
        <f t="shared" si="9"/>
        <v>-329.20626542025724</v>
      </c>
      <c r="CA17">
        <f t="shared" si="9"/>
        <v>-337.17054198857687</v>
      </c>
      <c r="CB17">
        <f t="shared" si="9"/>
        <v>-351.09585303312349</v>
      </c>
      <c r="CC17">
        <f t="shared" si="9"/>
        <v>-372.0874568416171</v>
      </c>
      <c r="CD17">
        <f t="shared" si="9"/>
        <v>-401.99738674913954</v>
      </c>
      <c r="CE17">
        <f t="shared" si="9"/>
        <v>-443.87457865639101</v>
      </c>
      <c r="CF17">
        <f t="shared" si="9"/>
        <v>-502.86659488759256</v>
      </c>
      <c r="CG17">
        <f t="shared" si="9"/>
        <v>-588.16324104217631</v>
      </c>
    </row>
    <row r="18" spans="1:85" x14ac:dyDescent="0.3">
      <c r="A18" t="s">
        <v>68</v>
      </c>
      <c r="B18" t="s">
        <v>50</v>
      </c>
      <c r="C18" t="s">
        <v>51</v>
      </c>
      <c r="D18" t="s">
        <v>140</v>
      </c>
      <c r="E18" t="s">
        <v>151</v>
      </c>
      <c r="F18" t="s">
        <v>336</v>
      </c>
      <c r="G18" t="s">
        <v>337</v>
      </c>
      <c r="H18" t="s">
        <v>338</v>
      </c>
      <c r="I18">
        <f t="shared" si="1"/>
        <v>124.29560128982843</v>
      </c>
      <c r="L18" s="6"/>
      <c r="P18" s="1"/>
      <c r="R18" s="6"/>
      <c r="S18" s="7"/>
      <c r="U18" s="1"/>
    </row>
    <row r="19" spans="1:85" x14ac:dyDescent="0.3">
      <c r="A19" t="s">
        <v>69</v>
      </c>
      <c r="B19" t="s">
        <v>50</v>
      </c>
      <c r="C19" t="s">
        <v>51</v>
      </c>
      <c r="D19" t="s">
        <v>140</v>
      </c>
      <c r="E19" t="s">
        <v>151</v>
      </c>
      <c r="F19" t="s">
        <v>339</v>
      </c>
      <c r="G19" t="s">
        <v>340</v>
      </c>
      <c r="H19" t="s">
        <v>341</v>
      </c>
      <c r="I19">
        <f t="shared" si="1"/>
        <v>161.9218820913344</v>
      </c>
      <c r="L19" s="6"/>
      <c r="P19" s="1"/>
      <c r="R19" s="6"/>
      <c r="S19" s="7"/>
      <c r="U19" s="1"/>
    </row>
    <row r="20" spans="1:85" x14ac:dyDescent="0.3">
      <c r="A20" t="s">
        <v>70</v>
      </c>
      <c r="B20" t="s">
        <v>50</v>
      </c>
      <c r="C20" t="s">
        <v>51</v>
      </c>
      <c r="D20" t="s">
        <v>140</v>
      </c>
      <c r="E20" t="s">
        <v>151</v>
      </c>
      <c r="F20" t="s">
        <v>342</v>
      </c>
      <c r="G20" t="s">
        <v>343</v>
      </c>
      <c r="H20" t="s">
        <v>344</v>
      </c>
      <c r="I20">
        <f t="shared" si="1"/>
        <v>174.35609338362681</v>
      </c>
      <c r="L20" s="6" t="s">
        <v>412</v>
      </c>
      <c r="M20">
        <f t="shared" ref="M20" si="10">(F20 + F21 + F22)/3</f>
        <v>-18.663333333333334</v>
      </c>
      <c r="N20">
        <f t="shared" ref="N20" si="11">(H20 + H21 + H22)/3</f>
        <v>4.0033333333333303</v>
      </c>
      <c r="O20">
        <f t="shared" ref="O20" si="12">(G20 + G21 + G22)/3</f>
        <v>80.403333333333336</v>
      </c>
      <c r="P20" s="1"/>
      <c r="Q20">
        <f t="shared" ref="Q20" si="13">(750/200)</f>
        <v>3.75</v>
      </c>
      <c r="R20" s="6">
        <f t="shared" ref="R20" si="14">(N20 / M20)</f>
        <v>-0.21450258974816916</v>
      </c>
      <c r="S20" s="7">
        <f t="shared" ref="S20" si="15">(5.34 + (4 / Q20^2))</f>
        <v>5.6244444444444444</v>
      </c>
      <c r="T20" cm="1">
        <f t="array" ref="T20">(MIN(ABS(V20:CG20)))</f>
        <v>4.9358228428364885</v>
      </c>
      <c r="U20" s="1"/>
      <c r="V20">
        <f t="shared" ref="V20:CG20" si="16">(((V$9^2 + V$10^2 * $Q20^2)^2)/($Q20^2 * (V$9^2 + $R20 * V$10^2 * $Q20^2)))</f>
        <v>-8.001026443486138</v>
      </c>
      <c r="W20">
        <f t="shared" si="16"/>
        <v>23.588129568889698</v>
      </c>
      <c r="X20">
        <f t="shared" si="16"/>
        <v>6.3210725499084912</v>
      </c>
      <c r="Y20">
        <f t="shared" si="16"/>
        <v>4.9498718111483946</v>
      </c>
      <c r="Z20">
        <f t="shared" si="16"/>
        <v>4.9358228428364885</v>
      </c>
      <c r="AA20">
        <f t="shared" si="16"/>
        <v>5.4033741178333958</v>
      </c>
      <c r="AB20">
        <f t="shared" si="16"/>
        <v>6.1500304497544525</v>
      </c>
      <c r="AC20">
        <f t="shared" si="16"/>
        <v>7.1057450577107932</v>
      </c>
      <c r="AD20">
        <f t="shared" si="16"/>
        <v>-21.062347846476595</v>
      </c>
      <c r="AE20">
        <f t="shared" si="16"/>
        <v>-32.004105773944552</v>
      </c>
      <c r="AF20">
        <f t="shared" si="16"/>
        <v>-98.754940359156109</v>
      </c>
      <c r="AG20">
        <f t="shared" si="16"/>
        <v>94.352518275558793</v>
      </c>
      <c r="AH20">
        <f t="shared" si="16"/>
        <v>36.294736438345637</v>
      </c>
      <c r="AI20">
        <f t="shared" si="16"/>
        <v>25.284290199633965</v>
      </c>
      <c r="AJ20">
        <f t="shared" si="16"/>
        <v>21.328122777670984</v>
      </c>
      <c r="AK20">
        <f t="shared" si="16"/>
        <v>19.799487244593578</v>
      </c>
      <c r="AL20">
        <f t="shared" si="16"/>
        <v>-44.253262907274014</v>
      </c>
      <c r="AM20">
        <f t="shared" si="16"/>
        <v>-52.367423313932093</v>
      </c>
      <c r="AN20">
        <f t="shared" si="16"/>
        <v>-72.00923799137523</v>
      </c>
      <c r="AO20">
        <f t="shared" si="16"/>
        <v>-129.64379411554975</v>
      </c>
      <c r="AP20">
        <f t="shared" si="16"/>
        <v>-760.48375268864459</v>
      </c>
      <c r="AQ20">
        <f t="shared" si="16"/>
        <v>212.29316612000724</v>
      </c>
      <c r="AR20">
        <f t="shared" si="16"/>
        <v>100.30197119032744</v>
      </c>
      <c r="AS20">
        <f t="shared" si="16"/>
        <v>70.073062275952395</v>
      </c>
      <c r="AT20">
        <f t="shared" si="16"/>
        <v>-76.847952019495906</v>
      </c>
      <c r="AU20">
        <f t="shared" si="16"/>
        <v>-84.249391385906378</v>
      </c>
      <c r="AV20">
        <f t="shared" si="16"/>
        <v>-99.171021043150816</v>
      </c>
      <c r="AW20">
        <f t="shared" si="16"/>
        <v>-128.01642309577821</v>
      </c>
      <c r="AX20">
        <f t="shared" si="16"/>
        <v>-191.05139688633</v>
      </c>
      <c r="AY20">
        <f t="shared" si="16"/>
        <v>-395.01976143662444</v>
      </c>
      <c r="AZ20">
        <f t="shared" si="16"/>
        <v>7244.6904551082025</v>
      </c>
      <c r="BA20">
        <f t="shared" si="16"/>
        <v>377.41007310223517</v>
      </c>
      <c r="BB20">
        <f t="shared" si="16"/>
        <v>-118.78789005614854</v>
      </c>
      <c r="BC20">
        <f t="shared" si="16"/>
        <v>-125.89365615410608</v>
      </c>
      <c r="BD20">
        <f t="shared" si="16"/>
        <v>-139.20605342179999</v>
      </c>
      <c r="BE20">
        <f t="shared" si="16"/>
        <v>-161.70837314886455</v>
      </c>
      <c r="BF20">
        <f t="shared" si="16"/>
        <v>-200.02566108715345</v>
      </c>
      <c r="BG20">
        <f t="shared" si="16"/>
        <v>-271.02089316804745</v>
      </c>
      <c r="BH20">
        <f t="shared" si="16"/>
        <v>-432.00830938700864</v>
      </c>
      <c r="BI20">
        <f t="shared" si="16"/>
        <v>-1076.1775323016054</v>
      </c>
      <c r="BJ20">
        <f t="shared" si="16"/>
        <v>-170.05987419824575</v>
      </c>
      <c r="BK20">
        <f t="shared" si="16"/>
        <v>-177.01305162909605</v>
      </c>
      <c r="BL20">
        <f t="shared" si="16"/>
        <v>-189.56113061828935</v>
      </c>
      <c r="BM20">
        <f t="shared" si="16"/>
        <v>-209.46969325572837</v>
      </c>
      <c r="BN20">
        <f t="shared" si="16"/>
        <v>-240.08828351620653</v>
      </c>
      <c r="BO20">
        <f t="shared" si="16"/>
        <v>-288.03695196550092</v>
      </c>
      <c r="BP20">
        <f t="shared" si="16"/>
        <v>-367.89772622423277</v>
      </c>
      <c r="BQ20">
        <f t="shared" si="16"/>
        <v>-518.57517646219901</v>
      </c>
      <c r="BR20">
        <f t="shared" si="16"/>
        <v>-230.65954349928498</v>
      </c>
      <c r="BS20">
        <f t="shared" si="16"/>
        <v>-237.52328645707792</v>
      </c>
      <c r="BT20">
        <f t="shared" si="16"/>
        <v>-249.64266459955971</v>
      </c>
      <c r="BU20">
        <f t="shared" si="16"/>
        <v>-268.19985346412335</v>
      </c>
      <c r="BV20">
        <f t="shared" si="16"/>
        <v>-295.25103212639397</v>
      </c>
      <c r="BW20">
        <f t="shared" si="16"/>
        <v>-334.36779693212924</v>
      </c>
      <c r="BX20">
        <f t="shared" si="16"/>
        <v>-392.05029573082072</v>
      </c>
      <c r="BY20">
        <f t="shared" si="16"/>
        <v>-481.20042029372746</v>
      </c>
      <c r="BZ20">
        <f t="shared" si="16"/>
        <v>-300.58511072816941</v>
      </c>
      <c r="CA20">
        <f t="shared" si="16"/>
        <v>-307.39180807798363</v>
      </c>
      <c r="CB20">
        <f t="shared" si="16"/>
        <v>-319.24485690081332</v>
      </c>
      <c r="CC20">
        <f t="shared" si="16"/>
        <v>-336.99756554362551</v>
      </c>
      <c r="CD20">
        <f t="shared" si="16"/>
        <v>-362.05653420245471</v>
      </c>
      <c r="CE20">
        <f t="shared" si="16"/>
        <v>-396.68408417260326</v>
      </c>
      <c r="CF20">
        <f t="shared" si="16"/>
        <v>-444.57967069301196</v>
      </c>
      <c r="CG20">
        <f t="shared" si="16"/>
        <v>-512.06569238311283</v>
      </c>
    </row>
    <row r="21" spans="1:85" x14ac:dyDescent="0.3">
      <c r="A21" t="s">
        <v>71</v>
      </c>
      <c r="B21" t="s">
        <v>50</v>
      </c>
      <c r="C21" t="s">
        <v>51</v>
      </c>
      <c r="D21" t="s">
        <v>140</v>
      </c>
      <c r="E21" t="s">
        <v>151</v>
      </c>
      <c r="F21" t="s">
        <v>345</v>
      </c>
      <c r="G21" t="s">
        <v>346</v>
      </c>
      <c r="H21" t="s">
        <v>347</v>
      </c>
      <c r="I21">
        <f t="shared" si="1"/>
        <v>101.7913557233619</v>
      </c>
      <c r="L21" s="6"/>
      <c r="P21" s="1"/>
      <c r="R21" s="6"/>
      <c r="S21" s="7"/>
      <c r="U21" s="1"/>
    </row>
    <row r="22" spans="1:85" x14ac:dyDescent="0.3">
      <c r="A22" t="s">
        <v>72</v>
      </c>
      <c r="B22" t="s">
        <v>50</v>
      </c>
      <c r="C22" t="s">
        <v>51</v>
      </c>
      <c r="D22" t="s">
        <v>140</v>
      </c>
      <c r="E22" t="s">
        <v>151</v>
      </c>
      <c r="F22" t="s">
        <v>348</v>
      </c>
      <c r="G22" t="s">
        <v>349</v>
      </c>
      <c r="H22" t="s">
        <v>350</v>
      </c>
      <c r="I22">
        <f t="shared" si="1"/>
        <v>187.78866179830985</v>
      </c>
      <c r="L22" s="6"/>
      <c r="P22" s="1"/>
      <c r="R22" s="6"/>
      <c r="S22" s="7"/>
      <c r="U22" s="1"/>
    </row>
    <row r="23" spans="1:85" x14ac:dyDescent="0.3">
      <c r="A23" t="s">
        <v>73</v>
      </c>
      <c r="B23" t="s">
        <v>50</v>
      </c>
      <c r="C23" t="s">
        <v>51</v>
      </c>
      <c r="D23" t="s">
        <v>140</v>
      </c>
      <c r="E23" t="s">
        <v>151</v>
      </c>
      <c r="F23" t="s">
        <v>351</v>
      </c>
      <c r="G23" t="s">
        <v>352</v>
      </c>
      <c r="H23" t="s">
        <v>353</v>
      </c>
      <c r="I23">
        <f t="shared" si="1"/>
        <v>199.18717227773479</v>
      </c>
      <c r="L23" s="6" t="s">
        <v>413</v>
      </c>
      <c r="M23">
        <f t="shared" ref="M23" si="17">(F23 + F24 + F25)/3</f>
        <v>-16.126666666666669</v>
      </c>
      <c r="N23">
        <f t="shared" ref="N23" si="18">(H23 + H24 + H25)/3</f>
        <v>3.0033333333333325</v>
      </c>
      <c r="O23">
        <f t="shared" ref="O23" si="19">(G23 + G24 + G25)/3</f>
        <v>106.47333333333331</v>
      </c>
      <c r="P23" s="1"/>
      <c r="Q23">
        <f t="shared" ref="Q23" si="20">(750/200)</f>
        <v>3.75</v>
      </c>
      <c r="R23" s="6">
        <f t="shared" ref="R23" si="21">(N23 / M23)</f>
        <v>-0.18623398098387756</v>
      </c>
      <c r="S23" s="7">
        <f t="shared" ref="S23" si="22">(5.34 + (4 / Q23^2))</f>
        <v>5.6244444444444444</v>
      </c>
      <c r="T23" cm="1">
        <f t="array" ref="T23">(MIN(ABS(V23:CG23)))</f>
        <v>4.8028202617250138</v>
      </c>
      <c r="U23" s="1"/>
      <c r="V23">
        <f t="shared" ref="V23:CG23" si="23">(((V$9^2 + V$10^2 * $Q23^2)^2)/($Q23^2 * (V$9^2 + $R23 * V$10^2 * $Q23^2)))</f>
        <v>-9.9656915573217493</v>
      </c>
      <c r="W23">
        <f t="shared" si="23"/>
        <v>16.798592255158418</v>
      </c>
      <c r="X23">
        <f t="shared" si="23"/>
        <v>5.9272838583896643</v>
      </c>
      <c r="Y23">
        <f t="shared" si="23"/>
        <v>4.8028202617250138</v>
      </c>
      <c r="Z23">
        <f t="shared" si="23"/>
        <v>4.8481539736824804</v>
      </c>
      <c r="AA23">
        <f t="shared" si="23"/>
        <v>5.3390266346693043</v>
      </c>
      <c r="AB23">
        <f t="shared" si="23"/>
        <v>6.0973191972135279</v>
      </c>
      <c r="AC23">
        <f t="shared" si="23"/>
        <v>7.0597255430654009</v>
      </c>
      <c r="AD23">
        <f t="shared" si="23"/>
        <v>-24.596817100784872</v>
      </c>
      <c r="AE23">
        <f t="shared" si="23"/>
        <v>-39.862766229286997</v>
      </c>
      <c r="AF23">
        <f t="shared" si="23"/>
        <v>-205.16901355184427</v>
      </c>
      <c r="AG23">
        <f t="shared" si="23"/>
        <v>67.194369020633673</v>
      </c>
      <c r="AH23">
        <f t="shared" si="23"/>
        <v>32.321227035093429</v>
      </c>
      <c r="AI23">
        <f t="shared" si="23"/>
        <v>23.709135433558657</v>
      </c>
      <c r="AJ23">
        <f t="shared" si="23"/>
        <v>20.447795005057593</v>
      </c>
      <c r="AK23">
        <f t="shared" si="23"/>
        <v>19.211281046900055</v>
      </c>
      <c r="AL23">
        <f t="shared" si="23"/>
        <v>-51.268116885640126</v>
      </c>
      <c r="AM23">
        <f t="shared" si="23"/>
        <v>-61.941007782214498</v>
      </c>
      <c r="AN23">
        <f t="shared" si="23"/>
        <v>-89.691224015895756</v>
      </c>
      <c r="AO23">
        <f t="shared" si="23"/>
        <v>-190.9143282910249</v>
      </c>
      <c r="AP23">
        <f t="shared" si="23"/>
        <v>1142.5028737795765</v>
      </c>
      <c r="AQ23">
        <f t="shared" si="23"/>
        <v>151.18733029642573</v>
      </c>
      <c r="AR23">
        <f t="shared" si="23"/>
        <v>86.190358234210763</v>
      </c>
      <c r="AS23">
        <f t="shared" si="23"/>
        <v>63.872095637184344</v>
      </c>
      <c r="AT23">
        <f t="shared" si="23"/>
        <v>-88.797950525075237</v>
      </c>
      <c r="AU23">
        <f t="shared" si="23"/>
        <v>-98.387268403139487</v>
      </c>
      <c r="AV23">
        <f t="shared" si="23"/>
        <v>-118.3418510770623</v>
      </c>
      <c r="AW23">
        <f t="shared" si="23"/>
        <v>-159.45106491714799</v>
      </c>
      <c r="AX23">
        <f t="shared" si="23"/>
        <v>-262.94371412072445</v>
      </c>
      <c r="AY23">
        <f t="shared" si="23"/>
        <v>-820.67605420737709</v>
      </c>
      <c r="AZ23">
        <f t="shared" si="23"/>
        <v>752.21520135389892</v>
      </c>
      <c r="BA23">
        <f t="shared" si="23"/>
        <v>268.77747608253469</v>
      </c>
      <c r="BB23">
        <f t="shared" si="23"/>
        <v>-137.09846792933541</v>
      </c>
      <c r="BC23">
        <f t="shared" si="23"/>
        <v>-146.24660015307839</v>
      </c>
      <c r="BD23">
        <f t="shared" si="23"/>
        <v>-163.70374337319885</v>
      </c>
      <c r="BE23">
        <f t="shared" si="23"/>
        <v>-194.19257943735485</v>
      </c>
      <c r="BF23">
        <f t="shared" si="23"/>
        <v>-249.14228893304372</v>
      </c>
      <c r="BG23">
        <f t="shared" si="23"/>
        <v>-362.40846066755319</v>
      </c>
      <c r="BH23">
        <f t="shared" si="23"/>
        <v>-692.64133223924352</v>
      </c>
      <c r="BI23">
        <f t="shared" si="23"/>
        <v>-8337.6111861708905</v>
      </c>
      <c r="BJ23">
        <f t="shared" si="23"/>
        <v>-196.15013084187629</v>
      </c>
      <c r="BK23">
        <f t="shared" si="23"/>
        <v>-205.0724675425605</v>
      </c>
      <c r="BL23">
        <f t="shared" si="23"/>
        <v>-221.37135390706382</v>
      </c>
      <c r="BM23">
        <f t="shared" si="23"/>
        <v>-247.76403112885799</v>
      </c>
      <c r="BN23">
        <f t="shared" si="23"/>
        <v>-289.68199212283588</v>
      </c>
      <c r="BO23">
        <f t="shared" si="23"/>
        <v>-358.76489606358302</v>
      </c>
      <c r="BP23">
        <f t="shared" si="23"/>
        <v>-484.1712991160968</v>
      </c>
      <c r="BQ23">
        <f t="shared" si="23"/>
        <v>-763.65731316409961</v>
      </c>
      <c r="BR23">
        <f t="shared" si="23"/>
        <v>-265.94652220229221</v>
      </c>
      <c r="BS23">
        <f t="shared" si="23"/>
        <v>-274.7371109697732</v>
      </c>
      <c r="BT23">
        <f t="shared" si="23"/>
        <v>-290.39417170328477</v>
      </c>
      <c r="BU23">
        <f t="shared" si="23"/>
        <v>-314.70896006468513</v>
      </c>
      <c r="BV23">
        <f t="shared" si="23"/>
        <v>-350.91078514008331</v>
      </c>
      <c r="BW23">
        <f t="shared" si="23"/>
        <v>-404.91169664006634</v>
      </c>
      <c r="BX23">
        <f t="shared" si="23"/>
        <v>-488.31888630876574</v>
      </c>
      <c r="BY23">
        <f t="shared" si="23"/>
        <v>-626.91289920496479</v>
      </c>
      <c r="BZ23">
        <f t="shared" si="23"/>
        <v>-346.48501980685813</v>
      </c>
      <c r="CA23">
        <f t="shared" si="23"/>
        <v>-355.19180210030095</v>
      </c>
      <c r="CB23">
        <f t="shared" si="23"/>
        <v>-370.45296052168629</v>
      </c>
      <c r="CC23">
        <f t="shared" si="23"/>
        <v>-393.54907361255795</v>
      </c>
      <c r="CD23">
        <f t="shared" si="23"/>
        <v>-426.64747042861416</v>
      </c>
      <c r="CE23">
        <f t="shared" si="23"/>
        <v>-473.36740430824921</v>
      </c>
      <c r="CF23">
        <f t="shared" si="23"/>
        <v>-539.94117742096034</v>
      </c>
      <c r="CG23">
        <f t="shared" si="23"/>
        <v>-637.80425966859195</v>
      </c>
    </row>
    <row r="24" spans="1:85" x14ac:dyDescent="0.3">
      <c r="A24" t="s">
        <v>74</v>
      </c>
      <c r="B24" t="s">
        <v>50</v>
      </c>
      <c r="C24" t="s">
        <v>51</v>
      </c>
      <c r="D24" t="s">
        <v>140</v>
      </c>
      <c r="E24" t="s">
        <v>151</v>
      </c>
      <c r="F24" t="s">
        <v>354</v>
      </c>
      <c r="G24" t="s">
        <v>355</v>
      </c>
      <c r="H24" t="s">
        <v>356</v>
      </c>
      <c r="I24">
        <f t="shared" si="1"/>
        <v>160.14027288599203</v>
      </c>
      <c r="L24" s="6"/>
      <c r="P24" s="1"/>
      <c r="R24" s="6"/>
      <c r="S24" s="7"/>
      <c r="U24" s="1"/>
    </row>
    <row r="25" spans="1:85" x14ac:dyDescent="0.3">
      <c r="A25" t="s">
        <v>75</v>
      </c>
      <c r="B25" t="s">
        <v>50</v>
      </c>
      <c r="C25" t="s">
        <v>51</v>
      </c>
      <c r="D25" t="s">
        <v>140</v>
      </c>
      <c r="E25" t="s">
        <v>151</v>
      </c>
      <c r="F25" t="s">
        <v>357</v>
      </c>
      <c r="G25" t="s">
        <v>358</v>
      </c>
      <c r="H25" t="s">
        <v>359</v>
      </c>
      <c r="I25">
        <f t="shared" si="1"/>
        <v>204.27492895605178</v>
      </c>
      <c r="L25" s="6"/>
      <c r="P25" s="1"/>
      <c r="R25" s="6"/>
      <c r="S25" s="7"/>
    </row>
    <row r="26" spans="1:85" x14ac:dyDescent="0.3">
      <c r="A26" t="s">
        <v>76</v>
      </c>
      <c r="B26" t="s">
        <v>50</v>
      </c>
      <c r="C26" t="s">
        <v>51</v>
      </c>
      <c r="D26" t="s">
        <v>140</v>
      </c>
      <c r="E26" t="s">
        <v>151</v>
      </c>
      <c r="F26" t="s">
        <v>360</v>
      </c>
      <c r="G26" t="s">
        <v>361</v>
      </c>
      <c r="H26" t="s">
        <v>362</v>
      </c>
      <c r="I26">
        <f t="shared" si="1"/>
        <v>204.19748553789788</v>
      </c>
      <c r="L26" s="6" t="s">
        <v>414</v>
      </c>
      <c r="M26">
        <f t="shared" ref="M26" si="24">(F26 + F27 + F28)/3</f>
        <v>-16.026666666666667</v>
      </c>
      <c r="N26">
        <f t="shared" ref="N26" si="25">(H26 + H27 + H28)/3</f>
        <v>2.9966666666666661</v>
      </c>
      <c r="O26">
        <f t="shared" ref="O26" si="26">(G26 + G27 + G28)/3</f>
        <v>106.39333333333332</v>
      </c>
      <c r="P26" s="1"/>
      <c r="Q26">
        <f t="shared" ref="Q26" si="27">(750/200)</f>
        <v>3.75</v>
      </c>
      <c r="R26" s="6">
        <f t="shared" ref="R26" si="28">(N26 / M26)</f>
        <v>-0.18698003327787019</v>
      </c>
      <c r="S26" s="7">
        <f t="shared" ref="S26" si="29">(5.34 + (4 / Q26^2))</f>
        <v>5.6244444444444444</v>
      </c>
    </row>
    <row r="27" spans="1:85" x14ac:dyDescent="0.3">
      <c r="A27" t="s">
        <v>77</v>
      </c>
      <c r="B27" t="s">
        <v>50</v>
      </c>
      <c r="C27" t="s">
        <v>51</v>
      </c>
      <c r="D27" t="s">
        <v>140</v>
      </c>
      <c r="E27" t="s">
        <v>151</v>
      </c>
      <c r="F27" t="s">
        <v>363</v>
      </c>
      <c r="G27" t="s">
        <v>364</v>
      </c>
      <c r="H27" t="s">
        <v>365</v>
      </c>
      <c r="I27">
        <f t="shared" si="1"/>
        <v>160.28928722781194</v>
      </c>
      <c r="L27" s="6"/>
      <c r="P27" s="1"/>
      <c r="R27" s="6"/>
      <c r="S27" s="7"/>
      <c r="V27" s="2" t="s">
        <v>415</v>
      </c>
      <c r="W27" s="3" t="s">
        <v>416</v>
      </c>
      <c r="X27" s="3" t="s">
        <v>417</v>
      </c>
      <c r="Y27" s="3" t="s">
        <v>418</v>
      </c>
      <c r="Z27" s="3" t="s">
        <v>419</v>
      </c>
      <c r="AA27" s="3"/>
      <c r="AB27" s="3" t="s">
        <v>124</v>
      </c>
      <c r="AC27" s="3"/>
    </row>
    <row r="28" spans="1:85" x14ac:dyDescent="0.3">
      <c r="A28" t="s">
        <v>78</v>
      </c>
      <c r="B28" t="s">
        <v>50</v>
      </c>
      <c r="C28" t="s">
        <v>51</v>
      </c>
      <c r="D28" t="s">
        <v>140</v>
      </c>
      <c r="E28" t="s">
        <v>151</v>
      </c>
      <c r="F28" t="s">
        <v>366</v>
      </c>
      <c r="G28" t="s">
        <v>367</v>
      </c>
      <c r="H28" t="s">
        <v>368</v>
      </c>
      <c r="I28">
        <f t="shared" si="1"/>
        <v>198.87925231154705</v>
      </c>
      <c r="L28" s="6"/>
      <c r="P28" s="1"/>
      <c r="R28" s="6"/>
      <c r="S28" s="7"/>
      <c r="V28" s="6">
        <v>1</v>
      </c>
      <c r="W28">
        <f>(S11 * $W$35)</f>
        <v>137.54917228862305</v>
      </c>
      <c r="X28">
        <f>(T11 * $W$35)</f>
        <v>126.02630918354171</v>
      </c>
      <c r="Y28">
        <f>W28/(O11*1.5)</f>
        <v>0.79026268873989858</v>
      </c>
      <c r="Z28">
        <f>ABS(X28/(M11*1.5))</f>
        <v>4.0257565623236458</v>
      </c>
      <c r="AB28">
        <f>((1/Z28)+(1/Y28)^2)^-1</f>
        <v>0.54064493531827218</v>
      </c>
    </row>
    <row r="29" spans="1:85" x14ac:dyDescent="0.3">
      <c r="A29" t="s">
        <v>79</v>
      </c>
      <c r="B29" t="s">
        <v>50</v>
      </c>
      <c r="C29" t="s">
        <v>51</v>
      </c>
      <c r="D29" t="s">
        <v>140</v>
      </c>
      <c r="E29" t="s">
        <v>151</v>
      </c>
      <c r="F29" t="s">
        <v>369</v>
      </c>
      <c r="G29" t="s">
        <v>370</v>
      </c>
      <c r="H29" t="s">
        <v>371</v>
      </c>
      <c r="I29">
        <f t="shared" si="1"/>
        <v>188.62698136798988</v>
      </c>
      <c r="L29" s="6" t="s">
        <v>420</v>
      </c>
      <c r="M29">
        <f t="shared" ref="M29" si="30">(F29 + F30 + F31)/3</f>
        <v>-19.23</v>
      </c>
      <c r="N29">
        <f t="shared" ref="N29" si="31">(H29 + H30 + H31)/3</f>
        <v>4</v>
      </c>
      <c r="O29">
        <f t="shared" ref="O29" si="32">(G29 + G30 + G31)/3</f>
        <v>80.56</v>
      </c>
      <c r="P29" s="1"/>
      <c r="Q29">
        <f t="shared" ref="Q29" si="33">(750/200)</f>
        <v>3.75</v>
      </c>
      <c r="R29" s="6">
        <f t="shared" ref="R29" si="34">(N29 / M29)</f>
        <v>-0.2080083203328133</v>
      </c>
      <c r="S29" s="7">
        <f t="shared" ref="S29" si="35">(5.34 + (4 / Q29^2))</f>
        <v>5.6244444444444444</v>
      </c>
      <c r="V29" s="6">
        <v>2</v>
      </c>
      <c r="W29">
        <f>(S14 * $W$35)</f>
        <v>137.54917228862305</v>
      </c>
      <c r="X29">
        <f>(T14 * $W$35)</f>
        <v>116.16926303469533</v>
      </c>
      <c r="Y29">
        <f>W29/(O14*1.5)</f>
        <v>1.1438125008409052</v>
      </c>
      <c r="Z29">
        <f>ABS(X29/(M14*1.5))</f>
        <v>3.4017353743688239</v>
      </c>
      <c r="AB29">
        <f>((1/Z29)+(1/Y29)^2)^-1</f>
        <v>0.94489899236417418</v>
      </c>
    </row>
    <row r="30" spans="1:85" x14ac:dyDescent="0.3">
      <c r="A30" t="s">
        <v>80</v>
      </c>
      <c r="B30" t="s">
        <v>50</v>
      </c>
      <c r="C30" t="s">
        <v>51</v>
      </c>
      <c r="D30" t="s">
        <v>140</v>
      </c>
      <c r="E30" t="s">
        <v>151</v>
      </c>
      <c r="F30" t="s">
        <v>372</v>
      </c>
      <c r="G30" t="s">
        <v>373</v>
      </c>
      <c r="H30" t="s">
        <v>374</v>
      </c>
      <c r="I30">
        <f t="shared" si="1"/>
        <v>100.63058580769567</v>
      </c>
      <c r="L30" s="6"/>
      <c r="P30" s="1"/>
      <c r="R30" s="6"/>
      <c r="S30" s="7"/>
      <c r="V30" s="6">
        <v>3</v>
      </c>
      <c r="W30">
        <f>(S17 * $W$35)</f>
        <v>137.54917228862305</v>
      </c>
      <c r="X30">
        <f>(T17 * $W$35)</f>
        <v>118.66759397308608</v>
      </c>
      <c r="Y30">
        <f>W30/(O17*1.5)</f>
        <v>1.1505576937567799</v>
      </c>
      <c r="Z30">
        <f>ABS(X30/(M17*1.5))</f>
        <v>3.8754929449081019</v>
      </c>
      <c r="AB30">
        <f>((1/Z30)+(1/Y30)^2)^-1</f>
        <v>0.98673579757989138</v>
      </c>
    </row>
    <row r="31" spans="1:85" x14ac:dyDescent="0.3">
      <c r="A31" t="s">
        <v>81</v>
      </c>
      <c r="B31" t="s">
        <v>50</v>
      </c>
      <c r="C31" t="s">
        <v>51</v>
      </c>
      <c r="D31" t="s">
        <v>140</v>
      </c>
      <c r="E31" t="s">
        <v>151</v>
      </c>
      <c r="F31" t="s">
        <v>375</v>
      </c>
      <c r="G31" t="s">
        <v>376</v>
      </c>
      <c r="H31" t="s">
        <v>377</v>
      </c>
      <c r="I31">
        <f t="shared" si="1"/>
        <v>175.06652307051738</v>
      </c>
      <c r="L31" s="6"/>
      <c r="P31" s="1"/>
      <c r="R31" s="6"/>
      <c r="S31" s="7"/>
      <c r="V31" s="6">
        <v>4</v>
      </c>
      <c r="W31">
        <f>(S20 * $W$35)</f>
        <v>137.54917228862305</v>
      </c>
      <c r="X31">
        <f>(T20 * $W$35)</f>
        <v>120.70851677911769</v>
      </c>
      <c r="Y31">
        <f>W31/(O20*1.5)</f>
        <v>1.140493116277294</v>
      </c>
      <c r="Z31">
        <f>ABS(X31/(M20*1.5))</f>
        <v>4.31178841861467</v>
      </c>
      <c r="AB31">
        <f>((1/Z31)+(1/Y31)^2)^-1</f>
        <v>0.99927591724941356</v>
      </c>
    </row>
    <row r="32" spans="1:85" x14ac:dyDescent="0.3">
      <c r="A32" t="s">
        <v>82</v>
      </c>
      <c r="B32" t="s">
        <v>50</v>
      </c>
      <c r="C32" t="s">
        <v>51</v>
      </c>
      <c r="D32" t="s">
        <v>140</v>
      </c>
      <c r="E32" t="s">
        <v>151</v>
      </c>
      <c r="F32" t="s">
        <v>378</v>
      </c>
      <c r="G32" t="s">
        <v>379</v>
      </c>
      <c r="H32" t="s">
        <v>380</v>
      </c>
      <c r="I32">
        <f t="shared" si="1"/>
        <v>161.81417428643263</v>
      </c>
      <c r="L32" s="6" t="s">
        <v>421</v>
      </c>
      <c r="M32">
        <f t="shared" ref="M32" si="36">(F32 + F33 + F34)/3</f>
        <v>-20.476666666666667</v>
      </c>
      <c r="N32">
        <f t="shared" ref="N32" si="37">(H32 + H33 + H34)/3</f>
        <v>4</v>
      </c>
      <c r="O32">
        <f t="shared" ref="O32" si="38">(G32 + G33 + G34)/3</f>
        <v>79.699999999999989</v>
      </c>
      <c r="P32" s="1"/>
      <c r="Q32">
        <f t="shared" ref="Q32" si="39">(750/200)</f>
        <v>3.75</v>
      </c>
      <c r="R32" s="6">
        <f t="shared" ref="R32" si="40">(N32 / M32)</f>
        <v>-0.19534429431873676</v>
      </c>
      <c r="S32" s="7">
        <f t="shared" ref="S32" si="41">(5.34 + (4 / Q32^2))</f>
        <v>5.6244444444444444</v>
      </c>
      <c r="V32" s="6">
        <v>5</v>
      </c>
      <c r="W32">
        <f>(S23 * $W$35)</f>
        <v>137.54917228862305</v>
      </c>
      <c r="X32">
        <f>(T23 * $W$35)</f>
        <v>117.45585864997497</v>
      </c>
      <c r="Y32">
        <f>W32/(O23*1.5)</f>
        <v>0.86124333034013567</v>
      </c>
      <c r="Z32">
        <f>ABS(X32/(M23*1.5))</f>
        <v>4.8555543054971038</v>
      </c>
      <c r="AB32">
        <f>((1/Z32)+(1/Y32)^2)^-1</f>
        <v>0.64344645214591034</v>
      </c>
    </row>
    <row r="33" spans="1:23" x14ac:dyDescent="0.3">
      <c r="A33" t="s">
        <v>83</v>
      </c>
      <c r="B33" t="s">
        <v>50</v>
      </c>
      <c r="C33" t="s">
        <v>51</v>
      </c>
      <c r="D33" t="s">
        <v>140</v>
      </c>
      <c r="E33" t="s">
        <v>151</v>
      </c>
      <c r="F33" t="s">
        <v>381</v>
      </c>
      <c r="G33" t="s">
        <v>382</v>
      </c>
      <c r="H33" t="s">
        <v>383</v>
      </c>
      <c r="I33">
        <f t="shared" si="1"/>
        <v>124.56813918494569</v>
      </c>
      <c r="L33" s="6"/>
      <c r="P33" s="1"/>
      <c r="R33" s="6"/>
      <c r="S33" s="7"/>
    </row>
    <row r="34" spans="1:23" x14ac:dyDescent="0.3">
      <c r="A34" t="s">
        <v>84</v>
      </c>
      <c r="B34" t="s">
        <v>50</v>
      </c>
      <c r="C34" t="s">
        <v>51</v>
      </c>
      <c r="D34" t="s">
        <v>140</v>
      </c>
      <c r="E34" t="s">
        <v>151</v>
      </c>
      <c r="F34" t="s">
        <v>384</v>
      </c>
      <c r="G34" t="s">
        <v>379</v>
      </c>
      <c r="H34" t="s">
        <v>385</v>
      </c>
      <c r="I34">
        <f t="shared" si="1"/>
        <v>152.04932291858455</v>
      </c>
      <c r="L34" s="6"/>
      <c r="P34" s="1"/>
      <c r="R34" s="6"/>
      <c r="S34" s="7"/>
    </row>
    <row r="35" spans="1:23" x14ac:dyDescent="0.3">
      <c r="A35" t="s">
        <v>85</v>
      </c>
      <c r="B35" t="s">
        <v>50</v>
      </c>
      <c r="C35" t="s">
        <v>51</v>
      </c>
      <c r="D35" t="s">
        <v>140</v>
      </c>
      <c r="E35" t="s">
        <v>151</v>
      </c>
      <c r="F35" t="s">
        <v>386</v>
      </c>
      <c r="G35" t="s">
        <v>387</v>
      </c>
      <c r="H35" t="s">
        <v>388</v>
      </c>
      <c r="I35">
        <f t="shared" si="1"/>
        <v>153.39746151745797</v>
      </c>
      <c r="L35" s="6" t="s">
        <v>422</v>
      </c>
      <c r="M35">
        <f t="shared" ref="M35" si="42">(F35 + F36 + F37)/3</f>
        <v>-22.836666666666662</v>
      </c>
      <c r="N35">
        <f t="shared" ref="N35" si="43">(H35 + H36 + H37)/3</f>
        <v>3.9966666666666675</v>
      </c>
      <c r="O35">
        <f t="shared" ref="O35" si="44">(G35 + G36 + G37)/3</f>
        <v>80.173333333333332</v>
      </c>
      <c r="P35" s="1"/>
      <c r="Q35">
        <f t="shared" ref="Q35" si="45">(750/200)</f>
        <v>3.75</v>
      </c>
      <c r="R35" s="6">
        <f t="shared" ref="R35" si="46">(N35 / M35)</f>
        <v>-0.17501094730696257</v>
      </c>
      <c r="S35" s="7">
        <f t="shared" ref="S35" si="47">(5.34 + (4 / Q35^2))</f>
        <v>5.6244444444444444</v>
      </c>
      <c r="V35" s="6" t="s">
        <v>423</v>
      </c>
      <c r="W35">
        <f>((([1]ASE_Project2025_task1_1_Templat!B9 * PI()^2)/(12 * (1 - 0.34^2)))*(4/200)^2)</f>
        <v>24.455601552698688</v>
      </c>
    </row>
    <row r="36" spans="1:23" x14ac:dyDescent="0.3">
      <c r="A36" t="s">
        <v>86</v>
      </c>
      <c r="B36" t="s">
        <v>50</v>
      </c>
      <c r="C36" t="s">
        <v>51</v>
      </c>
      <c r="D36" t="s">
        <v>140</v>
      </c>
      <c r="E36" t="s">
        <v>151</v>
      </c>
      <c r="F36" t="s">
        <v>389</v>
      </c>
      <c r="G36" t="s">
        <v>390</v>
      </c>
      <c r="H36" t="s">
        <v>391</v>
      </c>
      <c r="I36">
        <f t="shared" si="1"/>
        <v>126.64604375976378</v>
      </c>
      <c r="L36" s="6"/>
      <c r="P36" s="1"/>
      <c r="R36" s="6"/>
      <c r="S36" s="7"/>
    </row>
    <row r="37" spans="1:23" x14ac:dyDescent="0.3">
      <c r="A37" t="s">
        <v>87</v>
      </c>
      <c r="B37" t="s">
        <v>50</v>
      </c>
      <c r="C37" t="s">
        <v>51</v>
      </c>
      <c r="D37" t="s">
        <v>140</v>
      </c>
      <c r="E37" t="s">
        <v>151</v>
      </c>
      <c r="F37" t="s">
        <v>392</v>
      </c>
      <c r="G37" t="s">
        <v>393</v>
      </c>
      <c r="H37" t="s">
        <v>394</v>
      </c>
      <c r="I37">
        <f t="shared" si="1"/>
        <v>149.95140846287507</v>
      </c>
      <c r="L37" s="6"/>
      <c r="P37" s="1"/>
      <c r="R37" s="6"/>
      <c r="S37" s="7"/>
    </row>
    <row r="38" spans="1:23" x14ac:dyDescent="0.3">
      <c r="A38" t="s">
        <v>88</v>
      </c>
      <c r="B38" t="s">
        <v>50</v>
      </c>
      <c r="C38" t="s">
        <v>51</v>
      </c>
      <c r="D38" t="s">
        <v>140</v>
      </c>
      <c r="E38" t="s">
        <v>151</v>
      </c>
      <c r="F38" t="s">
        <v>395</v>
      </c>
      <c r="G38" t="s">
        <v>396</v>
      </c>
      <c r="H38" t="s">
        <v>323</v>
      </c>
      <c r="I38">
        <f t="shared" si="1"/>
        <v>215.53748908252595</v>
      </c>
      <c r="L38" s="6" t="s">
        <v>424</v>
      </c>
      <c r="M38">
        <f t="shared" ref="M38" si="48">(F38 + F39 + F40)/3</f>
        <v>-20.883333333333336</v>
      </c>
      <c r="N38">
        <f t="shared" ref="N38" si="49">(H38 + H39 + H40)/3</f>
        <v>5.8533333333333326</v>
      </c>
      <c r="O38">
        <f t="shared" ref="O38" si="50">(G38 + G39 + G40)/3</f>
        <v>116.03666666666668</v>
      </c>
      <c r="P38" s="1"/>
      <c r="Q38">
        <f t="shared" ref="Q38" si="51">(750/200)</f>
        <v>3.75</v>
      </c>
      <c r="R38" s="6">
        <f t="shared" ref="R38" si="52">(N38 / M38)</f>
        <v>-0.28028731045490812</v>
      </c>
      <c r="S38" s="7">
        <f t="shared" ref="S38" si="53">(5.34 + (4 / Q38^2))</f>
        <v>5.6244444444444444</v>
      </c>
    </row>
    <row r="39" spans="1:23" x14ac:dyDescent="0.3">
      <c r="A39" t="s">
        <v>89</v>
      </c>
      <c r="B39" t="s">
        <v>50</v>
      </c>
      <c r="C39" t="s">
        <v>51</v>
      </c>
      <c r="D39" t="s">
        <v>140</v>
      </c>
      <c r="E39" t="s">
        <v>151</v>
      </c>
      <c r="F39" t="s">
        <v>397</v>
      </c>
      <c r="G39" t="s">
        <v>398</v>
      </c>
      <c r="H39" t="s">
        <v>399</v>
      </c>
      <c r="I39">
        <f t="shared" si="1"/>
        <v>183.94419153645489</v>
      </c>
      <c r="L39" s="6"/>
      <c r="P39" s="1"/>
      <c r="R39" s="6"/>
      <c r="S39" s="7"/>
    </row>
    <row r="40" spans="1:23" x14ac:dyDescent="0.3">
      <c r="A40" t="s">
        <v>90</v>
      </c>
      <c r="B40" t="s">
        <v>50</v>
      </c>
      <c r="C40" t="s">
        <v>51</v>
      </c>
      <c r="D40" t="s">
        <v>140</v>
      </c>
      <c r="E40" t="s">
        <v>151</v>
      </c>
      <c r="F40" t="s">
        <v>400</v>
      </c>
      <c r="G40" t="s">
        <v>401</v>
      </c>
      <c r="H40" t="s">
        <v>287</v>
      </c>
      <c r="I40">
        <f t="shared" si="1"/>
        <v>209.14549863671462</v>
      </c>
      <c r="L40" s="6"/>
      <c r="P40" s="1"/>
      <c r="R40" s="6"/>
      <c r="S40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6D5-E3A0-4172-986A-6183C00858A2}">
  <dimension ref="A1:X103"/>
  <sheetViews>
    <sheetView topLeftCell="F76" workbookViewId="0"/>
  </sheetViews>
  <sheetFormatPr defaultRowHeight="14.4" x14ac:dyDescent="0.3"/>
  <cols>
    <col min="1" max="1" width="51.21875" bestFit="1" customWidth="1"/>
    <col min="2" max="2" width="16.21875" bestFit="1" customWidth="1"/>
    <col min="3" max="3" width="16.6640625" bestFit="1" customWidth="1"/>
    <col min="4" max="4" width="11.5546875" bestFit="1" customWidth="1"/>
    <col min="5" max="5" width="9.5546875" bestFit="1" customWidth="1"/>
    <col min="6" max="6" width="19.77734375" bestFit="1" customWidth="1"/>
    <col min="7" max="7" width="5.21875" bestFit="1" customWidth="1"/>
    <col min="8" max="8" width="11.5546875" bestFit="1" customWidth="1"/>
    <col min="9" max="9" width="9.5546875" bestFit="1" customWidth="1"/>
    <col min="10" max="10" width="16.109375" bestFit="1" customWidth="1"/>
    <col min="11" max="11" width="5.21875" bestFit="1" customWidth="1"/>
    <col min="12" max="12" width="12.6640625" bestFit="1" customWidth="1"/>
    <col min="13" max="13" width="6" bestFit="1" customWidth="1"/>
    <col min="14" max="14" width="19.77734375" bestFit="1" customWidth="1"/>
    <col min="15" max="15" width="7.44140625" bestFit="1" customWidth="1"/>
    <col min="16" max="16" width="12.21875" bestFit="1" customWidth="1"/>
    <col min="17" max="17" width="9.109375" bestFit="1" customWidth="1"/>
    <col min="18" max="18" width="16.109375" bestFit="1" customWidth="1"/>
    <col min="19" max="19" width="6" bestFit="1" customWidth="1"/>
    <col min="20" max="20" width="11.5546875" bestFit="1" customWidth="1"/>
    <col min="21" max="21" width="6" bestFit="1" customWidth="1"/>
    <col min="22" max="22" width="19.77734375" bestFit="1" customWidth="1"/>
    <col min="23" max="23" width="6" bestFit="1" customWidth="1"/>
    <col min="24" max="24" width="11.5546875" bestFit="1" customWidth="1"/>
  </cols>
  <sheetData>
    <row r="1" spans="1:24" x14ac:dyDescent="0.3">
      <c r="A1" t="s">
        <v>425</v>
      </c>
      <c r="B1" t="s">
        <v>426</v>
      </c>
      <c r="C1" t="s">
        <v>0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</row>
    <row r="2" spans="1:24" x14ac:dyDescent="0.3">
      <c r="A2" s="8" t="s">
        <v>25</v>
      </c>
      <c r="B2" s="8" t="s">
        <v>26</v>
      </c>
      <c r="C2" s="8" t="s">
        <v>448</v>
      </c>
      <c r="D2" s="8" t="s">
        <v>24</v>
      </c>
      <c r="E2" s="8" t="s">
        <v>24</v>
      </c>
      <c r="F2" s="8" t="s">
        <v>24</v>
      </c>
      <c r="H2" s="8" t="s">
        <v>24</v>
      </c>
      <c r="I2" s="8" t="s">
        <v>24</v>
      </c>
      <c r="J2" s="8" t="s">
        <v>24</v>
      </c>
      <c r="L2" s="8" t="s">
        <v>24</v>
      </c>
      <c r="N2" s="8" t="s">
        <v>24</v>
      </c>
      <c r="O2" s="8" t="s">
        <v>24</v>
      </c>
      <c r="P2" s="8" t="s">
        <v>24</v>
      </c>
      <c r="Q2" s="8" t="s">
        <v>24</v>
      </c>
      <c r="R2" s="8" t="s">
        <v>24</v>
      </c>
      <c r="T2" s="8" t="s">
        <v>24</v>
      </c>
      <c r="V2" s="8" t="s">
        <v>24</v>
      </c>
      <c r="X2" s="8" t="s">
        <v>24</v>
      </c>
    </row>
    <row r="3" spans="1:24" x14ac:dyDescent="0.3">
      <c r="A3" s="8" t="s">
        <v>27</v>
      </c>
      <c r="B3" s="8" t="s">
        <v>28</v>
      </c>
      <c r="C3" s="8" t="s">
        <v>24</v>
      </c>
      <c r="D3" s="8" t="s">
        <v>24</v>
      </c>
      <c r="E3" s="8" t="s">
        <v>24</v>
      </c>
      <c r="F3" s="8" t="s">
        <v>24</v>
      </c>
      <c r="H3" s="8" t="s">
        <v>24</v>
      </c>
      <c r="I3" s="8" t="s">
        <v>24</v>
      </c>
      <c r="J3" s="8" t="s">
        <v>24</v>
      </c>
      <c r="L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T3" s="8" t="s">
        <v>24</v>
      </c>
      <c r="V3" s="8" t="s">
        <v>24</v>
      </c>
      <c r="X3" s="8" t="s">
        <v>24</v>
      </c>
    </row>
    <row r="4" spans="1:24" x14ac:dyDescent="0.3">
      <c r="A4" s="8" t="s">
        <v>29</v>
      </c>
      <c r="B4" s="8" t="s">
        <v>30</v>
      </c>
      <c r="C4" s="8" t="s">
        <v>24</v>
      </c>
      <c r="D4" s="8" t="s">
        <v>24</v>
      </c>
      <c r="E4" s="8" t="s">
        <v>24</v>
      </c>
      <c r="F4" s="8" t="s">
        <v>24</v>
      </c>
      <c r="H4" s="8" t="s">
        <v>24</v>
      </c>
      <c r="I4" s="8" t="s">
        <v>24</v>
      </c>
      <c r="J4" s="8" t="s">
        <v>24</v>
      </c>
      <c r="L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T4" s="8" t="s">
        <v>24</v>
      </c>
      <c r="V4" s="8" t="s">
        <v>24</v>
      </c>
      <c r="X4" s="8" t="s">
        <v>24</v>
      </c>
    </row>
    <row r="5" spans="1:24" x14ac:dyDescent="0.3">
      <c r="A5" s="8" t="s">
        <v>24</v>
      </c>
      <c r="B5" s="8" t="s">
        <v>24</v>
      </c>
      <c r="C5" s="8" t="s">
        <v>24</v>
      </c>
      <c r="D5" s="8" t="s">
        <v>24</v>
      </c>
      <c r="E5" s="8" t="s">
        <v>24</v>
      </c>
      <c r="F5" s="8" t="s">
        <v>24</v>
      </c>
      <c r="H5" s="8" t="s">
        <v>24</v>
      </c>
      <c r="I5" s="8" t="s">
        <v>24</v>
      </c>
      <c r="J5" s="8" t="s">
        <v>24</v>
      </c>
      <c r="L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T5" s="8" t="s">
        <v>24</v>
      </c>
      <c r="V5" s="8" t="s">
        <v>24</v>
      </c>
      <c r="X5" s="8" t="s">
        <v>24</v>
      </c>
    </row>
    <row r="6" spans="1:24" x14ac:dyDescent="0.3">
      <c r="A6" s="8" t="s">
        <v>31</v>
      </c>
      <c r="B6" s="8" t="s">
        <v>24</v>
      </c>
      <c r="C6" s="8" t="s">
        <v>24</v>
      </c>
      <c r="D6" s="8" t="s">
        <v>24</v>
      </c>
      <c r="E6" s="8" t="s">
        <v>24</v>
      </c>
      <c r="F6" s="8" t="s">
        <v>24</v>
      </c>
      <c r="H6" s="8" t="s">
        <v>24</v>
      </c>
      <c r="I6" s="8" t="s">
        <v>24</v>
      </c>
      <c r="J6" s="8" t="s">
        <v>24</v>
      </c>
      <c r="L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T6" s="8" t="s">
        <v>24</v>
      </c>
      <c r="V6" s="8" t="s">
        <v>24</v>
      </c>
      <c r="X6" s="8" t="s">
        <v>24</v>
      </c>
    </row>
    <row r="7" spans="1:24" x14ac:dyDescent="0.3">
      <c r="A7" s="8" t="s">
        <v>32</v>
      </c>
      <c r="B7" s="8" t="s">
        <v>449</v>
      </c>
      <c r="C7" s="8" t="s">
        <v>24</v>
      </c>
      <c r="D7" s="8" t="s">
        <v>24</v>
      </c>
      <c r="E7" s="8" t="s">
        <v>24</v>
      </c>
      <c r="F7" s="8" t="s">
        <v>24</v>
      </c>
      <c r="H7" s="8" t="s">
        <v>24</v>
      </c>
      <c r="I7" s="8" t="s">
        <v>24</v>
      </c>
      <c r="J7" s="8" t="s">
        <v>24</v>
      </c>
      <c r="L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T7" s="8" t="s">
        <v>24</v>
      </c>
      <c r="V7" s="8" t="s">
        <v>24</v>
      </c>
      <c r="X7" s="8" t="s">
        <v>24</v>
      </c>
    </row>
    <row r="8" spans="1:24" x14ac:dyDescent="0.3">
      <c r="A8" s="8" t="s">
        <v>33</v>
      </c>
      <c r="B8" s="8" t="s">
        <v>34</v>
      </c>
      <c r="C8" s="8" t="s">
        <v>24</v>
      </c>
      <c r="D8" s="8" t="s">
        <v>24</v>
      </c>
      <c r="E8" s="8" t="s">
        <v>24</v>
      </c>
      <c r="F8" s="8" t="s">
        <v>24</v>
      </c>
      <c r="H8" s="8" t="s">
        <v>24</v>
      </c>
      <c r="I8" s="8" t="s">
        <v>24</v>
      </c>
      <c r="J8" s="8" t="s">
        <v>24</v>
      </c>
      <c r="L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T8" s="8" t="s">
        <v>24</v>
      </c>
      <c r="V8" s="8" t="s">
        <v>24</v>
      </c>
      <c r="X8" s="8" t="s">
        <v>24</v>
      </c>
    </row>
    <row r="9" spans="1:24" x14ac:dyDescent="0.3">
      <c r="A9" s="8" t="s">
        <v>35</v>
      </c>
      <c r="B9" s="8" t="s">
        <v>36</v>
      </c>
      <c r="C9" s="8" t="s">
        <v>24</v>
      </c>
      <c r="D9" s="8" t="s">
        <v>24</v>
      </c>
      <c r="E9" s="8" t="s">
        <v>24</v>
      </c>
      <c r="F9" s="8" t="s">
        <v>24</v>
      </c>
      <c r="H9" s="8" t="s">
        <v>24</v>
      </c>
      <c r="I9" s="8" t="s">
        <v>24</v>
      </c>
      <c r="J9" s="8" t="s">
        <v>24</v>
      </c>
      <c r="L9" s="8" t="s">
        <v>24</v>
      </c>
      <c r="N9" s="8" t="s">
        <v>24</v>
      </c>
      <c r="O9" s="8" t="s">
        <v>24</v>
      </c>
      <c r="P9" s="8" t="s">
        <v>24</v>
      </c>
      <c r="Q9" s="8" t="s">
        <v>24</v>
      </c>
      <c r="R9" s="8" t="s">
        <v>24</v>
      </c>
      <c r="T9" s="8" t="s">
        <v>24</v>
      </c>
      <c r="V9" s="8" t="s">
        <v>24</v>
      </c>
      <c r="X9" s="8" t="s">
        <v>24</v>
      </c>
    </row>
    <row r="10" spans="1:24" x14ac:dyDescent="0.3">
      <c r="A10" s="8" t="s">
        <v>37</v>
      </c>
      <c r="B10" s="8" t="s">
        <v>38</v>
      </c>
      <c r="C10" s="8" t="s">
        <v>24</v>
      </c>
      <c r="D10" s="8" t="s">
        <v>24</v>
      </c>
      <c r="E10" s="8" t="s">
        <v>24</v>
      </c>
      <c r="F10" s="8" t="s">
        <v>24</v>
      </c>
      <c r="H10" s="8" t="s">
        <v>24</v>
      </c>
      <c r="I10" s="8" t="s">
        <v>24</v>
      </c>
      <c r="J10" s="8" t="s">
        <v>24</v>
      </c>
      <c r="L10" s="8" t="s">
        <v>24</v>
      </c>
      <c r="N10" s="8" t="s">
        <v>24</v>
      </c>
      <c r="O10" s="8" t="s">
        <v>24</v>
      </c>
      <c r="P10" s="8" t="s">
        <v>24</v>
      </c>
      <c r="Q10" s="8" t="s">
        <v>24</v>
      </c>
      <c r="R10" s="8" t="s">
        <v>24</v>
      </c>
      <c r="T10" s="8" t="s">
        <v>24</v>
      </c>
      <c r="V10" s="8" t="s">
        <v>24</v>
      </c>
      <c r="X10" s="8" t="s">
        <v>24</v>
      </c>
    </row>
    <row r="11" spans="1:24" x14ac:dyDescent="0.3">
      <c r="A11" s="8" t="s">
        <v>39</v>
      </c>
      <c r="B11" s="8" t="s">
        <v>40</v>
      </c>
      <c r="C11" s="8" t="s">
        <v>24</v>
      </c>
      <c r="D11" s="8" t="s">
        <v>24</v>
      </c>
      <c r="E11" s="8" t="s">
        <v>24</v>
      </c>
      <c r="F11" s="8" t="s">
        <v>24</v>
      </c>
      <c r="H11" s="8" t="s">
        <v>24</v>
      </c>
      <c r="I11" s="8" t="s">
        <v>24</v>
      </c>
      <c r="J11" s="8" t="s">
        <v>24</v>
      </c>
      <c r="L11" s="8" t="s">
        <v>24</v>
      </c>
      <c r="N11" s="8" t="s">
        <v>24</v>
      </c>
      <c r="O11" s="8" t="s">
        <v>24</v>
      </c>
      <c r="P11" s="8" t="s">
        <v>24</v>
      </c>
      <c r="Q11" s="8" t="s">
        <v>24</v>
      </c>
      <c r="R11" s="8" t="s">
        <v>24</v>
      </c>
      <c r="T11" s="8" t="s">
        <v>24</v>
      </c>
      <c r="V11" s="8" t="s">
        <v>24</v>
      </c>
      <c r="X11" s="8" t="s">
        <v>24</v>
      </c>
    </row>
    <row r="12" spans="1:24" x14ac:dyDescent="0.3">
      <c r="A12" s="8" t="s">
        <v>41</v>
      </c>
      <c r="B12" s="8" t="s">
        <v>40</v>
      </c>
      <c r="C12" s="8" t="s">
        <v>24</v>
      </c>
      <c r="D12" s="8" t="s">
        <v>24</v>
      </c>
      <c r="E12" s="8" t="s">
        <v>24</v>
      </c>
      <c r="F12" s="8" t="s">
        <v>24</v>
      </c>
      <c r="H12" s="8" t="s">
        <v>24</v>
      </c>
      <c r="I12" s="8" t="s">
        <v>24</v>
      </c>
      <c r="J12" s="8" t="s">
        <v>24</v>
      </c>
      <c r="L12" s="8" t="s">
        <v>24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T12" s="8" t="s">
        <v>24</v>
      </c>
      <c r="V12" s="8" t="s">
        <v>24</v>
      </c>
      <c r="X12" s="8" t="s">
        <v>24</v>
      </c>
    </row>
    <row r="13" spans="1:24" x14ac:dyDescent="0.3">
      <c r="A13" s="8" t="s">
        <v>42</v>
      </c>
      <c r="B13" s="8" t="s">
        <v>43</v>
      </c>
      <c r="C13" s="8" t="s">
        <v>24</v>
      </c>
      <c r="D13" s="8" t="s">
        <v>24</v>
      </c>
      <c r="E13" s="8" t="s">
        <v>24</v>
      </c>
      <c r="F13" s="8" t="s">
        <v>24</v>
      </c>
      <c r="H13" s="8" t="s">
        <v>24</v>
      </c>
      <c r="I13" s="8" t="s">
        <v>24</v>
      </c>
      <c r="J13" s="8" t="s">
        <v>24</v>
      </c>
      <c r="L13" s="8" t="s">
        <v>24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T13" s="8" t="s">
        <v>24</v>
      </c>
      <c r="V13" s="8" t="s">
        <v>24</v>
      </c>
      <c r="X13" s="8" t="s">
        <v>24</v>
      </c>
    </row>
    <row r="14" spans="1:24" x14ac:dyDescent="0.3">
      <c r="A14" s="8" t="s">
        <v>24</v>
      </c>
      <c r="B14" s="8" t="s">
        <v>24</v>
      </c>
      <c r="C14" s="8" t="s">
        <v>24</v>
      </c>
      <c r="D14" s="8" t="s">
        <v>24</v>
      </c>
      <c r="E14" s="8" t="s">
        <v>24</v>
      </c>
      <c r="F14" s="8" t="s">
        <v>24</v>
      </c>
      <c r="H14" s="8" t="s">
        <v>24</v>
      </c>
      <c r="I14" s="8" t="s">
        <v>24</v>
      </c>
      <c r="J14" s="8" t="s">
        <v>24</v>
      </c>
      <c r="L14" s="8" t="s">
        <v>24</v>
      </c>
      <c r="N14" s="8" t="s">
        <v>24</v>
      </c>
      <c r="O14" s="8" t="s">
        <v>24</v>
      </c>
      <c r="P14" s="8" t="s">
        <v>24</v>
      </c>
      <c r="Q14" s="8" t="s">
        <v>24</v>
      </c>
      <c r="R14" s="8" t="s">
        <v>24</v>
      </c>
      <c r="T14" s="8" t="s">
        <v>24</v>
      </c>
      <c r="V14" s="8" t="s">
        <v>24</v>
      </c>
      <c r="X14" s="8" t="s">
        <v>24</v>
      </c>
    </row>
    <row r="15" spans="1:24" x14ac:dyDescent="0.3">
      <c r="A15" s="8" t="s">
        <v>24</v>
      </c>
      <c r="B15" s="8" t="s">
        <v>24</v>
      </c>
      <c r="C15" s="8" t="s">
        <v>24</v>
      </c>
      <c r="D15" s="8" t="s">
        <v>24</v>
      </c>
      <c r="E15" s="8" t="s">
        <v>24</v>
      </c>
      <c r="F15" s="8" t="s">
        <v>24</v>
      </c>
      <c r="H15" s="8" t="s">
        <v>24</v>
      </c>
      <c r="I15" s="8" t="s">
        <v>24</v>
      </c>
      <c r="J15" s="8" t="s">
        <v>24</v>
      </c>
      <c r="L15" s="8" t="s">
        <v>24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24</v>
      </c>
      <c r="T15" s="8" t="s">
        <v>24</v>
      </c>
      <c r="V15" s="8" t="s">
        <v>24</v>
      </c>
      <c r="X15" s="8" t="s">
        <v>24</v>
      </c>
    </row>
    <row r="16" spans="1:24" x14ac:dyDescent="0.3">
      <c r="A16" s="8" t="s">
        <v>450</v>
      </c>
      <c r="B16" s="8" t="s">
        <v>451</v>
      </c>
      <c r="C16" s="8" t="s">
        <v>452</v>
      </c>
      <c r="D16" s="8" t="s">
        <v>24</v>
      </c>
      <c r="E16" s="8" t="s">
        <v>24</v>
      </c>
      <c r="F16" s="8" t="s">
        <v>24</v>
      </c>
      <c r="H16" s="8" t="s">
        <v>24</v>
      </c>
      <c r="I16" s="8" t="s">
        <v>24</v>
      </c>
      <c r="J16" s="8" t="s">
        <v>24</v>
      </c>
      <c r="L16" s="8" t="s">
        <v>24</v>
      </c>
      <c r="N16" s="8" t="s">
        <v>24</v>
      </c>
      <c r="O16" s="8" t="s">
        <v>24</v>
      </c>
      <c r="P16" s="8" t="s">
        <v>24</v>
      </c>
      <c r="Q16" s="8" t="s">
        <v>24</v>
      </c>
      <c r="R16" s="8" t="s">
        <v>24</v>
      </c>
      <c r="T16" s="8" t="s">
        <v>24</v>
      </c>
      <c r="V16" s="8" t="s">
        <v>24</v>
      </c>
      <c r="X16" s="8" t="s">
        <v>24</v>
      </c>
    </row>
    <row r="17" spans="1:24" x14ac:dyDescent="0.3">
      <c r="A17" s="8" t="s">
        <v>24</v>
      </c>
      <c r="B17" s="8" t="s">
        <v>24</v>
      </c>
      <c r="C17" s="8" t="s">
        <v>24</v>
      </c>
      <c r="D17" s="8" t="s">
        <v>24</v>
      </c>
      <c r="E17" s="8" t="s">
        <v>24</v>
      </c>
      <c r="F17" s="8" t="s">
        <v>24</v>
      </c>
      <c r="H17" s="8" t="s">
        <v>24</v>
      </c>
      <c r="I17" s="8" t="s">
        <v>24</v>
      </c>
      <c r="J17" s="8" t="s">
        <v>24</v>
      </c>
      <c r="L17" s="8" t="s">
        <v>24</v>
      </c>
      <c r="N17" s="8" t="s">
        <v>24</v>
      </c>
      <c r="O17" s="8" t="s">
        <v>24</v>
      </c>
      <c r="P17" s="8" t="s">
        <v>24</v>
      </c>
      <c r="Q17" s="8" t="s">
        <v>24</v>
      </c>
      <c r="R17" s="8" t="s">
        <v>24</v>
      </c>
      <c r="T17" s="8" t="s">
        <v>24</v>
      </c>
      <c r="V17" s="8" t="s">
        <v>24</v>
      </c>
      <c r="X17" s="8" t="s">
        <v>24</v>
      </c>
    </row>
    <row r="18" spans="1:24" x14ac:dyDescent="0.3">
      <c r="A18" s="8" t="s">
        <v>24</v>
      </c>
      <c r="B18" s="8" t="s">
        <v>24</v>
      </c>
      <c r="C18" s="8" t="s">
        <v>24</v>
      </c>
      <c r="D18" s="8" t="s">
        <v>24</v>
      </c>
      <c r="E18" s="8" t="s">
        <v>24</v>
      </c>
      <c r="F18" s="8" t="s">
        <v>24</v>
      </c>
      <c r="H18" s="8" t="s">
        <v>24</v>
      </c>
      <c r="I18" s="8" t="s">
        <v>24</v>
      </c>
      <c r="J18" s="8" t="s">
        <v>24</v>
      </c>
      <c r="L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24</v>
      </c>
      <c r="T18" s="8" t="s">
        <v>24</v>
      </c>
      <c r="V18" s="8" t="s">
        <v>24</v>
      </c>
      <c r="X18" s="8" t="s">
        <v>24</v>
      </c>
    </row>
    <row r="19" spans="1:24" x14ac:dyDescent="0.3">
      <c r="A19" s="8" t="s">
        <v>60</v>
      </c>
      <c r="B19" s="8" t="s">
        <v>24</v>
      </c>
      <c r="C19" s="8" t="s">
        <v>24</v>
      </c>
      <c r="D19" s="8" t="s">
        <v>453</v>
      </c>
      <c r="E19" s="8" t="s">
        <v>24</v>
      </c>
      <c r="F19" s="8" t="s">
        <v>24</v>
      </c>
      <c r="H19" s="8" t="s">
        <v>24</v>
      </c>
      <c r="I19" s="8" t="s">
        <v>24</v>
      </c>
      <c r="J19" s="8" t="s">
        <v>24</v>
      </c>
      <c r="L19" s="8" t="s">
        <v>24</v>
      </c>
      <c r="N19" s="8" t="s">
        <v>24</v>
      </c>
      <c r="O19" s="8" t="s">
        <v>24</v>
      </c>
      <c r="P19" s="8" t="s">
        <v>24</v>
      </c>
      <c r="Q19" s="8" t="s">
        <v>24</v>
      </c>
      <c r="R19" s="8" t="s">
        <v>24</v>
      </c>
      <c r="T19" s="8" t="s">
        <v>24</v>
      </c>
      <c r="V19" s="8" t="s">
        <v>24</v>
      </c>
      <c r="X19" s="8" t="s">
        <v>24</v>
      </c>
    </row>
    <row r="20" spans="1:24" x14ac:dyDescent="0.3">
      <c r="A20" s="8" t="s">
        <v>61</v>
      </c>
      <c r="B20" s="8" t="s">
        <v>24</v>
      </c>
      <c r="C20" s="8" t="s">
        <v>24</v>
      </c>
      <c r="D20" s="8" t="s">
        <v>24</v>
      </c>
      <c r="E20" s="8" t="s">
        <v>62</v>
      </c>
      <c r="F20" s="8" t="s">
        <v>24</v>
      </c>
      <c r="H20" s="8" t="s">
        <v>24</v>
      </c>
      <c r="I20" s="8" t="s">
        <v>63</v>
      </c>
      <c r="J20" s="8" t="s">
        <v>24</v>
      </c>
      <c r="L20" s="8" t="s">
        <v>24</v>
      </c>
      <c r="N20" s="8" t="s">
        <v>24</v>
      </c>
      <c r="O20" s="8" t="s">
        <v>24</v>
      </c>
      <c r="P20" s="8" t="s">
        <v>24</v>
      </c>
      <c r="Q20" s="8" t="s">
        <v>24</v>
      </c>
      <c r="R20" s="8" t="s">
        <v>24</v>
      </c>
      <c r="T20" s="8" t="s">
        <v>24</v>
      </c>
      <c r="V20" s="8" t="s">
        <v>24</v>
      </c>
      <c r="X20" s="8" t="s">
        <v>24</v>
      </c>
    </row>
    <row r="21" spans="1:24" x14ac:dyDescent="0.3">
      <c r="A21" s="8" t="s">
        <v>64</v>
      </c>
      <c r="B21" s="8" t="s">
        <v>65</v>
      </c>
      <c r="C21" s="8" t="s">
        <v>24</v>
      </c>
      <c r="D21" s="8" t="s">
        <v>24</v>
      </c>
      <c r="E21" s="8" t="s">
        <v>64</v>
      </c>
      <c r="F21" s="8" t="s">
        <v>65</v>
      </c>
      <c r="H21" s="8" t="s">
        <v>24</v>
      </c>
      <c r="I21" s="8" t="s">
        <v>64</v>
      </c>
      <c r="J21" s="8" t="s">
        <v>65</v>
      </c>
      <c r="L21" s="8" t="s">
        <v>24</v>
      </c>
      <c r="N21" s="8" t="s">
        <v>24</v>
      </c>
      <c r="O21" s="8" t="s">
        <v>24</v>
      </c>
      <c r="P21" s="8" t="s">
        <v>24</v>
      </c>
      <c r="Q21" s="8" t="s">
        <v>24</v>
      </c>
      <c r="R21" s="8" t="s">
        <v>24</v>
      </c>
      <c r="T21" s="8" t="s">
        <v>24</v>
      </c>
      <c r="V21" s="8" t="s">
        <v>24</v>
      </c>
      <c r="X21" s="8" t="s">
        <v>24</v>
      </c>
    </row>
    <row r="22" spans="1:24" x14ac:dyDescent="0.3">
      <c r="A22" s="8" t="s">
        <v>49</v>
      </c>
      <c r="B22" s="8" t="s">
        <v>454</v>
      </c>
      <c r="C22" s="8" t="s">
        <v>452</v>
      </c>
      <c r="D22" s="8" t="s">
        <v>24</v>
      </c>
      <c r="E22" s="8" t="s">
        <v>49</v>
      </c>
      <c r="F22" s="8" t="s">
        <v>455</v>
      </c>
      <c r="G22" t="b">
        <v>1</v>
      </c>
      <c r="H22" s="8" t="s">
        <v>24</v>
      </c>
      <c r="I22" s="8" t="s">
        <v>49</v>
      </c>
      <c r="J22" s="8" t="s">
        <v>456</v>
      </c>
      <c r="K22" t="b">
        <v>1</v>
      </c>
      <c r="L22" s="8" t="s">
        <v>24</v>
      </c>
      <c r="N22" s="8" t="s">
        <v>24</v>
      </c>
      <c r="O22" s="8" t="s">
        <v>24</v>
      </c>
      <c r="P22" s="8" t="s">
        <v>24</v>
      </c>
      <c r="Q22" s="8" t="s">
        <v>24</v>
      </c>
      <c r="R22" s="8" t="s">
        <v>24</v>
      </c>
      <c r="T22" s="8" t="s">
        <v>24</v>
      </c>
      <c r="V22" s="8" t="s">
        <v>24</v>
      </c>
      <c r="X22" s="8" t="s">
        <v>24</v>
      </c>
    </row>
    <row r="23" spans="1:24" x14ac:dyDescent="0.3">
      <c r="A23" s="8" t="s">
        <v>50</v>
      </c>
      <c r="B23" s="8" t="s">
        <v>457</v>
      </c>
      <c r="C23" s="8" t="s">
        <v>452</v>
      </c>
      <c r="D23" s="8" t="s">
        <v>24</v>
      </c>
      <c r="E23" s="8" t="s">
        <v>50</v>
      </c>
      <c r="F23" s="8" t="s">
        <v>458</v>
      </c>
      <c r="G23" t="b">
        <v>1</v>
      </c>
      <c r="H23" s="8" t="s">
        <v>24</v>
      </c>
      <c r="I23" s="8" t="s">
        <v>50</v>
      </c>
      <c r="J23" s="8" t="s">
        <v>459</v>
      </c>
      <c r="K23" t="b">
        <v>1</v>
      </c>
      <c r="L23" s="8" t="s">
        <v>24</v>
      </c>
      <c r="N23" s="8" t="s">
        <v>24</v>
      </c>
      <c r="O23" s="8" t="s">
        <v>24</v>
      </c>
      <c r="P23" s="8" t="s">
        <v>24</v>
      </c>
      <c r="Q23" s="8" t="s">
        <v>24</v>
      </c>
      <c r="R23" s="8" t="s">
        <v>24</v>
      </c>
      <c r="T23" s="8" t="s">
        <v>24</v>
      </c>
      <c r="V23" s="8" t="s">
        <v>24</v>
      </c>
      <c r="X23" s="8" t="s">
        <v>24</v>
      </c>
    </row>
    <row r="24" spans="1:24" x14ac:dyDescent="0.3">
      <c r="A24" s="8" t="s">
        <v>51</v>
      </c>
      <c r="B24" s="8" t="s">
        <v>460</v>
      </c>
      <c r="C24" s="8" t="s">
        <v>452</v>
      </c>
      <c r="D24" s="8" t="s">
        <v>24</v>
      </c>
      <c r="E24" s="8" t="s">
        <v>51</v>
      </c>
      <c r="F24" s="8" t="s">
        <v>461</v>
      </c>
      <c r="G24" t="b">
        <v>1</v>
      </c>
      <c r="H24" s="8" t="s">
        <v>24</v>
      </c>
      <c r="I24" s="8" t="s">
        <v>51</v>
      </c>
      <c r="J24" s="8" t="s">
        <v>462</v>
      </c>
      <c r="K24" t="b">
        <v>1</v>
      </c>
      <c r="L24" s="8" t="s">
        <v>24</v>
      </c>
      <c r="N24" s="8" t="s">
        <v>24</v>
      </c>
      <c r="O24" s="8" t="s">
        <v>24</v>
      </c>
      <c r="P24" s="8" t="s">
        <v>24</v>
      </c>
      <c r="Q24" s="8" t="s">
        <v>24</v>
      </c>
      <c r="R24" s="8" t="s">
        <v>24</v>
      </c>
      <c r="T24" s="8" t="s">
        <v>24</v>
      </c>
      <c r="V24" s="8" t="s">
        <v>24</v>
      </c>
      <c r="X24" s="8" t="s">
        <v>24</v>
      </c>
    </row>
    <row r="25" spans="1:24" x14ac:dyDescent="0.3">
      <c r="A25" s="8" t="s">
        <v>52</v>
      </c>
      <c r="B25" s="8" t="s">
        <v>463</v>
      </c>
      <c r="C25" s="8" t="s">
        <v>452</v>
      </c>
      <c r="D25" s="8" t="s">
        <v>24</v>
      </c>
      <c r="E25" s="8" t="s">
        <v>52</v>
      </c>
      <c r="F25" s="8" t="s">
        <v>464</v>
      </c>
      <c r="G25" t="b">
        <v>1</v>
      </c>
      <c r="H25" s="8" t="s">
        <v>24</v>
      </c>
      <c r="I25" s="8" t="s">
        <v>52</v>
      </c>
      <c r="J25" s="8" t="s">
        <v>465</v>
      </c>
      <c r="K25" t="b">
        <v>1</v>
      </c>
      <c r="L25" s="8" t="s">
        <v>24</v>
      </c>
      <c r="N25" s="8" t="s">
        <v>24</v>
      </c>
      <c r="O25" s="8" t="s">
        <v>24</v>
      </c>
      <c r="P25" s="8" t="s">
        <v>24</v>
      </c>
      <c r="Q25" s="8" t="s">
        <v>24</v>
      </c>
      <c r="R25" s="8" t="s">
        <v>24</v>
      </c>
      <c r="T25" s="8" t="s">
        <v>24</v>
      </c>
      <c r="V25" s="8" t="s">
        <v>24</v>
      </c>
      <c r="X25" s="8" t="s">
        <v>24</v>
      </c>
    </row>
    <row r="26" spans="1:24" x14ac:dyDescent="0.3">
      <c r="A26" s="8" t="s">
        <v>53</v>
      </c>
      <c r="B26" s="8" t="s">
        <v>466</v>
      </c>
      <c r="C26" s="8" t="s">
        <v>452</v>
      </c>
      <c r="D26" s="8" t="s">
        <v>24</v>
      </c>
      <c r="E26" s="8" t="s">
        <v>53</v>
      </c>
      <c r="F26" s="8" t="s">
        <v>467</v>
      </c>
      <c r="G26" t="b">
        <v>1</v>
      </c>
      <c r="H26" s="8" t="s">
        <v>24</v>
      </c>
      <c r="I26" s="8" t="s">
        <v>53</v>
      </c>
      <c r="J26" s="8" t="s">
        <v>468</v>
      </c>
      <c r="K26" t="b">
        <v>1</v>
      </c>
      <c r="L26" s="8" t="s">
        <v>24</v>
      </c>
      <c r="N26" s="8" t="s">
        <v>24</v>
      </c>
      <c r="O26" s="8" t="s">
        <v>24</v>
      </c>
      <c r="P26" s="8" t="s">
        <v>24</v>
      </c>
      <c r="Q26" s="8" t="s">
        <v>24</v>
      </c>
      <c r="R26" s="8" t="s">
        <v>24</v>
      </c>
      <c r="T26" s="8" t="s">
        <v>24</v>
      </c>
      <c r="V26" s="8" t="s">
        <v>24</v>
      </c>
      <c r="X26" s="8" t="s">
        <v>24</v>
      </c>
    </row>
    <row r="27" spans="1:24" x14ac:dyDescent="0.3">
      <c r="A27" s="8" t="s">
        <v>66</v>
      </c>
      <c r="B27" s="8" t="s">
        <v>469</v>
      </c>
      <c r="C27" s="8" t="s">
        <v>452</v>
      </c>
      <c r="D27" s="8" t="s">
        <v>24</v>
      </c>
      <c r="E27" s="8" t="s">
        <v>66</v>
      </c>
      <c r="F27" s="8" t="s">
        <v>470</v>
      </c>
      <c r="G27" t="b">
        <v>1</v>
      </c>
      <c r="H27" s="8" t="s">
        <v>24</v>
      </c>
      <c r="I27" s="8" t="s">
        <v>66</v>
      </c>
      <c r="J27" s="8" t="s">
        <v>471</v>
      </c>
      <c r="K27" t="b">
        <v>1</v>
      </c>
      <c r="L27" s="8" t="s">
        <v>24</v>
      </c>
      <c r="N27" s="8" t="s">
        <v>24</v>
      </c>
      <c r="O27" s="8" t="s">
        <v>24</v>
      </c>
      <c r="P27" s="8" t="s">
        <v>24</v>
      </c>
      <c r="Q27" s="8" t="s">
        <v>24</v>
      </c>
      <c r="R27" s="8" t="s">
        <v>24</v>
      </c>
      <c r="T27" s="8" t="s">
        <v>24</v>
      </c>
      <c r="V27" s="8" t="s">
        <v>24</v>
      </c>
      <c r="X27" s="8" t="s">
        <v>24</v>
      </c>
    </row>
    <row r="28" spans="1:24" x14ac:dyDescent="0.3">
      <c r="A28" s="8" t="s">
        <v>67</v>
      </c>
      <c r="B28" s="8" t="s">
        <v>472</v>
      </c>
      <c r="C28" s="8" t="s">
        <v>452</v>
      </c>
      <c r="D28" s="8" t="s">
        <v>24</v>
      </c>
      <c r="E28" s="8" t="s">
        <v>67</v>
      </c>
      <c r="F28" s="8" t="s">
        <v>473</v>
      </c>
      <c r="G28" t="b">
        <v>1</v>
      </c>
      <c r="H28" s="8" t="s">
        <v>24</v>
      </c>
      <c r="I28" s="8" t="s">
        <v>67</v>
      </c>
      <c r="J28" s="8" t="s">
        <v>474</v>
      </c>
      <c r="K28" t="b">
        <v>1</v>
      </c>
      <c r="L28" s="8" t="s">
        <v>24</v>
      </c>
      <c r="N28" s="8" t="s">
        <v>24</v>
      </c>
      <c r="O28" s="8" t="s">
        <v>24</v>
      </c>
      <c r="P28" s="8" t="s">
        <v>24</v>
      </c>
      <c r="Q28" s="8" t="s">
        <v>24</v>
      </c>
      <c r="R28" s="8" t="s">
        <v>24</v>
      </c>
      <c r="T28" s="8" t="s">
        <v>24</v>
      </c>
      <c r="V28" s="8" t="s">
        <v>24</v>
      </c>
      <c r="X28" s="8" t="s">
        <v>24</v>
      </c>
    </row>
    <row r="29" spans="1:24" x14ac:dyDescent="0.3">
      <c r="A29" s="8" t="s">
        <v>68</v>
      </c>
      <c r="B29" s="8" t="s">
        <v>475</v>
      </c>
      <c r="C29" s="8" t="s">
        <v>452</v>
      </c>
      <c r="D29" s="8" t="s">
        <v>24</v>
      </c>
      <c r="E29" s="8" t="s">
        <v>68</v>
      </c>
      <c r="F29" s="8" t="s">
        <v>476</v>
      </c>
      <c r="G29" t="b">
        <v>1</v>
      </c>
      <c r="H29" s="8" t="s">
        <v>24</v>
      </c>
      <c r="I29" s="8" t="s">
        <v>68</v>
      </c>
      <c r="J29" s="8" t="s">
        <v>477</v>
      </c>
      <c r="K29" t="b">
        <v>1</v>
      </c>
      <c r="L29" s="8" t="s">
        <v>24</v>
      </c>
      <c r="N29" s="8" t="s">
        <v>24</v>
      </c>
      <c r="O29" s="8" t="s">
        <v>24</v>
      </c>
      <c r="P29" s="8" t="s">
        <v>24</v>
      </c>
      <c r="Q29" s="8" t="s">
        <v>24</v>
      </c>
      <c r="R29" s="8" t="s">
        <v>24</v>
      </c>
      <c r="T29" s="8" t="s">
        <v>24</v>
      </c>
      <c r="V29" s="8" t="s">
        <v>24</v>
      </c>
      <c r="X29" s="8" t="s">
        <v>24</v>
      </c>
    </row>
    <row r="30" spans="1:24" x14ac:dyDescent="0.3">
      <c r="A30" s="8" t="s">
        <v>69</v>
      </c>
      <c r="B30" s="8" t="s">
        <v>478</v>
      </c>
      <c r="C30" s="8" t="s">
        <v>452</v>
      </c>
      <c r="D30" s="8" t="s">
        <v>24</v>
      </c>
      <c r="E30" s="8" t="s">
        <v>69</v>
      </c>
      <c r="F30" s="8" t="s">
        <v>479</v>
      </c>
      <c r="G30" t="b">
        <v>1</v>
      </c>
      <c r="H30" s="8" t="s">
        <v>24</v>
      </c>
      <c r="I30" s="8" t="s">
        <v>69</v>
      </c>
      <c r="J30" s="8" t="s">
        <v>480</v>
      </c>
      <c r="K30" t="b">
        <v>1</v>
      </c>
      <c r="L30" s="8" t="s">
        <v>24</v>
      </c>
      <c r="N30" s="8" t="s">
        <v>24</v>
      </c>
      <c r="O30" s="8" t="s">
        <v>24</v>
      </c>
      <c r="P30" s="8" t="s">
        <v>24</v>
      </c>
      <c r="Q30" s="8" t="s">
        <v>24</v>
      </c>
      <c r="R30" s="8" t="s">
        <v>24</v>
      </c>
      <c r="T30" s="8" t="s">
        <v>24</v>
      </c>
      <c r="V30" s="8" t="s">
        <v>24</v>
      </c>
      <c r="X30" s="8" t="s">
        <v>24</v>
      </c>
    </row>
    <row r="31" spans="1:24" x14ac:dyDescent="0.3">
      <c r="A31" s="8" t="s">
        <v>70</v>
      </c>
      <c r="B31" s="8" t="s">
        <v>481</v>
      </c>
      <c r="C31" s="8" t="s">
        <v>452</v>
      </c>
      <c r="D31" s="8" t="s">
        <v>24</v>
      </c>
      <c r="E31" s="8" t="s">
        <v>70</v>
      </c>
      <c r="F31" s="8" t="s">
        <v>482</v>
      </c>
      <c r="G31" t="b">
        <v>1</v>
      </c>
      <c r="H31" s="8" t="s">
        <v>24</v>
      </c>
      <c r="I31" s="8" t="s">
        <v>70</v>
      </c>
      <c r="J31" s="8" t="s">
        <v>483</v>
      </c>
      <c r="K31" t="b">
        <v>1</v>
      </c>
      <c r="L31" s="8" t="s">
        <v>24</v>
      </c>
      <c r="N31" s="8" t="s">
        <v>24</v>
      </c>
      <c r="O31" s="8" t="s">
        <v>24</v>
      </c>
      <c r="P31" s="8" t="s">
        <v>24</v>
      </c>
      <c r="Q31" s="8" t="s">
        <v>24</v>
      </c>
      <c r="R31" s="8" t="s">
        <v>24</v>
      </c>
      <c r="T31" s="8" t="s">
        <v>24</v>
      </c>
      <c r="V31" s="8" t="s">
        <v>24</v>
      </c>
      <c r="X31" s="8" t="s">
        <v>24</v>
      </c>
    </row>
    <row r="32" spans="1:24" x14ac:dyDescent="0.3">
      <c r="A32" s="8" t="s">
        <v>71</v>
      </c>
      <c r="B32" s="8" t="s">
        <v>484</v>
      </c>
      <c r="C32" s="8" t="s">
        <v>452</v>
      </c>
      <c r="D32" s="8" t="s">
        <v>24</v>
      </c>
      <c r="E32" s="8" t="s">
        <v>71</v>
      </c>
      <c r="F32" s="8" t="s">
        <v>485</v>
      </c>
      <c r="G32" t="b">
        <v>1</v>
      </c>
      <c r="H32" s="8" t="s">
        <v>24</v>
      </c>
      <c r="I32" s="8" t="s">
        <v>71</v>
      </c>
      <c r="J32" s="8" t="s">
        <v>486</v>
      </c>
      <c r="K32" t="b">
        <v>1</v>
      </c>
      <c r="L32" s="8" t="s">
        <v>24</v>
      </c>
      <c r="N32" s="8" t="s">
        <v>24</v>
      </c>
      <c r="O32" s="8" t="s">
        <v>24</v>
      </c>
      <c r="P32" s="8" t="s">
        <v>24</v>
      </c>
      <c r="Q32" s="8" t="s">
        <v>24</v>
      </c>
      <c r="R32" s="8" t="s">
        <v>24</v>
      </c>
      <c r="T32" s="8" t="s">
        <v>24</v>
      </c>
      <c r="V32" s="8" t="s">
        <v>24</v>
      </c>
      <c r="X32" s="8" t="s">
        <v>24</v>
      </c>
    </row>
    <row r="33" spans="1:24" x14ac:dyDescent="0.3">
      <c r="A33" s="8" t="s">
        <v>72</v>
      </c>
      <c r="B33" s="8" t="s">
        <v>487</v>
      </c>
      <c r="C33" s="8" t="s">
        <v>452</v>
      </c>
      <c r="D33" s="8" t="s">
        <v>24</v>
      </c>
      <c r="E33" s="8" t="s">
        <v>72</v>
      </c>
      <c r="F33" s="8" t="s">
        <v>488</v>
      </c>
      <c r="G33" t="b">
        <v>1</v>
      </c>
      <c r="H33" s="8" t="s">
        <v>24</v>
      </c>
      <c r="I33" s="8" t="s">
        <v>72</v>
      </c>
      <c r="J33" s="8" t="s">
        <v>489</v>
      </c>
      <c r="K33" t="b">
        <v>1</v>
      </c>
      <c r="L33" s="8" t="s">
        <v>24</v>
      </c>
      <c r="N33" s="8" t="s">
        <v>24</v>
      </c>
      <c r="O33" s="8" t="s">
        <v>24</v>
      </c>
      <c r="P33" s="8" t="s">
        <v>24</v>
      </c>
      <c r="Q33" s="8" t="s">
        <v>24</v>
      </c>
      <c r="R33" s="8" t="s">
        <v>24</v>
      </c>
      <c r="T33" s="8" t="s">
        <v>24</v>
      </c>
      <c r="V33" s="8" t="s">
        <v>24</v>
      </c>
      <c r="X33" s="8" t="s">
        <v>24</v>
      </c>
    </row>
    <row r="34" spans="1:24" x14ac:dyDescent="0.3">
      <c r="A34" s="8" t="s">
        <v>73</v>
      </c>
      <c r="B34" s="8" t="s">
        <v>490</v>
      </c>
      <c r="C34" s="8" t="s">
        <v>452</v>
      </c>
      <c r="D34" s="8" t="s">
        <v>24</v>
      </c>
      <c r="E34" s="8" t="s">
        <v>73</v>
      </c>
      <c r="F34" s="8" t="s">
        <v>491</v>
      </c>
      <c r="G34" t="b">
        <v>1</v>
      </c>
      <c r="H34" s="8" t="s">
        <v>24</v>
      </c>
      <c r="I34" s="8" t="s">
        <v>73</v>
      </c>
      <c r="J34" s="8" t="s">
        <v>492</v>
      </c>
      <c r="K34" t="b">
        <v>1</v>
      </c>
      <c r="L34" s="8" t="s">
        <v>24</v>
      </c>
      <c r="N34" s="8" t="s">
        <v>24</v>
      </c>
      <c r="O34" s="8" t="s">
        <v>24</v>
      </c>
      <c r="P34" s="8" t="s">
        <v>24</v>
      </c>
      <c r="Q34" s="8" t="s">
        <v>24</v>
      </c>
      <c r="R34" s="8" t="s">
        <v>24</v>
      </c>
      <c r="T34" s="8" t="s">
        <v>24</v>
      </c>
      <c r="V34" s="8" t="s">
        <v>24</v>
      </c>
      <c r="X34" s="8" t="s">
        <v>24</v>
      </c>
    </row>
    <row r="35" spans="1:24" x14ac:dyDescent="0.3">
      <c r="A35" s="8" t="s">
        <v>74</v>
      </c>
      <c r="B35" s="8" t="s">
        <v>493</v>
      </c>
      <c r="C35" s="8" t="s">
        <v>452</v>
      </c>
      <c r="D35" s="8" t="s">
        <v>24</v>
      </c>
      <c r="E35" s="8" t="s">
        <v>74</v>
      </c>
      <c r="F35" s="8" t="s">
        <v>494</v>
      </c>
      <c r="G35" t="b">
        <v>1</v>
      </c>
      <c r="H35" s="8" t="s">
        <v>24</v>
      </c>
      <c r="I35" s="8" t="s">
        <v>74</v>
      </c>
      <c r="J35" s="8" t="s">
        <v>495</v>
      </c>
      <c r="K35" t="b">
        <v>1</v>
      </c>
      <c r="L35" s="8" t="s">
        <v>24</v>
      </c>
      <c r="N35" s="8" t="s">
        <v>24</v>
      </c>
      <c r="O35" s="8" t="s">
        <v>24</v>
      </c>
      <c r="P35" s="8" t="s">
        <v>24</v>
      </c>
      <c r="Q35" s="8" t="s">
        <v>24</v>
      </c>
      <c r="R35" s="8" t="s">
        <v>24</v>
      </c>
      <c r="T35" s="8" t="s">
        <v>24</v>
      </c>
      <c r="V35" s="8" t="s">
        <v>24</v>
      </c>
      <c r="X35" s="8" t="s">
        <v>24</v>
      </c>
    </row>
    <row r="36" spans="1:24" x14ac:dyDescent="0.3">
      <c r="A36" s="8" t="s">
        <v>75</v>
      </c>
      <c r="B36" s="8" t="s">
        <v>496</v>
      </c>
      <c r="C36" s="8" t="s">
        <v>452</v>
      </c>
      <c r="D36" s="8" t="s">
        <v>24</v>
      </c>
      <c r="E36" s="8" t="s">
        <v>75</v>
      </c>
      <c r="F36" s="8" t="s">
        <v>497</v>
      </c>
      <c r="G36" t="b">
        <v>1</v>
      </c>
      <c r="H36" s="8" t="s">
        <v>24</v>
      </c>
      <c r="I36" s="8" t="s">
        <v>75</v>
      </c>
      <c r="J36" s="8" t="s">
        <v>498</v>
      </c>
      <c r="K36" t="b">
        <v>1</v>
      </c>
      <c r="L36" s="8" t="s">
        <v>24</v>
      </c>
      <c r="N36" s="8" t="s">
        <v>24</v>
      </c>
      <c r="O36" s="8" t="s">
        <v>24</v>
      </c>
      <c r="P36" s="8" t="s">
        <v>24</v>
      </c>
      <c r="Q36" s="8" t="s">
        <v>24</v>
      </c>
      <c r="R36" s="8" t="s">
        <v>24</v>
      </c>
      <c r="T36" s="8" t="s">
        <v>24</v>
      </c>
      <c r="V36" s="8" t="s">
        <v>24</v>
      </c>
      <c r="X36" s="8" t="s">
        <v>24</v>
      </c>
    </row>
    <row r="37" spans="1:24" x14ac:dyDescent="0.3">
      <c r="A37" s="8" t="s">
        <v>76</v>
      </c>
      <c r="B37" s="8" t="s">
        <v>496</v>
      </c>
      <c r="C37" s="8" t="s">
        <v>452</v>
      </c>
      <c r="D37" s="8" t="s">
        <v>24</v>
      </c>
      <c r="E37" s="8" t="s">
        <v>76</v>
      </c>
      <c r="F37" s="8" t="s">
        <v>497</v>
      </c>
      <c r="G37" t="b">
        <v>1</v>
      </c>
      <c r="H37" s="8" t="s">
        <v>24</v>
      </c>
      <c r="I37" s="8" t="s">
        <v>76</v>
      </c>
      <c r="J37" s="8" t="s">
        <v>498</v>
      </c>
      <c r="K37" t="b">
        <v>1</v>
      </c>
      <c r="L37" s="8" t="s">
        <v>24</v>
      </c>
      <c r="N37" s="8" t="s">
        <v>24</v>
      </c>
      <c r="O37" s="8" t="s">
        <v>24</v>
      </c>
      <c r="P37" s="8" t="s">
        <v>24</v>
      </c>
      <c r="Q37" s="8" t="s">
        <v>24</v>
      </c>
      <c r="R37" s="8" t="s">
        <v>24</v>
      </c>
      <c r="T37" s="8" t="s">
        <v>24</v>
      </c>
      <c r="V37" s="8" t="s">
        <v>24</v>
      </c>
      <c r="X37" s="8" t="s">
        <v>24</v>
      </c>
    </row>
    <row r="38" spans="1:24" x14ac:dyDescent="0.3">
      <c r="A38" s="8" t="s">
        <v>77</v>
      </c>
      <c r="B38" s="8" t="s">
        <v>493</v>
      </c>
      <c r="C38" s="8" t="s">
        <v>452</v>
      </c>
      <c r="D38" s="8" t="s">
        <v>24</v>
      </c>
      <c r="E38" s="8" t="s">
        <v>77</v>
      </c>
      <c r="F38" s="8" t="s">
        <v>494</v>
      </c>
      <c r="G38" t="b">
        <v>1</v>
      </c>
      <c r="H38" s="8" t="s">
        <v>24</v>
      </c>
      <c r="I38" s="8" t="s">
        <v>77</v>
      </c>
      <c r="J38" s="8" t="s">
        <v>495</v>
      </c>
      <c r="K38" t="b">
        <v>1</v>
      </c>
      <c r="L38" s="8" t="s">
        <v>24</v>
      </c>
      <c r="N38" s="8" t="s">
        <v>24</v>
      </c>
      <c r="O38" s="8" t="s">
        <v>24</v>
      </c>
      <c r="P38" s="8" t="s">
        <v>24</v>
      </c>
      <c r="Q38" s="8" t="s">
        <v>24</v>
      </c>
      <c r="R38" s="8" t="s">
        <v>24</v>
      </c>
      <c r="T38" s="8" t="s">
        <v>24</v>
      </c>
      <c r="V38" s="8" t="s">
        <v>24</v>
      </c>
      <c r="X38" s="8" t="s">
        <v>24</v>
      </c>
    </row>
    <row r="39" spans="1:24" x14ac:dyDescent="0.3">
      <c r="A39" s="8" t="s">
        <v>78</v>
      </c>
      <c r="B39" s="8" t="s">
        <v>490</v>
      </c>
      <c r="C39" s="8" t="s">
        <v>452</v>
      </c>
      <c r="D39" s="8" t="s">
        <v>24</v>
      </c>
      <c r="E39" s="8" t="s">
        <v>78</v>
      </c>
      <c r="F39" s="8" t="s">
        <v>491</v>
      </c>
      <c r="G39" t="b">
        <v>1</v>
      </c>
      <c r="H39" s="8" t="s">
        <v>24</v>
      </c>
      <c r="I39" s="8" t="s">
        <v>78</v>
      </c>
      <c r="J39" s="8" t="s">
        <v>492</v>
      </c>
      <c r="K39" t="b">
        <v>1</v>
      </c>
      <c r="L39" s="8" t="s">
        <v>24</v>
      </c>
      <c r="N39" s="8" t="s">
        <v>24</v>
      </c>
      <c r="O39" s="8" t="s">
        <v>24</v>
      </c>
      <c r="P39" s="8" t="s">
        <v>24</v>
      </c>
      <c r="Q39" s="8" t="s">
        <v>24</v>
      </c>
      <c r="R39" s="8" t="s">
        <v>24</v>
      </c>
      <c r="T39" s="8" t="s">
        <v>24</v>
      </c>
      <c r="V39" s="8" t="s">
        <v>24</v>
      </c>
      <c r="X39" s="8" t="s">
        <v>24</v>
      </c>
    </row>
    <row r="40" spans="1:24" x14ac:dyDescent="0.3">
      <c r="A40" s="8" t="s">
        <v>79</v>
      </c>
      <c r="B40" s="8" t="s">
        <v>487</v>
      </c>
      <c r="C40" s="8" t="s">
        <v>452</v>
      </c>
      <c r="D40" s="8" t="s">
        <v>24</v>
      </c>
      <c r="E40" s="8" t="s">
        <v>79</v>
      </c>
      <c r="F40" s="8" t="s">
        <v>488</v>
      </c>
      <c r="G40" t="b">
        <v>1</v>
      </c>
      <c r="H40" s="8" t="s">
        <v>24</v>
      </c>
      <c r="I40" s="8" t="s">
        <v>79</v>
      </c>
      <c r="J40" s="8" t="s">
        <v>489</v>
      </c>
      <c r="K40" t="b">
        <v>1</v>
      </c>
      <c r="L40" s="8" t="s">
        <v>24</v>
      </c>
      <c r="N40" s="8" t="s">
        <v>24</v>
      </c>
      <c r="O40" s="8" t="s">
        <v>24</v>
      </c>
      <c r="P40" s="8" t="s">
        <v>24</v>
      </c>
      <c r="Q40" s="8" t="s">
        <v>24</v>
      </c>
      <c r="R40" s="8" t="s">
        <v>24</v>
      </c>
      <c r="T40" s="8" t="s">
        <v>24</v>
      </c>
      <c r="V40" s="8" t="s">
        <v>24</v>
      </c>
      <c r="X40" s="8" t="s">
        <v>24</v>
      </c>
    </row>
    <row r="41" spans="1:24" x14ac:dyDescent="0.3">
      <c r="A41" s="8" t="s">
        <v>80</v>
      </c>
      <c r="B41" s="8" t="s">
        <v>484</v>
      </c>
      <c r="C41" s="8" t="s">
        <v>452</v>
      </c>
      <c r="D41" s="8" t="s">
        <v>24</v>
      </c>
      <c r="E41" s="8" t="s">
        <v>80</v>
      </c>
      <c r="F41" s="8" t="s">
        <v>485</v>
      </c>
      <c r="G41" t="b">
        <v>1</v>
      </c>
      <c r="H41" s="8" t="s">
        <v>24</v>
      </c>
      <c r="I41" s="8" t="s">
        <v>80</v>
      </c>
      <c r="J41" s="8" t="s">
        <v>486</v>
      </c>
      <c r="K41" t="b">
        <v>1</v>
      </c>
      <c r="L41" s="8" t="s">
        <v>24</v>
      </c>
      <c r="N41" s="8" t="s">
        <v>24</v>
      </c>
      <c r="O41" s="8" t="s">
        <v>24</v>
      </c>
      <c r="P41" s="8" t="s">
        <v>24</v>
      </c>
      <c r="Q41" s="8" t="s">
        <v>24</v>
      </c>
      <c r="R41" s="8" t="s">
        <v>24</v>
      </c>
      <c r="T41" s="8" t="s">
        <v>24</v>
      </c>
      <c r="V41" s="8" t="s">
        <v>24</v>
      </c>
      <c r="X41" s="8" t="s">
        <v>24</v>
      </c>
    </row>
    <row r="42" spans="1:24" x14ac:dyDescent="0.3">
      <c r="A42" s="8" t="s">
        <v>81</v>
      </c>
      <c r="B42" s="8" t="s">
        <v>481</v>
      </c>
      <c r="C42" s="8" t="s">
        <v>452</v>
      </c>
      <c r="D42" s="8" t="s">
        <v>24</v>
      </c>
      <c r="E42" s="8" t="s">
        <v>81</v>
      </c>
      <c r="F42" s="8" t="s">
        <v>482</v>
      </c>
      <c r="G42" t="b">
        <v>1</v>
      </c>
      <c r="H42" s="8" t="s">
        <v>24</v>
      </c>
      <c r="I42" s="8" t="s">
        <v>81</v>
      </c>
      <c r="J42" s="8" t="s">
        <v>483</v>
      </c>
      <c r="K42" t="b">
        <v>1</v>
      </c>
      <c r="L42" s="8" t="s">
        <v>24</v>
      </c>
      <c r="N42" s="8" t="s">
        <v>24</v>
      </c>
      <c r="O42" s="8" t="s">
        <v>24</v>
      </c>
      <c r="P42" s="8" t="s">
        <v>24</v>
      </c>
      <c r="Q42" s="8" t="s">
        <v>24</v>
      </c>
      <c r="R42" s="8" t="s">
        <v>24</v>
      </c>
      <c r="T42" s="8" t="s">
        <v>24</v>
      </c>
      <c r="V42" s="8" t="s">
        <v>24</v>
      </c>
      <c r="X42" s="8" t="s">
        <v>24</v>
      </c>
    </row>
    <row r="43" spans="1:24" x14ac:dyDescent="0.3">
      <c r="A43" s="8" t="s">
        <v>82</v>
      </c>
      <c r="B43" s="8" t="s">
        <v>478</v>
      </c>
      <c r="C43" s="8" t="s">
        <v>452</v>
      </c>
      <c r="D43" s="8" t="s">
        <v>24</v>
      </c>
      <c r="E43" s="8" t="s">
        <v>82</v>
      </c>
      <c r="F43" s="8" t="s">
        <v>479</v>
      </c>
      <c r="G43" t="b">
        <v>1</v>
      </c>
      <c r="H43" s="8" t="s">
        <v>24</v>
      </c>
      <c r="I43" s="8" t="s">
        <v>82</v>
      </c>
      <c r="J43" s="8" t="s">
        <v>480</v>
      </c>
      <c r="K43" t="b">
        <v>1</v>
      </c>
      <c r="L43" s="8" t="s">
        <v>24</v>
      </c>
      <c r="N43" s="8" t="s">
        <v>24</v>
      </c>
      <c r="O43" s="8" t="s">
        <v>24</v>
      </c>
      <c r="P43" s="8" t="s">
        <v>24</v>
      </c>
      <c r="Q43" s="8" t="s">
        <v>24</v>
      </c>
      <c r="R43" s="8" t="s">
        <v>24</v>
      </c>
      <c r="T43" s="8" t="s">
        <v>24</v>
      </c>
      <c r="V43" s="8" t="s">
        <v>24</v>
      </c>
      <c r="X43" s="8" t="s">
        <v>24</v>
      </c>
    </row>
    <row r="44" spans="1:24" x14ac:dyDescent="0.3">
      <c r="A44" s="8" t="s">
        <v>83</v>
      </c>
      <c r="B44" s="8" t="s">
        <v>475</v>
      </c>
      <c r="C44" s="8" t="s">
        <v>452</v>
      </c>
      <c r="D44" s="8" t="s">
        <v>24</v>
      </c>
      <c r="E44" s="8" t="s">
        <v>83</v>
      </c>
      <c r="F44" s="8" t="s">
        <v>476</v>
      </c>
      <c r="G44" t="b">
        <v>1</v>
      </c>
      <c r="H44" s="8" t="s">
        <v>24</v>
      </c>
      <c r="I44" s="8" t="s">
        <v>83</v>
      </c>
      <c r="J44" s="8" t="s">
        <v>477</v>
      </c>
      <c r="K44" t="b">
        <v>1</v>
      </c>
      <c r="L44" s="8" t="s">
        <v>24</v>
      </c>
      <c r="N44" s="8" t="s">
        <v>24</v>
      </c>
      <c r="O44" s="8" t="s">
        <v>24</v>
      </c>
      <c r="P44" s="8" t="s">
        <v>24</v>
      </c>
      <c r="Q44" s="8" t="s">
        <v>24</v>
      </c>
      <c r="R44" s="8" t="s">
        <v>24</v>
      </c>
      <c r="T44" s="8" t="s">
        <v>24</v>
      </c>
      <c r="V44" s="8" t="s">
        <v>24</v>
      </c>
      <c r="X44" s="8" t="s">
        <v>24</v>
      </c>
    </row>
    <row r="45" spans="1:24" x14ac:dyDescent="0.3">
      <c r="A45" s="8" t="s">
        <v>84</v>
      </c>
      <c r="B45" s="8" t="s">
        <v>472</v>
      </c>
      <c r="C45" s="8" t="s">
        <v>452</v>
      </c>
      <c r="D45" s="8" t="s">
        <v>24</v>
      </c>
      <c r="E45" s="8" t="s">
        <v>84</v>
      </c>
      <c r="F45" s="8" t="s">
        <v>473</v>
      </c>
      <c r="G45" t="b">
        <v>1</v>
      </c>
      <c r="H45" s="8" t="s">
        <v>24</v>
      </c>
      <c r="I45" s="8" t="s">
        <v>84</v>
      </c>
      <c r="J45" s="8" t="s">
        <v>474</v>
      </c>
      <c r="K45" t="b">
        <v>1</v>
      </c>
      <c r="L45" s="8" t="s">
        <v>24</v>
      </c>
      <c r="N45" s="8" t="s">
        <v>24</v>
      </c>
      <c r="O45" s="8" t="s">
        <v>24</v>
      </c>
      <c r="P45" s="8" t="s">
        <v>24</v>
      </c>
      <c r="Q45" s="8" t="s">
        <v>24</v>
      </c>
      <c r="R45" s="8" t="s">
        <v>24</v>
      </c>
      <c r="T45" s="8" t="s">
        <v>24</v>
      </c>
      <c r="V45" s="8" t="s">
        <v>24</v>
      </c>
      <c r="X45" s="8" t="s">
        <v>24</v>
      </c>
    </row>
    <row r="46" spans="1:24" x14ac:dyDescent="0.3">
      <c r="A46" s="8" t="s">
        <v>85</v>
      </c>
      <c r="B46" s="8" t="s">
        <v>469</v>
      </c>
      <c r="C46" s="8" t="s">
        <v>452</v>
      </c>
      <c r="D46" s="8" t="s">
        <v>24</v>
      </c>
      <c r="E46" s="8" t="s">
        <v>85</v>
      </c>
      <c r="F46" s="8" t="s">
        <v>470</v>
      </c>
      <c r="G46" t="b">
        <v>1</v>
      </c>
      <c r="H46" s="8" t="s">
        <v>24</v>
      </c>
      <c r="I46" s="8" t="s">
        <v>85</v>
      </c>
      <c r="J46" s="8" t="s">
        <v>471</v>
      </c>
      <c r="K46" t="b">
        <v>1</v>
      </c>
      <c r="L46" s="8" t="s">
        <v>24</v>
      </c>
      <c r="N46" s="8" t="s">
        <v>24</v>
      </c>
      <c r="O46" s="8" t="s">
        <v>24</v>
      </c>
      <c r="P46" s="8" t="s">
        <v>24</v>
      </c>
      <c r="Q46" s="8" t="s">
        <v>24</v>
      </c>
      <c r="R46" s="8" t="s">
        <v>24</v>
      </c>
      <c r="T46" s="8" t="s">
        <v>24</v>
      </c>
      <c r="V46" s="8" t="s">
        <v>24</v>
      </c>
      <c r="X46" s="8" t="s">
        <v>24</v>
      </c>
    </row>
    <row r="47" spans="1:24" x14ac:dyDescent="0.3">
      <c r="A47" s="8" t="s">
        <v>86</v>
      </c>
      <c r="B47" s="8" t="s">
        <v>466</v>
      </c>
      <c r="C47" s="8" t="s">
        <v>452</v>
      </c>
      <c r="D47" s="8" t="s">
        <v>24</v>
      </c>
      <c r="E47" s="8" t="s">
        <v>86</v>
      </c>
      <c r="F47" s="8" t="s">
        <v>467</v>
      </c>
      <c r="G47" t="b">
        <v>1</v>
      </c>
      <c r="H47" s="8" t="s">
        <v>24</v>
      </c>
      <c r="I47" s="8" t="s">
        <v>86</v>
      </c>
      <c r="J47" s="8" t="s">
        <v>468</v>
      </c>
      <c r="K47" t="b">
        <v>1</v>
      </c>
      <c r="L47" s="8" t="s">
        <v>24</v>
      </c>
      <c r="N47" s="8" t="s">
        <v>24</v>
      </c>
      <c r="O47" s="8" t="s">
        <v>24</v>
      </c>
      <c r="P47" s="8" t="s">
        <v>24</v>
      </c>
      <c r="Q47" s="8" t="s">
        <v>24</v>
      </c>
      <c r="R47" s="8" t="s">
        <v>24</v>
      </c>
      <c r="T47" s="8" t="s">
        <v>24</v>
      </c>
      <c r="V47" s="8" t="s">
        <v>24</v>
      </c>
      <c r="X47" s="8" t="s">
        <v>24</v>
      </c>
    </row>
    <row r="48" spans="1:24" x14ac:dyDescent="0.3">
      <c r="A48" s="8" t="s">
        <v>87</v>
      </c>
      <c r="B48" s="8" t="s">
        <v>463</v>
      </c>
      <c r="C48" s="8" t="s">
        <v>452</v>
      </c>
      <c r="D48" s="8" t="s">
        <v>24</v>
      </c>
      <c r="E48" s="8" t="s">
        <v>87</v>
      </c>
      <c r="F48" s="8" t="s">
        <v>464</v>
      </c>
      <c r="G48" t="b">
        <v>1</v>
      </c>
      <c r="H48" s="8" t="s">
        <v>24</v>
      </c>
      <c r="I48" s="8" t="s">
        <v>87</v>
      </c>
      <c r="J48" s="8" t="s">
        <v>465</v>
      </c>
      <c r="K48" t="b">
        <v>1</v>
      </c>
      <c r="L48" s="8" t="s">
        <v>24</v>
      </c>
      <c r="N48" s="8" t="s">
        <v>24</v>
      </c>
      <c r="O48" s="8" t="s">
        <v>24</v>
      </c>
      <c r="P48" s="8" t="s">
        <v>24</v>
      </c>
      <c r="Q48" s="8" t="s">
        <v>24</v>
      </c>
      <c r="R48" s="8" t="s">
        <v>24</v>
      </c>
      <c r="T48" s="8" t="s">
        <v>24</v>
      </c>
      <c r="V48" s="8" t="s">
        <v>24</v>
      </c>
      <c r="X48" s="8" t="s">
        <v>24</v>
      </c>
    </row>
    <row r="49" spans="1:24" x14ac:dyDescent="0.3">
      <c r="A49" s="8" t="s">
        <v>88</v>
      </c>
      <c r="B49" s="8" t="s">
        <v>460</v>
      </c>
      <c r="C49" s="8" t="s">
        <v>452</v>
      </c>
      <c r="D49" s="8" t="s">
        <v>24</v>
      </c>
      <c r="E49" s="8" t="s">
        <v>88</v>
      </c>
      <c r="F49" s="8" t="s">
        <v>461</v>
      </c>
      <c r="G49" t="b">
        <v>1</v>
      </c>
      <c r="H49" s="8" t="s">
        <v>24</v>
      </c>
      <c r="I49" s="8" t="s">
        <v>88</v>
      </c>
      <c r="J49" s="8" t="s">
        <v>462</v>
      </c>
      <c r="K49" t="b">
        <v>1</v>
      </c>
      <c r="L49" s="8" t="s">
        <v>24</v>
      </c>
      <c r="N49" s="8" t="s">
        <v>24</v>
      </c>
      <c r="O49" s="8" t="s">
        <v>24</v>
      </c>
      <c r="P49" s="8" t="s">
        <v>24</v>
      </c>
      <c r="Q49" s="8" t="s">
        <v>24</v>
      </c>
      <c r="R49" s="8" t="s">
        <v>24</v>
      </c>
      <c r="T49" s="8" t="s">
        <v>24</v>
      </c>
      <c r="V49" s="8" t="s">
        <v>24</v>
      </c>
      <c r="X49" s="8" t="s">
        <v>24</v>
      </c>
    </row>
    <row r="50" spans="1:24" x14ac:dyDescent="0.3">
      <c r="A50" s="8" t="s">
        <v>89</v>
      </c>
      <c r="B50" s="8" t="s">
        <v>457</v>
      </c>
      <c r="C50" s="8" t="s">
        <v>452</v>
      </c>
      <c r="D50" s="8" t="s">
        <v>24</v>
      </c>
      <c r="E50" s="8" t="s">
        <v>89</v>
      </c>
      <c r="F50" s="8" t="s">
        <v>458</v>
      </c>
      <c r="G50" t="b">
        <v>1</v>
      </c>
      <c r="H50" s="8" t="s">
        <v>24</v>
      </c>
      <c r="I50" s="8" t="s">
        <v>89</v>
      </c>
      <c r="J50" s="8" t="s">
        <v>459</v>
      </c>
      <c r="K50" t="b">
        <v>1</v>
      </c>
      <c r="L50" s="8" t="s">
        <v>24</v>
      </c>
      <c r="N50" s="8" t="s">
        <v>24</v>
      </c>
      <c r="O50" s="8" t="s">
        <v>24</v>
      </c>
      <c r="P50" s="8" t="s">
        <v>24</v>
      </c>
      <c r="Q50" s="8" t="s">
        <v>24</v>
      </c>
      <c r="R50" s="8" t="s">
        <v>24</v>
      </c>
      <c r="T50" s="8" t="s">
        <v>24</v>
      </c>
      <c r="V50" s="8" t="s">
        <v>24</v>
      </c>
      <c r="X50" s="8" t="s">
        <v>24</v>
      </c>
    </row>
    <row r="51" spans="1:24" x14ac:dyDescent="0.3">
      <c r="A51" s="8" t="s">
        <v>90</v>
      </c>
      <c r="B51" s="8" t="s">
        <v>454</v>
      </c>
      <c r="C51" s="8" t="s">
        <v>452</v>
      </c>
      <c r="D51" s="8" t="s">
        <v>24</v>
      </c>
      <c r="E51" s="8" t="s">
        <v>90</v>
      </c>
      <c r="F51" s="8" t="s">
        <v>455</v>
      </c>
      <c r="G51" t="b">
        <v>1</v>
      </c>
      <c r="H51" s="8" t="s">
        <v>24</v>
      </c>
      <c r="I51" s="8" t="s">
        <v>90</v>
      </c>
      <c r="J51" s="8" t="s">
        <v>456</v>
      </c>
      <c r="K51" t="b">
        <v>1</v>
      </c>
      <c r="L51" s="8" t="s">
        <v>24</v>
      </c>
      <c r="N51" s="8" t="s">
        <v>24</v>
      </c>
      <c r="O51" s="8" t="s">
        <v>24</v>
      </c>
      <c r="P51" s="8" t="s">
        <v>24</v>
      </c>
      <c r="Q51" s="8" t="s">
        <v>24</v>
      </c>
      <c r="R51" s="8" t="s">
        <v>24</v>
      </c>
      <c r="T51" s="8" t="s">
        <v>24</v>
      </c>
      <c r="V51" s="8" t="s">
        <v>24</v>
      </c>
      <c r="X51" s="8" t="s">
        <v>24</v>
      </c>
    </row>
    <row r="52" spans="1:24" x14ac:dyDescent="0.3">
      <c r="A52" s="8" t="s">
        <v>91</v>
      </c>
      <c r="B52" s="8" t="s">
        <v>499</v>
      </c>
      <c r="C52" s="8" t="s">
        <v>452</v>
      </c>
      <c r="D52" s="8" t="s">
        <v>24</v>
      </c>
      <c r="E52" s="8" t="s">
        <v>91</v>
      </c>
      <c r="F52" s="8" t="s">
        <v>500</v>
      </c>
      <c r="G52" t="b">
        <v>1</v>
      </c>
      <c r="H52" s="8" t="s">
        <v>24</v>
      </c>
      <c r="I52" s="8" t="s">
        <v>91</v>
      </c>
      <c r="J52" s="8" t="s">
        <v>501</v>
      </c>
      <c r="K52" t="b">
        <v>1</v>
      </c>
      <c r="L52" s="8" t="s">
        <v>24</v>
      </c>
      <c r="N52" s="8" t="s">
        <v>24</v>
      </c>
      <c r="O52" s="8" t="s">
        <v>24</v>
      </c>
      <c r="P52" s="8" t="s">
        <v>24</v>
      </c>
      <c r="Q52" s="8" t="s">
        <v>24</v>
      </c>
      <c r="R52" s="8" t="s">
        <v>24</v>
      </c>
      <c r="T52" s="8" t="s">
        <v>24</v>
      </c>
      <c r="V52" s="8" t="s">
        <v>24</v>
      </c>
      <c r="X52" s="8" t="s">
        <v>24</v>
      </c>
    </row>
    <row r="53" spans="1:24" x14ac:dyDescent="0.3">
      <c r="A53" s="8" t="s">
        <v>92</v>
      </c>
      <c r="B53" s="8" t="s">
        <v>502</v>
      </c>
      <c r="C53" s="8" t="s">
        <v>452</v>
      </c>
      <c r="D53" s="8" t="s">
        <v>24</v>
      </c>
      <c r="E53" s="8" t="s">
        <v>92</v>
      </c>
      <c r="F53" s="8" t="s">
        <v>503</v>
      </c>
      <c r="G53" t="b">
        <v>1</v>
      </c>
      <c r="H53" s="8" t="s">
        <v>24</v>
      </c>
      <c r="I53" s="8" t="s">
        <v>92</v>
      </c>
      <c r="J53" s="8" t="s">
        <v>504</v>
      </c>
      <c r="K53" t="b">
        <v>1</v>
      </c>
      <c r="L53" s="8" t="s">
        <v>24</v>
      </c>
      <c r="N53" s="8" t="s">
        <v>24</v>
      </c>
      <c r="O53" s="8" t="s">
        <v>24</v>
      </c>
      <c r="P53" s="8" t="s">
        <v>24</v>
      </c>
      <c r="Q53" s="8" t="s">
        <v>24</v>
      </c>
      <c r="R53" s="8" t="s">
        <v>24</v>
      </c>
      <c r="T53" s="8" t="s">
        <v>24</v>
      </c>
      <c r="V53" s="8" t="s">
        <v>24</v>
      </c>
      <c r="X53" s="8" t="s">
        <v>24</v>
      </c>
    </row>
    <row r="54" spans="1:24" x14ac:dyDescent="0.3">
      <c r="A54" s="8" t="s">
        <v>93</v>
      </c>
      <c r="B54" s="8" t="s">
        <v>505</v>
      </c>
      <c r="C54" s="8" t="s">
        <v>452</v>
      </c>
      <c r="D54" s="8" t="s">
        <v>24</v>
      </c>
      <c r="E54" s="8" t="s">
        <v>93</v>
      </c>
      <c r="F54" s="8" t="s">
        <v>506</v>
      </c>
      <c r="G54" t="b">
        <v>1</v>
      </c>
      <c r="H54" s="8" t="s">
        <v>24</v>
      </c>
      <c r="I54" s="8" t="s">
        <v>93</v>
      </c>
      <c r="J54" s="8" t="s">
        <v>507</v>
      </c>
      <c r="K54" t="b">
        <v>1</v>
      </c>
      <c r="L54" s="8" t="s">
        <v>24</v>
      </c>
      <c r="N54" s="8" t="s">
        <v>24</v>
      </c>
      <c r="O54" s="8" t="s">
        <v>24</v>
      </c>
      <c r="P54" s="8" t="s">
        <v>24</v>
      </c>
      <c r="Q54" s="8" t="s">
        <v>24</v>
      </c>
      <c r="R54" s="8" t="s">
        <v>24</v>
      </c>
      <c r="T54" s="8" t="s">
        <v>24</v>
      </c>
      <c r="V54" s="8" t="s">
        <v>24</v>
      </c>
      <c r="X54" s="8" t="s">
        <v>24</v>
      </c>
    </row>
    <row r="55" spans="1:24" x14ac:dyDescent="0.3">
      <c r="A55" s="8" t="s">
        <v>94</v>
      </c>
      <c r="B55" s="8" t="s">
        <v>508</v>
      </c>
      <c r="C55" s="8" t="s">
        <v>452</v>
      </c>
      <c r="D55" s="8" t="s">
        <v>24</v>
      </c>
      <c r="E55" s="8" t="s">
        <v>94</v>
      </c>
      <c r="F55" s="8" t="s">
        <v>509</v>
      </c>
      <c r="G55" t="b">
        <v>1</v>
      </c>
      <c r="H55" s="8" t="s">
        <v>24</v>
      </c>
      <c r="I55" s="8" t="s">
        <v>94</v>
      </c>
      <c r="J55" s="8" t="s">
        <v>510</v>
      </c>
      <c r="K55" t="b">
        <v>1</v>
      </c>
      <c r="L55" s="8" t="s">
        <v>24</v>
      </c>
      <c r="N55" s="8" t="s">
        <v>24</v>
      </c>
      <c r="O55" s="8" t="s">
        <v>24</v>
      </c>
      <c r="P55" s="8" t="s">
        <v>24</v>
      </c>
      <c r="Q55" s="8" t="s">
        <v>24</v>
      </c>
      <c r="R55" s="8" t="s">
        <v>24</v>
      </c>
      <c r="T55" s="8" t="s">
        <v>24</v>
      </c>
      <c r="V55" s="8" t="s">
        <v>24</v>
      </c>
      <c r="X55" s="8" t="s">
        <v>24</v>
      </c>
    </row>
    <row r="56" spans="1:24" x14ac:dyDescent="0.3">
      <c r="A56" s="8" t="s">
        <v>95</v>
      </c>
      <c r="B56" s="8" t="s">
        <v>511</v>
      </c>
      <c r="C56" s="8" t="s">
        <v>452</v>
      </c>
      <c r="D56" s="8" t="s">
        <v>24</v>
      </c>
      <c r="E56" s="8" t="s">
        <v>95</v>
      </c>
      <c r="F56" s="8" t="s">
        <v>512</v>
      </c>
      <c r="G56" t="b">
        <v>1</v>
      </c>
      <c r="H56" s="8" t="s">
        <v>24</v>
      </c>
      <c r="I56" s="8" t="s">
        <v>95</v>
      </c>
      <c r="J56" s="8" t="s">
        <v>513</v>
      </c>
      <c r="K56" t="b">
        <v>1</v>
      </c>
      <c r="L56" s="8" t="s">
        <v>24</v>
      </c>
      <c r="N56" s="8" t="s">
        <v>24</v>
      </c>
      <c r="O56" s="8" t="s">
        <v>24</v>
      </c>
      <c r="P56" s="8" t="s">
        <v>24</v>
      </c>
      <c r="Q56" s="8" t="s">
        <v>24</v>
      </c>
      <c r="R56" s="8" t="s">
        <v>24</v>
      </c>
      <c r="T56" s="8" t="s">
        <v>24</v>
      </c>
      <c r="V56" s="8" t="s">
        <v>24</v>
      </c>
      <c r="X56" s="8" t="s">
        <v>24</v>
      </c>
    </row>
    <row r="57" spans="1:24" x14ac:dyDescent="0.3">
      <c r="A57" s="8" t="s">
        <v>96</v>
      </c>
      <c r="B57" s="8" t="s">
        <v>514</v>
      </c>
      <c r="C57" s="8" t="s">
        <v>452</v>
      </c>
      <c r="D57" s="8" t="s">
        <v>24</v>
      </c>
      <c r="E57" s="8" t="s">
        <v>96</v>
      </c>
      <c r="F57" s="8" t="s">
        <v>515</v>
      </c>
      <c r="G57" t="b">
        <v>1</v>
      </c>
      <c r="H57" s="8" t="s">
        <v>24</v>
      </c>
      <c r="I57" s="8" t="s">
        <v>96</v>
      </c>
      <c r="J57" s="8" t="s">
        <v>516</v>
      </c>
      <c r="K57" t="b">
        <v>1</v>
      </c>
      <c r="L57" s="8" t="s">
        <v>24</v>
      </c>
      <c r="N57" s="8" t="s">
        <v>24</v>
      </c>
      <c r="O57" s="8" t="s">
        <v>24</v>
      </c>
      <c r="P57" s="8" t="s">
        <v>24</v>
      </c>
      <c r="Q57" s="8" t="s">
        <v>24</v>
      </c>
      <c r="R57" s="8" t="s">
        <v>24</v>
      </c>
      <c r="T57" s="8" t="s">
        <v>24</v>
      </c>
      <c r="V57" s="8" t="s">
        <v>24</v>
      </c>
      <c r="X57" s="8" t="s">
        <v>24</v>
      </c>
    </row>
    <row r="58" spans="1:24" x14ac:dyDescent="0.3">
      <c r="A58" s="8" t="s">
        <v>97</v>
      </c>
      <c r="B58" s="8" t="s">
        <v>517</v>
      </c>
      <c r="C58" s="8" t="s">
        <v>452</v>
      </c>
      <c r="D58" s="8" t="s">
        <v>24</v>
      </c>
      <c r="E58" s="8" t="s">
        <v>97</v>
      </c>
      <c r="F58" s="8" t="s">
        <v>518</v>
      </c>
      <c r="G58" t="b">
        <v>1</v>
      </c>
      <c r="H58" s="8" t="s">
        <v>24</v>
      </c>
      <c r="I58" s="8" t="s">
        <v>97</v>
      </c>
      <c r="J58" s="8" t="s">
        <v>519</v>
      </c>
      <c r="K58" t="b">
        <v>1</v>
      </c>
      <c r="L58" s="8" t="s">
        <v>24</v>
      </c>
      <c r="N58" s="8" t="s">
        <v>24</v>
      </c>
      <c r="O58" s="8" t="s">
        <v>24</v>
      </c>
      <c r="P58" s="8" t="s">
        <v>24</v>
      </c>
      <c r="Q58" s="8" t="s">
        <v>24</v>
      </c>
      <c r="R58" s="8" t="s">
        <v>24</v>
      </c>
      <c r="T58" s="8" t="s">
        <v>24</v>
      </c>
      <c r="V58" s="8" t="s">
        <v>24</v>
      </c>
      <c r="X58" s="8" t="s">
        <v>24</v>
      </c>
    </row>
    <row r="59" spans="1:24" x14ac:dyDescent="0.3">
      <c r="A59" s="8" t="s">
        <v>98</v>
      </c>
      <c r="B59" s="8" t="s">
        <v>520</v>
      </c>
      <c r="C59" s="8" t="s">
        <v>452</v>
      </c>
      <c r="D59" s="8" t="s">
        <v>24</v>
      </c>
      <c r="E59" s="8" t="s">
        <v>98</v>
      </c>
      <c r="F59" s="8" t="s">
        <v>521</v>
      </c>
      <c r="G59" t="b">
        <v>1</v>
      </c>
      <c r="H59" s="8" t="s">
        <v>24</v>
      </c>
      <c r="I59" s="8" t="s">
        <v>98</v>
      </c>
      <c r="J59" s="8" t="s">
        <v>522</v>
      </c>
      <c r="K59" t="b">
        <v>1</v>
      </c>
      <c r="L59" s="8" t="s">
        <v>24</v>
      </c>
      <c r="N59" s="8" t="s">
        <v>24</v>
      </c>
      <c r="O59" s="8" t="s">
        <v>24</v>
      </c>
      <c r="P59" s="8" t="s">
        <v>24</v>
      </c>
      <c r="Q59" s="8" t="s">
        <v>24</v>
      </c>
      <c r="R59" s="8" t="s">
        <v>24</v>
      </c>
      <c r="T59" s="8" t="s">
        <v>24</v>
      </c>
      <c r="V59" s="8" t="s">
        <v>24</v>
      </c>
      <c r="X59" s="8" t="s">
        <v>24</v>
      </c>
    </row>
    <row r="60" spans="1:24" x14ac:dyDescent="0.3">
      <c r="A60" s="8" t="s">
        <v>99</v>
      </c>
      <c r="B60" s="8" t="s">
        <v>523</v>
      </c>
      <c r="C60" s="8" t="s">
        <v>452</v>
      </c>
      <c r="D60" s="8" t="s">
        <v>24</v>
      </c>
      <c r="E60" s="8" t="s">
        <v>99</v>
      </c>
      <c r="F60" s="8" t="s">
        <v>524</v>
      </c>
      <c r="G60" t="b">
        <v>1</v>
      </c>
      <c r="H60" s="8" t="s">
        <v>24</v>
      </c>
      <c r="I60" s="8" t="s">
        <v>99</v>
      </c>
      <c r="J60" s="8" t="s">
        <v>525</v>
      </c>
      <c r="K60" t="b">
        <v>1</v>
      </c>
      <c r="L60" s="8" t="s">
        <v>24</v>
      </c>
      <c r="N60" s="8" t="s">
        <v>24</v>
      </c>
      <c r="O60" s="8" t="s">
        <v>24</v>
      </c>
      <c r="P60" s="8" t="s">
        <v>24</v>
      </c>
      <c r="Q60" s="8" t="s">
        <v>24</v>
      </c>
      <c r="R60" s="8" t="s">
        <v>24</v>
      </c>
      <c r="T60" s="8" t="s">
        <v>24</v>
      </c>
      <c r="V60" s="8" t="s">
        <v>24</v>
      </c>
      <c r="X60" s="8" t="s">
        <v>24</v>
      </c>
    </row>
    <row r="61" spans="1:24" x14ac:dyDescent="0.3">
      <c r="A61" s="8" t="s">
        <v>100</v>
      </c>
      <c r="B61" s="8" t="s">
        <v>526</v>
      </c>
      <c r="C61" s="8" t="s">
        <v>452</v>
      </c>
      <c r="D61" s="8" t="s">
        <v>24</v>
      </c>
      <c r="E61" s="8" t="s">
        <v>100</v>
      </c>
      <c r="F61" s="8" t="s">
        <v>527</v>
      </c>
      <c r="G61" t="b">
        <v>1</v>
      </c>
      <c r="H61" s="8" t="s">
        <v>24</v>
      </c>
      <c r="I61" s="8" t="s">
        <v>100</v>
      </c>
      <c r="J61" s="8" t="s">
        <v>528</v>
      </c>
      <c r="K61" t="b">
        <v>1</v>
      </c>
      <c r="L61" s="8" t="s">
        <v>24</v>
      </c>
      <c r="N61" s="8" t="s">
        <v>24</v>
      </c>
      <c r="O61" s="8" t="s">
        <v>24</v>
      </c>
      <c r="P61" s="8" t="s">
        <v>24</v>
      </c>
      <c r="Q61" s="8" t="s">
        <v>24</v>
      </c>
      <c r="R61" s="8" t="s">
        <v>24</v>
      </c>
      <c r="T61" s="8" t="s">
        <v>24</v>
      </c>
      <c r="V61" s="8" t="s">
        <v>24</v>
      </c>
      <c r="X61" s="8" t="s">
        <v>24</v>
      </c>
    </row>
    <row r="62" spans="1:24" x14ac:dyDescent="0.3">
      <c r="A62" s="8" t="s">
        <v>101</v>
      </c>
      <c r="B62" s="8" t="s">
        <v>529</v>
      </c>
      <c r="C62" s="8" t="s">
        <v>452</v>
      </c>
      <c r="D62" s="8" t="s">
        <v>24</v>
      </c>
      <c r="E62" s="8" t="s">
        <v>101</v>
      </c>
      <c r="F62" s="8" t="s">
        <v>530</v>
      </c>
      <c r="G62" t="b">
        <v>1</v>
      </c>
      <c r="H62" s="8" t="s">
        <v>24</v>
      </c>
      <c r="I62" s="8" t="s">
        <v>101</v>
      </c>
      <c r="J62" s="8" t="s">
        <v>531</v>
      </c>
      <c r="K62" t="b">
        <v>1</v>
      </c>
      <c r="L62" s="8" t="s">
        <v>24</v>
      </c>
      <c r="N62" s="8" t="s">
        <v>24</v>
      </c>
      <c r="O62" s="8" t="s">
        <v>24</v>
      </c>
      <c r="P62" s="8" t="s">
        <v>24</v>
      </c>
      <c r="Q62" s="8" t="s">
        <v>24</v>
      </c>
      <c r="R62" s="8" t="s">
        <v>24</v>
      </c>
      <c r="T62" s="8" t="s">
        <v>24</v>
      </c>
      <c r="V62" s="8" t="s">
        <v>24</v>
      </c>
      <c r="X62" s="8" t="s">
        <v>24</v>
      </c>
    </row>
    <row r="63" spans="1:24" x14ac:dyDescent="0.3">
      <c r="A63" s="8" t="s">
        <v>102</v>
      </c>
      <c r="B63" s="8" t="s">
        <v>532</v>
      </c>
      <c r="C63" s="8" t="s">
        <v>452</v>
      </c>
      <c r="D63" s="8" t="s">
        <v>24</v>
      </c>
      <c r="E63" s="8" t="s">
        <v>102</v>
      </c>
      <c r="F63" s="8" t="s">
        <v>533</v>
      </c>
      <c r="G63" t="b">
        <v>1</v>
      </c>
      <c r="H63" s="8" t="s">
        <v>24</v>
      </c>
      <c r="I63" s="8" t="s">
        <v>102</v>
      </c>
      <c r="J63" s="8" t="s">
        <v>534</v>
      </c>
      <c r="K63" t="b">
        <v>1</v>
      </c>
      <c r="L63" s="8" t="s">
        <v>24</v>
      </c>
      <c r="N63" s="8" t="s">
        <v>24</v>
      </c>
      <c r="O63" s="8" t="s">
        <v>24</v>
      </c>
      <c r="P63" s="8" t="s">
        <v>24</v>
      </c>
      <c r="Q63" s="8" t="s">
        <v>24</v>
      </c>
      <c r="R63" s="8" t="s">
        <v>24</v>
      </c>
      <c r="T63" s="8" t="s">
        <v>24</v>
      </c>
      <c r="V63" s="8" t="s">
        <v>24</v>
      </c>
      <c r="X63" s="8" t="s">
        <v>24</v>
      </c>
    </row>
    <row r="64" spans="1:24" x14ac:dyDescent="0.3">
      <c r="A64" s="8" t="s">
        <v>103</v>
      </c>
      <c r="B64" s="8" t="s">
        <v>535</v>
      </c>
      <c r="C64" s="8" t="s">
        <v>452</v>
      </c>
      <c r="D64" s="8" t="s">
        <v>24</v>
      </c>
      <c r="E64" s="8" t="s">
        <v>103</v>
      </c>
      <c r="F64" s="8" t="s">
        <v>536</v>
      </c>
      <c r="G64" t="b">
        <v>1</v>
      </c>
      <c r="H64" s="8" t="s">
        <v>24</v>
      </c>
      <c r="I64" s="8" t="s">
        <v>103</v>
      </c>
      <c r="J64" s="8" t="s">
        <v>537</v>
      </c>
      <c r="K64" t="b">
        <v>1</v>
      </c>
      <c r="L64" s="8" t="s">
        <v>24</v>
      </c>
      <c r="N64" s="8" t="s">
        <v>24</v>
      </c>
      <c r="O64" s="8" t="s">
        <v>24</v>
      </c>
      <c r="P64" s="8" t="s">
        <v>24</v>
      </c>
      <c r="Q64" s="8" t="s">
        <v>24</v>
      </c>
      <c r="R64" s="8" t="s">
        <v>24</v>
      </c>
      <c r="T64" s="8" t="s">
        <v>24</v>
      </c>
      <c r="V64" s="8" t="s">
        <v>24</v>
      </c>
      <c r="X64" s="8" t="s">
        <v>24</v>
      </c>
    </row>
    <row r="65" spans="1:24" x14ac:dyDescent="0.3">
      <c r="A65" s="8" t="s">
        <v>104</v>
      </c>
      <c r="B65" s="8" t="s">
        <v>538</v>
      </c>
      <c r="C65" s="8" t="s">
        <v>452</v>
      </c>
      <c r="D65" s="8" t="s">
        <v>24</v>
      </c>
      <c r="E65" s="8" t="s">
        <v>104</v>
      </c>
      <c r="F65" s="8" t="s">
        <v>539</v>
      </c>
      <c r="G65" t="b">
        <v>1</v>
      </c>
      <c r="H65" s="8" t="s">
        <v>24</v>
      </c>
      <c r="I65" s="8" t="s">
        <v>104</v>
      </c>
      <c r="J65" s="8" t="s">
        <v>537</v>
      </c>
      <c r="K65" t="b">
        <v>1</v>
      </c>
      <c r="L65" s="8" t="s">
        <v>24</v>
      </c>
      <c r="N65" s="8" t="s">
        <v>24</v>
      </c>
      <c r="O65" s="8" t="s">
        <v>24</v>
      </c>
      <c r="P65" s="8" t="s">
        <v>24</v>
      </c>
      <c r="Q65" s="8" t="s">
        <v>24</v>
      </c>
      <c r="R65" s="8" t="s">
        <v>24</v>
      </c>
      <c r="T65" s="8" t="s">
        <v>24</v>
      </c>
      <c r="V65" s="8" t="s">
        <v>24</v>
      </c>
      <c r="X65" s="8" t="s">
        <v>24</v>
      </c>
    </row>
    <row r="66" spans="1:24" x14ac:dyDescent="0.3">
      <c r="A66" s="8" t="s">
        <v>105</v>
      </c>
      <c r="B66" s="8" t="s">
        <v>535</v>
      </c>
      <c r="C66" s="8" t="s">
        <v>452</v>
      </c>
      <c r="D66" s="8" t="s">
        <v>24</v>
      </c>
      <c r="E66" s="8" t="s">
        <v>105</v>
      </c>
      <c r="F66" s="8" t="s">
        <v>536</v>
      </c>
      <c r="G66" t="b">
        <v>1</v>
      </c>
      <c r="H66" s="8" t="s">
        <v>24</v>
      </c>
      <c r="I66" s="8" t="s">
        <v>105</v>
      </c>
      <c r="J66" s="8" t="s">
        <v>537</v>
      </c>
      <c r="K66" t="b">
        <v>1</v>
      </c>
      <c r="L66" s="8" t="s">
        <v>24</v>
      </c>
      <c r="N66" s="8" t="s">
        <v>24</v>
      </c>
      <c r="O66" s="8" t="s">
        <v>24</v>
      </c>
      <c r="P66" s="8" t="s">
        <v>24</v>
      </c>
      <c r="Q66" s="8" t="s">
        <v>24</v>
      </c>
      <c r="R66" s="8" t="s">
        <v>24</v>
      </c>
      <c r="T66" s="8" t="s">
        <v>24</v>
      </c>
      <c r="V66" s="8" t="s">
        <v>24</v>
      </c>
      <c r="X66" s="8" t="s">
        <v>24</v>
      </c>
    </row>
    <row r="67" spans="1:24" x14ac:dyDescent="0.3">
      <c r="A67" s="8" t="s">
        <v>106</v>
      </c>
      <c r="B67" s="8" t="s">
        <v>532</v>
      </c>
      <c r="C67" s="8" t="s">
        <v>452</v>
      </c>
      <c r="D67" s="8" t="s">
        <v>24</v>
      </c>
      <c r="E67" s="8" t="s">
        <v>106</v>
      </c>
      <c r="F67" s="8" t="s">
        <v>533</v>
      </c>
      <c r="G67" t="b">
        <v>1</v>
      </c>
      <c r="H67" s="8" t="s">
        <v>24</v>
      </c>
      <c r="I67" s="8" t="s">
        <v>106</v>
      </c>
      <c r="J67" s="8" t="s">
        <v>534</v>
      </c>
      <c r="K67" t="b">
        <v>1</v>
      </c>
      <c r="L67" s="8" t="s">
        <v>24</v>
      </c>
      <c r="N67" s="8" t="s">
        <v>24</v>
      </c>
      <c r="O67" s="8" t="s">
        <v>24</v>
      </c>
      <c r="P67" s="8" t="s">
        <v>24</v>
      </c>
      <c r="Q67" s="8" t="s">
        <v>24</v>
      </c>
      <c r="R67" s="8" t="s">
        <v>24</v>
      </c>
      <c r="T67" s="8" t="s">
        <v>24</v>
      </c>
      <c r="V67" s="8" t="s">
        <v>24</v>
      </c>
      <c r="X67" s="8" t="s">
        <v>24</v>
      </c>
    </row>
    <row r="68" spans="1:24" x14ac:dyDescent="0.3">
      <c r="A68" s="8" t="s">
        <v>107</v>
      </c>
      <c r="B68" s="8" t="s">
        <v>529</v>
      </c>
      <c r="C68" s="8" t="s">
        <v>452</v>
      </c>
      <c r="D68" s="8" t="s">
        <v>24</v>
      </c>
      <c r="E68" s="8" t="s">
        <v>107</v>
      </c>
      <c r="F68" s="8" t="s">
        <v>530</v>
      </c>
      <c r="G68" t="b">
        <v>1</v>
      </c>
      <c r="H68" s="8" t="s">
        <v>24</v>
      </c>
      <c r="I68" s="8" t="s">
        <v>107</v>
      </c>
      <c r="J68" s="8" t="s">
        <v>531</v>
      </c>
      <c r="K68" t="b">
        <v>1</v>
      </c>
      <c r="L68" s="8" t="s">
        <v>24</v>
      </c>
      <c r="N68" s="8" t="s">
        <v>24</v>
      </c>
      <c r="O68" s="8" t="s">
        <v>24</v>
      </c>
      <c r="P68" s="8" t="s">
        <v>24</v>
      </c>
      <c r="Q68" s="8" t="s">
        <v>24</v>
      </c>
      <c r="R68" s="8" t="s">
        <v>24</v>
      </c>
      <c r="T68" s="8" t="s">
        <v>24</v>
      </c>
      <c r="V68" s="8" t="s">
        <v>24</v>
      </c>
      <c r="X68" s="8" t="s">
        <v>24</v>
      </c>
    </row>
    <row r="69" spans="1:24" x14ac:dyDescent="0.3">
      <c r="A69" s="8" t="s">
        <v>108</v>
      </c>
      <c r="B69" s="8" t="s">
        <v>526</v>
      </c>
      <c r="C69" s="8" t="s">
        <v>452</v>
      </c>
      <c r="D69" s="8" t="s">
        <v>24</v>
      </c>
      <c r="E69" s="8" t="s">
        <v>108</v>
      </c>
      <c r="F69" s="8" t="s">
        <v>527</v>
      </c>
      <c r="G69" t="b">
        <v>1</v>
      </c>
      <c r="H69" s="8" t="s">
        <v>24</v>
      </c>
      <c r="I69" s="8" t="s">
        <v>108</v>
      </c>
      <c r="J69" s="8" t="s">
        <v>528</v>
      </c>
      <c r="K69" t="b">
        <v>1</v>
      </c>
      <c r="L69" s="8" t="s">
        <v>24</v>
      </c>
      <c r="N69" s="8" t="s">
        <v>24</v>
      </c>
      <c r="O69" s="8" t="s">
        <v>24</v>
      </c>
      <c r="P69" s="8" t="s">
        <v>24</v>
      </c>
      <c r="Q69" s="8" t="s">
        <v>24</v>
      </c>
      <c r="R69" s="8" t="s">
        <v>24</v>
      </c>
      <c r="T69" s="8" t="s">
        <v>24</v>
      </c>
      <c r="V69" s="8" t="s">
        <v>24</v>
      </c>
      <c r="X69" s="8" t="s">
        <v>24</v>
      </c>
    </row>
    <row r="70" spans="1:24" x14ac:dyDescent="0.3">
      <c r="A70" s="8" t="s">
        <v>109</v>
      </c>
      <c r="B70" s="8" t="s">
        <v>523</v>
      </c>
      <c r="C70" s="8" t="s">
        <v>452</v>
      </c>
      <c r="D70" s="8" t="s">
        <v>24</v>
      </c>
      <c r="E70" s="8" t="s">
        <v>109</v>
      </c>
      <c r="F70" s="8" t="s">
        <v>524</v>
      </c>
      <c r="G70" t="b">
        <v>1</v>
      </c>
      <c r="H70" s="8" t="s">
        <v>24</v>
      </c>
      <c r="I70" s="8" t="s">
        <v>109</v>
      </c>
      <c r="J70" s="8" t="s">
        <v>525</v>
      </c>
      <c r="K70" t="b">
        <v>1</v>
      </c>
      <c r="L70" s="8" t="s">
        <v>24</v>
      </c>
      <c r="N70" s="8" t="s">
        <v>24</v>
      </c>
      <c r="O70" s="8" t="s">
        <v>24</v>
      </c>
      <c r="P70" s="8" t="s">
        <v>24</v>
      </c>
      <c r="Q70" s="8" t="s">
        <v>24</v>
      </c>
      <c r="R70" s="8" t="s">
        <v>24</v>
      </c>
      <c r="T70" s="8" t="s">
        <v>24</v>
      </c>
      <c r="V70" s="8" t="s">
        <v>24</v>
      </c>
      <c r="X70" s="8" t="s">
        <v>24</v>
      </c>
    </row>
    <row r="71" spans="1:24" x14ac:dyDescent="0.3">
      <c r="A71" s="8" t="s">
        <v>110</v>
      </c>
      <c r="B71" s="8" t="s">
        <v>520</v>
      </c>
      <c r="C71" s="8" t="s">
        <v>452</v>
      </c>
      <c r="D71" s="8" t="s">
        <v>24</v>
      </c>
      <c r="E71" s="8" t="s">
        <v>110</v>
      </c>
      <c r="F71" s="8" t="s">
        <v>521</v>
      </c>
      <c r="G71" t="b">
        <v>1</v>
      </c>
      <c r="H71" s="8" t="s">
        <v>24</v>
      </c>
      <c r="I71" s="8" t="s">
        <v>110</v>
      </c>
      <c r="J71" s="8" t="s">
        <v>522</v>
      </c>
      <c r="K71" t="b">
        <v>1</v>
      </c>
      <c r="L71" s="8" t="s">
        <v>24</v>
      </c>
      <c r="N71" s="8" t="s">
        <v>24</v>
      </c>
      <c r="O71" s="8" t="s">
        <v>24</v>
      </c>
      <c r="P71" s="8" t="s">
        <v>24</v>
      </c>
      <c r="Q71" s="8" t="s">
        <v>24</v>
      </c>
      <c r="R71" s="8" t="s">
        <v>24</v>
      </c>
      <c r="T71" s="8" t="s">
        <v>24</v>
      </c>
      <c r="V71" s="8" t="s">
        <v>24</v>
      </c>
      <c r="X71" s="8" t="s">
        <v>24</v>
      </c>
    </row>
    <row r="72" spans="1:24" x14ac:dyDescent="0.3">
      <c r="A72" s="8" t="s">
        <v>111</v>
      </c>
      <c r="B72" s="8" t="s">
        <v>517</v>
      </c>
      <c r="C72" s="8" t="s">
        <v>452</v>
      </c>
      <c r="D72" s="8" t="s">
        <v>24</v>
      </c>
      <c r="E72" s="8" t="s">
        <v>111</v>
      </c>
      <c r="F72" s="8" t="s">
        <v>518</v>
      </c>
      <c r="G72" t="b">
        <v>1</v>
      </c>
      <c r="H72" s="8" t="s">
        <v>24</v>
      </c>
      <c r="I72" s="8" t="s">
        <v>111</v>
      </c>
      <c r="J72" s="8" t="s">
        <v>519</v>
      </c>
      <c r="K72" t="b">
        <v>1</v>
      </c>
      <c r="L72" s="8" t="s">
        <v>24</v>
      </c>
      <c r="N72" s="8" t="s">
        <v>24</v>
      </c>
      <c r="O72" s="8" t="s">
        <v>24</v>
      </c>
      <c r="P72" s="8" t="s">
        <v>24</v>
      </c>
      <c r="Q72" s="8" t="s">
        <v>24</v>
      </c>
      <c r="R72" s="8" t="s">
        <v>24</v>
      </c>
      <c r="T72" s="8" t="s">
        <v>24</v>
      </c>
      <c r="V72" s="8" t="s">
        <v>24</v>
      </c>
      <c r="X72" s="8" t="s">
        <v>24</v>
      </c>
    </row>
    <row r="73" spans="1:24" x14ac:dyDescent="0.3">
      <c r="A73" s="8" t="s">
        <v>112</v>
      </c>
      <c r="B73" s="8" t="s">
        <v>514</v>
      </c>
      <c r="C73" s="8" t="s">
        <v>452</v>
      </c>
      <c r="D73" s="8" t="s">
        <v>24</v>
      </c>
      <c r="E73" s="8" t="s">
        <v>112</v>
      </c>
      <c r="F73" s="8" t="s">
        <v>515</v>
      </c>
      <c r="G73" t="b">
        <v>1</v>
      </c>
      <c r="H73" s="8" t="s">
        <v>24</v>
      </c>
      <c r="I73" s="8" t="s">
        <v>112</v>
      </c>
      <c r="J73" s="8" t="s">
        <v>516</v>
      </c>
      <c r="K73" t="b">
        <v>1</v>
      </c>
      <c r="L73" s="8" t="s">
        <v>24</v>
      </c>
      <c r="N73" s="8" t="s">
        <v>24</v>
      </c>
      <c r="O73" s="8" t="s">
        <v>24</v>
      </c>
      <c r="P73" s="8" t="s">
        <v>24</v>
      </c>
      <c r="Q73" s="8" t="s">
        <v>24</v>
      </c>
      <c r="R73" s="8" t="s">
        <v>24</v>
      </c>
      <c r="T73" s="8" t="s">
        <v>24</v>
      </c>
      <c r="V73" s="8" t="s">
        <v>24</v>
      </c>
      <c r="X73" s="8" t="s">
        <v>24</v>
      </c>
    </row>
    <row r="74" spans="1:24" x14ac:dyDescent="0.3">
      <c r="A74" s="8" t="s">
        <v>113</v>
      </c>
      <c r="B74" s="8" t="s">
        <v>511</v>
      </c>
      <c r="C74" s="8" t="s">
        <v>452</v>
      </c>
      <c r="D74" s="8" t="s">
        <v>24</v>
      </c>
      <c r="E74" s="8" t="s">
        <v>113</v>
      </c>
      <c r="F74" s="8" t="s">
        <v>512</v>
      </c>
      <c r="G74" t="b">
        <v>1</v>
      </c>
      <c r="H74" s="8" t="s">
        <v>24</v>
      </c>
      <c r="I74" s="8" t="s">
        <v>113</v>
      </c>
      <c r="J74" s="8" t="s">
        <v>513</v>
      </c>
      <c r="K74" t="b">
        <v>1</v>
      </c>
      <c r="L74" s="8" t="s">
        <v>24</v>
      </c>
      <c r="N74" s="8" t="s">
        <v>24</v>
      </c>
      <c r="O74" s="8" t="s">
        <v>24</v>
      </c>
      <c r="P74" s="8" t="s">
        <v>24</v>
      </c>
      <c r="Q74" s="8" t="s">
        <v>24</v>
      </c>
      <c r="R74" s="8" t="s">
        <v>24</v>
      </c>
      <c r="T74" s="8" t="s">
        <v>24</v>
      </c>
      <c r="V74" s="8" t="s">
        <v>24</v>
      </c>
      <c r="X74" s="8" t="s">
        <v>24</v>
      </c>
    </row>
    <row r="75" spans="1:24" x14ac:dyDescent="0.3">
      <c r="A75" s="8" t="s">
        <v>114</v>
      </c>
      <c r="B75" s="8" t="s">
        <v>508</v>
      </c>
      <c r="C75" s="8" t="s">
        <v>452</v>
      </c>
      <c r="D75" s="8" t="s">
        <v>24</v>
      </c>
      <c r="E75" s="8" t="s">
        <v>114</v>
      </c>
      <c r="F75" s="8" t="s">
        <v>509</v>
      </c>
      <c r="G75" t="b">
        <v>1</v>
      </c>
      <c r="H75" s="8" t="s">
        <v>24</v>
      </c>
      <c r="I75" s="8" t="s">
        <v>114</v>
      </c>
      <c r="J75" s="8" t="s">
        <v>510</v>
      </c>
      <c r="K75" t="b">
        <v>1</v>
      </c>
      <c r="L75" s="8" t="s">
        <v>24</v>
      </c>
      <c r="N75" s="8" t="s">
        <v>24</v>
      </c>
      <c r="O75" s="8" t="s">
        <v>24</v>
      </c>
      <c r="P75" s="8" t="s">
        <v>24</v>
      </c>
      <c r="Q75" s="8" t="s">
        <v>24</v>
      </c>
      <c r="R75" s="8" t="s">
        <v>24</v>
      </c>
      <c r="T75" s="8" t="s">
        <v>24</v>
      </c>
      <c r="V75" s="8" t="s">
        <v>24</v>
      </c>
      <c r="X75" s="8" t="s">
        <v>24</v>
      </c>
    </row>
    <row r="76" spans="1:24" x14ac:dyDescent="0.3">
      <c r="A76" s="8" t="s">
        <v>115</v>
      </c>
      <c r="B76" s="8" t="s">
        <v>505</v>
      </c>
      <c r="C76" s="8" t="s">
        <v>452</v>
      </c>
      <c r="D76" s="8" t="s">
        <v>24</v>
      </c>
      <c r="E76" s="8" t="s">
        <v>115</v>
      </c>
      <c r="F76" s="8" t="s">
        <v>506</v>
      </c>
      <c r="G76" t="b">
        <v>1</v>
      </c>
      <c r="H76" s="8" t="s">
        <v>24</v>
      </c>
      <c r="I76" s="8" t="s">
        <v>115</v>
      </c>
      <c r="J76" s="8" t="s">
        <v>507</v>
      </c>
      <c r="K76" t="b">
        <v>1</v>
      </c>
      <c r="L76" s="8" t="s">
        <v>24</v>
      </c>
      <c r="N76" s="8" t="s">
        <v>24</v>
      </c>
      <c r="O76" s="8" t="s">
        <v>24</v>
      </c>
      <c r="P76" s="8" t="s">
        <v>24</v>
      </c>
      <c r="Q76" s="8" t="s">
        <v>24</v>
      </c>
      <c r="R76" s="8" t="s">
        <v>24</v>
      </c>
      <c r="T76" s="8" t="s">
        <v>24</v>
      </c>
      <c r="V76" s="8" t="s">
        <v>24</v>
      </c>
      <c r="X76" s="8" t="s">
        <v>24</v>
      </c>
    </row>
    <row r="77" spans="1:24" x14ac:dyDescent="0.3">
      <c r="A77" s="8" t="s">
        <v>116</v>
      </c>
      <c r="B77" s="8" t="s">
        <v>502</v>
      </c>
      <c r="C77" s="8" t="s">
        <v>452</v>
      </c>
      <c r="D77" s="8" t="s">
        <v>24</v>
      </c>
      <c r="E77" s="8" t="s">
        <v>116</v>
      </c>
      <c r="F77" s="8" t="s">
        <v>503</v>
      </c>
      <c r="G77" t="b">
        <v>1</v>
      </c>
      <c r="H77" s="8" t="s">
        <v>24</v>
      </c>
      <c r="I77" s="8" t="s">
        <v>116</v>
      </c>
      <c r="J77" s="8" t="s">
        <v>504</v>
      </c>
      <c r="K77" t="b">
        <v>1</v>
      </c>
      <c r="L77" s="8" t="s">
        <v>24</v>
      </c>
      <c r="N77" s="8" t="s">
        <v>24</v>
      </c>
      <c r="O77" s="8" t="s">
        <v>24</v>
      </c>
      <c r="P77" s="8" t="s">
        <v>24</v>
      </c>
      <c r="Q77" s="8" t="s">
        <v>24</v>
      </c>
      <c r="R77" s="8" t="s">
        <v>24</v>
      </c>
      <c r="T77" s="8" t="s">
        <v>24</v>
      </c>
      <c r="V77" s="8" t="s">
        <v>24</v>
      </c>
      <c r="X77" s="8" t="s">
        <v>24</v>
      </c>
    </row>
    <row r="78" spans="1:24" x14ac:dyDescent="0.3">
      <c r="A78" s="8" t="s">
        <v>117</v>
      </c>
      <c r="B78" s="8" t="s">
        <v>499</v>
      </c>
      <c r="C78" s="8" t="s">
        <v>452</v>
      </c>
      <c r="D78" s="8" t="s">
        <v>24</v>
      </c>
      <c r="E78" s="8" t="s">
        <v>117</v>
      </c>
      <c r="F78" s="8" t="s">
        <v>500</v>
      </c>
      <c r="G78" t="b">
        <v>1</v>
      </c>
      <c r="H78" s="8" t="s">
        <v>24</v>
      </c>
      <c r="I78" s="8" t="s">
        <v>117</v>
      </c>
      <c r="J78" s="8" t="s">
        <v>501</v>
      </c>
      <c r="K78" t="b">
        <v>1</v>
      </c>
      <c r="L78" s="8" t="s">
        <v>24</v>
      </c>
      <c r="N78" s="8" t="s">
        <v>24</v>
      </c>
      <c r="O78" s="8" t="s">
        <v>24</v>
      </c>
      <c r="P78" s="8" t="s">
        <v>24</v>
      </c>
      <c r="Q78" s="8" t="s">
        <v>24</v>
      </c>
      <c r="R78" s="8" t="s">
        <v>24</v>
      </c>
      <c r="T78" s="8" t="s">
        <v>24</v>
      </c>
      <c r="V78" s="8" t="s">
        <v>24</v>
      </c>
      <c r="X78" s="8" t="s">
        <v>24</v>
      </c>
    </row>
    <row r="79" spans="1:24" x14ac:dyDescent="0.3">
      <c r="A79" s="8" t="s">
        <v>24</v>
      </c>
      <c r="B79" s="8" t="s">
        <v>24</v>
      </c>
      <c r="C79" s="8" t="s">
        <v>24</v>
      </c>
      <c r="D79" s="8" t="s">
        <v>24</v>
      </c>
      <c r="E79" s="8" t="s">
        <v>24</v>
      </c>
      <c r="F79" s="8" t="s">
        <v>24</v>
      </c>
      <c r="H79" s="8" t="s">
        <v>24</v>
      </c>
      <c r="I79" s="8" t="s">
        <v>24</v>
      </c>
      <c r="J79" s="8" t="s">
        <v>24</v>
      </c>
      <c r="L79" s="8" t="s">
        <v>24</v>
      </c>
      <c r="N79" s="8" t="s">
        <v>24</v>
      </c>
      <c r="O79" s="8" t="s">
        <v>24</v>
      </c>
      <c r="P79" s="8" t="s">
        <v>24</v>
      </c>
      <c r="Q79" s="8" t="s">
        <v>24</v>
      </c>
      <c r="R79" s="8" t="s">
        <v>24</v>
      </c>
      <c r="T79" s="8" t="s">
        <v>24</v>
      </c>
      <c r="V79" s="8" t="s">
        <v>24</v>
      </c>
      <c r="X79" s="8" t="s">
        <v>24</v>
      </c>
    </row>
    <row r="80" spans="1:24" x14ac:dyDescent="0.3">
      <c r="A80" s="8" t="s">
        <v>24</v>
      </c>
      <c r="B80" s="8" t="s">
        <v>24</v>
      </c>
      <c r="C80" s="8" t="s">
        <v>24</v>
      </c>
      <c r="D80" s="8" t="s">
        <v>24</v>
      </c>
      <c r="E80" s="8" t="s">
        <v>24</v>
      </c>
      <c r="F80" s="8" t="s">
        <v>24</v>
      </c>
      <c r="H80" s="8" t="s">
        <v>24</v>
      </c>
      <c r="I80" s="8" t="s">
        <v>24</v>
      </c>
      <c r="J80" s="8" t="s">
        <v>24</v>
      </c>
      <c r="L80" s="8" t="s">
        <v>24</v>
      </c>
      <c r="N80" s="8" t="s">
        <v>24</v>
      </c>
      <c r="O80" s="8" t="s">
        <v>24</v>
      </c>
      <c r="P80" s="8" t="s">
        <v>24</v>
      </c>
      <c r="Q80" s="8" t="s">
        <v>24</v>
      </c>
      <c r="R80" s="8" t="s">
        <v>24</v>
      </c>
      <c r="T80" s="8" t="s">
        <v>24</v>
      </c>
      <c r="V80" s="8" t="s">
        <v>24</v>
      </c>
      <c r="X80" s="8" t="s">
        <v>24</v>
      </c>
    </row>
    <row r="81" spans="1:24" x14ac:dyDescent="0.3">
      <c r="A81" s="8" t="s">
        <v>118</v>
      </c>
      <c r="B81" s="8" t="s">
        <v>24</v>
      </c>
      <c r="C81" s="8" t="s">
        <v>24</v>
      </c>
      <c r="D81" s="8" t="s">
        <v>540</v>
      </c>
      <c r="E81" s="8" t="s">
        <v>24</v>
      </c>
      <c r="F81" s="8" t="s">
        <v>24</v>
      </c>
      <c r="H81" s="8" t="s">
        <v>24</v>
      </c>
      <c r="I81" s="8" t="s">
        <v>24</v>
      </c>
      <c r="J81" s="8" t="s">
        <v>24</v>
      </c>
      <c r="L81" s="8" t="s">
        <v>24</v>
      </c>
      <c r="N81" s="8" t="s">
        <v>24</v>
      </c>
      <c r="O81" s="8" t="s">
        <v>24</v>
      </c>
      <c r="P81" s="8" t="s">
        <v>24</v>
      </c>
      <c r="Q81" s="8" t="s">
        <v>24</v>
      </c>
      <c r="R81" s="8" t="s">
        <v>24</v>
      </c>
      <c r="T81" s="8" t="s">
        <v>24</v>
      </c>
      <c r="V81" s="8" t="s">
        <v>24</v>
      </c>
      <c r="X81" s="8" t="s">
        <v>24</v>
      </c>
    </row>
    <row r="82" spans="1:24" x14ac:dyDescent="0.3">
      <c r="A82" s="8" t="s">
        <v>61</v>
      </c>
      <c r="B82" s="8" t="s">
        <v>24</v>
      </c>
      <c r="C82" s="8" t="s">
        <v>24</v>
      </c>
      <c r="D82" s="8" t="s">
        <v>24</v>
      </c>
      <c r="E82" s="8" t="s">
        <v>24</v>
      </c>
      <c r="F82" s="8" t="s">
        <v>24</v>
      </c>
      <c r="H82" s="8" t="s">
        <v>24</v>
      </c>
      <c r="I82" s="8" t="s">
        <v>24</v>
      </c>
      <c r="J82" s="8" t="s">
        <v>24</v>
      </c>
      <c r="L82" s="8" t="s">
        <v>24</v>
      </c>
      <c r="N82" s="8" t="s">
        <v>24</v>
      </c>
      <c r="O82" s="8" t="s">
        <v>62</v>
      </c>
      <c r="P82" s="8" t="s">
        <v>24</v>
      </c>
      <c r="Q82" s="8" t="s">
        <v>24</v>
      </c>
      <c r="R82" s="8" t="s">
        <v>24</v>
      </c>
      <c r="T82" s="8" t="s">
        <v>24</v>
      </c>
      <c r="V82" s="8" t="s">
        <v>24</v>
      </c>
      <c r="X82" s="8" t="s">
        <v>24</v>
      </c>
    </row>
    <row r="83" spans="1:24" x14ac:dyDescent="0.3">
      <c r="A83" s="8" t="s">
        <v>46</v>
      </c>
      <c r="B83" s="8" t="s">
        <v>119</v>
      </c>
      <c r="C83" s="8" t="s">
        <v>24</v>
      </c>
      <c r="D83" s="8" t="s">
        <v>120</v>
      </c>
      <c r="E83" s="8" t="s">
        <v>24</v>
      </c>
      <c r="F83" s="8" t="s">
        <v>121</v>
      </c>
      <c r="H83" s="8" t="s">
        <v>122</v>
      </c>
      <c r="I83" s="8" t="s">
        <v>24</v>
      </c>
      <c r="J83" s="8" t="s">
        <v>123</v>
      </c>
      <c r="L83" s="8" t="s">
        <v>124</v>
      </c>
      <c r="N83" s="8" t="s">
        <v>24</v>
      </c>
      <c r="O83" s="8" t="s">
        <v>46</v>
      </c>
      <c r="P83" s="8" t="s">
        <v>119</v>
      </c>
      <c r="Q83" s="8" t="s">
        <v>24</v>
      </c>
      <c r="R83" s="8" t="s">
        <v>120</v>
      </c>
      <c r="T83" s="8" t="s">
        <v>121</v>
      </c>
      <c r="V83" s="8" t="s">
        <v>122</v>
      </c>
      <c r="X83" s="8" t="s">
        <v>123</v>
      </c>
    </row>
    <row r="84" spans="1:24" x14ac:dyDescent="0.3">
      <c r="A84" s="8" t="s">
        <v>49</v>
      </c>
      <c r="B84" s="8" t="s">
        <v>541</v>
      </c>
      <c r="C84" s="8" t="s">
        <v>452</v>
      </c>
      <c r="D84" s="8" t="s">
        <v>542</v>
      </c>
      <c r="E84" s="8" t="s">
        <v>452</v>
      </c>
      <c r="F84" s="8" t="s">
        <v>543</v>
      </c>
      <c r="G84" t="b">
        <v>1</v>
      </c>
      <c r="H84" s="8" t="s">
        <v>544</v>
      </c>
      <c r="I84" s="8" t="s">
        <v>452</v>
      </c>
      <c r="J84" s="8" t="s">
        <v>545</v>
      </c>
      <c r="K84" t="b">
        <v>1</v>
      </c>
      <c r="L84" s="8" t="s">
        <v>546</v>
      </c>
      <c r="M84" t="b">
        <v>1</v>
      </c>
      <c r="N84" s="8" t="s">
        <v>24</v>
      </c>
      <c r="O84" s="8" t="s">
        <v>49</v>
      </c>
      <c r="P84" s="8" t="s">
        <v>547</v>
      </c>
      <c r="Q84" s="8" t="s">
        <v>452</v>
      </c>
      <c r="R84" s="8" t="s">
        <v>548</v>
      </c>
      <c r="S84" t="b">
        <v>1</v>
      </c>
      <c r="T84" s="8" t="s">
        <v>543</v>
      </c>
      <c r="U84" t="b">
        <v>1</v>
      </c>
      <c r="V84" s="8" t="s">
        <v>544</v>
      </c>
      <c r="W84" t="b">
        <v>1</v>
      </c>
      <c r="X84" s="8" t="s">
        <v>549</v>
      </c>
    </row>
    <row r="85" spans="1:24" x14ac:dyDescent="0.3">
      <c r="A85" s="8" t="s">
        <v>50</v>
      </c>
      <c r="B85" s="8" t="s">
        <v>550</v>
      </c>
      <c r="C85" s="8" t="s">
        <v>452</v>
      </c>
      <c r="D85" s="8" t="s">
        <v>542</v>
      </c>
      <c r="E85" s="8" t="s">
        <v>452</v>
      </c>
      <c r="F85" s="8" t="s">
        <v>551</v>
      </c>
      <c r="G85" t="b">
        <v>1</v>
      </c>
      <c r="H85" s="8" t="s">
        <v>544</v>
      </c>
      <c r="I85" s="8" t="s">
        <v>452</v>
      </c>
      <c r="J85" s="8" t="s">
        <v>552</v>
      </c>
      <c r="K85" t="b">
        <v>1</v>
      </c>
      <c r="L85" s="8" t="s">
        <v>553</v>
      </c>
      <c r="M85" t="b">
        <v>1</v>
      </c>
      <c r="N85" s="8" t="s">
        <v>24</v>
      </c>
      <c r="O85" s="8" t="s">
        <v>50</v>
      </c>
      <c r="P85" s="8" t="s">
        <v>554</v>
      </c>
      <c r="Q85" s="8" t="s">
        <v>452</v>
      </c>
      <c r="R85" s="8" t="s">
        <v>548</v>
      </c>
      <c r="S85" t="b">
        <v>1</v>
      </c>
      <c r="T85" s="8" t="s">
        <v>555</v>
      </c>
      <c r="U85" t="b">
        <v>1</v>
      </c>
      <c r="V85" s="8" t="s">
        <v>544</v>
      </c>
      <c r="W85" t="b">
        <v>1</v>
      </c>
      <c r="X85" s="8" t="s">
        <v>556</v>
      </c>
    </row>
    <row r="86" spans="1:24" x14ac:dyDescent="0.3">
      <c r="A86" s="8" t="s">
        <v>51</v>
      </c>
      <c r="B86" s="8" t="s">
        <v>557</v>
      </c>
      <c r="C86" s="8" t="s">
        <v>452</v>
      </c>
      <c r="D86" s="8" t="s">
        <v>542</v>
      </c>
      <c r="E86" s="8" t="s">
        <v>452</v>
      </c>
      <c r="F86" s="8" t="s">
        <v>551</v>
      </c>
      <c r="G86" t="b">
        <v>1</v>
      </c>
      <c r="H86" s="8" t="s">
        <v>544</v>
      </c>
      <c r="I86" s="8" t="s">
        <v>452</v>
      </c>
      <c r="J86" s="8" t="s">
        <v>558</v>
      </c>
      <c r="K86" t="b">
        <v>1</v>
      </c>
      <c r="L86" s="8" t="s">
        <v>559</v>
      </c>
      <c r="M86" t="b">
        <v>1</v>
      </c>
      <c r="N86" s="8" t="s">
        <v>24</v>
      </c>
      <c r="O86" s="8" t="s">
        <v>51</v>
      </c>
      <c r="P86" s="8" t="s">
        <v>560</v>
      </c>
      <c r="Q86" s="8" t="s">
        <v>452</v>
      </c>
      <c r="R86" s="8" t="s">
        <v>548</v>
      </c>
      <c r="S86" t="b">
        <v>1</v>
      </c>
      <c r="T86" s="8" t="s">
        <v>551</v>
      </c>
      <c r="U86" t="b">
        <v>1</v>
      </c>
      <c r="V86" s="8" t="s">
        <v>544</v>
      </c>
      <c r="W86" t="b">
        <v>1</v>
      </c>
      <c r="X86" s="8" t="s">
        <v>561</v>
      </c>
    </row>
    <row r="87" spans="1:24" x14ac:dyDescent="0.3">
      <c r="A87" s="8" t="s">
        <v>52</v>
      </c>
      <c r="B87" s="8" t="s">
        <v>562</v>
      </c>
      <c r="C87" s="8" t="s">
        <v>452</v>
      </c>
      <c r="D87" s="8" t="s">
        <v>542</v>
      </c>
      <c r="E87" s="8" t="s">
        <v>452</v>
      </c>
      <c r="F87" s="8" t="s">
        <v>563</v>
      </c>
      <c r="G87" t="b">
        <v>1</v>
      </c>
      <c r="H87" s="8" t="s">
        <v>544</v>
      </c>
      <c r="I87" s="8" t="s">
        <v>452</v>
      </c>
      <c r="J87" s="8" t="s">
        <v>564</v>
      </c>
      <c r="K87" t="b">
        <v>1</v>
      </c>
      <c r="L87" s="8" t="s">
        <v>565</v>
      </c>
      <c r="M87" t="b">
        <v>1</v>
      </c>
      <c r="N87" s="8" t="s">
        <v>24</v>
      </c>
      <c r="O87" s="8" t="s">
        <v>52</v>
      </c>
      <c r="P87" s="8" t="s">
        <v>566</v>
      </c>
      <c r="Q87" s="8" t="s">
        <v>452</v>
      </c>
      <c r="R87" s="8" t="s">
        <v>548</v>
      </c>
      <c r="S87" t="b">
        <v>1</v>
      </c>
      <c r="T87" s="8" t="s">
        <v>567</v>
      </c>
      <c r="U87" t="b">
        <v>1</v>
      </c>
      <c r="V87" s="8" t="s">
        <v>544</v>
      </c>
      <c r="W87" t="b">
        <v>1</v>
      </c>
      <c r="X87" s="8" t="s">
        <v>568</v>
      </c>
    </row>
    <row r="88" spans="1:24" x14ac:dyDescent="0.3">
      <c r="A88" s="8" t="s">
        <v>53</v>
      </c>
      <c r="B88" s="8" t="s">
        <v>569</v>
      </c>
      <c r="C88" s="8" t="s">
        <v>452</v>
      </c>
      <c r="D88" s="8" t="s">
        <v>570</v>
      </c>
      <c r="E88" s="8" t="s">
        <v>452</v>
      </c>
      <c r="F88" s="8" t="s">
        <v>571</v>
      </c>
      <c r="G88" t="b">
        <v>1</v>
      </c>
      <c r="H88" s="8" t="s">
        <v>544</v>
      </c>
      <c r="I88" s="8" t="s">
        <v>452</v>
      </c>
      <c r="J88" s="8" t="s">
        <v>572</v>
      </c>
      <c r="K88" t="b">
        <v>1</v>
      </c>
      <c r="L88" s="8" t="s">
        <v>573</v>
      </c>
      <c r="M88" t="b">
        <v>1</v>
      </c>
      <c r="N88" s="8" t="s">
        <v>24</v>
      </c>
      <c r="O88" s="8" t="s">
        <v>53</v>
      </c>
      <c r="P88" s="8" t="s">
        <v>574</v>
      </c>
      <c r="Q88" s="8" t="s">
        <v>452</v>
      </c>
      <c r="R88" s="8" t="s">
        <v>575</v>
      </c>
      <c r="S88" t="b">
        <v>1</v>
      </c>
      <c r="T88" s="8" t="s">
        <v>576</v>
      </c>
      <c r="U88" t="b">
        <v>1</v>
      </c>
      <c r="V88" s="8" t="s">
        <v>544</v>
      </c>
      <c r="W88" t="b">
        <v>1</v>
      </c>
      <c r="X88" s="8" t="s">
        <v>577</v>
      </c>
    </row>
    <row r="89" spans="1:24" x14ac:dyDescent="0.3">
      <c r="A89" s="8" t="s">
        <v>24</v>
      </c>
      <c r="B89" s="8" t="s">
        <v>24</v>
      </c>
      <c r="C89" s="8" t="s">
        <v>24</v>
      </c>
      <c r="D89" s="8" t="s">
        <v>24</v>
      </c>
      <c r="E89" s="8" t="s">
        <v>24</v>
      </c>
      <c r="F89" s="8" t="s">
        <v>24</v>
      </c>
      <c r="H89" s="8" t="s">
        <v>24</v>
      </c>
      <c r="I89" s="8" t="s">
        <v>24</v>
      </c>
      <c r="J89" s="8" t="s">
        <v>24</v>
      </c>
      <c r="L89" s="8" t="s">
        <v>24</v>
      </c>
      <c r="N89" s="8" t="s">
        <v>24</v>
      </c>
      <c r="O89" s="8" t="s">
        <v>24</v>
      </c>
      <c r="P89" s="8" t="s">
        <v>24</v>
      </c>
      <c r="Q89" s="8" t="s">
        <v>24</v>
      </c>
      <c r="R89" s="8" t="s">
        <v>24</v>
      </c>
      <c r="T89" s="8" t="s">
        <v>24</v>
      </c>
      <c r="V89" s="8" t="s">
        <v>24</v>
      </c>
      <c r="X89" s="8" t="s">
        <v>24</v>
      </c>
    </row>
    <row r="90" spans="1:24" x14ac:dyDescent="0.3">
      <c r="A90" s="8" t="s">
        <v>24</v>
      </c>
      <c r="B90" s="8" t="s">
        <v>24</v>
      </c>
      <c r="C90" s="8" t="s">
        <v>24</v>
      </c>
      <c r="D90" s="8" t="s">
        <v>24</v>
      </c>
      <c r="E90" s="8" t="s">
        <v>24</v>
      </c>
      <c r="F90" s="8" t="s">
        <v>24</v>
      </c>
      <c r="H90" s="8" t="s">
        <v>24</v>
      </c>
      <c r="I90" s="8" t="s">
        <v>24</v>
      </c>
      <c r="J90" s="8" t="s">
        <v>24</v>
      </c>
      <c r="L90" s="8" t="s">
        <v>24</v>
      </c>
      <c r="N90" s="8" t="s">
        <v>24</v>
      </c>
      <c r="O90" s="8" t="s">
        <v>24</v>
      </c>
      <c r="P90" s="8" t="s">
        <v>24</v>
      </c>
      <c r="Q90" s="8" t="s">
        <v>24</v>
      </c>
      <c r="R90" s="8" t="s">
        <v>24</v>
      </c>
      <c r="T90" s="8" t="s">
        <v>24</v>
      </c>
      <c r="V90" s="8" t="s">
        <v>24</v>
      </c>
      <c r="X90" s="8" t="s">
        <v>24</v>
      </c>
    </row>
    <row r="91" spans="1:24" x14ac:dyDescent="0.3">
      <c r="A91" s="8" t="s">
        <v>61</v>
      </c>
      <c r="B91" s="8" t="s">
        <v>24</v>
      </c>
      <c r="C91" s="8" t="s">
        <v>24</v>
      </c>
      <c r="D91" s="8" t="s">
        <v>24</v>
      </c>
      <c r="E91" s="8" t="s">
        <v>24</v>
      </c>
      <c r="F91" s="8" t="s">
        <v>24</v>
      </c>
      <c r="H91" s="8" t="s">
        <v>24</v>
      </c>
      <c r="I91" s="8" t="s">
        <v>62</v>
      </c>
      <c r="J91" s="8" t="s">
        <v>24</v>
      </c>
      <c r="L91" s="8" t="s">
        <v>24</v>
      </c>
      <c r="N91" s="8" t="s">
        <v>24</v>
      </c>
      <c r="O91" s="8" t="s">
        <v>24</v>
      </c>
      <c r="P91" s="8" t="s">
        <v>24</v>
      </c>
      <c r="Q91" s="8" t="s">
        <v>63</v>
      </c>
      <c r="R91" s="8" t="s">
        <v>24</v>
      </c>
      <c r="T91" s="8" t="s">
        <v>24</v>
      </c>
      <c r="V91" s="8" t="s">
        <v>24</v>
      </c>
      <c r="X91" s="8" t="s">
        <v>24</v>
      </c>
    </row>
    <row r="92" spans="1:24" x14ac:dyDescent="0.3">
      <c r="A92" s="8" t="s">
        <v>54</v>
      </c>
      <c r="B92" s="8" t="s">
        <v>125</v>
      </c>
      <c r="C92" s="8" t="s">
        <v>24</v>
      </c>
      <c r="D92" s="8" t="s">
        <v>126</v>
      </c>
      <c r="E92" s="8" t="s">
        <v>24</v>
      </c>
      <c r="F92" s="8" t="s">
        <v>127</v>
      </c>
      <c r="H92" s="8" t="s">
        <v>24</v>
      </c>
      <c r="I92" s="8" t="s">
        <v>54</v>
      </c>
      <c r="J92" s="8" t="s">
        <v>125</v>
      </c>
      <c r="L92" s="8" t="s">
        <v>126</v>
      </c>
      <c r="N92" s="8" t="s">
        <v>127</v>
      </c>
      <c r="O92" s="8" t="s">
        <v>24</v>
      </c>
      <c r="P92" s="8" t="s">
        <v>24</v>
      </c>
      <c r="Q92" s="8" t="s">
        <v>54</v>
      </c>
      <c r="R92" s="8" t="s">
        <v>125</v>
      </c>
      <c r="T92" s="8" t="s">
        <v>126</v>
      </c>
      <c r="V92" s="8" t="s">
        <v>127</v>
      </c>
      <c r="X92" s="8" t="s">
        <v>24</v>
      </c>
    </row>
    <row r="93" spans="1:24" x14ac:dyDescent="0.3">
      <c r="A93" s="8" t="s">
        <v>49</v>
      </c>
      <c r="B93" s="8" t="s">
        <v>578</v>
      </c>
      <c r="C93" s="8" t="s">
        <v>452</v>
      </c>
      <c r="D93" s="8" t="s">
        <v>579</v>
      </c>
      <c r="E93" s="8" t="s">
        <v>452</v>
      </c>
      <c r="F93" s="8" t="s">
        <v>580</v>
      </c>
      <c r="G93" t="b">
        <v>1</v>
      </c>
      <c r="H93" s="8" t="s">
        <v>24</v>
      </c>
      <c r="I93" s="8" t="s">
        <v>49</v>
      </c>
      <c r="J93" s="8" t="s">
        <v>581</v>
      </c>
      <c r="K93" t="b">
        <v>1</v>
      </c>
      <c r="L93" s="8" t="s">
        <v>579</v>
      </c>
      <c r="M93" t="b">
        <v>1</v>
      </c>
      <c r="N93" s="8" t="s">
        <v>582</v>
      </c>
      <c r="O93" s="8" t="s">
        <v>452</v>
      </c>
      <c r="P93" s="8" t="s">
        <v>24</v>
      </c>
      <c r="Q93" s="8" t="s">
        <v>49</v>
      </c>
      <c r="R93" s="8" t="s">
        <v>583</v>
      </c>
      <c r="S93" t="b">
        <v>1</v>
      </c>
      <c r="T93" s="8" t="s">
        <v>579</v>
      </c>
      <c r="U93" t="b">
        <v>1</v>
      </c>
      <c r="V93" s="8" t="s">
        <v>584</v>
      </c>
      <c r="W93" t="b">
        <v>1</v>
      </c>
      <c r="X93" s="8" t="s">
        <v>24</v>
      </c>
    </row>
    <row r="94" spans="1:24" x14ac:dyDescent="0.3">
      <c r="A94" s="8" t="s">
        <v>50</v>
      </c>
      <c r="B94" s="8" t="s">
        <v>585</v>
      </c>
      <c r="C94" s="8" t="s">
        <v>452</v>
      </c>
      <c r="D94" s="8" t="s">
        <v>579</v>
      </c>
      <c r="E94" s="8" t="s">
        <v>452</v>
      </c>
      <c r="F94" s="8" t="s">
        <v>586</v>
      </c>
      <c r="G94" t="b">
        <v>1</v>
      </c>
      <c r="H94" s="8" t="s">
        <v>24</v>
      </c>
      <c r="I94" s="8" t="s">
        <v>50</v>
      </c>
      <c r="J94" s="8" t="s">
        <v>587</v>
      </c>
      <c r="K94" t="b">
        <v>1</v>
      </c>
      <c r="L94" s="8" t="s">
        <v>579</v>
      </c>
      <c r="M94" t="b">
        <v>1</v>
      </c>
      <c r="N94" s="8" t="s">
        <v>588</v>
      </c>
      <c r="O94" s="8" t="s">
        <v>452</v>
      </c>
      <c r="P94" s="8" t="s">
        <v>24</v>
      </c>
      <c r="Q94" s="8" t="s">
        <v>50</v>
      </c>
      <c r="R94" s="8" t="s">
        <v>589</v>
      </c>
      <c r="S94" t="b">
        <v>1</v>
      </c>
      <c r="T94" s="8" t="s">
        <v>579</v>
      </c>
      <c r="U94" t="b">
        <v>1</v>
      </c>
      <c r="V94" s="8" t="s">
        <v>590</v>
      </c>
      <c r="W94" t="b">
        <v>1</v>
      </c>
      <c r="X94" s="8" t="s">
        <v>24</v>
      </c>
    </row>
    <row r="95" spans="1:24" x14ac:dyDescent="0.3">
      <c r="A95" s="8" t="s">
        <v>51</v>
      </c>
      <c r="B95" s="8" t="s">
        <v>591</v>
      </c>
      <c r="C95" s="8" t="s">
        <v>452</v>
      </c>
      <c r="D95" s="8" t="s">
        <v>579</v>
      </c>
      <c r="E95" s="8" t="s">
        <v>452</v>
      </c>
      <c r="F95" s="8" t="s">
        <v>592</v>
      </c>
      <c r="G95" t="b">
        <v>1</v>
      </c>
      <c r="H95" s="8" t="s">
        <v>24</v>
      </c>
      <c r="I95" s="8" t="s">
        <v>51</v>
      </c>
      <c r="J95" s="8" t="s">
        <v>593</v>
      </c>
      <c r="K95" t="b">
        <v>1</v>
      </c>
      <c r="L95" s="8" t="s">
        <v>579</v>
      </c>
      <c r="M95" t="b">
        <v>1</v>
      </c>
      <c r="N95" s="8" t="s">
        <v>594</v>
      </c>
      <c r="O95" s="8" t="s">
        <v>452</v>
      </c>
      <c r="P95" s="8" t="s">
        <v>24</v>
      </c>
      <c r="Q95" s="8" t="s">
        <v>51</v>
      </c>
      <c r="R95" s="8" t="s">
        <v>595</v>
      </c>
      <c r="S95" t="b">
        <v>1</v>
      </c>
      <c r="T95" s="8" t="s">
        <v>579</v>
      </c>
      <c r="U95" t="b">
        <v>1</v>
      </c>
      <c r="V95" s="8" t="s">
        <v>596</v>
      </c>
      <c r="W95" t="b">
        <v>1</v>
      </c>
      <c r="X95" s="8" t="s">
        <v>24</v>
      </c>
    </row>
    <row r="96" spans="1:24" x14ac:dyDescent="0.3">
      <c r="A96" s="8" t="s">
        <v>52</v>
      </c>
      <c r="B96" s="8" t="s">
        <v>597</v>
      </c>
      <c r="C96" s="8" t="s">
        <v>452</v>
      </c>
      <c r="D96" s="8" t="s">
        <v>579</v>
      </c>
      <c r="E96" s="8" t="s">
        <v>452</v>
      </c>
      <c r="F96" s="8" t="s">
        <v>598</v>
      </c>
      <c r="G96" t="b">
        <v>1</v>
      </c>
      <c r="H96" s="8" t="s">
        <v>24</v>
      </c>
      <c r="I96" s="8" t="s">
        <v>52</v>
      </c>
      <c r="J96" s="8" t="s">
        <v>599</v>
      </c>
      <c r="K96" t="b">
        <v>1</v>
      </c>
      <c r="L96" s="8" t="s">
        <v>579</v>
      </c>
      <c r="M96" t="b">
        <v>1</v>
      </c>
      <c r="N96" s="8" t="s">
        <v>600</v>
      </c>
      <c r="O96" s="8" t="s">
        <v>452</v>
      </c>
      <c r="P96" s="8" t="s">
        <v>24</v>
      </c>
      <c r="Q96" s="8" t="s">
        <v>52</v>
      </c>
      <c r="R96" s="8" t="s">
        <v>601</v>
      </c>
      <c r="S96" t="b">
        <v>1</v>
      </c>
      <c r="T96" s="8" t="s">
        <v>579</v>
      </c>
      <c r="U96" t="b">
        <v>1</v>
      </c>
      <c r="V96" s="8" t="s">
        <v>602</v>
      </c>
      <c r="W96" t="b">
        <v>1</v>
      </c>
      <c r="X96" s="8" t="s">
        <v>24</v>
      </c>
    </row>
    <row r="97" spans="1:24" x14ac:dyDescent="0.3">
      <c r="A97" s="8" t="s">
        <v>24</v>
      </c>
      <c r="B97" s="8" t="s">
        <v>24</v>
      </c>
      <c r="C97" s="8" t="s">
        <v>24</v>
      </c>
      <c r="D97" s="8" t="s">
        <v>24</v>
      </c>
      <c r="E97" s="8" t="s">
        <v>24</v>
      </c>
      <c r="F97" s="8" t="s">
        <v>24</v>
      </c>
      <c r="H97" s="8" t="s">
        <v>24</v>
      </c>
      <c r="I97" s="8" t="s">
        <v>24</v>
      </c>
      <c r="J97" s="8" t="s">
        <v>24</v>
      </c>
      <c r="L97" s="8" t="s">
        <v>24</v>
      </c>
      <c r="N97" s="8" t="s">
        <v>24</v>
      </c>
      <c r="O97" s="8" t="s">
        <v>24</v>
      </c>
      <c r="P97" s="8" t="s">
        <v>24</v>
      </c>
      <c r="Q97" s="8" t="s">
        <v>24</v>
      </c>
      <c r="R97" s="8" t="s">
        <v>24</v>
      </c>
      <c r="T97" s="8" t="s">
        <v>24</v>
      </c>
      <c r="V97" s="8" t="s">
        <v>24</v>
      </c>
      <c r="X97" s="8" t="s">
        <v>24</v>
      </c>
    </row>
    <row r="98" spans="1:24" x14ac:dyDescent="0.3">
      <c r="A98" s="8" t="s">
        <v>128</v>
      </c>
      <c r="B98" s="8" t="s">
        <v>24</v>
      </c>
      <c r="C98" s="8" t="s">
        <v>24</v>
      </c>
      <c r="D98" s="8" t="s">
        <v>453</v>
      </c>
      <c r="E98" s="8" t="s">
        <v>24</v>
      </c>
      <c r="F98" s="8" t="s">
        <v>24</v>
      </c>
      <c r="H98" s="8" t="s">
        <v>24</v>
      </c>
      <c r="I98" s="8" t="s">
        <v>24</v>
      </c>
      <c r="J98" s="8" t="s">
        <v>24</v>
      </c>
      <c r="L98" s="8" t="s">
        <v>24</v>
      </c>
      <c r="N98" s="8" t="s">
        <v>24</v>
      </c>
      <c r="O98" s="8" t="s">
        <v>24</v>
      </c>
      <c r="P98" s="8" t="s">
        <v>24</v>
      </c>
      <c r="Q98" s="8" t="s">
        <v>24</v>
      </c>
      <c r="R98" s="8" t="s">
        <v>24</v>
      </c>
      <c r="T98" s="8" t="s">
        <v>24</v>
      </c>
      <c r="V98" s="8" t="s">
        <v>24</v>
      </c>
      <c r="X98" s="8" t="s">
        <v>24</v>
      </c>
    </row>
    <row r="99" spans="1:24" x14ac:dyDescent="0.3">
      <c r="A99" s="8" t="s">
        <v>54</v>
      </c>
      <c r="B99" s="8" t="s">
        <v>129</v>
      </c>
      <c r="C99" s="8" t="s">
        <v>24</v>
      </c>
      <c r="D99" s="8" t="s">
        <v>130</v>
      </c>
      <c r="E99" s="8" t="s">
        <v>24</v>
      </c>
      <c r="F99" s="8" t="s">
        <v>131</v>
      </c>
      <c r="H99" s="8" t="s">
        <v>132</v>
      </c>
      <c r="I99" s="8" t="s">
        <v>24</v>
      </c>
      <c r="J99" s="8" t="s">
        <v>24</v>
      </c>
      <c r="L99" s="8" t="s">
        <v>24</v>
      </c>
      <c r="N99" s="8" t="s">
        <v>24</v>
      </c>
      <c r="O99" s="8" t="s">
        <v>24</v>
      </c>
      <c r="P99" s="8" t="s">
        <v>24</v>
      </c>
      <c r="Q99" s="8" t="s">
        <v>24</v>
      </c>
      <c r="R99" s="8" t="s">
        <v>24</v>
      </c>
      <c r="T99" s="8" t="s">
        <v>24</v>
      </c>
      <c r="V99" s="8" t="s">
        <v>24</v>
      </c>
      <c r="X99" s="8" t="s">
        <v>24</v>
      </c>
    </row>
    <row r="100" spans="1:24" x14ac:dyDescent="0.3">
      <c r="A100" s="8" t="s">
        <v>49</v>
      </c>
      <c r="B100" s="8" t="s">
        <v>603</v>
      </c>
      <c r="C100" s="8" t="s">
        <v>452</v>
      </c>
      <c r="D100" s="8" t="s">
        <v>604</v>
      </c>
      <c r="E100" s="8" t="s">
        <v>452</v>
      </c>
      <c r="F100" s="8" t="s">
        <v>605</v>
      </c>
      <c r="G100" t="b">
        <v>1</v>
      </c>
      <c r="H100" s="8" t="s">
        <v>606</v>
      </c>
      <c r="I100" s="8" t="s">
        <v>452</v>
      </c>
      <c r="J100" s="8" t="s">
        <v>24</v>
      </c>
      <c r="L100" s="8" t="s">
        <v>24</v>
      </c>
      <c r="N100" s="8" t="s">
        <v>24</v>
      </c>
      <c r="O100" s="8" t="s">
        <v>24</v>
      </c>
      <c r="P100" s="8" t="s">
        <v>24</v>
      </c>
      <c r="Q100" s="8" t="s">
        <v>24</v>
      </c>
      <c r="R100" s="8" t="s">
        <v>24</v>
      </c>
      <c r="T100" s="8" t="s">
        <v>24</v>
      </c>
      <c r="V100" s="8" t="s">
        <v>24</v>
      </c>
      <c r="X100" s="8" t="s">
        <v>24</v>
      </c>
    </row>
    <row r="101" spans="1:24" x14ac:dyDescent="0.3">
      <c r="A101" s="8" t="s">
        <v>50</v>
      </c>
      <c r="B101" s="8" t="s">
        <v>603</v>
      </c>
      <c r="C101" s="8" t="s">
        <v>452</v>
      </c>
      <c r="D101" s="8" t="s">
        <v>604</v>
      </c>
      <c r="E101" s="8" t="s">
        <v>452</v>
      </c>
      <c r="F101" s="8" t="s">
        <v>605</v>
      </c>
      <c r="G101" t="b">
        <v>1</v>
      </c>
      <c r="H101" s="8" t="s">
        <v>606</v>
      </c>
      <c r="I101" s="8" t="s">
        <v>452</v>
      </c>
      <c r="J101" s="8" t="s">
        <v>24</v>
      </c>
      <c r="L101" s="8" t="s">
        <v>24</v>
      </c>
      <c r="N101" s="8" t="s">
        <v>24</v>
      </c>
      <c r="O101" s="8" t="s">
        <v>24</v>
      </c>
      <c r="P101" s="8" t="s">
        <v>24</v>
      </c>
      <c r="Q101" s="8" t="s">
        <v>24</v>
      </c>
      <c r="R101" s="8" t="s">
        <v>24</v>
      </c>
      <c r="T101" s="8" t="s">
        <v>24</v>
      </c>
      <c r="V101" s="8" t="s">
        <v>24</v>
      </c>
      <c r="X101" s="8" t="s">
        <v>24</v>
      </c>
    </row>
    <row r="102" spans="1:24" x14ac:dyDescent="0.3">
      <c r="A102" s="8" t="s">
        <v>51</v>
      </c>
      <c r="B102" s="8" t="s">
        <v>603</v>
      </c>
      <c r="C102" s="8" t="s">
        <v>452</v>
      </c>
      <c r="D102" s="8" t="s">
        <v>604</v>
      </c>
      <c r="E102" s="8" t="s">
        <v>452</v>
      </c>
      <c r="F102" s="8" t="s">
        <v>605</v>
      </c>
      <c r="G102" t="b">
        <v>1</v>
      </c>
      <c r="H102" s="8" t="s">
        <v>606</v>
      </c>
      <c r="I102" s="8" t="s">
        <v>452</v>
      </c>
      <c r="J102" s="8" t="s">
        <v>24</v>
      </c>
      <c r="L102" s="8" t="s">
        <v>24</v>
      </c>
      <c r="N102" s="8" t="s">
        <v>24</v>
      </c>
      <c r="O102" s="8" t="s">
        <v>24</v>
      </c>
      <c r="P102" s="8" t="s">
        <v>24</v>
      </c>
      <c r="Q102" s="8" t="s">
        <v>24</v>
      </c>
      <c r="R102" s="8" t="s">
        <v>24</v>
      </c>
      <c r="T102" s="8" t="s">
        <v>24</v>
      </c>
      <c r="V102" s="8" t="s">
        <v>24</v>
      </c>
      <c r="X102" s="8" t="s">
        <v>24</v>
      </c>
    </row>
    <row r="103" spans="1:24" x14ac:dyDescent="0.3">
      <c r="A103" s="8" t="s">
        <v>52</v>
      </c>
      <c r="B103" s="8" t="s">
        <v>603</v>
      </c>
      <c r="C103" s="8" t="s">
        <v>452</v>
      </c>
      <c r="D103" s="8" t="s">
        <v>604</v>
      </c>
      <c r="E103" s="8" t="s">
        <v>452</v>
      </c>
      <c r="F103" s="8" t="s">
        <v>605</v>
      </c>
      <c r="G103" t="b">
        <v>1</v>
      </c>
      <c r="H103" s="8" t="s">
        <v>606</v>
      </c>
      <c r="I103" s="8" t="s">
        <v>452</v>
      </c>
      <c r="J103" s="8" t="s">
        <v>24</v>
      </c>
      <c r="L103" s="8" t="s">
        <v>24</v>
      </c>
      <c r="N103" s="8" t="s">
        <v>24</v>
      </c>
      <c r="O103" s="8" t="s">
        <v>24</v>
      </c>
      <c r="P103" s="8" t="s">
        <v>24</v>
      </c>
      <c r="Q103" s="8" t="s">
        <v>24</v>
      </c>
      <c r="R103" s="8" t="s">
        <v>24</v>
      </c>
      <c r="T103" s="8" t="s">
        <v>24</v>
      </c>
      <c r="V103" s="8" t="s">
        <v>24</v>
      </c>
      <c r="X103" s="8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6B39-516F-47A3-AA8B-050FA0EAEF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809F-AC58-40AF-892F-DFC0D3D07E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B4DF-4B52-49B1-BDEA-34A0F245C8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635A218B71CB44BE512C465D980444" ma:contentTypeVersion="5" ma:contentTypeDescription="Ein neues Dokument erstellen." ma:contentTypeScope="" ma:versionID="768b25463b667bdc4a68414b70d0c210">
  <xsd:schema xmlns:xsd="http://www.w3.org/2001/XMLSchema" xmlns:xs="http://www.w3.org/2001/XMLSchema" xmlns:p="http://schemas.microsoft.com/office/2006/metadata/properties" xmlns:ns3="6d4a53de-2b1f-4c02-86ad-62ef0dc35d50" targetNamespace="http://schemas.microsoft.com/office/2006/metadata/properties" ma:root="true" ma:fieldsID="7ee6ce4b51694a216f81c2a9c1a41e0d" ns3:_="">
    <xsd:import namespace="6d4a53de-2b1f-4c02-86ad-62ef0dc35d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a53de-2b1f-4c02-86ad-62ef0dc35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24D2412-6282-4BBF-A746-33E73F139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a53de-2b1f-4c02-86ad-62ef0dc35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E97A6-E336-4A03-814B-C893240DC3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EBAA3-9973-49B5-A452-8EC8FD925233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6d4a53de-2b1f-4c02-86ad-62ef0dc35d50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570D4D9-436E-4E6D-836C-C9AD86E12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ASE_Project2025_task1_2_Templat</vt:lpstr>
      <vt:lpstr>lc1panel</vt:lpstr>
      <vt:lpstr>lc2panel</vt:lpstr>
      <vt:lpstr>lc3panel</vt:lpstr>
      <vt:lpstr>3787415_evaluation_task1_1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Holighaus</dc:creator>
  <cp:lastModifiedBy>Simon Holighaus</cp:lastModifiedBy>
  <dcterms:created xsi:type="dcterms:W3CDTF">2025-06-23T10:57:22Z</dcterms:created>
  <dcterms:modified xsi:type="dcterms:W3CDTF">2025-06-25T15:12:48Z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0x010100E7635A218B71CB44BE512C465D980444</vt:lpwstr>
  </property>
</Properties>
</file>