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Tiles\Uni\Master Thesis\Fog-Node-Discovery\measurements\"/>
    </mc:Choice>
  </mc:AlternateContent>
  <xr:revisionPtr revIDLastSave="0" documentId="13_ncr:1_{AE392F4A-3FED-47AB-83A6-1078FA5210A6}" xr6:coauthVersionLast="45" xr6:coauthVersionMax="45" xr10:uidLastSave="{00000000-0000-0000-0000-000000000000}"/>
  <bookViews>
    <workbookView xWindow="28680" yWindow="-120" windowWidth="29040" windowHeight="15840" activeTab="4" xr2:uid="{00000000-000D-0000-FFFF-FFFF00000000}"/>
  </bookViews>
  <sheets>
    <sheet name="Baseline" sheetId="1" r:id="rId1"/>
    <sheet name="Vivaldi" sheetId="2" r:id="rId2"/>
    <sheet name="Meridian" sheetId="4" r:id="rId3"/>
    <sheet name="Random" sheetId="3" r:id="rId4"/>
    <sheet name="Summ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5" l="1"/>
  <c r="E8" i="5"/>
  <c r="E7" i="5"/>
  <c r="E6" i="5"/>
  <c r="E5" i="5"/>
  <c r="E4" i="5"/>
  <c r="E3" i="5"/>
  <c r="E2" i="5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D9" i="5" l="1"/>
  <c r="D8" i="5"/>
  <c r="D7" i="5"/>
  <c r="D6" i="5"/>
  <c r="D5" i="5"/>
  <c r="D4" i="5"/>
  <c r="D3" i="5"/>
  <c r="D2" i="5"/>
  <c r="C9" i="5"/>
  <c r="C8" i="5"/>
  <c r="C7" i="5"/>
  <c r="C6" i="5"/>
  <c r="C5" i="5"/>
  <c r="C4" i="5"/>
  <c r="C3" i="5"/>
  <c r="C2" i="5"/>
  <c r="O189" i="1"/>
  <c r="B9" i="5" s="1"/>
  <c r="N189" i="1"/>
  <c r="B8" i="5" s="1"/>
  <c r="M189" i="1"/>
  <c r="B7" i="5" s="1"/>
  <c r="L189" i="1"/>
  <c r="B6" i="5" s="1"/>
  <c r="K189" i="1"/>
  <c r="J189" i="1"/>
  <c r="B5" i="5" s="1"/>
  <c r="I189" i="1"/>
  <c r="H189" i="1"/>
  <c r="G189" i="1"/>
  <c r="B2" i="5" s="1"/>
  <c r="F189" i="1"/>
  <c r="E189" i="1"/>
  <c r="D189" i="1"/>
  <c r="B3" i="5" s="1"/>
  <c r="C189" i="1"/>
  <c r="B4" i="5" s="1"/>
  <c r="B189" i="1"/>
  <c r="O175" i="4"/>
  <c r="O189" i="2"/>
  <c r="N189" i="2"/>
  <c r="M189" i="2"/>
  <c r="L189" i="2"/>
  <c r="K189" i="2"/>
  <c r="J189" i="2"/>
  <c r="I189" i="2"/>
  <c r="H189" i="2"/>
  <c r="G189" i="2"/>
  <c r="F189" i="2"/>
  <c r="E189" i="2"/>
  <c r="D189" i="2"/>
  <c r="B189" i="2"/>
  <c r="C189" i="2"/>
  <c r="N175" i="4"/>
  <c r="M175" i="4"/>
  <c r="L175" i="4"/>
  <c r="K175" i="4"/>
  <c r="J175" i="4"/>
  <c r="I175" i="4"/>
  <c r="H175" i="4"/>
  <c r="G175" i="4"/>
  <c r="F175" i="4"/>
  <c r="E175" i="4"/>
  <c r="C175" i="4"/>
  <c r="D175" i="4"/>
</calcChain>
</file>

<file path=xl/sharedStrings.xml><?xml version="1.0" encoding="utf-8"?>
<sst xmlns="http://schemas.openxmlformats.org/spreadsheetml/2006/main" count="77" uniqueCount="29">
  <si>
    <t>client_id</t>
  </si>
  <si>
    <t>reconnections</t>
  </si>
  <si>
    <t>lat_mean</t>
  </si>
  <si>
    <t>lat_max</t>
  </si>
  <si>
    <t>lat_min</t>
  </si>
  <si>
    <t>total_msgs</t>
  </si>
  <si>
    <t>out_msgs</t>
  </si>
  <si>
    <t>in_msgs</t>
  </si>
  <si>
    <t>lost_msgs</t>
  </si>
  <si>
    <t>active_time</t>
  </si>
  <si>
    <t>rtt_rmse</t>
  </si>
  <si>
    <t>opt_rate</t>
  </si>
  <si>
    <t>discovery_rmse</t>
  </si>
  <si>
    <t>discovery_rate</t>
  </si>
  <si>
    <t>Spalte1</t>
  </si>
  <si>
    <t>Ergebnis</t>
  </si>
  <si>
    <t>Avg Latency</t>
  </si>
  <si>
    <t>Reconnections</t>
  </si>
  <si>
    <t>Messages per client</t>
  </si>
  <si>
    <t>Lost Messages</t>
  </si>
  <si>
    <t>Opt. Connection</t>
  </si>
  <si>
    <t>Opt. Discovery</t>
  </si>
  <si>
    <t>Baseline</t>
  </si>
  <si>
    <t>Vivaldi</t>
  </si>
  <si>
    <t>Meridian</t>
  </si>
  <si>
    <t>Random</t>
  </si>
  <si>
    <t>Avg Messages per Timestep</t>
  </si>
  <si>
    <t>Discovery RMSE in ms</t>
  </si>
  <si>
    <t>Round-Trip-Time RMSE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</si>
</sst>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</c:f>
              <c:strCache>
                <c:ptCount val="1"/>
                <c:pt idx="0">
                  <c:v>Messages per client</c:v>
                </c:pt>
              </c:strCache>
            </c:strRef>
          </c:cat>
          <c:val>
            <c:numRef>
              <c:f>Summary!$B$2</c:f>
              <c:numCache>
                <c:formatCode>General</c:formatCode>
                <c:ptCount val="1"/>
                <c:pt idx="0">
                  <c:v>1322.7058823529412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1-4900-9341-EF73930FD6E8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Vivaldi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</c:f>
              <c:strCache>
                <c:ptCount val="1"/>
                <c:pt idx="0">
                  <c:v>Messages per client</c:v>
                </c:pt>
              </c:strCache>
            </c:strRef>
          </c:cat>
          <c:val>
            <c:numRef>
              <c:f>Summary!$C$2</c:f>
              <c:numCache>
                <c:formatCode>General</c:formatCode>
                <c:ptCount val="1"/>
                <c:pt idx="0">
                  <c:v>1198.9839572192514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6-4E44-B36A-663C943077A6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Meridian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</c:f>
              <c:strCache>
                <c:ptCount val="1"/>
                <c:pt idx="0">
                  <c:v>Messages per client</c:v>
                </c:pt>
              </c:strCache>
            </c:strRef>
          </c:cat>
          <c:val>
            <c:numRef>
              <c:f>Summary!$D$2</c:f>
              <c:numCache>
                <c:formatCode>General</c:formatCode>
                <c:ptCount val="1"/>
                <c:pt idx="0">
                  <c:v>1231.2023121387283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76-4E44-B36A-663C943077A6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</c:f>
              <c:strCache>
                <c:ptCount val="1"/>
                <c:pt idx="0">
                  <c:v>Messages per client</c:v>
                </c:pt>
              </c:strCache>
            </c:strRef>
          </c:cat>
          <c:val>
            <c:numRef>
              <c:f>Summary!$E$2</c:f>
              <c:numCache>
                <c:formatCode>General</c:formatCode>
                <c:ptCount val="1"/>
                <c:pt idx="0">
                  <c:v>1044.3155080213903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76-4E44-B36A-663C94307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237808"/>
        <c:axId val="408292728"/>
      </c:barChart>
      <c:catAx>
        <c:axId val="2462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92728"/>
        <c:crosses val="autoZero"/>
        <c:auto val="1"/>
        <c:lblAlgn val="ctr"/>
        <c:lblOffset val="100"/>
        <c:noMultiLvlLbl val="0"/>
      </c:catAx>
      <c:valAx>
        <c:axId val="40829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Summary!$A$3</c:f>
              <c:strCache>
                <c:ptCount val="1"/>
                <c:pt idx="0">
                  <c:v>Avg Latency</c:v>
                </c:pt>
              </c:strCache>
            </c:strRef>
          </c:cat>
          <c:val>
            <c:numRef>
              <c:f>Summary!$B$3</c:f>
              <c:numCache>
                <c:formatCode>General</c:formatCode>
                <c:ptCount val="1"/>
                <c:pt idx="0">
                  <c:v>3.6990695187165783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4-430F-87C7-9BFAF01B9FE7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Vivaldi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Summary!$A$3</c:f>
              <c:strCache>
                <c:ptCount val="1"/>
                <c:pt idx="0">
                  <c:v>Avg Latency</c:v>
                </c:pt>
              </c:strCache>
            </c:strRef>
          </c:cat>
          <c:val>
            <c:numRef>
              <c:f>Summary!$C$3</c:f>
              <c:numCache>
                <c:formatCode>General</c:formatCode>
                <c:ptCount val="1"/>
                <c:pt idx="0">
                  <c:v>3.1430481283422442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7-4154-B525-57CB4A09287D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Meridian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Summary!$A$3</c:f>
              <c:strCache>
                <c:ptCount val="1"/>
                <c:pt idx="0">
                  <c:v>Avg Latency</c:v>
                </c:pt>
              </c:strCache>
            </c:strRef>
          </c:cat>
          <c:val>
            <c:numRef>
              <c:f>Summary!$D$3</c:f>
              <c:numCache>
                <c:formatCode>General</c:formatCode>
                <c:ptCount val="1"/>
                <c:pt idx="0">
                  <c:v>1.9707919075144511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27-4154-B525-57CB4A09287D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Summary!$A$3</c:f>
              <c:strCache>
                <c:ptCount val="1"/>
                <c:pt idx="0">
                  <c:v>Avg Latency</c:v>
                </c:pt>
              </c:strCache>
            </c:strRef>
          </c:cat>
          <c:val>
            <c:numRef>
              <c:f>Summary!$E$3</c:f>
              <c:numCache>
                <c:formatCode>General</c:formatCode>
                <c:ptCount val="1"/>
                <c:pt idx="0">
                  <c:v>1.8405294117647051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27-4154-B525-57CB4A092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914000"/>
        <c:axId val="496912080"/>
      </c:barChart>
      <c:catAx>
        <c:axId val="49691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12080"/>
        <c:crosses val="autoZero"/>
        <c:auto val="1"/>
        <c:lblAlgn val="ctr"/>
        <c:lblOffset val="100"/>
        <c:noMultiLvlLbl val="0"/>
      </c:catAx>
      <c:valAx>
        <c:axId val="4969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</c:f>
              <c:strCache>
                <c:ptCount val="1"/>
                <c:pt idx="0">
                  <c:v>Reconnections</c:v>
                </c:pt>
              </c:strCache>
            </c:strRef>
          </c:cat>
          <c:val>
            <c:numRef>
              <c:f>Summary!$B$4</c:f>
              <c:numCache>
                <c:formatCode>General</c:formatCode>
                <c:ptCount val="1"/>
                <c:pt idx="0">
                  <c:v>248.29946524064172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6-4253-9BFC-DF944BF3984F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Vivaldi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</c:f>
              <c:strCache>
                <c:ptCount val="1"/>
                <c:pt idx="0">
                  <c:v>Reconnections</c:v>
                </c:pt>
              </c:strCache>
            </c:strRef>
          </c:cat>
          <c:val>
            <c:numRef>
              <c:f>Summary!$C$4</c:f>
              <c:numCache>
                <c:formatCode>General</c:formatCode>
                <c:ptCount val="1"/>
                <c:pt idx="0">
                  <c:v>124.37967914438502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7-4756-884C-2BBA059B186F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Meridian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Summary!$A$4</c:f>
              <c:strCache>
                <c:ptCount val="1"/>
                <c:pt idx="0">
                  <c:v>Reconnections</c:v>
                </c:pt>
              </c:strCache>
            </c:strRef>
          </c:cat>
          <c:val>
            <c:numRef>
              <c:f>Summary!$D$4</c:f>
              <c:numCache>
                <c:formatCode>General</c:formatCode>
                <c:ptCount val="1"/>
                <c:pt idx="0">
                  <c:v>28.213872832369944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7-4756-884C-2BBA059B186F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Summary!$A$4</c:f>
              <c:strCache>
                <c:ptCount val="1"/>
                <c:pt idx="0">
                  <c:v>Reconnections</c:v>
                </c:pt>
              </c:strCache>
            </c:strRef>
          </c:cat>
          <c:val>
            <c:numRef>
              <c:f>Summary!$E$4</c:f>
              <c:numCache>
                <c:formatCode>General</c:formatCode>
                <c:ptCount val="1"/>
                <c:pt idx="0">
                  <c:v>7.6096256684491976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7-4756-884C-2BBA059B1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505912"/>
        <c:axId val="410506552"/>
      </c:barChart>
      <c:catAx>
        <c:axId val="41050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06552"/>
        <c:crosses val="autoZero"/>
        <c:auto val="1"/>
        <c:lblAlgn val="ctr"/>
        <c:lblOffset val="100"/>
        <c:noMultiLvlLbl val="0"/>
      </c:catAx>
      <c:valAx>
        <c:axId val="41050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0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Summary!$A$5</c:f>
              <c:strCache>
                <c:ptCount val="1"/>
                <c:pt idx="0">
                  <c:v>Lost Messages</c:v>
                </c:pt>
              </c:strCache>
            </c:strRef>
          </c:cat>
          <c:val>
            <c:numRef>
              <c:f>Summary!$B$5</c:f>
              <c:numCache>
                <c:formatCode>General</c:formatCode>
                <c:ptCount val="1"/>
                <c:pt idx="0">
                  <c:v>207.54010695187165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1-48A6-8A2C-1D5468BDEF17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Vivaldi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Summary!$A$5</c:f>
              <c:strCache>
                <c:ptCount val="1"/>
                <c:pt idx="0">
                  <c:v>Lost Messages</c:v>
                </c:pt>
              </c:strCache>
            </c:strRef>
          </c:cat>
          <c:val>
            <c:numRef>
              <c:f>Summary!$C$5</c:f>
              <c:numCache>
                <c:formatCode>General</c:formatCode>
                <c:ptCount val="1"/>
                <c:pt idx="0">
                  <c:v>83.422459893048128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9-46FB-AB66-113CB6214E4D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Meridian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Summary!$A$5</c:f>
              <c:strCache>
                <c:ptCount val="1"/>
                <c:pt idx="0">
                  <c:v>Lost Messages</c:v>
                </c:pt>
              </c:strCache>
            </c:strRef>
          </c:cat>
          <c:val>
            <c:numRef>
              <c:f>Summary!$D$5</c:f>
              <c:numCache>
                <c:formatCode>General</c:formatCode>
                <c:ptCount val="1"/>
                <c:pt idx="0">
                  <c:v>8.6705202312138727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9-46FB-AB66-113CB6214E4D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Summary!$A$5</c:f>
              <c:strCache>
                <c:ptCount val="1"/>
                <c:pt idx="0">
                  <c:v>Lost Messages</c:v>
                </c:pt>
              </c:strCache>
            </c:strRef>
          </c:cat>
          <c:val>
            <c:numRef>
              <c:f>Summary!$E$5</c:f>
              <c:numCache>
                <c:formatCode>General</c:formatCode>
                <c:ptCount val="1"/>
                <c:pt idx="0">
                  <c:v>4.5508021390374331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9-46FB-AB66-113CB6214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510712"/>
        <c:axId val="410511672"/>
      </c:barChart>
      <c:catAx>
        <c:axId val="41051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11672"/>
        <c:crosses val="autoZero"/>
        <c:auto val="1"/>
        <c:lblAlgn val="ctr"/>
        <c:lblOffset val="100"/>
        <c:noMultiLvlLbl val="0"/>
      </c:catAx>
      <c:valAx>
        <c:axId val="4105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1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Summary!$A$6</c:f>
              <c:strCache>
                <c:ptCount val="1"/>
                <c:pt idx="0">
                  <c:v>Round-Trip-Time RMSE in ms</c:v>
                </c:pt>
              </c:strCache>
            </c:strRef>
          </c:cat>
          <c:val>
            <c:numRef>
              <c:f>Summary!$B$6</c:f>
              <c:numCache>
                <c:formatCode>General</c:formatCode>
                <c:ptCount val="1"/>
                <c:pt idx="0">
                  <c:v>3.8333155080213901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7-41A8-86A6-6620B2E558A6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Vivaldi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Summary!$A$6</c:f>
              <c:strCache>
                <c:ptCount val="1"/>
                <c:pt idx="0">
                  <c:v>Round-Trip-Time RMSE in ms</c:v>
                </c:pt>
              </c:strCache>
            </c:strRef>
          </c:cat>
          <c:val>
            <c:numRef>
              <c:f>Summary!$C$6</c:f>
              <c:numCache>
                <c:formatCode>General</c:formatCode>
                <c:ptCount val="1"/>
                <c:pt idx="0">
                  <c:v>3.8377165775401045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E-4479-B59B-4869C9CBF577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Meridian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Summary!$A$6</c:f>
              <c:strCache>
                <c:ptCount val="1"/>
                <c:pt idx="0">
                  <c:v>Round-Trip-Time RMSE in ms</c:v>
                </c:pt>
              </c:strCache>
            </c:strRef>
          </c:cat>
          <c:val>
            <c:numRef>
              <c:f>Summary!$D$6</c:f>
              <c:numCache>
                <c:formatCode>General</c:formatCode>
                <c:ptCount val="1"/>
                <c:pt idx="0">
                  <c:v>1.5677572254335266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DE-4479-B59B-4869C9CBF577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Summary!$A$6</c:f>
              <c:strCache>
                <c:ptCount val="1"/>
                <c:pt idx="0">
                  <c:v>Round-Trip-Time RMSE in ms</c:v>
                </c:pt>
              </c:strCache>
            </c:strRef>
          </c:cat>
          <c:val>
            <c:numRef>
              <c:f>Summary!$E$6</c:f>
              <c:numCache>
                <c:formatCode>General</c:formatCode>
                <c:ptCount val="1"/>
                <c:pt idx="0">
                  <c:v>1.6115294117647057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DE-4479-B59B-4869C9CBF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516152"/>
        <c:axId val="410521272"/>
      </c:barChart>
      <c:catAx>
        <c:axId val="41051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21272"/>
        <c:crosses val="autoZero"/>
        <c:auto val="1"/>
        <c:lblAlgn val="ctr"/>
        <c:lblOffset val="100"/>
        <c:noMultiLvlLbl val="0"/>
      </c:catAx>
      <c:valAx>
        <c:axId val="41052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1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Summary!$A$7</c:f>
              <c:strCache>
                <c:ptCount val="1"/>
                <c:pt idx="0">
                  <c:v>Opt. Connection</c:v>
                </c:pt>
              </c:strCache>
            </c:strRef>
          </c:cat>
          <c:val>
            <c:numRef>
              <c:f>Summary!$B$7</c:f>
              <c:numCache>
                <c:formatCode>General</c:formatCode>
                <c:ptCount val="1"/>
                <c:pt idx="0">
                  <c:v>2.3957219251336849E-2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6-43D7-A45D-B81A724A5AAE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Vivaldi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Summary!$A$7</c:f>
              <c:strCache>
                <c:ptCount val="1"/>
                <c:pt idx="0">
                  <c:v>Opt. Connection</c:v>
                </c:pt>
              </c:strCache>
            </c:strRef>
          </c:cat>
          <c:val>
            <c:numRef>
              <c:f>Summary!$C$7</c:f>
              <c:numCache>
                <c:formatCode>General</c:formatCode>
                <c:ptCount val="1"/>
                <c:pt idx="0">
                  <c:v>2.6203208556149736E-3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B-4F8A-9091-607EBE1D90BC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Meridian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Summary!$A$7</c:f>
              <c:strCache>
                <c:ptCount val="1"/>
                <c:pt idx="0">
                  <c:v>Opt. Connection</c:v>
                </c:pt>
              </c:strCache>
            </c:strRef>
          </c:cat>
          <c:val>
            <c:numRef>
              <c:f>Summary!$D$7</c:f>
              <c:numCache>
                <c:formatCode>General</c:formatCode>
                <c:ptCount val="1"/>
                <c:pt idx="0">
                  <c:v>2.5144508670520236E-2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B-4F8A-9091-607EBE1D90BC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Summary!$A$7</c:f>
              <c:strCache>
                <c:ptCount val="1"/>
                <c:pt idx="0">
                  <c:v>Opt. Connection</c:v>
                </c:pt>
              </c:strCache>
            </c:strRef>
          </c:cat>
          <c:val>
            <c:numRef>
              <c:f>Summary!$E$7</c:f>
              <c:numCache>
                <c:formatCode>General</c:formatCode>
                <c:ptCount val="1"/>
                <c:pt idx="0">
                  <c:v>1.1176470588235291E-2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B-4F8A-9091-607EBE1D9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921040"/>
        <c:axId val="496917840"/>
      </c:barChart>
      <c:catAx>
        <c:axId val="496921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17840"/>
        <c:crosses val="autoZero"/>
        <c:auto val="1"/>
        <c:lblAlgn val="ctr"/>
        <c:lblOffset val="100"/>
        <c:noMultiLvlLbl val="0"/>
      </c:catAx>
      <c:valAx>
        <c:axId val="496917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Summary!$A$8</c:f>
              <c:strCache>
                <c:ptCount val="1"/>
                <c:pt idx="0">
                  <c:v>Discovery RMSE in ms</c:v>
                </c:pt>
              </c:strCache>
            </c:strRef>
          </c:cat>
          <c:val>
            <c:numRef>
              <c:f>Summary!$B$8</c:f>
              <c:numCache>
                <c:formatCode>General</c:formatCode>
                <c:ptCount val="1"/>
                <c:pt idx="0">
                  <c:v>2.9893048128342265E-3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C-4305-8900-7D8268B79ABD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Vivaldi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Summary!$A$8</c:f>
              <c:strCache>
                <c:ptCount val="1"/>
                <c:pt idx="0">
                  <c:v>Discovery RMSE in ms</c:v>
                </c:pt>
              </c:strCache>
            </c:strRef>
          </c:cat>
          <c:val>
            <c:numRef>
              <c:f>Summary!$C$8</c:f>
              <c:numCache>
                <c:formatCode>General</c:formatCode>
                <c:ptCount val="1"/>
                <c:pt idx="0">
                  <c:v>0.94721390374331504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B-4C89-A493-A0B1EC3FCF90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Meridian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Summary!$A$8</c:f>
              <c:strCache>
                <c:ptCount val="1"/>
                <c:pt idx="0">
                  <c:v>Discovery RMSE in ms</c:v>
                </c:pt>
              </c:strCache>
            </c:strRef>
          </c:cat>
          <c:val>
            <c:numRef>
              <c:f>Summary!$D$8</c:f>
              <c:numCache>
                <c:formatCode>General</c:formatCode>
                <c:ptCount val="1"/>
                <c:pt idx="0">
                  <c:v>0.62586705202312121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B-4C89-A493-A0B1EC3FCF90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Summary!$A$8</c:f>
              <c:strCache>
                <c:ptCount val="1"/>
                <c:pt idx="0">
                  <c:v>Discovery RMSE in ms</c:v>
                </c:pt>
              </c:strCache>
            </c:strRef>
          </c:cat>
          <c:val>
            <c:numRef>
              <c:f>Summary!$E$8</c:f>
              <c:numCache>
                <c:formatCode>General</c:formatCode>
                <c:ptCount val="1"/>
                <c:pt idx="0">
                  <c:v>1.1020053475935832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BB-4C89-A493-A0B1EC3FC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924240"/>
        <c:axId val="496926160"/>
      </c:barChart>
      <c:catAx>
        <c:axId val="49692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26160"/>
        <c:crosses val="autoZero"/>
        <c:auto val="1"/>
        <c:lblAlgn val="ctr"/>
        <c:lblOffset val="100"/>
        <c:noMultiLvlLbl val="0"/>
      </c:catAx>
      <c:valAx>
        <c:axId val="4969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2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Summary!$A$9</c:f>
              <c:strCache>
                <c:ptCount val="1"/>
                <c:pt idx="0">
                  <c:v>Opt. Discovery</c:v>
                </c:pt>
              </c:strCache>
            </c:strRef>
          </c:cat>
          <c:val>
            <c:numRef>
              <c:f>Summary!$B$9</c:f>
              <c:numCache>
                <c:formatCode>General</c:formatCode>
                <c:ptCount val="1"/>
                <c:pt idx="0">
                  <c:v>0.99171122994652494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7-4A93-96D6-4FCDCD9D3F9D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Vivaldi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Summary!$A$9</c:f>
              <c:strCache>
                <c:ptCount val="1"/>
                <c:pt idx="0">
                  <c:v>Opt. Discovery</c:v>
                </c:pt>
              </c:strCache>
            </c:strRef>
          </c:cat>
          <c:val>
            <c:numRef>
              <c:f>Summary!$C$9</c:f>
              <c:numCache>
                <c:formatCode>General</c:formatCode>
                <c:ptCount val="1"/>
                <c:pt idx="0">
                  <c:v>1.0481283422459898E-2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E-425A-9839-EDE37D2B81DE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Meridian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Summary!$A$9</c:f>
              <c:strCache>
                <c:ptCount val="1"/>
                <c:pt idx="0">
                  <c:v>Opt. Discovery</c:v>
                </c:pt>
              </c:strCache>
            </c:strRef>
          </c:cat>
          <c:val>
            <c:numRef>
              <c:f>Summary!$D$9</c:f>
              <c:numCache>
                <c:formatCode>General</c:formatCode>
                <c:ptCount val="1"/>
                <c:pt idx="0">
                  <c:v>1.7456647398843929E-2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E-425A-9839-EDE37D2B81DE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Summary!$A$9</c:f>
              <c:strCache>
                <c:ptCount val="1"/>
                <c:pt idx="0">
                  <c:v>Opt. Discovery</c:v>
                </c:pt>
              </c:strCache>
            </c:strRef>
          </c:cat>
          <c:val>
            <c:numRef>
              <c:f>Summary!$E$9</c:f>
              <c:numCache>
                <c:formatCode>General</c:formatCode>
                <c:ptCount val="1"/>
                <c:pt idx="0">
                  <c:v>3.2513368983957229E-2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E-425A-9839-EDE37D2B8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53008"/>
        <c:axId val="633051088"/>
      </c:barChart>
      <c:catAx>
        <c:axId val="6330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1088"/>
        <c:crosses val="autoZero"/>
        <c:auto val="1"/>
        <c:lblAlgn val="ctr"/>
        <c:lblOffset val="100"/>
        <c:noMultiLvlLbl val="0"/>
      </c:catAx>
      <c:valAx>
        <c:axId val="633051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Summary!$A$10</c:f>
              <c:strCache>
                <c:ptCount val="1"/>
                <c:pt idx="0">
                  <c:v>Avg Messages per Timestep</c:v>
                </c:pt>
              </c:strCache>
            </c:strRef>
          </c:cat>
          <c:val>
            <c:numRef>
              <c:f>Summary!$B$10</c:f>
              <c:numCache>
                <c:formatCode>General</c:formatCode>
                <c:ptCount val="1"/>
                <c:pt idx="0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5-496D-B316-0BC13EA1EC5C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Vivaldi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Summary!$A$10</c:f>
              <c:strCache>
                <c:ptCount val="1"/>
                <c:pt idx="0">
                  <c:v>Avg Messages per Timestep</c:v>
                </c:pt>
              </c:strCache>
            </c:strRef>
          </c:cat>
          <c:val>
            <c:numRef>
              <c:f>Summary!$C$10</c:f>
              <c:numCache>
                <c:formatCode>General</c:formatCode>
                <c:ptCount val="1"/>
                <c:pt idx="0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5-496D-B316-0BC13EA1EC5C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Meridian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Summary!$A$10</c:f>
              <c:strCache>
                <c:ptCount val="1"/>
                <c:pt idx="0">
                  <c:v>Avg Messages per Timestep</c:v>
                </c:pt>
              </c:strCache>
            </c:strRef>
          </c:cat>
          <c:val>
            <c:numRef>
              <c:f>Summary!$D$10</c:f>
              <c:numCache>
                <c:formatCode>General</c:formatCode>
                <c:ptCount val="1"/>
                <c:pt idx="0">
                  <c:v>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5-496D-B316-0BC13EA1EC5C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Summary!$A$10</c:f>
              <c:strCache>
                <c:ptCount val="1"/>
                <c:pt idx="0">
                  <c:v>Avg Messages per Timestep</c:v>
                </c:pt>
              </c:strCache>
            </c:strRef>
          </c:cat>
          <c:val>
            <c:numRef>
              <c:f>Summary!$E$10</c:f>
              <c:numCache>
                <c:formatCode>General</c:formatCode>
                <c:ptCount val="1"/>
                <c:pt idx="0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5-496D-B316-0BC13EA1E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135352"/>
        <c:axId val="409134072"/>
      </c:barChart>
      <c:catAx>
        <c:axId val="40913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34072"/>
        <c:crosses val="autoZero"/>
        <c:auto val="1"/>
        <c:lblAlgn val="ctr"/>
        <c:lblOffset val="100"/>
        <c:noMultiLvlLbl val="0"/>
      </c:catAx>
      <c:valAx>
        <c:axId val="40913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3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11</xdr:col>
      <xdr:colOff>624840</xdr:colOff>
      <xdr:row>15</xdr:row>
      <xdr:rowOff>24765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CD7E22-3019-45BF-AD4E-73D3474CC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15</xdr:row>
      <xdr:rowOff>6667</xdr:rowOff>
    </xdr:from>
    <xdr:to>
      <xdr:col>11</xdr:col>
      <xdr:colOff>624840</xdr:colOff>
      <xdr:row>30</xdr:row>
      <xdr:rowOff>31432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9E5D285-0908-4A0F-A111-9912CE676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30</xdr:row>
      <xdr:rowOff>20002</xdr:rowOff>
    </xdr:from>
    <xdr:to>
      <xdr:col>11</xdr:col>
      <xdr:colOff>626745</xdr:colOff>
      <xdr:row>45</xdr:row>
      <xdr:rowOff>40957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93F70AD-7E33-45BD-AC13-071D419A1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624840</xdr:colOff>
      <xdr:row>0</xdr:row>
      <xdr:rowOff>0</xdr:rowOff>
    </xdr:from>
    <xdr:to>
      <xdr:col>17</xdr:col>
      <xdr:colOff>453390</xdr:colOff>
      <xdr:row>15</xdr:row>
      <xdr:rowOff>20955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A987426-7825-4D83-9DA0-F9FC8D1E6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628650</xdr:colOff>
      <xdr:row>15</xdr:row>
      <xdr:rowOff>6667</xdr:rowOff>
    </xdr:from>
    <xdr:to>
      <xdr:col>17</xdr:col>
      <xdr:colOff>453390</xdr:colOff>
      <xdr:row>30</xdr:row>
      <xdr:rowOff>31432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66DE9E7-CE73-40F8-89D3-45A50AD70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624840</xdr:colOff>
      <xdr:row>30</xdr:row>
      <xdr:rowOff>18097</xdr:rowOff>
    </xdr:from>
    <xdr:to>
      <xdr:col>17</xdr:col>
      <xdr:colOff>453390</xdr:colOff>
      <xdr:row>45</xdr:row>
      <xdr:rowOff>39052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5BC7819-0416-4720-A4E9-7DCC14FCB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453390</xdr:colOff>
      <xdr:row>0</xdr:row>
      <xdr:rowOff>11430</xdr:rowOff>
    </xdr:from>
    <xdr:to>
      <xdr:col>23</xdr:col>
      <xdr:colOff>295275</xdr:colOff>
      <xdr:row>15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5F22917-ACB2-4966-B4B6-EF7B92904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457200</xdr:colOff>
      <xdr:row>15</xdr:row>
      <xdr:rowOff>6667</xdr:rowOff>
    </xdr:from>
    <xdr:to>
      <xdr:col>23</xdr:col>
      <xdr:colOff>281940</xdr:colOff>
      <xdr:row>30</xdr:row>
      <xdr:rowOff>31432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DD67231-5DA7-4AA4-979B-076E26C00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457200</xdr:colOff>
      <xdr:row>30</xdr:row>
      <xdr:rowOff>16192</xdr:rowOff>
    </xdr:from>
    <xdr:to>
      <xdr:col>23</xdr:col>
      <xdr:colOff>281940</xdr:colOff>
      <xdr:row>45</xdr:row>
      <xdr:rowOff>40957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AB36E239-3058-4723-AF5A-E452FBF6C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38F1A9-4C07-4B45-9464-3EFBCD4CF6A0}" name="Tabelle3" displayName="Tabelle3" ref="A1:O189" totalsRowCount="1">
  <autoFilter ref="A1:O188" xr:uid="{34DDDA7A-5CC2-4B40-AABA-75539E39F686}"/>
  <tableColumns count="15">
    <tableColumn id="1" xr3:uid="{3F1AF46E-5D99-4147-BC70-2CCCACBF9C96}" name="Spalte1" totalsRowLabel="Ergebnis"/>
    <tableColumn id="2" xr3:uid="{6580C8E3-CCFA-4F5F-9185-86EF8068CCAB}" name="client_id" totalsRowFunction="count"/>
    <tableColumn id="3" xr3:uid="{1BE48DBF-F79D-4910-8EDF-EA248AA54FAC}" name="reconnections" totalsRowFunction="average"/>
    <tableColumn id="4" xr3:uid="{D1EC638C-1340-4CD9-B7BC-4411C25F527F}" name="lat_mean" totalsRowFunction="average"/>
    <tableColumn id="5" xr3:uid="{6872C587-4508-4E74-9B53-30FC3FDD0407}" name="lat_max" totalsRowFunction="average"/>
    <tableColumn id="6" xr3:uid="{B2D3333C-C942-41F4-83CF-C07C863BDACA}" name="lat_min" totalsRowFunction="average"/>
    <tableColumn id="7" xr3:uid="{754F4A23-3699-40FF-81B2-2A4AE6D95316}" name="total_msgs" totalsRowFunction="average"/>
    <tableColumn id="8" xr3:uid="{6199DEC7-F3D5-4EE9-9FD3-9703A42399E5}" name="out_msgs" totalsRowFunction="average"/>
    <tableColumn id="9" xr3:uid="{59C35ABA-30CD-4C00-B6B8-4B49BC0C3616}" name="in_msgs" totalsRowFunction="average"/>
    <tableColumn id="10" xr3:uid="{74E28D9E-9608-444D-A781-1B7FD7D50690}" name="lost_msgs" totalsRowFunction="average"/>
    <tableColumn id="11" xr3:uid="{58DC4467-AEAB-44A0-BB6E-52F4D2FB9C72}" name="active_time" totalsRowFunction="average"/>
    <tableColumn id="12" xr3:uid="{0086EE2D-D37E-4A8E-A13E-EB457A248982}" name="rtt_rmse" totalsRowFunction="average"/>
    <tableColumn id="13" xr3:uid="{C8FCF678-AADF-453F-8941-A07D82F22ADB}" name="opt_rate" totalsRowFunction="average"/>
    <tableColumn id="14" xr3:uid="{FC1CA783-B8CC-4C77-AB53-CC4ABD48FCA1}" name="discovery_rmse" totalsRowFunction="average"/>
    <tableColumn id="15" xr3:uid="{DBB7EA98-04BE-4ACE-8B58-1DAA3E56D407}" name="discovery_rate" totalsRowFunction="aver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C6EB88-1A1B-479C-873D-67F406CF361A}" name="Tabelle2" displayName="Tabelle2" ref="A1:O189" totalsRowCount="1">
  <autoFilter ref="A1:O188" xr:uid="{5C327D8F-132C-470B-8697-7683622983BD}"/>
  <tableColumns count="15">
    <tableColumn id="1" xr3:uid="{D3A0D60C-BA57-4DE1-A874-0611AF784F31}" name="Spalte1" totalsRowLabel="Ergebnis"/>
    <tableColumn id="2" xr3:uid="{74703A43-A4EA-4AD5-A9F2-7EAF3324A0F5}" name="client_id" totalsRowFunction="count"/>
    <tableColumn id="3" xr3:uid="{4C0EAE4C-3873-4AC2-9CF5-EAB06B06A9A4}" name="reconnections" totalsRowFunction="average"/>
    <tableColumn id="4" xr3:uid="{2424578C-8929-4AD7-9462-D76E168A47C3}" name="lat_mean" totalsRowFunction="average"/>
    <tableColumn id="5" xr3:uid="{1AFDD63A-BD10-46F4-8648-AEC7D21D8EF1}" name="lat_max" totalsRowFunction="average"/>
    <tableColumn id="6" xr3:uid="{1BC6EB14-2324-41A2-A543-010835F951A6}" name="lat_min" totalsRowFunction="average"/>
    <tableColumn id="7" xr3:uid="{5D04B6F7-478F-40A3-AD8F-67294584D370}" name="total_msgs" totalsRowFunction="average"/>
    <tableColumn id="8" xr3:uid="{57EF9DF0-F538-4C57-B5D7-CC0D86B9FB65}" name="out_msgs" totalsRowFunction="average"/>
    <tableColumn id="9" xr3:uid="{274CEEA9-DFC0-41C7-8EDD-20A2C8D20326}" name="in_msgs" totalsRowFunction="average"/>
    <tableColumn id="10" xr3:uid="{15729D45-E636-4265-9A2E-074767010A4D}" name="lost_msgs" totalsRowFunction="average"/>
    <tableColumn id="11" xr3:uid="{42F2888E-0E98-438B-9FF7-D25E3CA7ADC3}" name="active_time" totalsRowFunction="average"/>
    <tableColumn id="12" xr3:uid="{7B1C2586-9668-4D07-B442-AFBDC4E2C365}" name="rtt_rmse" totalsRowFunction="average"/>
    <tableColumn id="13" xr3:uid="{75DB0197-E744-464E-B2F3-908A842C494D}" name="opt_rate" totalsRowFunction="average"/>
    <tableColumn id="14" xr3:uid="{1FAEBA6E-331A-4D01-BAD0-AA4DA8C8910A}" name="discovery_rmse" totalsRowFunction="average"/>
    <tableColumn id="15" xr3:uid="{381E2E1E-F46D-4676-A91F-DB88C3FBD8A6}" name="discovery_rate" totalsRowFunction="aver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0DCCB5-C2B3-41F5-A551-0B4AB3E53A32}" name="Tabelle1" displayName="Tabelle1" ref="A1:O175" totalsRowCount="1">
  <autoFilter ref="A1:O174" xr:uid="{AB83C388-0C36-4FE4-BE3D-50195C8BB746}"/>
  <tableColumns count="15">
    <tableColumn id="1" xr3:uid="{779363F2-7493-45D5-842E-1E736893E4CD}" name="Spalte1" totalsRowLabel="Ergebnis"/>
    <tableColumn id="2" xr3:uid="{4FAE4086-DD75-4AC9-A6DA-F7444F00410F}" name="client_id"/>
    <tableColumn id="3" xr3:uid="{6F53C676-45A7-4171-9979-D274D992FFDE}" name="reconnections" totalsRowFunction="average"/>
    <tableColumn id="4" xr3:uid="{C8734D93-5BF0-47B8-AD8E-F24E5FB57515}" name="lat_mean" totalsRowFunction="average"/>
    <tableColumn id="5" xr3:uid="{6046DE45-DCF4-463A-ABD6-5BE86D2A8841}" name="lat_max" totalsRowFunction="average"/>
    <tableColumn id="6" xr3:uid="{7143B5F4-AB3F-4C43-A376-2818B01D5D5F}" name="lat_min" totalsRowFunction="average"/>
    <tableColumn id="7" xr3:uid="{CF744171-D281-4395-85B6-46C3E44B92BD}" name="total_msgs" totalsRowFunction="average"/>
    <tableColumn id="8" xr3:uid="{693E197D-59CA-41A0-B5C2-94643C4BD979}" name="out_msgs" totalsRowFunction="average"/>
    <tableColumn id="9" xr3:uid="{421431FC-30F0-44AC-8235-ADFDA1789BD7}" name="in_msgs" totalsRowFunction="average"/>
    <tableColumn id="10" xr3:uid="{9A805631-A639-4CEC-8945-2EDE44F3BEBF}" name="lost_msgs" totalsRowFunction="average"/>
    <tableColumn id="11" xr3:uid="{ACA7867E-781D-469E-BFA4-B5C466AE1A42}" name="active_time" totalsRowFunction="average"/>
    <tableColumn id="12" xr3:uid="{08D1C2D9-0746-48AF-B900-204333C0EBB5}" name="rtt_rmse" totalsRowFunction="average"/>
    <tableColumn id="13" xr3:uid="{7D298A54-06AE-4453-9A8A-08B6B402945B}" name="opt_rate" totalsRowFunction="average"/>
    <tableColumn id="14" xr3:uid="{FD1F9FC9-DFD8-46C3-AEE4-D28283A1688D}" name="discovery_rmse" totalsRowFunction="average"/>
    <tableColumn id="15" xr3:uid="{C997377B-3B15-4A10-AA78-A078FCF09C5D}" name="discovery_rate" totalsRowFunction="aver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EA0752-21E7-4988-9520-430363BA4B99}" name="Tabelle4" displayName="Tabelle4" ref="A1:O189" totalsRowCount="1">
  <autoFilter ref="A1:O188" xr:uid="{6F13B0B6-6876-4EE9-A892-5C0992669284}"/>
  <tableColumns count="15">
    <tableColumn id="1" xr3:uid="{F1558564-062F-416A-8803-5389C18CA0E0}" name="Spalte1" totalsRowLabel="Ergebnis"/>
    <tableColumn id="2" xr3:uid="{E14ECC97-246B-4783-BDC9-2FFC8DA4D21E}" name="client_id" totalsRowFunction="count"/>
    <tableColumn id="3" xr3:uid="{0A8DF806-6E2C-464C-A010-EDB160BC12CF}" name="reconnections" totalsRowFunction="average"/>
    <tableColumn id="4" xr3:uid="{B89FC080-6E1E-467A-A784-24644B82EBF3}" name="lat_mean" totalsRowFunction="average"/>
    <tableColumn id="5" xr3:uid="{DC072E86-3354-4CC3-861B-E1B616A7E06E}" name="lat_max" totalsRowFunction="average"/>
    <tableColumn id="6" xr3:uid="{0D7F6C5A-E485-41B3-8383-8A3B68599A53}" name="lat_min" totalsRowFunction="average"/>
    <tableColumn id="7" xr3:uid="{144E4449-FC4B-422E-9BD4-42B4E3493F0C}" name="total_msgs" totalsRowFunction="average"/>
    <tableColumn id="8" xr3:uid="{0C06A530-9454-485A-AB6B-C19900423F8B}" name="out_msgs" totalsRowFunction="average"/>
    <tableColumn id="9" xr3:uid="{6F40F1CC-FE63-4561-A85C-755FFBB5703F}" name="in_msgs" totalsRowFunction="average"/>
    <tableColumn id="10" xr3:uid="{675F9E34-BEB2-4915-AF58-22EBD023F5BD}" name="lost_msgs" totalsRowFunction="average"/>
    <tableColumn id="11" xr3:uid="{8D6065D6-3AFD-4F92-A55E-3395BCAD92C3}" name="active_time" totalsRowFunction="average"/>
    <tableColumn id="12" xr3:uid="{29522F49-71EE-4E30-812E-EBCF057A1C54}" name="rtt_rmse" totalsRowFunction="average"/>
    <tableColumn id="13" xr3:uid="{544EC933-A729-4764-BBC1-8690366B2FF2}" name="opt_rate" totalsRowFunction="average"/>
    <tableColumn id="14" xr3:uid="{79C052CA-D291-485F-A95A-129E62A01158}" name="discovery_rmse" totalsRowFunction="average"/>
    <tableColumn id="15" xr3:uid="{EA27CAEF-19B4-4F68-923D-9A1F543877D4}" name="discovery_rate" totalsRowFunction="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9"/>
  <sheetViews>
    <sheetView workbookViewId="0">
      <selection activeCell="R24" sqref="R24"/>
    </sheetView>
  </sheetViews>
  <sheetFormatPr baseColWidth="10" defaultColWidth="8.88671875" defaultRowHeight="14.4" x14ac:dyDescent="0.3"/>
  <cols>
    <col min="1" max="1" width="9.33203125" customWidth="1"/>
    <col min="2" max="2" width="10.44140625" customWidth="1"/>
    <col min="3" max="3" width="15.109375" customWidth="1"/>
    <col min="4" max="4" width="11" customWidth="1"/>
    <col min="5" max="5" width="9.77734375" customWidth="1"/>
    <col min="6" max="6" width="9.44140625" customWidth="1"/>
    <col min="7" max="7" width="12.21875" customWidth="1"/>
    <col min="8" max="8" width="11.109375" customWidth="1"/>
    <col min="9" max="9" width="9.88671875" customWidth="1"/>
    <col min="10" max="10" width="11.44140625" customWidth="1"/>
    <col min="11" max="11" width="13.109375" customWidth="1"/>
    <col min="12" max="13" width="10.33203125" customWidth="1"/>
    <col min="14" max="14" width="16.44140625" customWidth="1"/>
    <col min="15" max="15" width="15.5546875" customWidth="1"/>
  </cols>
  <sheetData>
    <row r="1" spans="1:15" x14ac:dyDescent="0.3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0</v>
      </c>
      <c r="B2">
        <v>177830201</v>
      </c>
      <c r="C2">
        <v>328</v>
      </c>
      <c r="D2">
        <v>4.3129999999999997</v>
      </c>
      <c r="E2">
        <v>6</v>
      </c>
      <c r="F2">
        <v>0.84399999999999997</v>
      </c>
      <c r="G2">
        <v>1307</v>
      </c>
      <c r="H2">
        <v>781</v>
      </c>
      <c r="I2">
        <v>526</v>
      </c>
      <c r="J2">
        <v>255</v>
      </c>
      <c r="K2">
        <v>337</v>
      </c>
      <c r="L2">
        <v>5.2249999999999996</v>
      </c>
      <c r="M2">
        <v>0.03</v>
      </c>
      <c r="N2">
        <v>5.6000000000000001E-2</v>
      </c>
      <c r="O2">
        <v>0.99</v>
      </c>
    </row>
    <row r="3" spans="1:15" x14ac:dyDescent="0.3">
      <c r="A3">
        <v>2</v>
      </c>
      <c r="B3">
        <v>178483501</v>
      </c>
      <c r="C3">
        <v>49</v>
      </c>
      <c r="D3">
        <v>3.633</v>
      </c>
      <c r="E3">
        <v>5</v>
      </c>
      <c r="F3">
        <v>0.78300000000000003</v>
      </c>
      <c r="G3">
        <v>177</v>
      </c>
      <c r="H3">
        <v>110</v>
      </c>
      <c r="I3">
        <v>67</v>
      </c>
      <c r="J3">
        <v>43</v>
      </c>
      <c r="K3">
        <v>44</v>
      </c>
      <c r="L3">
        <v>5.3390000000000004</v>
      </c>
      <c r="M3">
        <v>0.06</v>
      </c>
      <c r="N3">
        <v>3.0000000000000001E-3</v>
      </c>
      <c r="O3">
        <v>0.98</v>
      </c>
    </row>
    <row r="4" spans="1:15" x14ac:dyDescent="0.3">
      <c r="A4">
        <v>3</v>
      </c>
      <c r="B4">
        <v>178885001</v>
      </c>
      <c r="C4">
        <v>4</v>
      </c>
      <c r="D4">
        <v>1.258</v>
      </c>
      <c r="E4">
        <v>6</v>
      </c>
      <c r="F4">
        <v>0.88700000000000001</v>
      </c>
      <c r="G4">
        <v>1577</v>
      </c>
      <c r="H4">
        <v>789</v>
      </c>
      <c r="I4">
        <v>788</v>
      </c>
      <c r="J4">
        <v>1</v>
      </c>
      <c r="K4">
        <v>590</v>
      </c>
      <c r="L4">
        <v>0.72</v>
      </c>
      <c r="M4">
        <v>0</v>
      </c>
      <c r="N4">
        <v>0</v>
      </c>
      <c r="O4">
        <v>1</v>
      </c>
    </row>
    <row r="5" spans="1:15" x14ac:dyDescent="0.3">
      <c r="A5">
        <v>4</v>
      </c>
      <c r="B5">
        <v>181758601</v>
      </c>
      <c r="C5">
        <v>209</v>
      </c>
      <c r="D5">
        <v>4.4870000000000001</v>
      </c>
      <c r="E5">
        <v>6</v>
      </c>
      <c r="F5">
        <v>0.88500000000000001</v>
      </c>
      <c r="G5">
        <v>764</v>
      </c>
      <c r="H5">
        <v>472</v>
      </c>
      <c r="I5">
        <v>292</v>
      </c>
      <c r="J5">
        <v>180</v>
      </c>
      <c r="K5">
        <v>199</v>
      </c>
      <c r="L5">
        <v>5.68</v>
      </c>
      <c r="M5">
        <v>0.02</v>
      </c>
      <c r="N5">
        <v>4.0000000000000001E-3</v>
      </c>
      <c r="O5">
        <v>0.99</v>
      </c>
    </row>
    <row r="6" spans="1:15" x14ac:dyDescent="0.3">
      <c r="A6">
        <v>5</v>
      </c>
      <c r="B6">
        <v>182232701</v>
      </c>
      <c r="C6">
        <v>98</v>
      </c>
      <c r="D6">
        <v>2.0489999999999999</v>
      </c>
      <c r="E6">
        <v>6</v>
      </c>
      <c r="F6">
        <v>0.97399999999999998</v>
      </c>
      <c r="G6">
        <v>1701</v>
      </c>
      <c r="H6">
        <v>883</v>
      </c>
      <c r="I6">
        <v>818</v>
      </c>
      <c r="J6">
        <v>65</v>
      </c>
      <c r="K6">
        <v>591</v>
      </c>
      <c r="L6">
        <v>2.16</v>
      </c>
      <c r="M6">
        <v>0.01</v>
      </c>
      <c r="N6">
        <v>3.0000000000000001E-3</v>
      </c>
      <c r="O6">
        <v>0.94</v>
      </c>
    </row>
    <row r="7" spans="1:15" x14ac:dyDescent="0.3">
      <c r="A7">
        <v>7</v>
      </c>
      <c r="B7">
        <v>183533601</v>
      </c>
      <c r="C7">
        <v>260</v>
      </c>
      <c r="D7">
        <v>4.6269999999999998</v>
      </c>
      <c r="E7">
        <v>6</v>
      </c>
      <c r="F7">
        <v>0.96499999999999997</v>
      </c>
      <c r="G7">
        <v>953</v>
      </c>
      <c r="H7">
        <v>583</v>
      </c>
      <c r="I7">
        <v>370</v>
      </c>
      <c r="J7">
        <v>213</v>
      </c>
      <c r="K7">
        <v>242</v>
      </c>
      <c r="L7">
        <v>5.72</v>
      </c>
      <c r="M7">
        <v>0.05</v>
      </c>
      <c r="N7">
        <v>5.0000000000000001E-3</v>
      </c>
      <c r="O7">
        <v>0.98</v>
      </c>
    </row>
    <row r="8" spans="1:15" x14ac:dyDescent="0.3">
      <c r="A8">
        <v>8</v>
      </c>
      <c r="B8">
        <v>184507401</v>
      </c>
      <c r="C8">
        <v>268</v>
      </c>
      <c r="D8">
        <v>4.6840000000000002</v>
      </c>
      <c r="E8">
        <v>6</v>
      </c>
      <c r="F8">
        <v>0.79200000000000004</v>
      </c>
      <c r="G8">
        <v>969</v>
      </c>
      <c r="H8">
        <v>596</v>
      </c>
      <c r="I8">
        <v>373</v>
      </c>
      <c r="J8">
        <v>223</v>
      </c>
      <c r="K8">
        <v>247</v>
      </c>
      <c r="L8">
        <v>5.7830000000000004</v>
      </c>
      <c r="M8">
        <v>0.04</v>
      </c>
      <c r="N8">
        <v>3.0000000000000001E-3</v>
      </c>
      <c r="O8">
        <v>0.99</v>
      </c>
    </row>
    <row r="9" spans="1:15" x14ac:dyDescent="0.3">
      <c r="A9">
        <v>9</v>
      </c>
      <c r="B9">
        <v>185892901</v>
      </c>
      <c r="C9">
        <v>357</v>
      </c>
      <c r="D9">
        <v>4.6580000000000004</v>
      </c>
      <c r="E9">
        <v>6</v>
      </c>
      <c r="F9">
        <v>1.373</v>
      </c>
      <c r="G9">
        <v>1400</v>
      </c>
      <c r="H9">
        <v>842</v>
      </c>
      <c r="I9">
        <v>558</v>
      </c>
      <c r="J9">
        <v>284</v>
      </c>
      <c r="K9">
        <v>364</v>
      </c>
      <c r="L9">
        <v>3.544</v>
      </c>
      <c r="M9">
        <v>0.02</v>
      </c>
      <c r="N9">
        <v>2E-3</v>
      </c>
      <c r="O9">
        <v>1</v>
      </c>
    </row>
    <row r="10" spans="1:15" x14ac:dyDescent="0.3">
      <c r="A10">
        <v>10</v>
      </c>
      <c r="B10">
        <v>186028501</v>
      </c>
      <c r="C10">
        <v>431</v>
      </c>
      <c r="D10">
        <v>4.0030000000000001</v>
      </c>
      <c r="E10">
        <v>6</v>
      </c>
      <c r="F10">
        <v>1.079</v>
      </c>
      <c r="G10">
        <v>2128</v>
      </c>
      <c r="H10">
        <v>1226</v>
      </c>
      <c r="I10">
        <v>902</v>
      </c>
      <c r="J10">
        <v>324</v>
      </c>
      <c r="K10">
        <v>592</v>
      </c>
      <c r="L10">
        <v>3.8410000000000002</v>
      </c>
      <c r="M10">
        <v>0.02</v>
      </c>
      <c r="N10">
        <v>2E-3</v>
      </c>
      <c r="O10">
        <v>1</v>
      </c>
    </row>
    <row r="11" spans="1:15" x14ac:dyDescent="0.3">
      <c r="A11">
        <v>11</v>
      </c>
      <c r="B11">
        <v>186821501</v>
      </c>
      <c r="C11">
        <v>289</v>
      </c>
      <c r="D11">
        <v>4.5419999999999998</v>
      </c>
      <c r="E11">
        <v>6</v>
      </c>
      <c r="F11">
        <v>0.69899999999999995</v>
      </c>
      <c r="G11">
        <v>1071</v>
      </c>
      <c r="H11">
        <v>650</v>
      </c>
      <c r="I11">
        <v>421</v>
      </c>
      <c r="J11">
        <v>229</v>
      </c>
      <c r="K11">
        <v>267</v>
      </c>
      <c r="L11">
        <v>5.5759999999999996</v>
      </c>
      <c r="M11">
        <v>0.05</v>
      </c>
      <c r="N11">
        <v>8.9999999999999993E-3</v>
      </c>
      <c r="O11">
        <v>0.98</v>
      </c>
    </row>
    <row r="12" spans="1:15" x14ac:dyDescent="0.3">
      <c r="A12">
        <v>12</v>
      </c>
      <c r="B12">
        <v>187319101</v>
      </c>
      <c r="C12">
        <v>45</v>
      </c>
      <c r="D12">
        <v>4.2290000000000001</v>
      </c>
      <c r="E12">
        <v>6</v>
      </c>
      <c r="F12">
        <v>0.84899999999999998</v>
      </c>
      <c r="G12">
        <v>155</v>
      </c>
      <c r="H12">
        <v>97</v>
      </c>
      <c r="I12">
        <v>58</v>
      </c>
      <c r="J12">
        <v>39</v>
      </c>
      <c r="K12">
        <v>38</v>
      </c>
      <c r="L12">
        <v>6.2009999999999996</v>
      </c>
      <c r="M12">
        <v>0.08</v>
      </c>
      <c r="N12">
        <v>0</v>
      </c>
      <c r="O12">
        <v>1</v>
      </c>
    </row>
    <row r="13" spans="1:15" x14ac:dyDescent="0.3">
      <c r="A13">
        <v>13</v>
      </c>
      <c r="B13">
        <v>187426001</v>
      </c>
      <c r="C13">
        <v>219</v>
      </c>
      <c r="D13">
        <v>5.6479999999999997</v>
      </c>
      <c r="E13">
        <v>7</v>
      </c>
      <c r="F13">
        <v>2.02</v>
      </c>
      <c r="G13">
        <v>725</v>
      </c>
      <c r="H13">
        <v>449</v>
      </c>
      <c r="I13">
        <v>276</v>
      </c>
      <c r="J13">
        <v>173</v>
      </c>
      <c r="K13">
        <v>170</v>
      </c>
      <c r="L13">
        <v>4.782</v>
      </c>
      <c r="M13">
        <v>0.04</v>
      </c>
      <c r="N13">
        <v>0</v>
      </c>
      <c r="O13">
        <v>1</v>
      </c>
    </row>
    <row r="14" spans="1:15" x14ac:dyDescent="0.3">
      <c r="A14">
        <v>14</v>
      </c>
      <c r="B14">
        <v>187758401</v>
      </c>
      <c r="C14">
        <v>141</v>
      </c>
      <c r="D14">
        <v>2.1</v>
      </c>
      <c r="E14">
        <v>6</v>
      </c>
      <c r="F14">
        <v>0.83099999999999996</v>
      </c>
      <c r="G14">
        <v>1768</v>
      </c>
      <c r="H14">
        <v>945</v>
      </c>
      <c r="I14">
        <v>823</v>
      </c>
      <c r="J14">
        <v>122</v>
      </c>
      <c r="K14">
        <v>594</v>
      </c>
      <c r="L14">
        <v>1.6659999999999999</v>
      </c>
      <c r="M14">
        <v>0.01</v>
      </c>
      <c r="N14">
        <v>0</v>
      </c>
      <c r="O14">
        <v>0.95</v>
      </c>
    </row>
    <row r="15" spans="1:15" x14ac:dyDescent="0.3">
      <c r="A15">
        <v>15</v>
      </c>
      <c r="B15">
        <v>187781201</v>
      </c>
      <c r="C15">
        <v>388</v>
      </c>
      <c r="D15">
        <v>4.0739999999999998</v>
      </c>
      <c r="E15">
        <v>6</v>
      </c>
      <c r="F15">
        <v>0.90800000000000003</v>
      </c>
      <c r="G15">
        <v>1685</v>
      </c>
      <c r="H15">
        <v>996</v>
      </c>
      <c r="I15">
        <v>689</v>
      </c>
      <c r="J15">
        <v>307</v>
      </c>
      <c r="K15">
        <v>462</v>
      </c>
      <c r="L15">
        <v>4.8499999999999996</v>
      </c>
      <c r="M15">
        <v>0.04</v>
      </c>
      <c r="N15">
        <v>5.0000000000000001E-3</v>
      </c>
      <c r="O15">
        <v>1</v>
      </c>
    </row>
    <row r="16" spans="1:15" x14ac:dyDescent="0.3">
      <c r="A16">
        <v>16</v>
      </c>
      <c r="B16">
        <v>189660101</v>
      </c>
      <c r="C16">
        <v>275</v>
      </c>
      <c r="D16">
        <v>4.5</v>
      </c>
      <c r="E16">
        <v>6</v>
      </c>
      <c r="F16">
        <v>0.78</v>
      </c>
      <c r="G16">
        <v>984</v>
      </c>
      <c r="H16">
        <v>613</v>
      </c>
      <c r="I16">
        <v>371</v>
      </c>
      <c r="J16">
        <v>242</v>
      </c>
      <c r="K16">
        <v>256</v>
      </c>
      <c r="L16">
        <v>5.74</v>
      </c>
      <c r="M16">
        <v>0.05</v>
      </c>
      <c r="N16">
        <v>5.0000000000000001E-3</v>
      </c>
      <c r="O16">
        <v>0.98</v>
      </c>
    </row>
    <row r="17" spans="1:15" x14ac:dyDescent="0.3">
      <c r="A17">
        <v>17</v>
      </c>
      <c r="B17">
        <v>189877301</v>
      </c>
      <c r="C17">
        <v>208</v>
      </c>
      <c r="D17">
        <v>4.6790000000000003</v>
      </c>
      <c r="E17">
        <v>6</v>
      </c>
      <c r="F17">
        <v>0.67500000000000004</v>
      </c>
      <c r="G17">
        <v>728</v>
      </c>
      <c r="H17">
        <v>457</v>
      </c>
      <c r="I17">
        <v>271</v>
      </c>
      <c r="J17">
        <v>186</v>
      </c>
      <c r="K17">
        <v>190</v>
      </c>
      <c r="L17">
        <v>5.907</v>
      </c>
      <c r="M17">
        <v>0.05</v>
      </c>
      <c r="N17">
        <v>6.0000000000000001E-3</v>
      </c>
      <c r="O17">
        <v>0.99</v>
      </c>
    </row>
    <row r="18" spans="1:15" x14ac:dyDescent="0.3">
      <c r="A18">
        <v>18</v>
      </c>
      <c r="B18">
        <v>192487201</v>
      </c>
      <c r="C18">
        <v>1</v>
      </c>
      <c r="D18">
        <v>1.127</v>
      </c>
      <c r="E18">
        <v>2</v>
      </c>
      <c r="F18">
        <v>0.75700000000000001</v>
      </c>
      <c r="G18">
        <v>860</v>
      </c>
      <c r="H18">
        <v>430</v>
      </c>
      <c r="I18">
        <v>430</v>
      </c>
      <c r="J18">
        <v>0</v>
      </c>
      <c r="K18">
        <v>326</v>
      </c>
      <c r="L18">
        <v>1.2E-2</v>
      </c>
      <c r="M18">
        <v>0</v>
      </c>
      <c r="N18">
        <v>0</v>
      </c>
      <c r="O18">
        <v>1</v>
      </c>
    </row>
    <row r="19" spans="1:15" x14ac:dyDescent="0.3">
      <c r="A19">
        <v>19</v>
      </c>
      <c r="B19">
        <v>195978501</v>
      </c>
      <c r="C19">
        <v>287</v>
      </c>
      <c r="D19">
        <v>4.6950000000000003</v>
      </c>
      <c r="E19">
        <v>6</v>
      </c>
      <c r="F19">
        <v>0.92400000000000004</v>
      </c>
      <c r="G19">
        <v>1014</v>
      </c>
      <c r="H19">
        <v>631</v>
      </c>
      <c r="I19">
        <v>383</v>
      </c>
      <c r="J19">
        <v>248</v>
      </c>
      <c r="K19">
        <v>254</v>
      </c>
      <c r="L19">
        <v>5.5890000000000004</v>
      </c>
      <c r="M19">
        <v>0.05</v>
      </c>
      <c r="N19">
        <v>3.0000000000000001E-3</v>
      </c>
      <c r="O19">
        <v>0.99</v>
      </c>
    </row>
    <row r="20" spans="1:15" x14ac:dyDescent="0.3">
      <c r="A20">
        <v>20</v>
      </c>
      <c r="B20">
        <v>196727701</v>
      </c>
      <c r="C20">
        <v>320</v>
      </c>
      <c r="D20">
        <v>4.5170000000000003</v>
      </c>
      <c r="E20">
        <v>6</v>
      </c>
      <c r="F20">
        <v>0.69599999999999995</v>
      </c>
      <c r="G20">
        <v>1242</v>
      </c>
      <c r="H20">
        <v>753</v>
      </c>
      <c r="I20">
        <v>489</v>
      </c>
      <c r="J20">
        <v>264</v>
      </c>
      <c r="K20">
        <v>323</v>
      </c>
      <c r="L20">
        <v>5.2160000000000002</v>
      </c>
      <c r="M20">
        <v>0.05</v>
      </c>
      <c r="N20">
        <v>4.0000000000000001E-3</v>
      </c>
      <c r="O20">
        <v>0.99</v>
      </c>
    </row>
    <row r="21" spans="1:15" x14ac:dyDescent="0.3">
      <c r="A21">
        <v>21</v>
      </c>
      <c r="B21">
        <v>199485101</v>
      </c>
      <c r="C21">
        <v>130</v>
      </c>
      <c r="D21">
        <v>4.569</v>
      </c>
      <c r="E21">
        <v>6</v>
      </c>
      <c r="F21">
        <v>0.91500000000000004</v>
      </c>
      <c r="G21">
        <v>444</v>
      </c>
      <c r="H21">
        <v>282</v>
      </c>
      <c r="I21">
        <v>162</v>
      </c>
      <c r="J21">
        <v>120</v>
      </c>
      <c r="K21">
        <v>110</v>
      </c>
      <c r="L21">
        <v>5.234</v>
      </c>
      <c r="M21">
        <v>0.03</v>
      </c>
      <c r="N21">
        <v>0</v>
      </c>
      <c r="O21">
        <v>1</v>
      </c>
    </row>
    <row r="22" spans="1:15" x14ac:dyDescent="0.3">
      <c r="A22">
        <v>22</v>
      </c>
      <c r="B22">
        <v>199836701</v>
      </c>
      <c r="C22">
        <v>246</v>
      </c>
      <c r="D22">
        <v>4.5359999999999996</v>
      </c>
      <c r="E22">
        <v>6</v>
      </c>
      <c r="F22">
        <v>0.71399999999999997</v>
      </c>
      <c r="G22">
        <v>870</v>
      </c>
      <c r="H22">
        <v>544</v>
      </c>
      <c r="I22">
        <v>326</v>
      </c>
      <c r="J22">
        <v>218</v>
      </c>
      <c r="K22">
        <v>226</v>
      </c>
      <c r="L22">
        <v>5.6639999999999997</v>
      </c>
      <c r="M22">
        <v>0.03</v>
      </c>
      <c r="N22">
        <v>0</v>
      </c>
      <c r="O22">
        <v>0.96</v>
      </c>
    </row>
    <row r="23" spans="1:15" x14ac:dyDescent="0.3">
      <c r="A23">
        <v>23</v>
      </c>
      <c r="B23">
        <v>200512301</v>
      </c>
      <c r="C23">
        <v>307</v>
      </c>
      <c r="D23">
        <v>3.5339999999999998</v>
      </c>
      <c r="E23">
        <v>6</v>
      </c>
      <c r="F23">
        <v>0.71699999999999997</v>
      </c>
      <c r="G23">
        <v>1747</v>
      </c>
      <c r="H23">
        <v>1011</v>
      </c>
      <c r="I23">
        <v>736</v>
      </c>
      <c r="J23">
        <v>275</v>
      </c>
      <c r="K23">
        <v>531</v>
      </c>
      <c r="L23">
        <v>2.6219999999999999</v>
      </c>
      <c r="M23">
        <v>0.01</v>
      </c>
      <c r="N23">
        <v>2E-3</v>
      </c>
      <c r="O23">
        <v>1</v>
      </c>
    </row>
    <row r="24" spans="1:15" x14ac:dyDescent="0.3">
      <c r="A24">
        <v>24</v>
      </c>
      <c r="B24">
        <v>202213001</v>
      </c>
      <c r="C24">
        <v>3</v>
      </c>
      <c r="D24">
        <v>1.218</v>
      </c>
      <c r="E24">
        <v>5</v>
      </c>
      <c r="F24">
        <v>0.84299999999999997</v>
      </c>
      <c r="G24">
        <v>1304</v>
      </c>
      <c r="H24">
        <v>652</v>
      </c>
      <c r="I24">
        <v>652</v>
      </c>
      <c r="J24">
        <v>0</v>
      </c>
      <c r="K24">
        <v>486</v>
      </c>
      <c r="L24">
        <v>0.71799999999999997</v>
      </c>
      <c r="M24">
        <v>0</v>
      </c>
      <c r="N24">
        <v>0</v>
      </c>
      <c r="O24">
        <v>1</v>
      </c>
    </row>
    <row r="25" spans="1:15" x14ac:dyDescent="0.3">
      <c r="A25">
        <v>25</v>
      </c>
      <c r="B25">
        <v>202911501</v>
      </c>
      <c r="C25">
        <v>256</v>
      </c>
      <c r="D25">
        <v>4.391</v>
      </c>
      <c r="E25">
        <v>6</v>
      </c>
      <c r="F25">
        <v>0.76400000000000001</v>
      </c>
      <c r="G25">
        <v>926</v>
      </c>
      <c r="H25">
        <v>572</v>
      </c>
      <c r="I25">
        <v>354</v>
      </c>
      <c r="J25">
        <v>218</v>
      </c>
      <c r="K25">
        <v>236</v>
      </c>
      <c r="L25">
        <v>5.9180000000000001</v>
      </c>
      <c r="M25">
        <v>0.01</v>
      </c>
      <c r="N25">
        <v>3.0000000000000001E-3</v>
      </c>
      <c r="O25">
        <v>0.99</v>
      </c>
    </row>
    <row r="26" spans="1:15" x14ac:dyDescent="0.3">
      <c r="A26">
        <v>26</v>
      </c>
      <c r="B26">
        <v>204654801</v>
      </c>
      <c r="C26">
        <v>43</v>
      </c>
      <c r="D26">
        <v>1.88</v>
      </c>
      <c r="E26">
        <v>6</v>
      </c>
      <c r="F26">
        <v>0.95099999999999996</v>
      </c>
      <c r="G26">
        <v>1625</v>
      </c>
      <c r="H26">
        <v>833</v>
      </c>
      <c r="I26">
        <v>792</v>
      </c>
      <c r="J26">
        <v>41</v>
      </c>
      <c r="K26">
        <v>592</v>
      </c>
      <c r="L26">
        <v>0.64400000000000002</v>
      </c>
      <c r="M26">
        <v>0.01</v>
      </c>
      <c r="N26">
        <v>0</v>
      </c>
      <c r="O26">
        <v>1</v>
      </c>
    </row>
    <row r="27" spans="1:15" x14ac:dyDescent="0.3">
      <c r="A27">
        <v>27</v>
      </c>
      <c r="B27">
        <v>205014901</v>
      </c>
      <c r="C27">
        <v>238</v>
      </c>
      <c r="D27">
        <v>3.7330000000000001</v>
      </c>
      <c r="E27">
        <v>6</v>
      </c>
      <c r="F27">
        <v>1.2210000000000001</v>
      </c>
      <c r="G27">
        <v>1269</v>
      </c>
      <c r="H27">
        <v>739</v>
      </c>
      <c r="I27">
        <v>530</v>
      </c>
      <c r="J27">
        <v>209</v>
      </c>
      <c r="K27">
        <v>372</v>
      </c>
      <c r="L27">
        <v>2.8420000000000001</v>
      </c>
      <c r="M27">
        <v>0.01</v>
      </c>
      <c r="N27">
        <v>0</v>
      </c>
      <c r="O27">
        <v>1</v>
      </c>
    </row>
    <row r="28" spans="1:15" x14ac:dyDescent="0.3">
      <c r="A28">
        <v>28</v>
      </c>
      <c r="B28">
        <v>206569901</v>
      </c>
      <c r="C28">
        <v>211</v>
      </c>
      <c r="D28">
        <v>4.3730000000000002</v>
      </c>
      <c r="E28">
        <v>6</v>
      </c>
      <c r="F28">
        <v>0.82399999999999995</v>
      </c>
      <c r="G28">
        <v>738</v>
      </c>
      <c r="H28">
        <v>465</v>
      </c>
      <c r="I28">
        <v>273</v>
      </c>
      <c r="J28">
        <v>192</v>
      </c>
      <c r="K28">
        <v>193</v>
      </c>
      <c r="L28">
        <v>5.048</v>
      </c>
      <c r="M28">
        <v>0.06</v>
      </c>
      <c r="N28">
        <v>8.0000000000000002E-3</v>
      </c>
      <c r="O28">
        <v>0.99</v>
      </c>
    </row>
    <row r="29" spans="1:15" x14ac:dyDescent="0.3">
      <c r="A29">
        <v>29</v>
      </c>
      <c r="B29">
        <v>207082401</v>
      </c>
      <c r="C29">
        <v>384</v>
      </c>
      <c r="D29">
        <v>3.93</v>
      </c>
      <c r="E29">
        <v>6</v>
      </c>
      <c r="F29">
        <v>0.68600000000000005</v>
      </c>
      <c r="G29">
        <v>1833</v>
      </c>
      <c r="H29">
        <v>1078</v>
      </c>
      <c r="I29">
        <v>755</v>
      </c>
      <c r="J29">
        <v>323</v>
      </c>
      <c r="K29">
        <v>527</v>
      </c>
      <c r="L29">
        <v>3.7290000000000001</v>
      </c>
      <c r="M29">
        <v>0.03</v>
      </c>
      <c r="N29">
        <v>2E-3</v>
      </c>
      <c r="O29">
        <v>0.99</v>
      </c>
    </row>
    <row r="30" spans="1:15" x14ac:dyDescent="0.3">
      <c r="A30">
        <v>30</v>
      </c>
      <c r="B30">
        <v>208812001</v>
      </c>
      <c r="C30">
        <v>1</v>
      </c>
      <c r="D30">
        <v>1.2390000000000001</v>
      </c>
      <c r="E30">
        <v>4</v>
      </c>
      <c r="F30">
        <v>0.88700000000000001</v>
      </c>
      <c r="G30">
        <v>354</v>
      </c>
      <c r="H30">
        <v>177</v>
      </c>
      <c r="I30">
        <v>177</v>
      </c>
      <c r="J30">
        <v>0</v>
      </c>
      <c r="K30">
        <v>133</v>
      </c>
      <c r="L30">
        <v>1.153</v>
      </c>
      <c r="M30">
        <v>0.01</v>
      </c>
      <c r="N30">
        <v>0</v>
      </c>
      <c r="O30">
        <v>1</v>
      </c>
    </row>
    <row r="31" spans="1:15" x14ac:dyDescent="0.3">
      <c r="A31">
        <v>31</v>
      </c>
      <c r="B31">
        <v>210350901</v>
      </c>
      <c r="C31">
        <v>122</v>
      </c>
      <c r="D31">
        <v>4.5039999999999996</v>
      </c>
      <c r="E31">
        <v>5</v>
      </c>
      <c r="F31">
        <v>0.86199999999999999</v>
      </c>
      <c r="G31">
        <v>413</v>
      </c>
      <c r="H31">
        <v>265</v>
      </c>
      <c r="I31">
        <v>148</v>
      </c>
      <c r="J31">
        <v>117</v>
      </c>
      <c r="K31">
        <v>107</v>
      </c>
      <c r="L31">
        <v>4.9219999999999997</v>
      </c>
      <c r="M31">
        <v>0</v>
      </c>
      <c r="N31">
        <v>5.0000000000000001E-3</v>
      </c>
      <c r="O31">
        <v>0.98</v>
      </c>
    </row>
    <row r="32" spans="1:15" x14ac:dyDescent="0.3">
      <c r="A32">
        <v>32</v>
      </c>
      <c r="B32">
        <v>210919601</v>
      </c>
      <c r="C32">
        <v>288</v>
      </c>
      <c r="D32">
        <v>5.93</v>
      </c>
      <c r="E32">
        <v>7</v>
      </c>
      <c r="F32">
        <v>2.2120000000000002</v>
      </c>
      <c r="G32">
        <v>954</v>
      </c>
      <c r="H32">
        <v>589</v>
      </c>
      <c r="I32">
        <v>365</v>
      </c>
      <c r="J32">
        <v>224</v>
      </c>
      <c r="K32">
        <v>225</v>
      </c>
      <c r="L32">
        <v>4.7110000000000003</v>
      </c>
      <c r="M32">
        <v>0.04</v>
      </c>
      <c r="N32">
        <v>3.0000000000000001E-3</v>
      </c>
      <c r="O32">
        <v>1</v>
      </c>
    </row>
    <row r="33" spans="1:15" x14ac:dyDescent="0.3">
      <c r="A33">
        <v>33</v>
      </c>
      <c r="B33">
        <v>212667701</v>
      </c>
      <c r="C33">
        <v>395</v>
      </c>
      <c r="D33">
        <v>3.681</v>
      </c>
      <c r="E33">
        <v>6</v>
      </c>
      <c r="F33">
        <v>0.84</v>
      </c>
      <c r="G33">
        <v>2025</v>
      </c>
      <c r="H33">
        <v>1180</v>
      </c>
      <c r="I33">
        <v>845</v>
      </c>
      <c r="J33">
        <v>335</v>
      </c>
      <c r="K33">
        <v>593</v>
      </c>
      <c r="L33">
        <v>3.3079999999999998</v>
      </c>
      <c r="M33">
        <v>0.02</v>
      </c>
      <c r="N33">
        <v>0.01</v>
      </c>
      <c r="O33">
        <v>0.98</v>
      </c>
    </row>
    <row r="34" spans="1:15" x14ac:dyDescent="0.3">
      <c r="A34">
        <v>34</v>
      </c>
      <c r="B34">
        <v>212769701</v>
      </c>
      <c r="C34">
        <v>161</v>
      </c>
      <c r="D34">
        <v>4.7919999999999998</v>
      </c>
      <c r="E34">
        <v>6</v>
      </c>
      <c r="F34">
        <v>0.81799999999999995</v>
      </c>
      <c r="G34">
        <v>535</v>
      </c>
      <c r="H34">
        <v>344</v>
      </c>
      <c r="I34">
        <v>191</v>
      </c>
      <c r="J34">
        <v>153</v>
      </c>
      <c r="K34">
        <v>140</v>
      </c>
      <c r="L34">
        <v>4.9690000000000003</v>
      </c>
      <c r="M34">
        <v>0</v>
      </c>
      <c r="N34">
        <v>0</v>
      </c>
      <c r="O34">
        <v>1</v>
      </c>
    </row>
    <row r="35" spans="1:15" x14ac:dyDescent="0.3">
      <c r="A35">
        <v>35</v>
      </c>
      <c r="B35">
        <v>214367601</v>
      </c>
      <c r="C35">
        <v>134</v>
      </c>
      <c r="D35">
        <v>4.4569999999999999</v>
      </c>
      <c r="E35">
        <v>6</v>
      </c>
      <c r="F35">
        <v>0.80700000000000005</v>
      </c>
      <c r="G35">
        <v>454</v>
      </c>
      <c r="H35">
        <v>289</v>
      </c>
      <c r="I35">
        <v>165</v>
      </c>
      <c r="J35">
        <v>124</v>
      </c>
      <c r="K35">
        <v>119</v>
      </c>
      <c r="L35">
        <v>5.4039999999999999</v>
      </c>
      <c r="M35">
        <v>0</v>
      </c>
      <c r="N35">
        <v>0</v>
      </c>
      <c r="O35">
        <v>1</v>
      </c>
    </row>
    <row r="36" spans="1:15" x14ac:dyDescent="0.3">
      <c r="A36">
        <v>36</v>
      </c>
      <c r="B36">
        <v>217649401</v>
      </c>
      <c r="C36">
        <v>385</v>
      </c>
      <c r="D36">
        <v>3.573</v>
      </c>
      <c r="E36">
        <v>6</v>
      </c>
      <c r="F36">
        <v>0.72</v>
      </c>
      <c r="G36">
        <v>2024</v>
      </c>
      <c r="H36">
        <v>1173</v>
      </c>
      <c r="I36">
        <v>851</v>
      </c>
      <c r="J36">
        <v>322</v>
      </c>
      <c r="K36">
        <v>590</v>
      </c>
      <c r="L36">
        <v>3.7029999999999998</v>
      </c>
      <c r="M36">
        <v>0.01</v>
      </c>
      <c r="N36">
        <v>4.0000000000000001E-3</v>
      </c>
      <c r="O36">
        <v>0.99</v>
      </c>
    </row>
    <row r="37" spans="1:15" x14ac:dyDescent="0.3">
      <c r="A37">
        <v>37</v>
      </c>
      <c r="B37">
        <v>217764201</v>
      </c>
      <c r="C37">
        <v>367</v>
      </c>
      <c r="D37">
        <v>3.7719999999999998</v>
      </c>
      <c r="E37">
        <v>6</v>
      </c>
      <c r="F37">
        <v>0.72099999999999997</v>
      </c>
      <c r="G37">
        <v>1795</v>
      </c>
      <c r="H37">
        <v>1046</v>
      </c>
      <c r="I37">
        <v>749</v>
      </c>
      <c r="J37">
        <v>297</v>
      </c>
      <c r="K37">
        <v>509</v>
      </c>
      <c r="L37">
        <v>4.12</v>
      </c>
      <c r="M37">
        <v>0.03</v>
      </c>
      <c r="N37">
        <v>3.0000000000000001E-3</v>
      </c>
      <c r="O37">
        <v>0.99</v>
      </c>
    </row>
    <row r="38" spans="1:15" x14ac:dyDescent="0.3">
      <c r="A38">
        <v>38</v>
      </c>
      <c r="B38">
        <v>218303001</v>
      </c>
      <c r="C38">
        <v>405</v>
      </c>
      <c r="D38">
        <v>3.6779999999999999</v>
      </c>
      <c r="E38">
        <v>6</v>
      </c>
      <c r="F38">
        <v>0.97499999999999998</v>
      </c>
      <c r="G38">
        <v>2089</v>
      </c>
      <c r="H38">
        <v>1204</v>
      </c>
      <c r="I38">
        <v>885</v>
      </c>
      <c r="J38">
        <v>319</v>
      </c>
      <c r="K38">
        <v>594</v>
      </c>
      <c r="L38">
        <v>3.972</v>
      </c>
      <c r="M38">
        <v>0.01</v>
      </c>
      <c r="N38">
        <v>2E-3</v>
      </c>
      <c r="O38">
        <v>1</v>
      </c>
    </row>
    <row r="39" spans="1:15" x14ac:dyDescent="0.3">
      <c r="A39">
        <v>39</v>
      </c>
      <c r="B39">
        <v>218688101</v>
      </c>
      <c r="C39">
        <v>54</v>
      </c>
      <c r="D39">
        <v>1.7050000000000001</v>
      </c>
      <c r="E39">
        <v>6</v>
      </c>
      <c r="F39">
        <v>0.93400000000000005</v>
      </c>
      <c r="G39">
        <v>1371</v>
      </c>
      <c r="H39">
        <v>711</v>
      </c>
      <c r="I39">
        <v>660</v>
      </c>
      <c r="J39">
        <v>51</v>
      </c>
      <c r="K39">
        <v>482</v>
      </c>
      <c r="L39">
        <v>0.74</v>
      </c>
      <c r="M39">
        <v>0</v>
      </c>
      <c r="N39">
        <v>0</v>
      </c>
      <c r="O39">
        <v>1</v>
      </c>
    </row>
    <row r="40" spans="1:15" x14ac:dyDescent="0.3">
      <c r="A40">
        <v>40</v>
      </c>
      <c r="B40">
        <v>219468301</v>
      </c>
      <c r="C40">
        <v>355</v>
      </c>
      <c r="D40">
        <v>3.7290000000000001</v>
      </c>
      <c r="E40">
        <v>6</v>
      </c>
      <c r="F40">
        <v>0.754</v>
      </c>
      <c r="G40">
        <v>1860</v>
      </c>
      <c r="H40">
        <v>1081</v>
      </c>
      <c r="I40">
        <v>779</v>
      </c>
      <c r="J40">
        <v>302</v>
      </c>
      <c r="K40">
        <v>544</v>
      </c>
      <c r="L40">
        <v>3.4140000000000001</v>
      </c>
      <c r="M40">
        <v>0.02</v>
      </c>
      <c r="N40">
        <v>0</v>
      </c>
      <c r="O40">
        <v>1</v>
      </c>
    </row>
    <row r="41" spans="1:15" x14ac:dyDescent="0.3">
      <c r="A41">
        <v>41</v>
      </c>
      <c r="B41">
        <v>219511701</v>
      </c>
      <c r="C41">
        <v>335</v>
      </c>
      <c r="D41">
        <v>3.379</v>
      </c>
      <c r="E41">
        <v>5</v>
      </c>
      <c r="F41">
        <v>0.70699999999999996</v>
      </c>
      <c r="G41">
        <v>1795</v>
      </c>
      <c r="H41">
        <v>1042</v>
      </c>
      <c r="I41">
        <v>753</v>
      </c>
      <c r="J41">
        <v>289</v>
      </c>
      <c r="K41">
        <v>530</v>
      </c>
      <c r="L41">
        <v>3.375</v>
      </c>
      <c r="M41">
        <v>0.01</v>
      </c>
      <c r="N41">
        <v>6.0000000000000001E-3</v>
      </c>
      <c r="O41">
        <v>0.99</v>
      </c>
    </row>
    <row r="42" spans="1:15" x14ac:dyDescent="0.3">
      <c r="A42">
        <v>42</v>
      </c>
      <c r="B42">
        <v>219900501</v>
      </c>
      <c r="C42">
        <v>374</v>
      </c>
      <c r="D42">
        <v>4.1040000000000001</v>
      </c>
      <c r="E42">
        <v>6</v>
      </c>
      <c r="F42">
        <v>0.89200000000000002</v>
      </c>
      <c r="G42">
        <v>1554</v>
      </c>
      <c r="H42">
        <v>938</v>
      </c>
      <c r="I42">
        <v>616</v>
      </c>
      <c r="J42">
        <v>322</v>
      </c>
      <c r="K42">
        <v>426</v>
      </c>
      <c r="L42">
        <v>4.3710000000000004</v>
      </c>
      <c r="M42">
        <v>0.02</v>
      </c>
      <c r="N42">
        <v>5.0000000000000001E-3</v>
      </c>
      <c r="O42">
        <v>0.99</v>
      </c>
    </row>
    <row r="43" spans="1:15" x14ac:dyDescent="0.3">
      <c r="A43">
        <v>43</v>
      </c>
      <c r="B43">
        <v>220699801</v>
      </c>
      <c r="C43">
        <v>256</v>
      </c>
      <c r="D43">
        <v>4.3860000000000001</v>
      </c>
      <c r="E43">
        <v>6</v>
      </c>
      <c r="F43">
        <v>0.82399999999999995</v>
      </c>
      <c r="G43">
        <v>928</v>
      </c>
      <c r="H43">
        <v>575</v>
      </c>
      <c r="I43">
        <v>353</v>
      </c>
      <c r="J43">
        <v>222</v>
      </c>
      <c r="K43">
        <v>236</v>
      </c>
      <c r="L43">
        <v>5.7729999999999997</v>
      </c>
      <c r="M43">
        <v>0.01</v>
      </c>
      <c r="N43">
        <v>7.0000000000000001E-3</v>
      </c>
      <c r="O43">
        <v>0.99</v>
      </c>
    </row>
    <row r="44" spans="1:15" x14ac:dyDescent="0.3">
      <c r="A44">
        <v>44</v>
      </c>
      <c r="B44">
        <v>220961301</v>
      </c>
      <c r="C44">
        <v>30</v>
      </c>
      <c r="D44">
        <v>5.0039999999999996</v>
      </c>
      <c r="E44">
        <v>6</v>
      </c>
      <c r="F44">
        <v>1.3240000000000001</v>
      </c>
      <c r="G44">
        <v>102</v>
      </c>
      <c r="H44">
        <v>65</v>
      </c>
      <c r="I44">
        <v>37</v>
      </c>
      <c r="J44">
        <v>28</v>
      </c>
      <c r="K44">
        <v>24</v>
      </c>
      <c r="L44">
        <v>5.6059999999999999</v>
      </c>
      <c r="M44">
        <v>0</v>
      </c>
      <c r="N44">
        <v>8.0000000000000002E-3</v>
      </c>
      <c r="O44">
        <v>0.97</v>
      </c>
    </row>
    <row r="45" spans="1:15" x14ac:dyDescent="0.3">
      <c r="A45">
        <v>45</v>
      </c>
      <c r="B45">
        <v>222570001</v>
      </c>
      <c r="C45">
        <v>322</v>
      </c>
      <c r="D45">
        <v>4.7240000000000002</v>
      </c>
      <c r="E45">
        <v>6</v>
      </c>
      <c r="F45">
        <v>1.0980000000000001</v>
      </c>
      <c r="G45">
        <v>1118</v>
      </c>
      <c r="H45">
        <v>705</v>
      </c>
      <c r="I45">
        <v>413</v>
      </c>
      <c r="J45">
        <v>292</v>
      </c>
      <c r="K45">
        <v>293</v>
      </c>
      <c r="L45">
        <v>5.3970000000000002</v>
      </c>
      <c r="M45">
        <v>0.01</v>
      </c>
      <c r="N45">
        <v>0</v>
      </c>
      <c r="O45">
        <v>1</v>
      </c>
    </row>
    <row r="46" spans="1:15" x14ac:dyDescent="0.3">
      <c r="A46">
        <v>46</v>
      </c>
      <c r="B46">
        <v>222993101</v>
      </c>
      <c r="C46">
        <v>317</v>
      </c>
      <c r="D46">
        <v>3.3540000000000001</v>
      </c>
      <c r="E46">
        <v>6</v>
      </c>
      <c r="F46">
        <v>1.097</v>
      </c>
      <c r="G46">
        <v>1911</v>
      </c>
      <c r="H46">
        <v>1099</v>
      </c>
      <c r="I46">
        <v>812</v>
      </c>
      <c r="J46">
        <v>287</v>
      </c>
      <c r="K46">
        <v>595</v>
      </c>
      <c r="L46">
        <v>2.4</v>
      </c>
      <c r="M46">
        <v>0.01</v>
      </c>
      <c r="N46">
        <v>2E-3</v>
      </c>
      <c r="O46">
        <v>1</v>
      </c>
    </row>
    <row r="47" spans="1:15" x14ac:dyDescent="0.3">
      <c r="A47">
        <v>47</v>
      </c>
      <c r="B47">
        <v>223048501</v>
      </c>
      <c r="C47">
        <v>276</v>
      </c>
      <c r="D47">
        <v>4.5179999999999998</v>
      </c>
      <c r="E47">
        <v>6</v>
      </c>
      <c r="F47">
        <v>0.78400000000000003</v>
      </c>
      <c r="G47">
        <v>973</v>
      </c>
      <c r="H47">
        <v>609</v>
      </c>
      <c r="I47">
        <v>364</v>
      </c>
      <c r="J47">
        <v>245</v>
      </c>
      <c r="K47">
        <v>249</v>
      </c>
      <c r="L47">
        <v>5.5819999999999999</v>
      </c>
      <c r="M47">
        <v>0.02</v>
      </c>
      <c r="N47">
        <v>3.0000000000000001E-3</v>
      </c>
      <c r="O47">
        <v>1</v>
      </c>
    </row>
    <row r="48" spans="1:15" x14ac:dyDescent="0.3">
      <c r="A48">
        <v>48</v>
      </c>
      <c r="B48">
        <v>223120401</v>
      </c>
      <c r="C48">
        <v>416</v>
      </c>
      <c r="D48">
        <v>3.7410000000000001</v>
      </c>
      <c r="E48">
        <v>6</v>
      </c>
      <c r="F48">
        <v>0.873</v>
      </c>
      <c r="G48">
        <v>2071</v>
      </c>
      <c r="H48">
        <v>1202</v>
      </c>
      <c r="I48">
        <v>869</v>
      </c>
      <c r="J48">
        <v>333</v>
      </c>
      <c r="K48">
        <v>591</v>
      </c>
      <c r="L48">
        <v>3.286</v>
      </c>
      <c r="M48">
        <v>0.01</v>
      </c>
      <c r="N48">
        <v>3.0000000000000001E-3</v>
      </c>
      <c r="O48">
        <v>1</v>
      </c>
    </row>
    <row r="49" spans="1:15" x14ac:dyDescent="0.3">
      <c r="A49">
        <v>49</v>
      </c>
      <c r="B49">
        <v>223856401</v>
      </c>
      <c r="C49">
        <v>42</v>
      </c>
      <c r="D49">
        <v>2.0129999999999999</v>
      </c>
      <c r="E49">
        <v>6</v>
      </c>
      <c r="F49">
        <v>1.0089999999999999</v>
      </c>
      <c r="G49">
        <v>993</v>
      </c>
      <c r="H49">
        <v>516</v>
      </c>
      <c r="I49">
        <v>477</v>
      </c>
      <c r="J49">
        <v>39</v>
      </c>
      <c r="K49">
        <v>350</v>
      </c>
      <c r="L49">
        <v>0.80300000000000005</v>
      </c>
      <c r="M49">
        <v>0</v>
      </c>
      <c r="N49">
        <v>0</v>
      </c>
      <c r="O49">
        <v>0.98</v>
      </c>
    </row>
    <row r="50" spans="1:15" x14ac:dyDescent="0.3">
      <c r="A50">
        <v>50</v>
      </c>
      <c r="B50">
        <v>224397101</v>
      </c>
      <c r="C50">
        <v>383</v>
      </c>
      <c r="D50">
        <v>4.6779999999999999</v>
      </c>
      <c r="E50">
        <v>6</v>
      </c>
      <c r="F50">
        <v>0.84599999999999997</v>
      </c>
      <c r="G50">
        <v>1358</v>
      </c>
      <c r="H50">
        <v>847</v>
      </c>
      <c r="I50">
        <v>511</v>
      </c>
      <c r="J50">
        <v>336</v>
      </c>
      <c r="K50">
        <v>352</v>
      </c>
      <c r="L50">
        <v>5.7759999999999998</v>
      </c>
      <c r="M50">
        <v>0.06</v>
      </c>
      <c r="N50">
        <v>2E-3</v>
      </c>
      <c r="O50">
        <v>1</v>
      </c>
    </row>
    <row r="51" spans="1:15" x14ac:dyDescent="0.3">
      <c r="A51">
        <v>51</v>
      </c>
      <c r="B51">
        <v>226600001</v>
      </c>
      <c r="C51">
        <v>393</v>
      </c>
      <c r="D51">
        <v>4.0339999999999998</v>
      </c>
      <c r="E51">
        <v>6</v>
      </c>
      <c r="F51">
        <v>0.86099999999999999</v>
      </c>
      <c r="G51">
        <v>1663</v>
      </c>
      <c r="H51">
        <v>992</v>
      </c>
      <c r="I51">
        <v>671</v>
      </c>
      <c r="J51">
        <v>321</v>
      </c>
      <c r="K51">
        <v>451</v>
      </c>
      <c r="L51">
        <v>4.8090000000000002</v>
      </c>
      <c r="M51">
        <v>0.03</v>
      </c>
      <c r="N51">
        <v>0</v>
      </c>
      <c r="O51">
        <v>1</v>
      </c>
    </row>
    <row r="52" spans="1:15" x14ac:dyDescent="0.3">
      <c r="A52">
        <v>52</v>
      </c>
      <c r="B52">
        <v>231526101</v>
      </c>
      <c r="C52">
        <v>315</v>
      </c>
      <c r="D52">
        <v>3.419</v>
      </c>
      <c r="E52">
        <v>6</v>
      </c>
      <c r="F52">
        <v>1.1859999999999999</v>
      </c>
      <c r="G52">
        <v>1938</v>
      </c>
      <c r="H52">
        <v>1105</v>
      </c>
      <c r="I52">
        <v>833</v>
      </c>
      <c r="J52">
        <v>272</v>
      </c>
      <c r="K52">
        <v>591</v>
      </c>
      <c r="L52">
        <v>2.6949999999999998</v>
      </c>
      <c r="M52">
        <v>0.01</v>
      </c>
      <c r="N52">
        <v>3.0000000000000001E-3</v>
      </c>
      <c r="O52">
        <v>0.99</v>
      </c>
    </row>
    <row r="53" spans="1:15" x14ac:dyDescent="0.3">
      <c r="A53">
        <v>53</v>
      </c>
      <c r="B53">
        <v>232198601</v>
      </c>
      <c r="C53">
        <v>412</v>
      </c>
      <c r="D53">
        <v>3.5630000000000002</v>
      </c>
      <c r="E53">
        <v>5</v>
      </c>
      <c r="F53">
        <v>0.68600000000000005</v>
      </c>
      <c r="G53">
        <v>1988</v>
      </c>
      <c r="H53">
        <v>1172</v>
      </c>
      <c r="I53">
        <v>816</v>
      </c>
      <c r="J53">
        <v>356</v>
      </c>
      <c r="K53">
        <v>565</v>
      </c>
      <c r="L53">
        <v>3.6589999999999998</v>
      </c>
      <c r="M53">
        <v>0.02</v>
      </c>
      <c r="N53">
        <v>2E-3</v>
      </c>
      <c r="O53">
        <v>1</v>
      </c>
    </row>
    <row r="54" spans="1:15" x14ac:dyDescent="0.3">
      <c r="A54">
        <v>55</v>
      </c>
      <c r="B54">
        <v>235994101</v>
      </c>
      <c r="C54">
        <v>221</v>
      </c>
      <c r="D54">
        <v>4.7619999999999996</v>
      </c>
      <c r="E54">
        <v>6</v>
      </c>
      <c r="F54">
        <v>0.76500000000000001</v>
      </c>
      <c r="G54">
        <v>749</v>
      </c>
      <c r="H54">
        <v>475</v>
      </c>
      <c r="I54">
        <v>274</v>
      </c>
      <c r="J54">
        <v>201</v>
      </c>
      <c r="K54">
        <v>194</v>
      </c>
      <c r="L54">
        <v>5.8680000000000003</v>
      </c>
      <c r="M54">
        <v>0.06</v>
      </c>
      <c r="N54">
        <v>3.0000000000000001E-3</v>
      </c>
      <c r="O54">
        <v>0.99</v>
      </c>
    </row>
    <row r="55" spans="1:15" x14ac:dyDescent="0.3">
      <c r="A55">
        <v>56</v>
      </c>
      <c r="B55">
        <v>236937001</v>
      </c>
      <c r="C55">
        <v>55</v>
      </c>
      <c r="D55">
        <v>4.6070000000000002</v>
      </c>
      <c r="E55">
        <v>6</v>
      </c>
      <c r="F55">
        <v>1.4339999999999999</v>
      </c>
      <c r="G55">
        <v>180</v>
      </c>
      <c r="H55">
        <v>117</v>
      </c>
      <c r="I55">
        <v>63</v>
      </c>
      <c r="J55">
        <v>54</v>
      </c>
      <c r="K55">
        <v>47</v>
      </c>
      <c r="L55">
        <v>2.9079999999999999</v>
      </c>
      <c r="M55">
        <v>0</v>
      </c>
      <c r="N55">
        <v>0</v>
      </c>
      <c r="O55">
        <v>1</v>
      </c>
    </row>
    <row r="56" spans="1:15" x14ac:dyDescent="0.3">
      <c r="A56">
        <v>57</v>
      </c>
      <c r="B56">
        <v>240029901</v>
      </c>
      <c r="C56">
        <v>376</v>
      </c>
      <c r="D56">
        <v>3.391</v>
      </c>
      <c r="E56">
        <v>6</v>
      </c>
      <c r="F56">
        <v>0.81799999999999995</v>
      </c>
      <c r="G56">
        <v>1987</v>
      </c>
      <c r="H56">
        <v>1149</v>
      </c>
      <c r="I56">
        <v>838</v>
      </c>
      <c r="J56">
        <v>311</v>
      </c>
      <c r="K56">
        <v>591</v>
      </c>
      <c r="L56">
        <v>3.6190000000000002</v>
      </c>
      <c r="M56">
        <v>0.01</v>
      </c>
      <c r="N56">
        <v>3.0000000000000001E-3</v>
      </c>
      <c r="O56">
        <v>0.99</v>
      </c>
    </row>
    <row r="57" spans="1:15" x14ac:dyDescent="0.3">
      <c r="A57">
        <v>58</v>
      </c>
      <c r="B57">
        <v>240989701</v>
      </c>
      <c r="C57">
        <v>232</v>
      </c>
      <c r="D57">
        <v>5.0090000000000003</v>
      </c>
      <c r="E57">
        <v>6</v>
      </c>
      <c r="F57">
        <v>1.377</v>
      </c>
      <c r="G57">
        <v>785</v>
      </c>
      <c r="H57">
        <v>495</v>
      </c>
      <c r="I57">
        <v>290</v>
      </c>
      <c r="J57">
        <v>205</v>
      </c>
      <c r="K57">
        <v>203</v>
      </c>
      <c r="L57">
        <v>4.9470000000000001</v>
      </c>
      <c r="M57">
        <v>0.03</v>
      </c>
      <c r="N57">
        <v>2E-3</v>
      </c>
      <c r="O57">
        <v>0.99</v>
      </c>
    </row>
    <row r="58" spans="1:15" x14ac:dyDescent="0.3">
      <c r="A58">
        <v>59</v>
      </c>
      <c r="B58">
        <v>242921301</v>
      </c>
      <c r="C58">
        <v>125</v>
      </c>
      <c r="D58">
        <v>4.9770000000000003</v>
      </c>
      <c r="E58">
        <v>6</v>
      </c>
      <c r="F58">
        <v>0.78400000000000003</v>
      </c>
      <c r="G58">
        <v>399</v>
      </c>
      <c r="H58">
        <v>261</v>
      </c>
      <c r="I58">
        <v>138</v>
      </c>
      <c r="J58">
        <v>123</v>
      </c>
      <c r="K58">
        <v>104</v>
      </c>
      <c r="L58">
        <v>4.0460000000000003</v>
      </c>
      <c r="M58">
        <v>0</v>
      </c>
      <c r="N58">
        <v>0</v>
      </c>
      <c r="O58">
        <v>1</v>
      </c>
    </row>
    <row r="59" spans="1:15" x14ac:dyDescent="0.3">
      <c r="A59">
        <v>60</v>
      </c>
      <c r="B59">
        <v>245740201</v>
      </c>
      <c r="C59">
        <v>250</v>
      </c>
      <c r="D59">
        <v>2.762</v>
      </c>
      <c r="E59">
        <v>5</v>
      </c>
      <c r="F59">
        <v>0.91100000000000003</v>
      </c>
      <c r="G59">
        <v>1887</v>
      </c>
      <c r="H59">
        <v>1051</v>
      </c>
      <c r="I59">
        <v>836</v>
      </c>
      <c r="J59">
        <v>215</v>
      </c>
      <c r="K59">
        <v>592</v>
      </c>
      <c r="L59">
        <v>2.2320000000000002</v>
      </c>
      <c r="M59">
        <v>0.02</v>
      </c>
      <c r="N59">
        <v>1E-3</v>
      </c>
      <c r="O59">
        <v>1</v>
      </c>
    </row>
    <row r="60" spans="1:15" x14ac:dyDescent="0.3">
      <c r="A60">
        <v>61</v>
      </c>
      <c r="B60">
        <v>247273001</v>
      </c>
      <c r="C60">
        <v>342</v>
      </c>
      <c r="D60">
        <v>4.9130000000000003</v>
      </c>
      <c r="E60">
        <v>6</v>
      </c>
      <c r="F60">
        <v>1.1220000000000001</v>
      </c>
      <c r="G60">
        <v>1187</v>
      </c>
      <c r="H60">
        <v>746</v>
      </c>
      <c r="I60">
        <v>441</v>
      </c>
      <c r="J60">
        <v>305</v>
      </c>
      <c r="K60">
        <v>305</v>
      </c>
      <c r="L60">
        <v>5.2960000000000003</v>
      </c>
      <c r="M60">
        <v>0</v>
      </c>
      <c r="N60">
        <v>1E-3</v>
      </c>
      <c r="O60">
        <v>1</v>
      </c>
    </row>
    <row r="61" spans="1:15" x14ac:dyDescent="0.3">
      <c r="A61">
        <v>62</v>
      </c>
      <c r="B61">
        <v>248044901</v>
      </c>
      <c r="C61">
        <v>400</v>
      </c>
      <c r="D61">
        <v>3.5739999999999998</v>
      </c>
      <c r="E61">
        <v>6</v>
      </c>
      <c r="F61">
        <v>0.72699999999999998</v>
      </c>
      <c r="G61">
        <v>2041</v>
      </c>
      <c r="H61">
        <v>1193</v>
      </c>
      <c r="I61">
        <v>848</v>
      </c>
      <c r="J61">
        <v>345</v>
      </c>
      <c r="K61">
        <v>591</v>
      </c>
      <c r="L61">
        <v>3.383</v>
      </c>
      <c r="M61">
        <v>0.01</v>
      </c>
      <c r="N61">
        <v>3.0000000000000001E-3</v>
      </c>
      <c r="O61">
        <v>0.99</v>
      </c>
    </row>
    <row r="62" spans="1:15" x14ac:dyDescent="0.3">
      <c r="A62">
        <v>63</v>
      </c>
      <c r="B62">
        <v>253529101</v>
      </c>
      <c r="C62">
        <v>317</v>
      </c>
      <c r="D62">
        <v>3.3540000000000001</v>
      </c>
      <c r="E62">
        <v>6</v>
      </c>
      <c r="F62">
        <v>1.0660000000000001</v>
      </c>
      <c r="G62">
        <v>1942</v>
      </c>
      <c r="H62">
        <v>1114</v>
      </c>
      <c r="I62">
        <v>828</v>
      </c>
      <c r="J62">
        <v>286</v>
      </c>
      <c r="K62">
        <v>596</v>
      </c>
      <c r="L62">
        <v>2.3809999999999998</v>
      </c>
      <c r="M62">
        <v>0</v>
      </c>
      <c r="N62">
        <v>4.0000000000000001E-3</v>
      </c>
      <c r="O62">
        <v>0.99</v>
      </c>
    </row>
    <row r="63" spans="1:15" x14ac:dyDescent="0.3">
      <c r="A63">
        <v>64</v>
      </c>
      <c r="B63">
        <v>256334601</v>
      </c>
      <c r="C63">
        <v>214</v>
      </c>
      <c r="D63">
        <v>4.9820000000000002</v>
      </c>
      <c r="E63">
        <v>6</v>
      </c>
      <c r="F63">
        <v>1.196</v>
      </c>
      <c r="G63">
        <v>722</v>
      </c>
      <c r="H63">
        <v>459</v>
      </c>
      <c r="I63">
        <v>263</v>
      </c>
      <c r="J63">
        <v>196</v>
      </c>
      <c r="K63">
        <v>181</v>
      </c>
      <c r="L63">
        <v>5.3869999999999996</v>
      </c>
      <c r="M63">
        <v>0.08</v>
      </c>
      <c r="N63">
        <v>3.0000000000000001E-3</v>
      </c>
      <c r="O63">
        <v>0.99</v>
      </c>
    </row>
    <row r="64" spans="1:15" x14ac:dyDescent="0.3">
      <c r="A64">
        <v>65</v>
      </c>
      <c r="B64">
        <v>257051801</v>
      </c>
      <c r="C64">
        <v>404</v>
      </c>
      <c r="D64">
        <v>3.8010000000000002</v>
      </c>
      <c r="E64">
        <v>6</v>
      </c>
      <c r="F64">
        <v>1.1140000000000001</v>
      </c>
      <c r="G64">
        <v>2114</v>
      </c>
      <c r="H64">
        <v>1210</v>
      </c>
      <c r="I64">
        <v>904</v>
      </c>
      <c r="J64">
        <v>306</v>
      </c>
      <c r="K64">
        <v>595</v>
      </c>
      <c r="L64">
        <v>3.7149999999999999</v>
      </c>
      <c r="M64">
        <v>0.01</v>
      </c>
      <c r="N64">
        <v>2E-3</v>
      </c>
      <c r="O64">
        <v>1</v>
      </c>
    </row>
    <row r="65" spans="1:15" x14ac:dyDescent="0.3">
      <c r="A65">
        <v>66</v>
      </c>
      <c r="B65">
        <v>257872901</v>
      </c>
      <c r="C65">
        <v>96</v>
      </c>
      <c r="D65">
        <v>5.3029999999999999</v>
      </c>
      <c r="E65">
        <v>7</v>
      </c>
      <c r="F65">
        <v>1.978</v>
      </c>
      <c r="G65">
        <v>321</v>
      </c>
      <c r="H65">
        <v>196</v>
      </c>
      <c r="I65">
        <v>125</v>
      </c>
      <c r="J65">
        <v>71</v>
      </c>
      <c r="K65">
        <v>75</v>
      </c>
      <c r="L65">
        <v>5.3159999999999998</v>
      </c>
      <c r="M65">
        <v>0.1</v>
      </c>
      <c r="N65">
        <v>5.0000000000000001E-3</v>
      </c>
      <c r="O65">
        <v>0.91</v>
      </c>
    </row>
    <row r="66" spans="1:15" x14ac:dyDescent="0.3">
      <c r="A66">
        <v>67</v>
      </c>
      <c r="B66">
        <v>259827801</v>
      </c>
      <c r="C66">
        <v>426</v>
      </c>
      <c r="D66">
        <v>3.972</v>
      </c>
      <c r="E66">
        <v>6</v>
      </c>
      <c r="F66">
        <v>0.82299999999999995</v>
      </c>
      <c r="G66">
        <v>1925</v>
      </c>
      <c r="H66">
        <v>1127</v>
      </c>
      <c r="I66">
        <v>798</v>
      </c>
      <c r="J66">
        <v>329</v>
      </c>
      <c r="K66">
        <v>519</v>
      </c>
      <c r="L66">
        <v>3.5470000000000002</v>
      </c>
      <c r="M66">
        <v>0.01</v>
      </c>
      <c r="N66">
        <v>4.0000000000000001E-3</v>
      </c>
      <c r="O66">
        <v>1</v>
      </c>
    </row>
    <row r="67" spans="1:15" x14ac:dyDescent="0.3">
      <c r="A67">
        <v>68</v>
      </c>
      <c r="B67">
        <v>261217901</v>
      </c>
      <c r="C67">
        <v>56</v>
      </c>
      <c r="D67">
        <v>5.3639999999999999</v>
      </c>
      <c r="E67">
        <v>7</v>
      </c>
      <c r="F67">
        <v>2.36</v>
      </c>
      <c r="G67">
        <v>238</v>
      </c>
      <c r="H67">
        <v>143</v>
      </c>
      <c r="I67">
        <v>95</v>
      </c>
      <c r="J67">
        <v>48</v>
      </c>
      <c r="K67">
        <v>66</v>
      </c>
      <c r="L67">
        <v>3.1429999999999998</v>
      </c>
      <c r="M67">
        <v>0.03</v>
      </c>
      <c r="N67">
        <v>3.0000000000000001E-3</v>
      </c>
      <c r="O67">
        <v>0.98</v>
      </c>
    </row>
    <row r="68" spans="1:15" x14ac:dyDescent="0.3">
      <c r="A68">
        <v>69</v>
      </c>
      <c r="B68">
        <v>262938201</v>
      </c>
      <c r="C68">
        <v>62</v>
      </c>
      <c r="D68">
        <v>4.6180000000000003</v>
      </c>
      <c r="E68">
        <v>6</v>
      </c>
      <c r="F68">
        <v>0.73699999999999999</v>
      </c>
      <c r="G68">
        <v>212</v>
      </c>
      <c r="H68">
        <v>135</v>
      </c>
      <c r="I68">
        <v>77</v>
      </c>
      <c r="J68">
        <v>58</v>
      </c>
      <c r="K68">
        <v>55</v>
      </c>
      <c r="L68">
        <v>5.3289999999999997</v>
      </c>
      <c r="M68">
        <v>0</v>
      </c>
      <c r="N68">
        <v>0</v>
      </c>
      <c r="O68">
        <v>1</v>
      </c>
    </row>
    <row r="69" spans="1:15" x14ac:dyDescent="0.3">
      <c r="A69">
        <v>70</v>
      </c>
      <c r="B69">
        <v>263181301</v>
      </c>
      <c r="C69">
        <v>1</v>
      </c>
      <c r="D69">
        <v>1.5489999999999999</v>
      </c>
      <c r="E69">
        <v>4</v>
      </c>
      <c r="F69">
        <v>1.2030000000000001</v>
      </c>
      <c r="G69">
        <v>308</v>
      </c>
      <c r="H69">
        <v>154</v>
      </c>
      <c r="I69">
        <v>154</v>
      </c>
      <c r="J69">
        <v>0</v>
      </c>
      <c r="K69">
        <v>115</v>
      </c>
      <c r="L69">
        <v>1.129</v>
      </c>
      <c r="M69">
        <v>0</v>
      </c>
      <c r="N69">
        <v>0</v>
      </c>
      <c r="O69">
        <v>1</v>
      </c>
    </row>
    <row r="70" spans="1:15" x14ac:dyDescent="0.3">
      <c r="A70">
        <v>71</v>
      </c>
      <c r="B70">
        <v>266876301</v>
      </c>
      <c r="C70">
        <v>317</v>
      </c>
      <c r="D70">
        <v>4.2649999999999997</v>
      </c>
      <c r="E70">
        <v>6</v>
      </c>
      <c r="F70">
        <v>0.86899999999999999</v>
      </c>
      <c r="G70">
        <v>1270</v>
      </c>
      <c r="H70">
        <v>770</v>
      </c>
      <c r="I70">
        <v>500</v>
      </c>
      <c r="J70">
        <v>270</v>
      </c>
      <c r="K70">
        <v>338</v>
      </c>
      <c r="L70">
        <v>4.7610000000000001</v>
      </c>
      <c r="M70">
        <v>0.04</v>
      </c>
      <c r="N70">
        <v>3.0000000000000001E-3</v>
      </c>
      <c r="O70">
        <v>0.99</v>
      </c>
    </row>
    <row r="71" spans="1:15" x14ac:dyDescent="0.3">
      <c r="A71">
        <v>72</v>
      </c>
      <c r="B71">
        <v>267044101</v>
      </c>
      <c r="C71">
        <v>393</v>
      </c>
      <c r="D71">
        <v>3.79</v>
      </c>
      <c r="E71">
        <v>6</v>
      </c>
      <c r="F71">
        <v>1.149</v>
      </c>
      <c r="G71">
        <v>2024</v>
      </c>
      <c r="H71">
        <v>1175</v>
      </c>
      <c r="I71">
        <v>849</v>
      </c>
      <c r="J71">
        <v>326</v>
      </c>
      <c r="K71">
        <v>591</v>
      </c>
      <c r="L71">
        <v>3.5920000000000001</v>
      </c>
      <c r="M71">
        <v>0.01</v>
      </c>
      <c r="N71">
        <v>3.0000000000000001E-3</v>
      </c>
      <c r="O71">
        <v>0.99</v>
      </c>
    </row>
    <row r="72" spans="1:15" x14ac:dyDescent="0.3">
      <c r="A72">
        <v>73</v>
      </c>
      <c r="B72">
        <v>267411001</v>
      </c>
      <c r="C72">
        <v>269</v>
      </c>
      <c r="D72">
        <v>4.5309999999999997</v>
      </c>
      <c r="E72">
        <v>6</v>
      </c>
      <c r="F72">
        <v>0.79500000000000004</v>
      </c>
      <c r="G72">
        <v>960</v>
      </c>
      <c r="H72">
        <v>598</v>
      </c>
      <c r="I72">
        <v>362</v>
      </c>
      <c r="J72">
        <v>236</v>
      </c>
      <c r="K72">
        <v>245</v>
      </c>
      <c r="L72">
        <v>5.7439999999999998</v>
      </c>
      <c r="M72">
        <v>0.06</v>
      </c>
      <c r="N72">
        <v>6.0000000000000001E-3</v>
      </c>
      <c r="O72">
        <v>0.98</v>
      </c>
    </row>
    <row r="73" spans="1:15" x14ac:dyDescent="0.3">
      <c r="A73">
        <v>74</v>
      </c>
      <c r="B73">
        <v>268164901</v>
      </c>
      <c r="C73">
        <v>371</v>
      </c>
      <c r="D73">
        <v>4.3120000000000003</v>
      </c>
      <c r="E73">
        <v>6</v>
      </c>
      <c r="F73">
        <v>0.65300000000000002</v>
      </c>
      <c r="G73">
        <v>1443</v>
      </c>
      <c r="H73">
        <v>865</v>
      </c>
      <c r="I73">
        <v>578</v>
      </c>
      <c r="J73">
        <v>287</v>
      </c>
      <c r="K73">
        <v>366</v>
      </c>
      <c r="L73">
        <v>6.0229999999999997</v>
      </c>
      <c r="M73">
        <v>0.04</v>
      </c>
      <c r="N73">
        <v>4.0000000000000001E-3</v>
      </c>
      <c r="O73">
        <v>0.99</v>
      </c>
    </row>
    <row r="74" spans="1:15" x14ac:dyDescent="0.3">
      <c r="A74">
        <v>75</v>
      </c>
      <c r="B74">
        <v>268192501</v>
      </c>
      <c r="C74">
        <v>388</v>
      </c>
      <c r="D74">
        <v>3.5089999999999999</v>
      </c>
      <c r="E74">
        <v>6</v>
      </c>
      <c r="F74">
        <v>0.70899999999999996</v>
      </c>
      <c r="G74">
        <v>2059</v>
      </c>
      <c r="H74">
        <v>1178</v>
      </c>
      <c r="I74">
        <v>881</v>
      </c>
      <c r="J74">
        <v>297</v>
      </c>
      <c r="K74">
        <v>595</v>
      </c>
      <c r="L74">
        <v>4.0759999999999996</v>
      </c>
      <c r="M74">
        <v>0.02</v>
      </c>
      <c r="N74">
        <v>7.0000000000000001E-3</v>
      </c>
      <c r="O74">
        <v>0.98</v>
      </c>
    </row>
    <row r="75" spans="1:15" x14ac:dyDescent="0.3">
      <c r="A75">
        <v>76</v>
      </c>
      <c r="B75">
        <v>269306201</v>
      </c>
      <c r="C75">
        <v>409</v>
      </c>
      <c r="D75">
        <v>4.4640000000000004</v>
      </c>
      <c r="E75">
        <v>6</v>
      </c>
      <c r="F75">
        <v>0.69</v>
      </c>
      <c r="G75">
        <v>1565</v>
      </c>
      <c r="H75">
        <v>960</v>
      </c>
      <c r="I75">
        <v>605</v>
      </c>
      <c r="J75">
        <v>355</v>
      </c>
      <c r="K75">
        <v>421</v>
      </c>
      <c r="L75">
        <v>4.7009999999999996</v>
      </c>
      <c r="M75">
        <v>0.02</v>
      </c>
      <c r="N75">
        <v>2E-3</v>
      </c>
      <c r="O75">
        <v>0.99</v>
      </c>
    </row>
    <row r="76" spans="1:15" x14ac:dyDescent="0.3">
      <c r="A76">
        <v>77</v>
      </c>
      <c r="B76">
        <v>270552801</v>
      </c>
      <c r="C76">
        <v>404</v>
      </c>
      <c r="D76">
        <v>3.919</v>
      </c>
      <c r="E76">
        <v>6</v>
      </c>
      <c r="F76">
        <v>0.84099999999999997</v>
      </c>
      <c r="G76">
        <v>1757</v>
      </c>
      <c r="H76">
        <v>1043</v>
      </c>
      <c r="I76">
        <v>714</v>
      </c>
      <c r="J76">
        <v>329</v>
      </c>
      <c r="K76">
        <v>484</v>
      </c>
      <c r="L76">
        <v>4.4690000000000003</v>
      </c>
      <c r="M76">
        <v>0.03</v>
      </c>
      <c r="N76">
        <v>5.0000000000000001E-3</v>
      </c>
      <c r="O76">
        <v>1</v>
      </c>
    </row>
    <row r="77" spans="1:15" x14ac:dyDescent="0.3">
      <c r="A77">
        <v>78</v>
      </c>
      <c r="B77">
        <v>270862901</v>
      </c>
      <c r="C77">
        <v>63</v>
      </c>
      <c r="D77">
        <v>3.1680000000000001</v>
      </c>
      <c r="E77">
        <v>6</v>
      </c>
      <c r="F77">
        <v>1.248</v>
      </c>
      <c r="G77">
        <v>570</v>
      </c>
      <c r="H77">
        <v>314</v>
      </c>
      <c r="I77">
        <v>256</v>
      </c>
      <c r="J77">
        <v>58</v>
      </c>
      <c r="K77">
        <v>191</v>
      </c>
      <c r="L77">
        <v>2.2799999999999998</v>
      </c>
      <c r="M77">
        <v>0.02</v>
      </c>
      <c r="N77">
        <v>0</v>
      </c>
      <c r="O77">
        <v>1</v>
      </c>
    </row>
    <row r="78" spans="1:15" x14ac:dyDescent="0.3">
      <c r="A78">
        <v>79</v>
      </c>
      <c r="B78">
        <v>271207601</v>
      </c>
      <c r="C78">
        <v>102</v>
      </c>
      <c r="D78">
        <v>4.391</v>
      </c>
      <c r="E78">
        <v>6</v>
      </c>
      <c r="F78">
        <v>0.74399999999999999</v>
      </c>
      <c r="G78">
        <v>340</v>
      </c>
      <c r="H78">
        <v>220</v>
      </c>
      <c r="I78">
        <v>120</v>
      </c>
      <c r="J78">
        <v>100</v>
      </c>
      <c r="K78">
        <v>87</v>
      </c>
      <c r="L78">
        <v>4.5179999999999998</v>
      </c>
      <c r="M78">
        <v>0</v>
      </c>
      <c r="N78">
        <v>5.0000000000000001E-3</v>
      </c>
      <c r="O78">
        <v>0.99</v>
      </c>
    </row>
    <row r="79" spans="1:15" x14ac:dyDescent="0.3">
      <c r="A79">
        <v>80</v>
      </c>
      <c r="B79">
        <v>271501201</v>
      </c>
      <c r="C79">
        <v>471</v>
      </c>
      <c r="D79">
        <v>5.2560000000000002</v>
      </c>
      <c r="E79">
        <v>7</v>
      </c>
      <c r="F79">
        <v>1.7749999999999999</v>
      </c>
      <c r="G79">
        <v>1811</v>
      </c>
      <c r="H79">
        <v>1071</v>
      </c>
      <c r="I79">
        <v>740</v>
      </c>
      <c r="J79">
        <v>331</v>
      </c>
      <c r="K79">
        <v>449</v>
      </c>
      <c r="L79">
        <v>4.1630000000000003</v>
      </c>
      <c r="M79">
        <v>0.02</v>
      </c>
      <c r="N79">
        <v>2E-3</v>
      </c>
      <c r="O79">
        <v>1</v>
      </c>
    </row>
    <row r="80" spans="1:15" x14ac:dyDescent="0.3">
      <c r="A80">
        <v>81</v>
      </c>
      <c r="B80">
        <v>271671501</v>
      </c>
      <c r="C80">
        <v>56</v>
      </c>
      <c r="D80">
        <v>2.3090000000000002</v>
      </c>
      <c r="E80">
        <v>5</v>
      </c>
      <c r="F80">
        <v>0.89</v>
      </c>
      <c r="G80">
        <v>1127</v>
      </c>
      <c r="H80">
        <v>588</v>
      </c>
      <c r="I80">
        <v>539</v>
      </c>
      <c r="J80">
        <v>49</v>
      </c>
      <c r="K80">
        <v>404</v>
      </c>
      <c r="L80">
        <v>1.732</v>
      </c>
      <c r="M80">
        <v>0</v>
      </c>
      <c r="N80">
        <v>0</v>
      </c>
      <c r="O80">
        <v>1</v>
      </c>
    </row>
    <row r="81" spans="1:15" x14ac:dyDescent="0.3">
      <c r="A81">
        <v>82</v>
      </c>
      <c r="B81">
        <v>273687001</v>
      </c>
      <c r="C81">
        <v>6</v>
      </c>
      <c r="D81">
        <v>4.3929999999999998</v>
      </c>
      <c r="E81">
        <v>6</v>
      </c>
      <c r="F81">
        <v>1.5840000000000001</v>
      </c>
      <c r="G81">
        <v>20</v>
      </c>
      <c r="H81">
        <v>12</v>
      </c>
      <c r="I81">
        <v>8</v>
      </c>
      <c r="J81">
        <v>4</v>
      </c>
      <c r="K81">
        <v>5</v>
      </c>
      <c r="L81">
        <v>7.0510000000000002</v>
      </c>
      <c r="M81">
        <v>0</v>
      </c>
      <c r="N81">
        <v>0</v>
      </c>
      <c r="O81">
        <v>1</v>
      </c>
    </row>
    <row r="82" spans="1:15" x14ac:dyDescent="0.3">
      <c r="A82">
        <v>83</v>
      </c>
      <c r="B82">
        <v>274252701</v>
      </c>
      <c r="C82">
        <v>389</v>
      </c>
      <c r="D82">
        <v>3.64</v>
      </c>
      <c r="E82">
        <v>6</v>
      </c>
      <c r="F82">
        <v>0.70799999999999996</v>
      </c>
      <c r="G82">
        <v>2078</v>
      </c>
      <c r="H82">
        <v>1187</v>
      </c>
      <c r="I82">
        <v>891</v>
      </c>
      <c r="J82">
        <v>296</v>
      </c>
      <c r="K82">
        <v>595</v>
      </c>
      <c r="L82">
        <v>4.0279999999999996</v>
      </c>
      <c r="M82">
        <v>0.01</v>
      </c>
      <c r="N82">
        <v>5.0000000000000001E-3</v>
      </c>
      <c r="O82">
        <v>0.99</v>
      </c>
    </row>
    <row r="83" spans="1:15" x14ac:dyDescent="0.3">
      <c r="A83">
        <v>84</v>
      </c>
      <c r="B83">
        <v>275473701</v>
      </c>
      <c r="C83">
        <v>105</v>
      </c>
      <c r="D83">
        <v>4.9770000000000003</v>
      </c>
      <c r="E83">
        <v>6</v>
      </c>
      <c r="F83">
        <v>1.0109999999999999</v>
      </c>
      <c r="G83">
        <v>340</v>
      </c>
      <c r="H83">
        <v>220</v>
      </c>
      <c r="I83">
        <v>120</v>
      </c>
      <c r="J83">
        <v>100</v>
      </c>
      <c r="K83">
        <v>88</v>
      </c>
      <c r="L83">
        <v>5.3230000000000004</v>
      </c>
      <c r="M83">
        <v>0.13</v>
      </c>
      <c r="N83">
        <v>0</v>
      </c>
      <c r="O83">
        <v>1</v>
      </c>
    </row>
    <row r="84" spans="1:15" x14ac:dyDescent="0.3">
      <c r="A84">
        <v>85</v>
      </c>
      <c r="B84">
        <v>282893001</v>
      </c>
      <c r="C84">
        <v>314</v>
      </c>
      <c r="D84">
        <v>3.3679999999999999</v>
      </c>
      <c r="E84">
        <v>6</v>
      </c>
      <c r="F84">
        <v>1.131</v>
      </c>
      <c r="G84">
        <v>1939</v>
      </c>
      <c r="H84">
        <v>1101</v>
      </c>
      <c r="I84">
        <v>838</v>
      </c>
      <c r="J84">
        <v>263</v>
      </c>
      <c r="K84">
        <v>590</v>
      </c>
      <c r="L84">
        <v>2.9079999999999999</v>
      </c>
      <c r="M84">
        <v>0.01</v>
      </c>
      <c r="N84">
        <v>2E-3</v>
      </c>
      <c r="O84">
        <v>0.99</v>
      </c>
    </row>
    <row r="85" spans="1:15" x14ac:dyDescent="0.3">
      <c r="A85">
        <v>86</v>
      </c>
      <c r="B85">
        <v>283237601</v>
      </c>
      <c r="C85">
        <v>190</v>
      </c>
      <c r="D85">
        <v>4.9370000000000003</v>
      </c>
      <c r="E85">
        <v>7</v>
      </c>
      <c r="F85">
        <v>1.026</v>
      </c>
      <c r="G85">
        <v>655</v>
      </c>
      <c r="H85">
        <v>406</v>
      </c>
      <c r="I85">
        <v>249</v>
      </c>
      <c r="J85">
        <v>157</v>
      </c>
      <c r="K85">
        <v>158</v>
      </c>
      <c r="L85">
        <v>5.9420000000000002</v>
      </c>
      <c r="M85">
        <v>0.08</v>
      </c>
      <c r="N85">
        <v>0</v>
      </c>
      <c r="O85">
        <v>1</v>
      </c>
    </row>
    <row r="86" spans="1:15" x14ac:dyDescent="0.3">
      <c r="A86">
        <v>87</v>
      </c>
      <c r="B86">
        <v>284492401</v>
      </c>
      <c r="C86">
        <v>399</v>
      </c>
      <c r="D86">
        <v>3.577</v>
      </c>
      <c r="E86">
        <v>6</v>
      </c>
      <c r="F86">
        <v>0.67400000000000004</v>
      </c>
      <c r="G86">
        <v>2088</v>
      </c>
      <c r="H86">
        <v>1201</v>
      </c>
      <c r="I86">
        <v>887</v>
      </c>
      <c r="J86">
        <v>314</v>
      </c>
      <c r="K86">
        <v>592</v>
      </c>
      <c r="L86">
        <v>4.0220000000000002</v>
      </c>
      <c r="M86">
        <v>0.03</v>
      </c>
      <c r="N86">
        <v>6.0000000000000001E-3</v>
      </c>
      <c r="O86">
        <v>0.98</v>
      </c>
    </row>
    <row r="87" spans="1:15" x14ac:dyDescent="0.3">
      <c r="A87">
        <v>88</v>
      </c>
      <c r="B87">
        <v>285373201</v>
      </c>
      <c r="C87">
        <v>3</v>
      </c>
      <c r="D87">
        <v>1.262</v>
      </c>
      <c r="E87">
        <v>5</v>
      </c>
      <c r="F87">
        <v>0.80200000000000005</v>
      </c>
      <c r="G87">
        <v>946</v>
      </c>
      <c r="H87">
        <v>474</v>
      </c>
      <c r="I87">
        <v>472</v>
      </c>
      <c r="J87">
        <v>2</v>
      </c>
      <c r="K87">
        <v>353</v>
      </c>
      <c r="L87">
        <v>0.61399999999999999</v>
      </c>
      <c r="M87">
        <v>0</v>
      </c>
      <c r="N87">
        <v>0</v>
      </c>
      <c r="O87">
        <v>1</v>
      </c>
    </row>
    <row r="88" spans="1:15" x14ac:dyDescent="0.3">
      <c r="A88">
        <v>89</v>
      </c>
      <c r="B88">
        <v>285391201</v>
      </c>
      <c r="C88">
        <v>81</v>
      </c>
      <c r="D88">
        <v>4.38</v>
      </c>
      <c r="E88">
        <v>6</v>
      </c>
      <c r="F88">
        <v>0.99399999999999999</v>
      </c>
      <c r="G88">
        <v>275</v>
      </c>
      <c r="H88">
        <v>176</v>
      </c>
      <c r="I88">
        <v>99</v>
      </c>
      <c r="J88">
        <v>77</v>
      </c>
      <c r="K88">
        <v>71</v>
      </c>
      <c r="L88">
        <v>4.6680000000000001</v>
      </c>
      <c r="M88">
        <v>0</v>
      </c>
      <c r="N88">
        <v>5.0000000000000001E-3</v>
      </c>
      <c r="O88">
        <v>0.99</v>
      </c>
    </row>
    <row r="89" spans="1:15" x14ac:dyDescent="0.3">
      <c r="A89">
        <v>90</v>
      </c>
      <c r="B89">
        <v>287074901</v>
      </c>
      <c r="C89">
        <v>1</v>
      </c>
      <c r="D89">
        <v>1.1439999999999999</v>
      </c>
      <c r="E89">
        <v>4</v>
      </c>
      <c r="F89">
        <v>0.76500000000000001</v>
      </c>
      <c r="G89">
        <v>1574</v>
      </c>
      <c r="H89">
        <v>787</v>
      </c>
      <c r="I89">
        <v>787</v>
      </c>
      <c r="J89">
        <v>0</v>
      </c>
      <c r="K89">
        <v>593</v>
      </c>
      <c r="L89">
        <v>0.64600000000000002</v>
      </c>
      <c r="M89">
        <v>0</v>
      </c>
      <c r="N89">
        <v>0</v>
      </c>
      <c r="O89">
        <v>1</v>
      </c>
    </row>
    <row r="90" spans="1:15" x14ac:dyDescent="0.3">
      <c r="A90">
        <v>91</v>
      </c>
      <c r="B90">
        <v>287392801</v>
      </c>
      <c r="C90">
        <v>247</v>
      </c>
      <c r="D90">
        <v>2.915</v>
      </c>
      <c r="E90">
        <v>6</v>
      </c>
      <c r="F90">
        <v>0.79300000000000004</v>
      </c>
      <c r="G90">
        <v>1860</v>
      </c>
      <c r="H90">
        <v>1043</v>
      </c>
      <c r="I90">
        <v>817</v>
      </c>
      <c r="J90">
        <v>226</v>
      </c>
      <c r="K90">
        <v>596</v>
      </c>
      <c r="L90">
        <v>1.7729999999999999</v>
      </c>
      <c r="M90">
        <v>0</v>
      </c>
      <c r="N90">
        <v>3.0000000000000001E-3</v>
      </c>
      <c r="O90">
        <v>0.99</v>
      </c>
    </row>
    <row r="91" spans="1:15" x14ac:dyDescent="0.3">
      <c r="A91">
        <v>92</v>
      </c>
      <c r="B91">
        <v>287882201</v>
      </c>
      <c r="C91">
        <v>297</v>
      </c>
      <c r="D91">
        <v>3.3610000000000002</v>
      </c>
      <c r="E91">
        <v>6</v>
      </c>
      <c r="F91">
        <v>0.83599999999999997</v>
      </c>
      <c r="G91">
        <v>1731</v>
      </c>
      <c r="H91">
        <v>992</v>
      </c>
      <c r="I91">
        <v>739</v>
      </c>
      <c r="J91">
        <v>253</v>
      </c>
      <c r="K91">
        <v>524</v>
      </c>
      <c r="L91">
        <v>3.1739999999999999</v>
      </c>
      <c r="M91">
        <v>0</v>
      </c>
      <c r="N91">
        <v>6.0000000000000001E-3</v>
      </c>
      <c r="O91">
        <v>0.99</v>
      </c>
    </row>
    <row r="92" spans="1:15" x14ac:dyDescent="0.3">
      <c r="A92">
        <v>94</v>
      </c>
      <c r="B92">
        <v>291918801</v>
      </c>
      <c r="C92">
        <v>355</v>
      </c>
      <c r="D92">
        <v>3.9369999999999998</v>
      </c>
      <c r="E92">
        <v>6</v>
      </c>
      <c r="F92">
        <v>0.72399999999999998</v>
      </c>
      <c r="G92">
        <v>1639</v>
      </c>
      <c r="H92">
        <v>962</v>
      </c>
      <c r="I92">
        <v>677</v>
      </c>
      <c r="J92">
        <v>285</v>
      </c>
      <c r="K92">
        <v>456</v>
      </c>
      <c r="L92">
        <v>4.3380000000000001</v>
      </c>
      <c r="M92">
        <v>0.01</v>
      </c>
      <c r="N92">
        <v>3.0000000000000001E-3</v>
      </c>
      <c r="O92">
        <v>0.99</v>
      </c>
    </row>
    <row r="93" spans="1:15" x14ac:dyDescent="0.3">
      <c r="A93">
        <v>95</v>
      </c>
      <c r="B93">
        <v>294077501</v>
      </c>
      <c r="C93">
        <v>428</v>
      </c>
      <c r="D93">
        <v>4.7030000000000003</v>
      </c>
      <c r="E93">
        <v>7</v>
      </c>
      <c r="F93">
        <v>0.91300000000000003</v>
      </c>
      <c r="G93">
        <v>1565</v>
      </c>
      <c r="H93">
        <v>946</v>
      </c>
      <c r="I93">
        <v>619</v>
      </c>
      <c r="J93">
        <v>327</v>
      </c>
      <c r="K93">
        <v>391</v>
      </c>
      <c r="L93">
        <v>4.99</v>
      </c>
      <c r="M93">
        <v>0.06</v>
      </c>
      <c r="N93">
        <v>2E-3</v>
      </c>
      <c r="O93">
        <v>1</v>
      </c>
    </row>
    <row r="94" spans="1:15" x14ac:dyDescent="0.3">
      <c r="A94">
        <v>96</v>
      </c>
      <c r="B94">
        <v>294851801</v>
      </c>
      <c r="C94">
        <v>1</v>
      </c>
      <c r="D94">
        <v>1.421</v>
      </c>
      <c r="E94">
        <v>3</v>
      </c>
      <c r="F94">
        <v>1.0069999999999999</v>
      </c>
      <c r="G94">
        <v>1592</v>
      </c>
      <c r="H94">
        <v>796</v>
      </c>
      <c r="I94">
        <v>796</v>
      </c>
      <c r="J94">
        <v>0</v>
      </c>
      <c r="K94">
        <v>594</v>
      </c>
      <c r="L94">
        <v>0.51700000000000002</v>
      </c>
      <c r="M94">
        <v>0</v>
      </c>
      <c r="N94">
        <v>0</v>
      </c>
      <c r="O94">
        <v>1</v>
      </c>
    </row>
    <row r="95" spans="1:15" x14ac:dyDescent="0.3">
      <c r="A95">
        <v>97</v>
      </c>
      <c r="B95">
        <v>295786301</v>
      </c>
      <c r="C95">
        <v>372</v>
      </c>
      <c r="D95">
        <v>4.6980000000000004</v>
      </c>
      <c r="E95">
        <v>6</v>
      </c>
      <c r="F95">
        <v>1</v>
      </c>
      <c r="G95">
        <v>1352</v>
      </c>
      <c r="H95">
        <v>820</v>
      </c>
      <c r="I95">
        <v>532</v>
      </c>
      <c r="J95">
        <v>288</v>
      </c>
      <c r="K95">
        <v>336</v>
      </c>
      <c r="L95">
        <v>5.8170000000000002</v>
      </c>
      <c r="M95">
        <v>0.04</v>
      </c>
      <c r="N95">
        <v>7.0000000000000001E-3</v>
      </c>
      <c r="O95">
        <v>0.98</v>
      </c>
    </row>
    <row r="96" spans="1:15" x14ac:dyDescent="0.3">
      <c r="A96">
        <v>98</v>
      </c>
      <c r="B96">
        <v>295832401</v>
      </c>
      <c r="C96">
        <v>248</v>
      </c>
      <c r="D96">
        <v>4.71</v>
      </c>
      <c r="E96">
        <v>6</v>
      </c>
      <c r="F96">
        <v>0.68700000000000006</v>
      </c>
      <c r="G96">
        <v>865</v>
      </c>
      <c r="H96">
        <v>539</v>
      </c>
      <c r="I96">
        <v>326</v>
      </c>
      <c r="J96">
        <v>213</v>
      </c>
      <c r="K96">
        <v>220</v>
      </c>
      <c r="L96">
        <v>5.8780000000000001</v>
      </c>
      <c r="M96">
        <v>0.1</v>
      </c>
      <c r="N96">
        <v>5.0000000000000001E-3</v>
      </c>
      <c r="O96">
        <v>0.99</v>
      </c>
    </row>
    <row r="97" spans="1:15" x14ac:dyDescent="0.3">
      <c r="A97">
        <v>99</v>
      </c>
      <c r="B97">
        <v>296967301</v>
      </c>
      <c r="C97">
        <v>405</v>
      </c>
      <c r="D97">
        <v>3.6150000000000002</v>
      </c>
      <c r="E97">
        <v>6</v>
      </c>
      <c r="F97">
        <v>0.71899999999999997</v>
      </c>
      <c r="G97">
        <v>2055</v>
      </c>
      <c r="H97">
        <v>1195</v>
      </c>
      <c r="I97">
        <v>860</v>
      </c>
      <c r="J97">
        <v>335</v>
      </c>
      <c r="K97">
        <v>592</v>
      </c>
      <c r="L97">
        <v>3.702</v>
      </c>
      <c r="M97">
        <v>0.02</v>
      </c>
      <c r="N97">
        <v>1E-3</v>
      </c>
      <c r="O97">
        <v>1</v>
      </c>
    </row>
    <row r="98" spans="1:15" x14ac:dyDescent="0.3">
      <c r="A98">
        <v>100</v>
      </c>
      <c r="B98">
        <v>297260101</v>
      </c>
      <c r="C98">
        <v>224</v>
      </c>
      <c r="D98">
        <v>4.3520000000000003</v>
      </c>
      <c r="E98">
        <v>6</v>
      </c>
      <c r="F98">
        <v>0.67600000000000005</v>
      </c>
      <c r="G98">
        <v>807</v>
      </c>
      <c r="H98">
        <v>502</v>
      </c>
      <c r="I98">
        <v>305</v>
      </c>
      <c r="J98">
        <v>197</v>
      </c>
      <c r="K98">
        <v>208</v>
      </c>
      <c r="L98">
        <v>5.54</v>
      </c>
      <c r="M98">
        <v>0.04</v>
      </c>
      <c r="N98">
        <v>0</v>
      </c>
      <c r="O98">
        <v>1</v>
      </c>
    </row>
    <row r="99" spans="1:15" x14ac:dyDescent="0.3">
      <c r="A99">
        <v>101</v>
      </c>
      <c r="B99">
        <v>298719001</v>
      </c>
      <c r="C99">
        <v>1</v>
      </c>
      <c r="D99">
        <v>1.198</v>
      </c>
      <c r="E99">
        <v>5</v>
      </c>
      <c r="F99">
        <v>0.81799999999999995</v>
      </c>
      <c r="G99">
        <v>462</v>
      </c>
      <c r="H99">
        <v>231</v>
      </c>
      <c r="I99">
        <v>231</v>
      </c>
      <c r="J99">
        <v>0</v>
      </c>
      <c r="K99">
        <v>175</v>
      </c>
      <c r="L99">
        <v>1.1000000000000001</v>
      </c>
      <c r="M99">
        <v>0</v>
      </c>
      <c r="N99">
        <v>0</v>
      </c>
      <c r="O99">
        <v>1</v>
      </c>
    </row>
    <row r="100" spans="1:15" x14ac:dyDescent="0.3">
      <c r="A100">
        <v>102</v>
      </c>
      <c r="B100">
        <v>303018401</v>
      </c>
      <c r="C100">
        <v>52</v>
      </c>
      <c r="D100">
        <v>1.49</v>
      </c>
      <c r="E100">
        <v>5</v>
      </c>
      <c r="F100">
        <v>0.755</v>
      </c>
      <c r="G100">
        <v>1633</v>
      </c>
      <c r="H100">
        <v>840</v>
      </c>
      <c r="I100">
        <v>793</v>
      </c>
      <c r="J100">
        <v>47</v>
      </c>
      <c r="K100">
        <v>591</v>
      </c>
      <c r="L100">
        <v>0.84599999999999997</v>
      </c>
      <c r="M100">
        <v>0</v>
      </c>
      <c r="N100">
        <v>0</v>
      </c>
      <c r="O100">
        <v>0.98</v>
      </c>
    </row>
    <row r="101" spans="1:15" x14ac:dyDescent="0.3">
      <c r="A101">
        <v>103</v>
      </c>
      <c r="B101">
        <v>303502201</v>
      </c>
      <c r="C101">
        <v>398</v>
      </c>
      <c r="D101">
        <v>3.8250000000000002</v>
      </c>
      <c r="E101">
        <v>6</v>
      </c>
      <c r="F101">
        <v>1.1659999999999999</v>
      </c>
      <c r="G101">
        <v>2032</v>
      </c>
      <c r="H101">
        <v>1177</v>
      </c>
      <c r="I101">
        <v>855</v>
      </c>
      <c r="J101">
        <v>322</v>
      </c>
      <c r="K101">
        <v>583</v>
      </c>
      <c r="L101">
        <v>3.7389999999999999</v>
      </c>
      <c r="M101">
        <v>0.02</v>
      </c>
      <c r="N101">
        <v>3.0000000000000001E-3</v>
      </c>
      <c r="O101">
        <v>0.99</v>
      </c>
    </row>
    <row r="102" spans="1:15" x14ac:dyDescent="0.3">
      <c r="A102">
        <v>104</v>
      </c>
      <c r="B102">
        <v>305705001</v>
      </c>
      <c r="C102">
        <v>91</v>
      </c>
      <c r="D102">
        <v>1.9410000000000001</v>
      </c>
      <c r="E102">
        <v>6</v>
      </c>
      <c r="F102">
        <v>0.73699999999999999</v>
      </c>
      <c r="G102">
        <v>1686</v>
      </c>
      <c r="H102">
        <v>876</v>
      </c>
      <c r="I102">
        <v>810</v>
      </c>
      <c r="J102">
        <v>66</v>
      </c>
      <c r="K102">
        <v>591</v>
      </c>
      <c r="L102">
        <v>1.85</v>
      </c>
      <c r="M102">
        <v>0</v>
      </c>
      <c r="N102">
        <v>0</v>
      </c>
      <c r="O102">
        <v>1</v>
      </c>
    </row>
    <row r="103" spans="1:15" x14ac:dyDescent="0.3">
      <c r="A103">
        <v>105</v>
      </c>
      <c r="B103">
        <v>311266501</v>
      </c>
      <c r="C103">
        <v>317</v>
      </c>
      <c r="D103">
        <v>3.1909999999999998</v>
      </c>
      <c r="E103">
        <v>6</v>
      </c>
      <c r="F103">
        <v>0.80900000000000005</v>
      </c>
      <c r="G103">
        <v>1940</v>
      </c>
      <c r="H103">
        <v>1108</v>
      </c>
      <c r="I103">
        <v>832</v>
      </c>
      <c r="J103">
        <v>276</v>
      </c>
      <c r="K103">
        <v>593</v>
      </c>
      <c r="L103">
        <v>2.71</v>
      </c>
      <c r="M103">
        <v>0.01</v>
      </c>
      <c r="N103">
        <v>5.0000000000000001E-3</v>
      </c>
      <c r="O103">
        <v>0.98</v>
      </c>
    </row>
    <row r="104" spans="1:15" x14ac:dyDescent="0.3">
      <c r="A104">
        <v>106</v>
      </c>
      <c r="B104">
        <v>312987901</v>
      </c>
      <c r="C104">
        <v>307</v>
      </c>
      <c r="D104">
        <v>3.0640000000000001</v>
      </c>
      <c r="E104">
        <v>6</v>
      </c>
      <c r="F104">
        <v>0.89100000000000001</v>
      </c>
      <c r="G104">
        <v>1945</v>
      </c>
      <c r="H104">
        <v>1099</v>
      </c>
      <c r="I104">
        <v>846</v>
      </c>
      <c r="J104">
        <v>253</v>
      </c>
      <c r="K104">
        <v>595</v>
      </c>
      <c r="L104">
        <v>3.0030000000000001</v>
      </c>
      <c r="M104">
        <v>0.01</v>
      </c>
      <c r="N104">
        <v>3.0000000000000001E-3</v>
      </c>
      <c r="O104">
        <v>1</v>
      </c>
    </row>
    <row r="105" spans="1:15" x14ac:dyDescent="0.3">
      <c r="A105">
        <v>107</v>
      </c>
      <c r="B105">
        <v>313099201</v>
      </c>
      <c r="C105">
        <v>364</v>
      </c>
      <c r="D105">
        <v>3.94</v>
      </c>
      <c r="E105">
        <v>6</v>
      </c>
      <c r="F105">
        <v>0.995</v>
      </c>
      <c r="G105">
        <v>1677</v>
      </c>
      <c r="H105">
        <v>985</v>
      </c>
      <c r="I105">
        <v>692</v>
      </c>
      <c r="J105">
        <v>293</v>
      </c>
      <c r="K105">
        <v>468</v>
      </c>
      <c r="L105">
        <v>4.3810000000000002</v>
      </c>
      <c r="M105">
        <v>0.03</v>
      </c>
      <c r="N105">
        <v>5.0000000000000001E-3</v>
      </c>
      <c r="O105">
        <v>0.99</v>
      </c>
    </row>
    <row r="106" spans="1:15" x14ac:dyDescent="0.3">
      <c r="A106">
        <v>108</v>
      </c>
      <c r="B106">
        <v>313599001</v>
      </c>
      <c r="C106">
        <v>351</v>
      </c>
      <c r="D106">
        <v>4.3739999999999997</v>
      </c>
      <c r="E106">
        <v>6</v>
      </c>
      <c r="F106">
        <v>0.72399999999999998</v>
      </c>
      <c r="G106">
        <v>1267</v>
      </c>
      <c r="H106">
        <v>784</v>
      </c>
      <c r="I106">
        <v>483</v>
      </c>
      <c r="J106">
        <v>301</v>
      </c>
      <c r="K106">
        <v>320</v>
      </c>
      <c r="L106">
        <v>5.8819999999999997</v>
      </c>
      <c r="M106">
        <v>0.03</v>
      </c>
      <c r="N106">
        <v>4.0000000000000001E-3</v>
      </c>
      <c r="O106">
        <v>0.99</v>
      </c>
    </row>
    <row r="107" spans="1:15" x14ac:dyDescent="0.3">
      <c r="A107">
        <v>109</v>
      </c>
      <c r="B107">
        <v>314610001</v>
      </c>
      <c r="C107">
        <v>23</v>
      </c>
      <c r="D107">
        <v>1.5980000000000001</v>
      </c>
      <c r="E107">
        <v>5</v>
      </c>
      <c r="F107">
        <v>0.84099999999999997</v>
      </c>
      <c r="G107">
        <v>821</v>
      </c>
      <c r="H107">
        <v>421</v>
      </c>
      <c r="I107">
        <v>400</v>
      </c>
      <c r="J107">
        <v>21</v>
      </c>
      <c r="K107">
        <v>295</v>
      </c>
      <c r="L107">
        <v>0.96799999999999997</v>
      </c>
      <c r="M107">
        <v>0</v>
      </c>
      <c r="N107">
        <v>0</v>
      </c>
      <c r="O107">
        <v>1</v>
      </c>
    </row>
    <row r="108" spans="1:15" x14ac:dyDescent="0.3">
      <c r="A108">
        <v>110</v>
      </c>
      <c r="B108">
        <v>316062301</v>
      </c>
      <c r="C108">
        <v>342</v>
      </c>
      <c r="D108">
        <v>3.7519999999999998</v>
      </c>
      <c r="E108">
        <v>6</v>
      </c>
      <c r="F108">
        <v>0.75900000000000001</v>
      </c>
      <c r="G108">
        <v>1608</v>
      </c>
      <c r="H108">
        <v>956</v>
      </c>
      <c r="I108">
        <v>652</v>
      </c>
      <c r="J108">
        <v>304</v>
      </c>
      <c r="K108">
        <v>463</v>
      </c>
      <c r="L108">
        <v>3.4049999999999998</v>
      </c>
      <c r="M108">
        <v>0.03</v>
      </c>
      <c r="N108">
        <v>2E-3</v>
      </c>
      <c r="O108">
        <v>0.99</v>
      </c>
    </row>
    <row r="109" spans="1:15" x14ac:dyDescent="0.3">
      <c r="A109">
        <v>111</v>
      </c>
      <c r="B109">
        <v>317049401</v>
      </c>
      <c r="C109">
        <v>195</v>
      </c>
      <c r="D109">
        <v>5.0640000000000001</v>
      </c>
      <c r="E109">
        <v>6</v>
      </c>
      <c r="F109">
        <v>1.462</v>
      </c>
      <c r="G109">
        <v>668</v>
      </c>
      <c r="H109">
        <v>423</v>
      </c>
      <c r="I109">
        <v>245</v>
      </c>
      <c r="J109">
        <v>178</v>
      </c>
      <c r="K109">
        <v>170</v>
      </c>
      <c r="L109">
        <v>5.2869999999999999</v>
      </c>
      <c r="M109">
        <v>0.04</v>
      </c>
      <c r="N109">
        <v>0</v>
      </c>
      <c r="O109">
        <v>1</v>
      </c>
    </row>
    <row r="110" spans="1:15" x14ac:dyDescent="0.3">
      <c r="A110">
        <v>112</v>
      </c>
      <c r="B110">
        <v>319360201</v>
      </c>
      <c r="C110">
        <v>112</v>
      </c>
      <c r="D110">
        <v>4.8879999999999999</v>
      </c>
      <c r="E110">
        <v>6</v>
      </c>
      <c r="F110">
        <v>1.4019999999999999</v>
      </c>
      <c r="G110">
        <v>380</v>
      </c>
      <c r="H110">
        <v>239</v>
      </c>
      <c r="I110">
        <v>141</v>
      </c>
      <c r="J110">
        <v>98</v>
      </c>
      <c r="K110">
        <v>97</v>
      </c>
      <c r="L110">
        <v>5.181</v>
      </c>
      <c r="M110">
        <v>0.03</v>
      </c>
      <c r="N110">
        <v>0</v>
      </c>
      <c r="O110">
        <v>1</v>
      </c>
    </row>
    <row r="111" spans="1:15" x14ac:dyDescent="0.3">
      <c r="A111">
        <v>113</v>
      </c>
      <c r="B111">
        <v>321259701</v>
      </c>
      <c r="C111">
        <v>268</v>
      </c>
      <c r="D111">
        <v>6.1150000000000002</v>
      </c>
      <c r="E111">
        <v>7</v>
      </c>
      <c r="F111">
        <v>2.4430000000000001</v>
      </c>
      <c r="G111">
        <v>902</v>
      </c>
      <c r="H111">
        <v>550</v>
      </c>
      <c r="I111">
        <v>352</v>
      </c>
      <c r="J111">
        <v>198</v>
      </c>
      <c r="K111">
        <v>212</v>
      </c>
      <c r="L111">
        <v>4.9370000000000003</v>
      </c>
      <c r="M111">
        <v>0.1</v>
      </c>
      <c r="N111">
        <v>7.0000000000000001E-3</v>
      </c>
      <c r="O111">
        <v>0.98</v>
      </c>
    </row>
    <row r="112" spans="1:15" x14ac:dyDescent="0.3">
      <c r="A112">
        <v>114</v>
      </c>
      <c r="B112">
        <v>323653801</v>
      </c>
      <c r="C112">
        <v>381</v>
      </c>
      <c r="D112">
        <v>3.532</v>
      </c>
      <c r="E112">
        <v>6</v>
      </c>
      <c r="F112">
        <v>0.66700000000000004</v>
      </c>
      <c r="G112">
        <v>2042</v>
      </c>
      <c r="H112">
        <v>1176</v>
      </c>
      <c r="I112">
        <v>866</v>
      </c>
      <c r="J112">
        <v>310</v>
      </c>
      <c r="K112">
        <v>591</v>
      </c>
      <c r="L112">
        <v>3.3969999999999998</v>
      </c>
      <c r="M112">
        <v>0.01</v>
      </c>
      <c r="N112">
        <v>0</v>
      </c>
      <c r="O112">
        <v>1</v>
      </c>
    </row>
    <row r="113" spans="1:15" x14ac:dyDescent="0.3">
      <c r="A113">
        <v>115</v>
      </c>
      <c r="B113">
        <v>323793801</v>
      </c>
      <c r="C113">
        <v>295</v>
      </c>
      <c r="D113">
        <v>4.8179999999999996</v>
      </c>
      <c r="E113">
        <v>6</v>
      </c>
      <c r="F113">
        <v>1.2609999999999999</v>
      </c>
      <c r="G113">
        <v>1057</v>
      </c>
      <c r="H113">
        <v>656</v>
      </c>
      <c r="I113">
        <v>401</v>
      </c>
      <c r="J113">
        <v>255</v>
      </c>
      <c r="K113">
        <v>271</v>
      </c>
      <c r="L113">
        <v>5.7569999999999997</v>
      </c>
      <c r="M113">
        <v>0.03</v>
      </c>
      <c r="N113">
        <v>3.0000000000000001E-3</v>
      </c>
      <c r="O113">
        <v>1</v>
      </c>
    </row>
    <row r="114" spans="1:15" x14ac:dyDescent="0.3">
      <c r="A114">
        <v>116</v>
      </c>
      <c r="B114">
        <v>324962901</v>
      </c>
      <c r="C114">
        <v>306</v>
      </c>
      <c r="D114">
        <v>3.8889999999999998</v>
      </c>
      <c r="E114">
        <v>6</v>
      </c>
      <c r="F114">
        <v>1.0349999999999999</v>
      </c>
      <c r="G114">
        <v>1476</v>
      </c>
      <c r="H114">
        <v>867</v>
      </c>
      <c r="I114">
        <v>609</v>
      </c>
      <c r="J114">
        <v>258</v>
      </c>
      <c r="K114">
        <v>427</v>
      </c>
      <c r="L114">
        <v>3.8540000000000001</v>
      </c>
      <c r="M114">
        <v>0.02</v>
      </c>
      <c r="N114">
        <v>0</v>
      </c>
      <c r="O114">
        <v>1</v>
      </c>
    </row>
    <row r="115" spans="1:15" x14ac:dyDescent="0.3">
      <c r="A115">
        <v>117</v>
      </c>
      <c r="B115">
        <v>325995301</v>
      </c>
      <c r="C115">
        <v>400</v>
      </c>
      <c r="D115">
        <v>3.6419999999999999</v>
      </c>
      <c r="E115">
        <v>6</v>
      </c>
      <c r="F115">
        <v>0.91800000000000004</v>
      </c>
      <c r="G115">
        <v>2071</v>
      </c>
      <c r="H115">
        <v>1198</v>
      </c>
      <c r="I115">
        <v>873</v>
      </c>
      <c r="J115">
        <v>325</v>
      </c>
      <c r="K115">
        <v>590</v>
      </c>
      <c r="L115">
        <v>3.8010000000000002</v>
      </c>
      <c r="M115">
        <v>0.02</v>
      </c>
      <c r="N115">
        <v>5.0000000000000001E-3</v>
      </c>
      <c r="O115">
        <v>0.99</v>
      </c>
    </row>
    <row r="116" spans="1:15" x14ac:dyDescent="0.3">
      <c r="A116">
        <v>118</v>
      </c>
      <c r="B116">
        <v>328599801</v>
      </c>
      <c r="C116">
        <v>395</v>
      </c>
      <c r="D116">
        <v>3.6339999999999999</v>
      </c>
      <c r="E116">
        <v>6</v>
      </c>
      <c r="F116">
        <v>0.73899999999999999</v>
      </c>
      <c r="G116">
        <v>2018</v>
      </c>
      <c r="H116">
        <v>1184</v>
      </c>
      <c r="I116">
        <v>834</v>
      </c>
      <c r="J116">
        <v>350</v>
      </c>
      <c r="K116">
        <v>595</v>
      </c>
      <c r="L116">
        <v>3.0640000000000001</v>
      </c>
      <c r="M116">
        <v>0.02</v>
      </c>
      <c r="N116">
        <v>3.0000000000000001E-3</v>
      </c>
      <c r="O116">
        <v>0.99</v>
      </c>
    </row>
    <row r="117" spans="1:15" x14ac:dyDescent="0.3">
      <c r="A117">
        <v>119</v>
      </c>
      <c r="B117">
        <v>328792801</v>
      </c>
      <c r="C117">
        <v>68</v>
      </c>
      <c r="D117">
        <v>1.819</v>
      </c>
      <c r="E117">
        <v>6</v>
      </c>
      <c r="F117">
        <v>0.88700000000000001</v>
      </c>
      <c r="G117">
        <v>1683</v>
      </c>
      <c r="H117">
        <v>864</v>
      </c>
      <c r="I117">
        <v>819</v>
      </c>
      <c r="J117">
        <v>45</v>
      </c>
      <c r="K117">
        <v>596</v>
      </c>
      <c r="L117">
        <v>1.7490000000000001</v>
      </c>
      <c r="M117">
        <v>0</v>
      </c>
      <c r="N117">
        <v>0</v>
      </c>
      <c r="O117">
        <v>1</v>
      </c>
    </row>
    <row r="118" spans="1:15" x14ac:dyDescent="0.3">
      <c r="A118">
        <v>120</v>
      </c>
      <c r="B118">
        <v>331554501</v>
      </c>
      <c r="C118">
        <v>281</v>
      </c>
      <c r="D118">
        <v>4.4370000000000003</v>
      </c>
      <c r="E118">
        <v>6</v>
      </c>
      <c r="F118">
        <v>0.78200000000000003</v>
      </c>
      <c r="G118">
        <v>1027</v>
      </c>
      <c r="H118">
        <v>632</v>
      </c>
      <c r="I118">
        <v>395</v>
      </c>
      <c r="J118">
        <v>237</v>
      </c>
      <c r="K118">
        <v>262</v>
      </c>
      <c r="L118">
        <v>5.98</v>
      </c>
      <c r="M118">
        <v>0.01</v>
      </c>
      <c r="N118">
        <v>3.0000000000000001E-3</v>
      </c>
      <c r="O118">
        <v>0.99</v>
      </c>
    </row>
    <row r="119" spans="1:15" x14ac:dyDescent="0.3">
      <c r="A119">
        <v>121</v>
      </c>
      <c r="B119">
        <v>332552101</v>
      </c>
      <c r="C119">
        <v>64</v>
      </c>
      <c r="D119">
        <v>2.5750000000000002</v>
      </c>
      <c r="E119">
        <v>6</v>
      </c>
      <c r="F119">
        <v>1.323</v>
      </c>
      <c r="G119">
        <v>1064</v>
      </c>
      <c r="H119">
        <v>561</v>
      </c>
      <c r="I119">
        <v>503</v>
      </c>
      <c r="J119">
        <v>58</v>
      </c>
      <c r="K119">
        <v>377</v>
      </c>
      <c r="L119">
        <v>1.5069999999999999</v>
      </c>
      <c r="M119">
        <v>0</v>
      </c>
      <c r="N119">
        <v>0</v>
      </c>
      <c r="O119">
        <v>1</v>
      </c>
    </row>
    <row r="120" spans="1:15" x14ac:dyDescent="0.3">
      <c r="A120">
        <v>122</v>
      </c>
      <c r="B120">
        <v>333665401</v>
      </c>
      <c r="C120">
        <v>54</v>
      </c>
      <c r="D120">
        <v>2.0470000000000002</v>
      </c>
      <c r="E120">
        <v>7</v>
      </c>
      <c r="F120">
        <v>0.95299999999999996</v>
      </c>
      <c r="G120">
        <v>1629</v>
      </c>
      <c r="H120">
        <v>836</v>
      </c>
      <c r="I120">
        <v>793</v>
      </c>
      <c r="J120">
        <v>43</v>
      </c>
      <c r="K120">
        <v>591</v>
      </c>
      <c r="L120">
        <v>0.75800000000000001</v>
      </c>
      <c r="M120">
        <v>0</v>
      </c>
      <c r="N120">
        <v>0</v>
      </c>
      <c r="O120">
        <v>1</v>
      </c>
    </row>
    <row r="121" spans="1:15" x14ac:dyDescent="0.3">
      <c r="A121">
        <v>123</v>
      </c>
      <c r="B121">
        <v>334480801</v>
      </c>
      <c r="C121">
        <v>94</v>
      </c>
      <c r="D121">
        <v>2.5390000000000001</v>
      </c>
      <c r="E121">
        <v>6</v>
      </c>
      <c r="F121">
        <v>1.2430000000000001</v>
      </c>
      <c r="G121">
        <v>1136</v>
      </c>
      <c r="H121">
        <v>611</v>
      </c>
      <c r="I121">
        <v>525</v>
      </c>
      <c r="J121">
        <v>86</v>
      </c>
      <c r="K121">
        <v>384</v>
      </c>
      <c r="L121">
        <v>1.375</v>
      </c>
      <c r="M121">
        <v>0</v>
      </c>
      <c r="N121">
        <v>0</v>
      </c>
      <c r="O121">
        <v>1</v>
      </c>
    </row>
    <row r="122" spans="1:15" x14ac:dyDescent="0.3">
      <c r="A122">
        <v>124</v>
      </c>
      <c r="B122">
        <v>340860901</v>
      </c>
      <c r="C122">
        <v>413</v>
      </c>
      <c r="D122">
        <v>4.1559999999999997</v>
      </c>
      <c r="E122">
        <v>6</v>
      </c>
      <c r="F122">
        <v>0.73099999999999998</v>
      </c>
      <c r="G122">
        <v>1721</v>
      </c>
      <c r="H122">
        <v>1021</v>
      </c>
      <c r="I122">
        <v>700</v>
      </c>
      <c r="J122">
        <v>321</v>
      </c>
      <c r="K122">
        <v>458</v>
      </c>
      <c r="L122">
        <v>4.8840000000000003</v>
      </c>
      <c r="M122">
        <v>0.05</v>
      </c>
      <c r="N122">
        <v>3.0000000000000001E-3</v>
      </c>
      <c r="O122">
        <v>0.99</v>
      </c>
    </row>
    <row r="123" spans="1:15" x14ac:dyDescent="0.3">
      <c r="A123">
        <v>125</v>
      </c>
      <c r="B123">
        <v>340955901</v>
      </c>
      <c r="C123">
        <v>305</v>
      </c>
      <c r="D123">
        <v>4.2389999999999999</v>
      </c>
      <c r="E123">
        <v>6</v>
      </c>
      <c r="F123">
        <v>1.0429999999999999</v>
      </c>
      <c r="G123">
        <v>1273</v>
      </c>
      <c r="H123">
        <v>772</v>
      </c>
      <c r="I123">
        <v>501</v>
      </c>
      <c r="J123">
        <v>271</v>
      </c>
      <c r="K123">
        <v>348</v>
      </c>
      <c r="L123">
        <v>4.1379999999999999</v>
      </c>
      <c r="M123">
        <v>0.02</v>
      </c>
      <c r="N123">
        <v>2E-3</v>
      </c>
      <c r="O123">
        <v>0.99</v>
      </c>
    </row>
    <row r="124" spans="1:15" x14ac:dyDescent="0.3">
      <c r="A124">
        <v>126</v>
      </c>
      <c r="B124">
        <v>341378901</v>
      </c>
      <c r="C124">
        <v>331</v>
      </c>
      <c r="D124">
        <v>4.47</v>
      </c>
      <c r="E124">
        <v>6</v>
      </c>
      <c r="F124">
        <v>0.749</v>
      </c>
      <c r="G124">
        <v>1233</v>
      </c>
      <c r="H124">
        <v>753</v>
      </c>
      <c r="I124">
        <v>480</v>
      </c>
      <c r="J124">
        <v>273</v>
      </c>
      <c r="K124">
        <v>318</v>
      </c>
      <c r="L124">
        <v>5.9530000000000003</v>
      </c>
      <c r="M124">
        <v>0.05</v>
      </c>
      <c r="N124">
        <v>7.0000000000000001E-3</v>
      </c>
      <c r="O124">
        <v>0.99</v>
      </c>
    </row>
    <row r="125" spans="1:15" x14ac:dyDescent="0.3">
      <c r="A125">
        <v>127</v>
      </c>
      <c r="B125">
        <v>342463701</v>
      </c>
      <c r="C125">
        <v>375</v>
      </c>
      <c r="D125">
        <v>4.0410000000000004</v>
      </c>
      <c r="E125">
        <v>6</v>
      </c>
      <c r="F125">
        <v>0.80800000000000005</v>
      </c>
      <c r="G125">
        <v>1633</v>
      </c>
      <c r="H125">
        <v>976</v>
      </c>
      <c r="I125">
        <v>657</v>
      </c>
      <c r="J125">
        <v>319</v>
      </c>
      <c r="K125">
        <v>458</v>
      </c>
      <c r="L125">
        <v>4.3029999999999999</v>
      </c>
      <c r="M125">
        <v>0.01</v>
      </c>
      <c r="N125">
        <v>3.0000000000000001E-3</v>
      </c>
      <c r="O125">
        <v>0.99</v>
      </c>
    </row>
    <row r="126" spans="1:15" x14ac:dyDescent="0.3">
      <c r="A126">
        <v>128</v>
      </c>
      <c r="B126">
        <v>342552501</v>
      </c>
      <c r="C126">
        <v>252</v>
      </c>
      <c r="D126">
        <v>4.5940000000000003</v>
      </c>
      <c r="E126">
        <v>6</v>
      </c>
      <c r="F126">
        <v>0.77200000000000002</v>
      </c>
      <c r="G126">
        <v>869</v>
      </c>
      <c r="H126">
        <v>550</v>
      </c>
      <c r="I126">
        <v>319</v>
      </c>
      <c r="J126">
        <v>231</v>
      </c>
      <c r="K126">
        <v>223</v>
      </c>
      <c r="L126">
        <v>5.41</v>
      </c>
      <c r="M126">
        <v>0.04</v>
      </c>
      <c r="N126">
        <v>0</v>
      </c>
      <c r="O126">
        <v>1</v>
      </c>
    </row>
    <row r="127" spans="1:15" x14ac:dyDescent="0.3">
      <c r="A127">
        <v>129</v>
      </c>
      <c r="B127">
        <v>344386601</v>
      </c>
      <c r="C127">
        <v>22</v>
      </c>
      <c r="D127">
        <v>1.27</v>
      </c>
      <c r="E127">
        <v>5</v>
      </c>
      <c r="F127">
        <v>0.66100000000000003</v>
      </c>
      <c r="G127">
        <v>739</v>
      </c>
      <c r="H127">
        <v>380</v>
      </c>
      <c r="I127">
        <v>359</v>
      </c>
      <c r="J127">
        <v>21</v>
      </c>
      <c r="K127">
        <v>266</v>
      </c>
      <c r="L127">
        <v>0.65700000000000003</v>
      </c>
      <c r="M127">
        <v>0</v>
      </c>
      <c r="N127">
        <v>0.01</v>
      </c>
      <c r="O127">
        <v>0.95</v>
      </c>
    </row>
    <row r="128" spans="1:15" x14ac:dyDescent="0.3">
      <c r="A128">
        <v>130</v>
      </c>
      <c r="B128">
        <v>345126301</v>
      </c>
      <c r="C128">
        <v>137</v>
      </c>
      <c r="D128">
        <v>4.5209999999999999</v>
      </c>
      <c r="E128">
        <v>5</v>
      </c>
      <c r="F128">
        <v>0.76800000000000002</v>
      </c>
      <c r="G128">
        <v>468</v>
      </c>
      <c r="H128">
        <v>296</v>
      </c>
      <c r="I128">
        <v>172</v>
      </c>
      <c r="J128">
        <v>124</v>
      </c>
      <c r="K128">
        <v>122</v>
      </c>
      <c r="L128">
        <v>6.1429999999999998</v>
      </c>
      <c r="M128">
        <v>0.03</v>
      </c>
      <c r="N128">
        <v>4.0000000000000001E-3</v>
      </c>
      <c r="O128">
        <v>0.99</v>
      </c>
    </row>
    <row r="129" spans="1:15" x14ac:dyDescent="0.3">
      <c r="A129">
        <v>131</v>
      </c>
      <c r="B129">
        <v>345397901</v>
      </c>
      <c r="C129">
        <v>338</v>
      </c>
      <c r="D129">
        <v>4.4379999999999997</v>
      </c>
      <c r="E129">
        <v>6</v>
      </c>
      <c r="F129">
        <v>0.80500000000000005</v>
      </c>
      <c r="G129">
        <v>1270</v>
      </c>
      <c r="H129">
        <v>787</v>
      </c>
      <c r="I129">
        <v>483</v>
      </c>
      <c r="J129">
        <v>304</v>
      </c>
      <c r="K129">
        <v>340</v>
      </c>
      <c r="L129">
        <v>4.93</v>
      </c>
      <c r="M129">
        <v>0.05</v>
      </c>
      <c r="N129">
        <v>6.0000000000000001E-3</v>
      </c>
      <c r="O129">
        <v>1</v>
      </c>
    </row>
    <row r="130" spans="1:15" x14ac:dyDescent="0.3">
      <c r="A130">
        <v>132</v>
      </c>
      <c r="B130">
        <v>346006301</v>
      </c>
      <c r="C130">
        <v>405</v>
      </c>
      <c r="D130">
        <v>4.3540000000000001</v>
      </c>
      <c r="E130">
        <v>6</v>
      </c>
      <c r="F130">
        <v>1.0720000000000001</v>
      </c>
      <c r="G130">
        <v>1564</v>
      </c>
      <c r="H130">
        <v>949</v>
      </c>
      <c r="I130">
        <v>615</v>
      </c>
      <c r="J130">
        <v>334</v>
      </c>
      <c r="K130">
        <v>402</v>
      </c>
      <c r="L130">
        <v>5.5030000000000001</v>
      </c>
      <c r="M130">
        <v>0.03</v>
      </c>
      <c r="N130">
        <v>5.0000000000000001E-3</v>
      </c>
      <c r="O130">
        <v>0.99</v>
      </c>
    </row>
    <row r="131" spans="1:15" x14ac:dyDescent="0.3">
      <c r="A131">
        <v>133</v>
      </c>
      <c r="B131">
        <v>347058701</v>
      </c>
      <c r="C131">
        <v>408</v>
      </c>
      <c r="D131">
        <v>3.7069999999999999</v>
      </c>
      <c r="E131">
        <v>6</v>
      </c>
      <c r="F131">
        <v>0.81</v>
      </c>
      <c r="G131">
        <v>2028</v>
      </c>
      <c r="H131">
        <v>1192</v>
      </c>
      <c r="I131">
        <v>836</v>
      </c>
      <c r="J131">
        <v>356</v>
      </c>
      <c r="K131">
        <v>592</v>
      </c>
      <c r="L131">
        <v>3.3490000000000002</v>
      </c>
      <c r="M131">
        <v>0.03</v>
      </c>
      <c r="N131">
        <v>1.2999999999999999E-2</v>
      </c>
      <c r="O131">
        <v>0.99</v>
      </c>
    </row>
    <row r="132" spans="1:15" x14ac:dyDescent="0.3">
      <c r="A132">
        <v>134</v>
      </c>
      <c r="B132">
        <v>348560401</v>
      </c>
      <c r="C132">
        <v>3</v>
      </c>
      <c r="D132">
        <v>1.4179999999999999</v>
      </c>
      <c r="E132">
        <v>6</v>
      </c>
      <c r="F132">
        <v>1.1259999999999999</v>
      </c>
      <c r="G132">
        <v>1608</v>
      </c>
      <c r="H132">
        <v>804</v>
      </c>
      <c r="I132">
        <v>804</v>
      </c>
      <c r="J132">
        <v>0</v>
      </c>
      <c r="K132">
        <v>596</v>
      </c>
      <c r="L132">
        <v>0.62</v>
      </c>
      <c r="M132">
        <v>0</v>
      </c>
      <c r="N132">
        <v>0</v>
      </c>
      <c r="O132">
        <v>1</v>
      </c>
    </row>
    <row r="133" spans="1:15" x14ac:dyDescent="0.3">
      <c r="A133">
        <v>135</v>
      </c>
      <c r="B133">
        <v>348606901</v>
      </c>
      <c r="C133">
        <v>245</v>
      </c>
      <c r="D133">
        <v>2.74</v>
      </c>
      <c r="E133">
        <v>6</v>
      </c>
      <c r="F133">
        <v>0.82799999999999996</v>
      </c>
      <c r="G133">
        <v>1835</v>
      </c>
      <c r="H133">
        <v>1033</v>
      </c>
      <c r="I133">
        <v>802</v>
      </c>
      <c r="J133">
        <v>231</v>
      </c>
      <c r="K133">
        <v>590</v>
      </c>
      <c r="L133">
        <v>1.5349999999999999</v>
      </c>
      <c r="M133">
        <v>0</v>
      </c>
      <c r="N133">
        <v>2E-3</v>
      </c>
      <c r="O133">
        <v>1</v>
      </c>
    </row>
    <row r="134" spans="1:15" x14ac:dyDescent="0.3">
      <c r="A134">
        <v>136</v>
      </c>
      <c r="B134">
        <v>351329101</v>
      </c>
      <c r="C134">
        <v>393</v>
      </c>
      <c r="D134">
        <v>3.6949999999999998</v>
      </c>
      <c r="E134">
        <v>6</v>
      </c>
      <c r="F134">
        <v>1.089</v>
      </c>
      <c r="G134">
        <v>2040</v>
      </c>
      <c r="H134">
        <v>1179</v>
      </c>
      <c r="I134">
        <v>861</v>
      </c>
      <c r="J134">
        <v>318</v>
      </c>
      <c r="K134">
        <v>596</v>
      </c>
      <c r="L134">
        <v>3.794</v>
      </c>
      <c r="M134">
        <v>0.01</v>
      </c>
      <c r="N134">
        <v>2E-3</v>
      </c>
      <c r="O134">
        <v>1</v>
      </c>
    </row>
    <row r="135" spans="1:15" x14ac:dyDescent="0.3">
      <c r="A135">
        <v>137</v>
      </c>
      <c r="B135">
        <v>353021501</v>
      </c>
      <c r="C135">
        <v>182</v>
      </c>
      <c r="D135">
        <v>4.5220000000000002</v>
      </c>
      <c r="E135">
        <v>6</v>
      </c>
      <c r="F135">
        <v>0.85399999999999998</v>
      </c>
      <c r="G135">
        <v>643</v>
      </c>
      <c r="H135">
        <v>403</v>
      </c>
      <c r="I135">
        <v>240</v>
      </c>
      <c r="J135">
        <v>163</v>
      </c>
      <c r="K135">
        <v>161</v>
      </c>
      <c r="L135">
        <v>5.3849999999999998</v>
      </c>
      <c r="M135">
        <v>0.05</v>
      </c>
      <c r="N135">
        <v>0</v>
      </c>
      <c r="O135">
        <v>1</v>
      </c>
    </row>
    <row r="136" spans="1:15" x14ac:dyDescent="0.3">
      <c r="A136">
        <v>139</v>
      </c>
      <c r="B136">
        <v>356373201</v>
      </c>
      <c r="C136">
        <v>405</v>
      </c>
      <c r="D136">
        <v>3.9870000000000001</v>
      </c>
      <c r="E136">
        <v>6</v>
      </c>
      <c r="F136">
        <v>1.01</v>
      </c>
      <c r="G136">
        <v>1853</v>
      </c>
      <c r="H136">
        <v>1099</v>
      </c>
      <c r="I136">
        <v>754</v>
      </c>
      <c r="J136">
        <v>345</v>
      </c>
      <c r="K136">
        <v>525</v>
      </c>
      <c r="L136">
        <v>3.113</v>
      </c>
      <c r="M136">
        <v>0.01</v>
      </c>
      <c r="N136">
        <v>1E-3</v>
      </c>
      <c r="O136">
        <v>1</v>
      </c>
    </row>
    <row r="137" spans="1:15" x14ac:dyDescent="0.3">
      <c r="A137">
        <v>140</v>
      </c>
      <c r="B137">
        <v>358732701</v>
      </c>
      <c r="C137">
        <v>396</v>
      </c>
      <c r="D137">
        <v>3.7320000000000002</v>
      </c>
      <c r="E137">
        <v>6</v>
      </c>
      <c r="F137">
        <v>1.073</v>
      </c>
      <c r="G137">
        <v>2069</v>
      </c>
      <c r="H137">
        <v>1181</v>
      </c>
      <c r="I137">
        <v>888</v>
      </c>
      <c r="J137">
        <v>293</v>
      </c>
      <c r="K137">
        <v>590</v>
      </c>
      <c r="L137">
        <v>4.2169999999999996</v>
      </c>
      <c r="M137">
        <v>0.03</v>
      </c>
      <c r="N137">
        <v>1E-3</v>
      </c>
      <c r="O137">
        <v>1</v>
      </c>
    </row>
    <row r="138" spans="1:15" x14ac:dyDescent="0.3">
      <c r="A138">
        <v>141</v>
      </c>
      <c r="B138">
        <v>360465001</v>
      </c>
      <c r="C138">
        <v>46</v>
      </c>
      <c r="D138">
        <v>1.569</v>
      </c>
      <c r="E138">
        <v>5</v>
      </c>
      <c r="F138">
        <v>0.72899999999999998</v>
      </c>
      <c r="G138">
        <v>1656</v>
      </c>
      <c r="H138">
        <v>841</v>
      </c>
      <c r="I138">
        <v>815</v>
      </c>
      <c r="J138">
        <v>26</v>
      </c>
      <c r="K138">
        <v>596</v>
      </c>
      <c r="L138">
        <v>1.6639999999999999</v>
      </c>
      <c r="M138">
        <v>0.01</v>
      </c>
      <c r="N138">
        <v>8.9999999999999993E-3</v>
      </c>
      <c r="O138">
        <v>0.96</v>
      </c>
    </row>
    <row r="139" spans="1:15" x14ac:dyDescent="0.3">
      <c r="A139">
        <v>142</v>
      </c>
      <c r="B139">
        <v>364627301</v>
      </c>
      <c r="C139">
        <v>407</v>
      </c>
      <c r="D139">
        <v>3.8180000000000001</v>
      </c>
      <c r="E139">
        <v>6</v>
      </c>
      <c r="F139">
        <v>1.071</v>
      </c>
      <c r="G139">
        <v>2073</v>
      </c>
      <c r="H139">
        <v>1199</v>
      </c>
      <c r="I139">
        <v>874</v>
      </c>
      <c r="J139">
        <v>325</v>
      </c>
      <c r="K139">
        <v>591</v>
      </c>
      <c r="L139">
        <v>3.984</v>
      </c>
      <c r="M139">
        <v>0.02</v>
      </c>
      <c r="N139">
        <v>5.0000000000000001E-3</v>
      </c>
      <c r="O139">
        <v>0.99</v>
      </c>
    </row>
    <row r="140" spans="1:15" x14ac:dyDescent="0.3">
      <c r="A140">
        <v>143</v>
      </c>
      <c r="B140">
        <v>365969701</v>
      </c>
      <c r="C140">
        <v>363</v>
      </c>
      <c r="D140">
        <v>3.2869999999999999</v>
      </c>
      <c r="E140">
        <v>6</v>
      </c>
      <c r="F140">
        <v>0.68300000000000005</v>
      </c>
      <c r="G140">
        <v>2013</v>
      </c>
      <c r="H140">
        <v>1153</v>
      </c>
      <c r="I140">
        <v>860</v>
      </c>
      <c r="J140">
        <v>293</v>
      </c>
      <c r="K140">
        <v>592</v>
      </c>
      <c r="L140">
        <v>3.617</v>
      </c>
      <c r="M140">
        <v>0.01</v>
      </c>
      <c r="N140">
        <v>3.0000000000000001E-3</v>
      </c>
      <c r="O140">
        <v>0.99</v>
      </c>
    </row>
    <row r="141" spans="1:15" x14ac:dyDescent="0.3">
      <c r="A141">
        <v>144</v>
      </c>
      <c r="B141">
        <v>368897601</v>
      </c>
      <c r="C141">
        <v>208</v>
      </c>
      <c r="D141">
        <v>4.6360000000000001</v>
      </c>
      <c r="E141">
        <v>6</v>
      </c>
      <c r="F141">
        <v>0.89</v>
      </c>
      <c r="G141">
        <v>742</v>
      </c>
      <c r="H141">
        <v>462</v>
      </c>
      <c r="I141">
        <v>280</v>
      </c>
      <c r="J141">
        <v>182</v>
      </c>
      <c r="K141">
        <v>189</v>
      </c>
      <c r="L141">
        <v>5.85</v>
      </c>
      <c r="M141">
        <v>0.05</v>
      </c>
      <c r="N141">
        <v>4.0000000000000001E-3</v>
      </c>
      <c r="O141">
        <v>0.99</v>
      </c>
    </row>
    <row r="142" spans="1:15" x14ac:dyDescent="0.3">
      <c r="A142">
        <v>145</v>
      </c>
      <c r="B142">
        <v>370070501</v>
      </c>
      <c r="C142">
        <v>355</v>
      </c>
      <c r="D142">
        <v>3.5510000000000002</v>
      </c>
      <c r="E142">
        <v>6</v>
      </c>
      <c r="F142">
        <v>0.95299999999999996</v>
      </c>
      <c r="G142">
        <v>1920</v>
      </c>
      <c r="H142">
        <v>1115</v>
      </c>
      <c r="I142">
        <v>805</v>
      </c>
      <c r="J142">
        <v>310</v>
      </c>
      <c r="K142">
        <v>571</v>
      </c>
      <c r="L142">
        <v>2.9359999999999999</v>
      </c>
      <c r="M142">
        <v>0.01</v>
      </c>
      <c r="N142">
        <v>0</v>
      </c>
      <c r="O142">
        <v>1</v>
      </c>
    </row>
    <row r="143" spans="1:15" x14ac:dyDescent="0.3">
      <c r="A143">
        <v>146</v>
      </c>
      <c r="B143">
        <v>373885001</v>
      </c>
      <c r="C143">
        <v>263</v>
      </c>
      <c r="D143">
        <v>4.6559999999999997</v>
      </c>
      <c r="E143">
        <v>6</v>
      </c>
      <c r="F143">
        <v>0.93700000000000006</v>
      </c>
      <c r="G143">
        <v>936</v>
      </c>
      <c r="H143">
        <v>582</v>
      </c>
      <c r="I143">
        <v>354</v>
      </c>
      <c r="J143">
        <v>228</v>
      </c>
      <c r="K143">
        <v>240</v>
      </c>
      <c r="L143">
        <v>5.7560000000000002</v>
      </c>
      <c r="M143">
        <v>0.03</v>
      </c>
      <c r="N143">
        <v>3.0000000000000001E-3</v>
      </c>
      <c r="O143">
        <v>1</v>
      </c>
    </row>
    <row r="144" spans="1:15" x14ac:dyDescent="0.3">
      <c r="A144">
        <v>147</v>
      </c>
      <c r="B144">
        <v>376055601</v>
      </c>
      <c r="C144">
        <v>1</v>
      </c>
      <c r="D144">
        <v>1.589</v>
      </c>
      <c r="E144">
        <v>4</v>
      </c>
      <c r="F144">
        <v>1.37</v>
      </c>
      <c r="G144">
        <v>194</v>
      </c>
      <c r="H144">
        <v>97</v>
      </c>
      <c r="I144">
        <v>97</v>
      </c>
      <c r="J144">
        <v>0</v>
      </c>
      <c r="K144">
        <v>70</v>
      </c>
      <c r="L144">
        <v>0.88200000000000001</v>
      </c>
      <c r="M144">
        <v>0.01</v>
      </c>
      <c r="N144">
        <v>0</v>
      </c>
      <c r="O144">
        <v>1</v>
      </c>
    </row>
    <row r="145" spans="1:15" x14ac:dyDescent="0.3">
      <c r="A145">
        <v>148</v>
      </c>
      <c r="B145">
        <v>378981801</v>
      </c>
      <c r="C145">
        <v>3</v>
      </c>
      <c r="D145">
        <v>1.597</v>
      </c>
      <c r="E145">
        <v>5</v>
      </c>
      <c r="F145">
        <v>1.3380000000000001</v>
      </c>
      <c r="G145">
        <v>349</v>
      </c>
      <c r="H145">
        <v>175</v>
      </c>
      <c r="I145">
        <v>174</v>
      </c>
      <c r="J145">
        <v>1</v>
      </c>
      <c r="K145">
        <v>126</v>
      </c>
      <c r="L145">
        <v>1.169</v>
      </c>
      <c r="M145">
        <v>0.01</v>
      </c>
      <c r="N145">
        <v>0</v>
      </c>
      <c r="O145">
        <v>1</v>
      </c>
    </row>
    <row r="146" spans="1:15" x14ac:dyDescent="0.3">
      <c r="A146">
        <v>149</v>
      </c>
      <c r="B146">
        <v>380010101</v>
      </c>
      <c r="C146">
        <v>25</v>
      </c>
      <c r="D146">
        <v>5.0220000000000002</v>
      </c>
      <c r="E146">
        <v>6</v>
      </c>
      <c r="F146">
        <v>1.4630000000000001</v>
      </c>
      <c r="G146">
        <v>81</v>
      </c>
      <c r="H146">
        <v>51</v>
      </c>
      <c r="I146">
        <v>30</v>
      </c>
      <c r="J146">
        <v>21</v>
      </c>
      <c r="K146">
        <v>20</v>
      </c>
      <c r="L146">
        <v>5.8970000000000002</v>
      </c>
      <c r="M146">
        <v>0.2</v>
      </c>
      <c r="N146">
        <v>8.9999999999999993E-3</v>
      </c>
      <c r="O146">
        <v>0.96</v>
      </c>
    </row>
    <row r="147" spans="1:15" x14ac:dyDescent="0.3">
      <c r="A147">
        <v>150</v>
      </c>
      <c r="B147">
        <v>380172301</v>
      </c>
      <c r="C147">
        <v>410</v>
      </c>
      <c r="D147">
        <v>3.6419999999999999</v>
      </c>
      <c r="E147">
        <v>6</v>
      </c>
      <c r="F147">
        <v>0.82</v>
      </c>
      <c r="G147">
        <v>2019</v>
      </c>
      <c r="H147">
        <v>1190</v>
      </c>
      <c r="I147">
        <v>829</v>
      </c>
      <c r="J147">
        <v>361</v>
      </c>
      <c r="K147">
        <v>590</v>
      </c>
      <c r="L147">
        <v>3.37</v>
      </c>
      <c r="M147">
        <v>0.01</v>
      </c>
      <c r="N147">
        <v>0</v>
      </c>
      <c r="O147">
        <v>1</v>
      </c>
    </row>
    <row r="148" spans="1:15" x14ac:dyDescent="0.3">
      <c r="A148">
        <v>151</v>
      </c>
      <c r="B148">
        <v>385043601</v>
      </c>
      <c r="C148">
        <v>405</v>
      </c>
      <c r="D148">
        <v>3.5920000000000001</v>
      </c>
      <c r="E148">
        <v>6</v>
      </c>
      <c r="F148">
        <v>0.70699999999999996</v>
      </c>
      <c r="G148">
        <v>1958</v>
      </c>
      <c r="H148">
        <v>1152</v>
      </c>
      <c r="I148">
        <v>806</v>
      </c>
      <c r="J148">
        <v>346</v>
      </c>
      <c r="K148">
        <v>564</v>
      </c>
      <c r="L148">
        <v>3.661</v>
      </c>
      <c r="M148">
        <v>0.02</v>
      </c>
      <c r="N148">
        <v>1E-3</v>
      </c>
      <c r="O148">
        <v>1</v>
      </c>
    </row>
    <row r="149" spans="1:15" x14ac:dyDescent="0.3">
      <c r="A149">
        <v>152</v>
      </c>
      <c r="B149">
        <v>386517601</v>
      </c>
      <c r="C149">
        <v>39</v>
      </c>
      <c r="D149">
        <v>1.6419999999999999</v>
      </c>
      <c r="E149">
        <v>6</v>
      </c>
      <c r="F149">
        <v>0.75600000000000001</v>
      </c>
      <c r="G149">
        <v>1455</v>
      </c>
      <c r="H149">
        <v>744</v>
      </c>
      <c r="I149">
        <v>711</v>
      </c>
      <c r="J149">
        <v>33</v>
      </c>
      <c r="K149">
        <v>529</v>
      </c>
      <c r="L149">
        <v>1.0609999999999999</v>
      </c>
      <c r="M149">
        <v>0</v>
      </c>
      <c r="N149">
        <v>0</v>
      </c>
      <c r="O149">
        <v>1</v>
      </c>
    </row>
    <row r="150" spans="1:15" x14ac:dyDescent="0.3">
      <c r="A150">
        <v>154</v>
      </c>
      <c r="B150">
        <v>389872601</v>
      </c>
      <c r="C150">
        <v>393</v>
      </c>
      <c r="D150">
        <v>3.7490000000000001</v>
      </c>
      <c r="E150">
        <v>6</v>
      </c>
      <c r="F150">
        <v>0.67900000000000005</v>
      </c>
      <c r="G150">
        <v>2015</v>
      </c>
      <c r="H150">
        <v>1169</v>
      </c>
      <c r="I150">
        <v>846</v>
      </c>
      <c r="J150">
        <v>323</v>
      </c>
      <c r="K150">
        <v>591</v>
      </c>
      <c r="L150">
        <v>3.0819999999999999</v>
      </c>
      <c r="M150">
        <v>0.02</v>
      </c>
      <c r="N150">
        <v>4.0000000000000001E-3</v>
      </c>
      <c r="O150">
        <v>0.99</v>
      </c>
    </row>
    <row r="151" spans="1:15" x14ac:dyDescent="0.3">
      <c r="A151">
        <v>155</v>
      </c>
      <c r="B151">
        <v>395191801</v>
      </c>
      <c r="C151">
        <v>154</v>
      </c>
      <c r="D151">
        <v>2.6850000000000001</v>
      </c>
      <c r="E151">
        <v>6</v>
      </c>
      <c r="F151">
        <v>1.0980000000000001</v>
      </c>
      <c r="G151">
        <v>1474</v>
      </c>
      <c r="H151">
        <v>808</v>
      </c>
      <c r="I151">
        <v>666</v>
      </c>
      <c r="J151">
        <v>142</v>
      </c>
      <c r="K151">
        <v>493</v>
      </c>
      <c r="L151">
        <v>1.4910000000000001</v>
      </c>
      <c r="M151">
        <v>0</v>
      </c>
      <c r="N151">
        <v>5.0000000000000001E-3</v>
      </c>
      <c r="O151">
        <v>0.99</v>
      </c>
    </row>
    <row r="152" spans="1:15" x14ac:dyDescent="0.3">
      <c r="A152">
        <v>156</v>
      </c>
      <c r="B152">
        <v>395575601</v>
      </c>
      <c r="C152">
        <v>436</v>
      </c>
      <c r="D152">
        <v>4.5949999999999998</v>
      </c>
      <c r="E152">
        <v>6</v>
      </c>
      <c r="F152">
        <v>1.3460000000000001</v>
      </c>
      <c r="G152">
        <v>1707</v>
      </c>
      <c r="H152">
        <v>1009</v>
      </c>
      <c r="I152">
        <v>698</v>
      </c>
      <c r="J152">
        <v>311</v>
      </c>
      <c r="K152">
        <v>418</v>
      </c>
      <c r="L152">
        <v>5.1619999999999999</v>
      </c>
      <c r="M152">
        <v>0.05</v>
      </c>
      <c r="N152">
        <v>4.0000000000000001E-3</v>
      </c>
      <c r="O152">
        <v>0.99</v>
      </c>
    </row>
    <row r="153" spans="1:15" x14ac:dyDescent="0.3">
      <c r="A153">
        <v>157</v>
      </c>
      <c r="B153">
        <v>398396501</v>
      </c>
      <c r="C153">
        <v>325</v>
      </c>
      <c r="D153">
        <v>3.2650000000000001</v>
      </c>
      <c r="E153">
        <v>6</v>
      </c>
      <c r="F153">
        <v>1.0189999999999999</v>
      </c>
      <c r="G153">
        <v>1941</v>
      </c>
      <c r="H153">
        <v>1112</v>
      </c>
      <c r="I153">
        <v>829</v>
      </c>
      <c r="J153">
        <v>283</v>
      </c>
      <c r="K153">
        <v>592</v>
      </c>
      <c r="L153">
        <v>2.7989999999999999</v>
      </c>
      <c r="M153">
        <v>0.01</v>
      </c>
      <c r="N153">
        <v>4.0000000000000001E-3</v>
      </c>
      <c r="O153">
        <v>0.99</v>
      </c>
    </row>
    <row r="154" spans="1:15" x14ac:dyDescent="0.3">
      <c r="A154">
        <v>159</v>
      </c>
      <c r="B154">
        <v>398553001</v>
      </c>
      <c r="C154">
        <v>394</v>
      </c>
      <c r="D154">
        <v>3.7090000000000001</v>
      </c>
      <c r="E154">
        <v>6</v>
      </c>
      <c r="F154">
        <v>1.052</v>
      </c>
      <c r="G154">
        <v>2030</v>
      </c>
      <c r="H154">
        <v>1186</v>
      </c>
      <c r="I154">
        <v>844</v>
      </c>
      <c r="J154">
        <v>342</v>
      </c>
      <c r="K154">
        <v>595</v>
      </c>
      <c r="L154">
        <v>3.2090000000000001</v>
      </c>
      <c r="M154">
        <v>0.01</v>
      </c>
      <c r="N154">
        <v>4.0000000000000001E-3</v>
      </c>
      <c r="O154">
        <v>0.99</v>
      </c>
    </row>
    <row r="155" spans="1:15" x14ac:dyDescent="0.3">
      <c r="A155">
        <v>161</v>
      </c>
      <c r="B155">
        <v>400578401</v>
      </c>
      <c r="C155">
        <v>331</v>
      </c>
      <c r="D155">
        <v>4.5609999999999999</v>
      </c>
      <c r="E155">
        <v>6</v>
      </c>
      <c r="F155">
        <v>0.79700000000000004</v>
      </c>
      <c r="G155">
        <v>1203</v>
      </c>
      <c r="H155">
        <v>743</v>
      </c>
      <c r="I155">
        <v>460</v>
      </c>
      <c r="J155">
        <v>283</v>
      </c>
      <c r="K155">
        <v>309</v>
      </c>
      <c r="L155">
        <v>5.9080000000000004</v>
      </c>
      <c r="M155">
        <v>0.04</v>
      </c>
      <c r="N155">
        <v>2E-3</v>
      </c>
      <c r="O155">
        <v>0.99</v>
      </c>
    </row>
    <row r="156" spans="1:15" x14ac:dyDescent="0.3">
      <c r="A156">
        <v>162</v>
      </c>
      <c r="B156">
        <v>401584801</v>
      </c>
      <c r="C156">
        <v>398</v>
      </c>
      <c r="D156">
        <v>3.5089999999999999</v>
      </c>
      <c r="E156">
        <v>6</v>
      </c>
      <c r="F156">
        <v>0.84399999999999997</v>
      </c>
      <c r="G156">
        <v>2077</v>
      </c>
      <c r="H156">
        <v>1203</v>
      </c>
      <c r="I156">
        <v>874</v>
      </c>
      <c r="J156">
        <v>329</v>
      </c>
      <c r="K156">
        <v>595</v>
      </c>
      <c r="L156">
        <v>3.6840000000000002</v>
      </c>
      <c r="M156">
        <v>0.01</v>
      </c>
      <c r="N156">
        <v>3.0000000000000001E-3</v>
      </c>
      <c r="O156">
        <v>0.99</v>
      </c>
    </row>
    <row r="157" spans="1:15" x14ac:dyDescent="0.3">
      <c r="A157">
        <v>163</v>
      </c>
      <c r="B157">
        <v>401846601</v>
      </c>
      <c r="C157">
        <v>327</v>
      </c>
      <c r="D157">
        <v>4.4980000000000002</v>
      </c>
      <c r="E157">
        <v>6</v>
      </c>
      <c r="F157">
        <v>0.75</v>
      </c>
      <c r="G157">
        <v>1208</v>
      </c>
      <c r="H157">
        <v>740</v>
      </c>
      <c r="I157">
        <v>468</v>
      </c>
      <c r="J157">
        <v>272</v>
      </c>
      <c r="K157">
        <v>312</v>
      </c>
      <c r="L157">
        <v>5.9359999999999999</v>
      </c>
      <c r="M157">
        <v>0.06</v>
      </c>
      <c r="N157">
        <v>1E-3</v>
      </c>
      <c r="O157">
        <v>1</v>
      </c>
    </row>
    <row r="158" spans="1:15" x14ac:dyDescent="0.3">
      <c r="A158">
        <v>164</v>
      </c>
      <c r="B158">
        <v>402248101</v>
      </c>
      <c r="C158">
        <v>7</v>
      </c>
      <c r="D158">
        <v>1.262</v>
      </c>
      <c r="E158">
        <v>6</v>
      </c>
      <c r="F158">
        <v>0.75600000000000001</v>
      </c>
      <c r="G158">
        <v>1586</v>
      </c>
      <c r="H158">
        <v>795</v>
      </c>
      <c r="I158">
        <v>791</v>
      </c>
      <c r="J158">
        <v>4</v>
      </c>
      <c r="K158">
        <v>595</v>
      </c>
      <c r="L158">
        <v>0.62</v>
      </c>
      <c r="M158">
        <v>0</v>
      </c>
      <c r="N158">
        <v>0</v>
      </c>
      <c r="O158">
        <v>1</v>
      </c>
    </row>
    <row r="159" spans="1:15" x14ac:dyDescent="0.3">
      <c r="A159">
        <v>166</v>
      </c>
      <c r="B159">
        <v>406566101</v>
      </c>
      <c r="C159">
        <v>409</v>
      </c>
      <c r="D159">
        <v>3.8029999999999999</v>
      </c>
      <c r="E159">
        <v>6</v>
      </c>
      <c r="F159">
        <v>0.90500000000000003</v>
      </c>
      <c r="G159">
        <v>2080</v>
      </c>
      <c r="H159">
        <v>1205</v>
      </c>
      <c r="I159">
        <v>875</v>
      </c>
      <c r="J159">
        <v>330</v>
      </c>
      <c r="K159">
        <v>593</v>
      </c>
      <c r="L159">
        <v>3.6509999999999998</v>
      </c>
      <c r="M159">
        <v>0.01</v>
      </c>
      <c r="N159">
        <v>0</v>
      </c>
      <c r="O159">
        <v>1</v>
      </c>
    </row>
    <row r="160" spans="1:15" x14ac:dyDescent="0.3">
      <c r="A160">
        <v>167</v>
      </c>
      <c r="B160">
        <v>406603701</v>
      </c>
      <c r="C160">
        <v>375</v>
      </c>
      <c r="D160">
        <v>3.702</v>
      </c>
      <c r="E160">
        <v>6</v>
      </c>
      <c r="F160">
        <v>0.93200000000000005</v>
      </c>
      <c r="G160">
        <v>2033</v>
      </c>
      <c r="H160">
        <v>1169</v>
      </c>
      <c r="I160">
        <v>864</v>
      </c>
      <c r="J160">
        <v>305</v>
      </c>
      <c r="K160">
        <v>596</v>
      </c>
      <c r="L160">
        <v>3.6269999999999998</v>
      </c>
      <c r="M160">
        <v>0.02</v>
      </c>
      <c r="N160">
        <v>6.0000000000000001E-3</v>
      </c>
      <c r="O160">
        <v>0.99</v>
      </c>
    </row>
    <row r="161" spans="1:15" x14ac:dyDescent="0.3">
      <c r="A161">
        <v>168</v>
      </c>
      <c r="B161">
        <v>408721401</v>
      </c>
      <c r="C161">
        <v>317</v>
      </c>
      <c r="D161">
        <v>4.1449999999999996</v>
      </c>
      <c r="E161">
        <v>6</v>
      </c>
      <c r="F161">
        <v>0.82599999999999996</v>
      </c>
      <c r="G161">
        <v>1323</v>
      </c>
      <c r="H161">
        <v>806</v>
      </c>
      <c r="I161">
        <v>517</v>
      </c>
      <c r="J161">
        <v>289</v>
      </c>
      <c r="K161">
        <v>375</v>
      </c>
      <c r="L161">
        <v>3.657</v>
      </c>
      <c r="M161">
        <v>0.02</v>
      </c>
      <c r="N161">
        <v>3.0000000000000001E-3</v>
      </c>
      <c r="O161">
        <v>0.99</v>
      </c>
    </row>
    <row r="162" spans="1:15" x14ac:dyDescent="0.3">
      <c r="A162">
        <v>169</v>
      </c>
      <c r="B162">
        <v>408855301</v>
      </c>
      <c r="C162">
        <v>409</v>
      </c>
      <c r="D162">
        <v>4.2460000000000004</v>
      </c>
      <c r="E162">
        <v>6</v>
      </c>
      <c r="F162">
        <v>0.78</v>
      </c>
      <c r="G162">
        <v>1679</v>
      </c>
      <c r="H162">
        <v>997</v>
      </c>
      <c r="I162">
        <v>682</v>
      </c>
      <c r="J162">
        <v>315</v>
      </c>
      <c r="K162">
        <v>441</v>
      </c>
      <c r="L162">
        <v>4.609</v>
      </c>
      <c r="M162">
        <v>0.03</v>
      </c>
      <c r="N162">
        <v>2E-3</v>
      </c>
      <c r="O162">
        <v>1</v>
      </c>
    </row>
    <row r="163" spans="1:15" x14ac:dyDescent="0.3">
      <c r="A163">
        <v>170</v>
      </c>
      <c r="B163">
        <v>409305601</v>
      </c>
      <c r="C163">
        <v>353</v>
      </c>
      <c r="D163">
        <v>4.3630000000000004</v>
      </c>
      <c r="E163">
        <v>6</v>
      </c>
      <c r="F163">
        <v>0.82699999999999996</v>
      </c>
      <c r="G163">
        <v>1287</v>
      </c>
      <c r="H163">
        <v>795</v>
      </c>
      <c r="I163">
        <v>492</v>
      </c>
      <c r="J163">
        <v>303</v>
      </c>
      <c r="K163">
        <v>334</v>
      </c>
      <c r="L163">
        <v>5.5789999999999997</v>
      </c>
      <c r="M163">
        <v>0.03</v>
      </c>
      <c r="N163">
        <v>2E-3</v>
      </c>
      <c r="O163">
        <v>0.99</v>
      </c>
    </row>
    <row r="164" spans="1:15" x14ac:dyDescent="0.3">
      <c r="A164">
        <v>171</v>
      </c>
      <c r="B164">
        <v>409319701</v>
      </c>
      <c r="C164">
        <v>384</v>
      </c>
      <c r="D164">
        <v>3.57</v>
      </c>
      <c r="E164">
        <v>6</v>
      </c>
      <c r="F164">
        <v>0.74099999999999999</v>
      </c>
      <c r="G164">
        <v>2051</v>
      </c>
      <c r="H164">
        <v>1179</v>
      </c>
      <c r="I164">
        <v>872</v>
      </c>
      <c r="J164">
        <v>307</v>
      </c>
      <c r="K164">
        <v>592</v>
      </c>
      <c r="L164">
        <v>3.61</v>
      </c>
      <c r="M164">
        <v>0.02</v>
      </c>
      <c r="N164">
        <v>2E-3</v>
      </c>
      <c r="O164">
        <v>0.99</v>
      </c>
    </row>
    <row r="165" spans="1:15" x14ac:dyDescent="0.3">
      <c r="A165">
        <v>172</v>
      </c>
      <c r="B165">
        <v>409470301</v>
      </c>
      <c r="C165">
        <v>12</v>
      </c>
      <c r="D165">
        <v>1.2789999999999999</v>
      </c>
      <c r="E165">
        <v>6</v>
      </c>
      <c r="F165">
        <v>0.86199999999999999</v>
      </c>
      <c r="G165">
        <v>1593</v>
      </c>
      <c r="H165">
        <v>802</v>
      </c>
      <c r="I165">
        <v>791</v>
      </c>
      <c r="J165">
        <v>11</v>
      </c>
      <c r="K165">
        <v>590</v>
      </c>
      <c r="L165">
        <v>0.372</v>
      </c>
      <c r="M165">
        <v>0</v>
      </c>
      <c r="N165">
        <v>0</v>
      </c>
      <c r="O165">
        <v>1</v>
      </c>
    </row>
    <row r="166" spans="1:15" x14ac:dyDescent="0.3">
      <c r="A166">
        <v>173</v>
      </c>
      <c r="B166">
        <v>410577001</v>
      </c>
      <c r="C166">
        <v>394</v>
      </c>
      <c r="D166">
        <v>3.718</v>
      </c>
      <c r="E166">
        <v>6</v>
      </c>
      <c r="F166">
        <v>1.0149999999999999</v>
      </c>
      <c r="G166">
        <v>2091</v>
      </c>
      <c r="H166">
        <v>1202</v>
      </c>
      <c r="I166">
        <v>889</v>
      </c>
      <c r="J166">
        <v>313</v>
      </c>
      <c r="K166">
        <v>595</v>
      </c>
      <c r="L166">
        <v>3.8380000000000001</v>
      </c>
      <c r="M166">
        <v>0.01</v>
      </c>
      <c r="N166">
        <v>6.0000000000000001E-3</v>
      </c>
      <c r="O166">
        <v>0.98</v>
      </c>
    </row>
    <row r="167" spans="1:15" x14ac:dyDescent="0.3">
      <c r="A167">
        <v>174</v>
      </c>
      <c r="B167">
        <v>410979301</v>
      </c>
      <c r="C167">
        <v>320</v>
      </c>
      <c r="D167">
        <v>3.6579999999999999</v>
      </c>
      <c r="E167">
        <v>6</v>
      </c>
      <c r="F167">
        <v>0.79</v>
      </c>
      <c r="G167">
        <v>1760</v>
      </c>
      <c r="H167">
        <v>1026</v>
      </c>
      <c r="I167">
        <v>734</v>
      </c>
      <c r="J167">
        <v>292</v>
      </c>
      <c r="K167">
        <v>532</v>
      </c>
      <c r="L167">
        <v>2.5489999999999999</v>
      </c>
      <c r="M167">
        <v>0</v>
      </c>
      <c r="N167">
        <v>0</v>
      </c>
      <c r="O167">
        <v>1</v>
      </c>
    </row>
    <row r="168" spans="1:15" x14ac:dyDescent="0.3">
      <c r="A168">
        <v>175</v>
      </c>
      <c r="B168">
        <v>411238201</v>
      </c>
      <c r="C168">
        <v>396</v>
      </c>
      <c r="D168">
        <v>3.8570000000000002</v>
      </c>
      <c r="E168">
        <v>6</v>
      </c>
      <c r="F168">
        <v>0.97599999999999998</v>
      </c>
      <c r="G168">
        <v>1934</v>
      </c>
      <c r="H168">
        <v>1125</v>
      </c>
      <c r="I168">
        <v>809</v>
      </c>
      <c r="J168">
        <v>316</v>
      </c>
      <c r="K168">
        <v>539</v>
      </c>
      <c r="L168">
        <v>4.1580000000000004</v>
      </c>
      <c r="M168">
        <v>0.03</v>
      </c>
      <c r="N168">
        <v>2E-3</v>
      </c>
      <c r="O168">
        <v>0.99</v>
      </c>
    </row>
    <row r="169" spans="1:15" x14ac:dyDescent="0.3">
      <c r="A169">
        <v>176</v>
      </c>
      <c r="B169">
        <v>412116801</v>
      </c>
      <c r="C169">
        <v>165</v>
      </c>
      <c r="D169">
        <v>4.5259999999999998</v>
      </c>
      <c r="E169">
        <v>6</v>
      </c>
      <c r="F169">
        <v>0.69099999999999995</v>
      </c>
      <c r="G169">
        <v>604</v>
      </c>
      <c r="H169">
        <v>369</v>
      </c>
      <c r="I169">
        <v>235</v>
      </c>
      <c r="J169">
        <v>134</v>
      </c>
      <c r="K169">
        <v>152</v>
      </c>
      <c r="L169">
        <v>6.3230000000000004</v>
      </c>
      <c r="M169">
        <v>0.06</v>
      </c>
      <c r="N169">
        <v>0</v>
      </c>
      <c r="O169">
        <v>0.92</v>
      </c>
    </row>
    <row r="170" spans="1:15" x14ac:dyDescent="0.3">
      <c r="A170">
        <v>177</v>
      </c>
      <c r="B170">
        <v>412341901</v>
      </c>
      <c r="C170">
        <v>1</v>
      </c>
      <c r="D170">
        <v>1.274</v>
      </c>
      <c r="E170">
        <v>4</v>
      </c>
      <c r="F170">
        <v>0.92400000000000004</v>
      </c>
      <c r="G170">
        <v>803</v>
      </c>
      <c r="H170">
        <v>402</v>
      </c>
      <c r="I170">
        <v>401</v>
      </c>
      <c r="J170">
        <v>1</v>
      </c>
      <c r="K170">
        <v>300</v>
      </c>
      <c r="L170">
        <v>0.71799999999999997</v>
      </c>
      <c r="M170">
        <v>0</v>
      </c>
      <c r="N170">
        <v>0</v>
      </c>
      <c r="O170">
        <v>1</v>
      </c>
    </row>
    <row r="171" spans="1:15" x14ac:dyDescent="0.3">
      <c r="A171">
        <v>179</v>
      </c>
      <c r="B171">
        <v>416619601</v>
      </c>
      <c r="C171">
        <v>244</v>
      </c>
      <c r="D171">
        <v>4.7750000000000004</v>
      </c>
      <c r="E171">
        <v>6</v>
      </c>
      <c r="F171">
        <v>0.86499999999999999</v>
      </c>
      <c r="G171">
        <v>863</v>
      </c>
      <c r="H171">
        <v>536</v>
      </c>
      <c r="I171">
        <v>327</v>
      </c>
      <c r="J171">
        <v>209</v>
      </c>
      <c r="K171">
        <v>221</v>
      </c>
      <c r="L171">
        <v>6.1959999999999997</v>
      </c>
      <c r="M171">
        <v>7.0000000000000007E-2</v>
      </c>
      <c r="N171">
        <v>4.0000000000000001E-3</v>
      </c>
      <c r="O171">
        <v>0.99</v>
      </c>
    </row>
    <row r="172" spans="1:15" x14ac:dyDescent="0.3">
      <c r="A172">
        <v>180</v>
      </c>
      <c r="B172">
        <v>416927301</v>
      </c>
      <c r="C172">
        <v>140</v>
      </c>
      <c r="D172">
        <v>4.8890000000000002</v>
      </c>
      <c r="E172">
        <v>6</v>
      </c>
      <c r="F172">
        <v>1.351</v>
      </c>
      <c r="G172">
        <v>499</v>
      </c>
      <c r="H172">
        <v>308</v>
      </c>
      <c r="I172">
        <v>191</v>
      </c>
      <c r="J172">
        <v>117</v>
      </c>
      <c r="K172">
        <v>121</v>
      </c>
      <c r="L172">
        <v>6.0709999999999997</v>
      </c>
      <c r="M172">
        <v>0.02</v>
      </c>
      <c r="N172">
        <v>3.0000000000000001E-3</v>
      </c>
      <c r="O172">
        <v>0.99</v>
      </c>
    </row>
    <row r="173" spans="1:15" x14ac:dyDescent="0.3">
      <c r="A173">
        <v>181</v>
      </c>
      <c r="B173">
        <v>417545801</v>
      </c>
      <c r="C173">
        <v>384</v>
      </c>
      <c r="D173">
        <v>3.4209999999999998</v>
      </c>
      <c r="E173">
        <v>6</v>
      </c>
      <c r="F173">
        <v>0.92600000000000005</v>
      </c>
      <c r="G173">
        <v>2088</v>
      </c>
      <c r="H173">
        <v>1188</v>
      </c>
      <c r="I173">
        <v>900</v>
      </c>
      <c r="J173">
        <v>288</v>
      </c>
      <c r="K173">
        <v>594</v>
      </c>
      <c r="L173">
        <v>4.1660000000000004</v>
      </c>
      <c r="M173">
        <v>0.02</v>
      </c>
      <c r="N173">
        <v>5.0000000000000001E-3</v>
      </c>
      <c r="O173">
        <v>0.99</v>
      </c>
    </row>
    <row r="174" spans="1:15" x14ac:dyDescent="0.3">
      <c r="A174">
        <v>182</v>
      </c>
      <c r="B174">
        <v>417865101</v>
      </c>
      <c r="C174">
        <v>96</v>
      </c>
      <c r="D174">
        <v>5.0650000000000004</v>
      </c>
      <c r="E174">
        <v>6</v>
      </c>
      <c r="F174">
        <v>1.3540000000000001</v>
      </c>
      <c r="G174">
        <v>315</v>
      </c>
      <c r="H174">
        <v>203</v>
      </c>
      <c r="I174">
        <v>112</v>
      </c>
      <c r="J174">
        <v>91</v>
      </c>
      <c r="K174">
        <v>82</v>
      </c>
      <c r="L174">
        <v>5.2830000000000004</v>
      </c>
      <c r="M174">
        <v>0</v>
      </c>
      <c r="N174">
        <v>5.0000000000000001E-3</v>
      </c>
      <c r="O174">
        <v>0.99</v>
      </c>
    </row>
    <row r="175" spans="1:15" x14ac:dyDescent="0.3">
      <c r="A175">
        <v>183</v>
      </c>
      <c r="B175">
        <v>418308401</v>
      </c>
      <c r="C175">
        <v>403</v>
      </c>
      <c r="D175">
        <v>3.661</v>
      </c>
      <c r="E175">
        <v>6</v>
      </c>
      <c r="F175">
        <v>0.71199999999999997</v>
      </c>
      <c r="G175">
        <v>1987</v>
      </c>
      <c r="H175">
        <v>1155</v>
      </c>
      <c r="I175">
        <v>832</v>
      </c>
      <c r="J175">
        <v>323</v>
      </c>
      <c r="K175">
        <v>560</v>
      </c>
      <c r="L175">
        <v>4.0359999999999996</v>
      </c>
      <c r="M175">
        <v>0.02</v>
      </c>
      <c r="N175">
        <v>3.0000000000000001E-3</v>
      </c>
      <c r="O175">
        <v>0.99</v>
      </c>
    </row>
    <row r="176" spans="1:15" x14ac:dyDescent="0.3">
      <c r="A176">
        <v>184</v>
      </c>
      <c r="B176">
        <v>418401701</v>
      </c>
      <c r="C176">
        <v>347</v>
      </c>
      <c r="D176">
        <v>3.2730000000000001</v>
      </c>
      <c r="E176">
        <v>6</v>
      </c>
      <c r="F176">
        <v>0.77300000000000002</v>
      </c>
      <c r="G176">
        <v>1962</v>
      </c>
      <c r="H176">
        <v>1134</v>
      </c>
      <c r="I176">
        <v>828</v>
      </c>
      <c r="J176">
        <v>306</v>
      </c>
      <c r="K176">
        <v>594</v>
      </c>
      <c r="L176">
        <v>2.948</v>
      </c>
      <c r="M176">
        <v>0.02</v>
      </c>
      <c r="N176">
        <v>0</v>
      </c>
      <c r="O176">
        <v>1</v>
      </c>
    </row>
    <row r="177" spans="1:15" x14ac:dyDescent="0.3">
      <c r="A177">
        <v>185</v>
      </c>
      <c r="B177">
        <v>419089101</v>
      </c>
      <c r="C177">
        <v>331</v>
      </c>
      <c r="D177">
        <v>4.5439999999999996</v>
      </c>
      <c r="E177">
        <v>6</v>
      </c>
      <c r="F177">
        <v>0.81499999999999995</v>
      </c>
      <c r="G177">
        <v>1236</v>
      </c>
      <c r="H177">
        <v>752</v>
      </c>
      <c r="I177">
        <v>484</v>
      </c>
      <c r="J177">
        <v>268</v>
      </c>
      <c r="K177">
        <v>319</v>
      </c>
      <c r="L177">
        <v>5.359</v>
      </c>
      <c r="M177">
        <v>0.1</v>
      </c>
      <c r="N177">
        <v>6.0000000000000001E-3</v>
      </c>
      <c r="O177">
        <v>0.99</v>
      </c>
    </row>
    <row r="178" spans="1:15" x14ac:dyDescent="0.3">
      <c r="A178">
        <v>186</v>
      </c>
      <c r="B178">
        <v>421152101</v>
      </c>
      <c r="C178">
        <v>304</v>
      </c>
      <c r="D178">
        <v>4.125</v>
      </c>
      <c r="E178">
        <v>6</v>
      </c>
      <c r="F178">
        <v>0.85399999999999998</v>
      </c>
      <c r="G178">
        <v>1298</v>
      </c>
      <c r="H178">
        <v>777</v>
      </c>
      <c r="I178">
        <v>521</v>
      </c>
      <c r="J178">
        <v>256</v>
      </c>
      <c r="K178">
        <v>359</v>
      </c>
      <c r="L178">
        <v>4.5129999999999999</v>
      </c>
      <c r="M178">
        <v>0.01</v>
      </c>
      <c r="N178">
        <v>4.0000000000000001E-3</v>
      </c>
      <c r="O178">
        <v>0.99</v>
      </c>
    </row>
    <row r="179" spans="1:15" x14ac:dyDescent="0.3">
      <c r="A179">
        <v>187</v>
      </c>
      <c r="B179">
        <v>423938701</v>
      </c>
      <c r="C179">
        <v>404</v>
      </c>
      <c r="D179">
        <v>4.3419999999999996</v>
      </c>
      <c r="E179">
        <v>6</v>
      </c>
      <c r="F179">
        <v>1.0629999999999999</v>
      </c>
      <c r="G179">
        <v>1605</v>
      </c>
      <c r="H179">
        <v>971</v>
      </c>
      <c r="I179">
        <v>634</v>
      </c>
      <c r="J179">
        <v>337</v>
      </c>
      <c r="K179">
        <v>424</v>
      </c>
      <c r="L179">
        <v>5.1479999999999997</v>
      </c>
      <c r="M179">
        <v>0.05</v>
      </c>
      <c r="N179">
        <v>3.0000000000000001E-3</v>
      </c>
      <c r="O179">
        <v>1</v>
      </c>
    </row>
    <row r="180" spans="1:15" x14ac:dyDescent="0.3">
      <c r="A180">
        <v>188</v>
      </c>
      <c r="B180">
        <v>424387101</v>
      </c>
      <c r="C180">
        <v>186</v>
      </c>
      <c r="D180">
        <v>4.4340000000000002</v>
      </c>
      <c r="E180">
        <v>5</v>
      </c>
      <c r="F180">
        <v>0.83499999999999996</v>
      </c>
      <c r="G180">
        <v>653</v>
      </c>
      <c r="H180">
        <v>409</v>
      </c>
      <c r="I180">
        <v>244</v>
      </c>
      <c r="J180">
        <v>165</v>
      </c>
      <c r="K180">
        <v>166</v>
      </c>
      <c r="L180">
        <v>5.6909999999999998</v>
      </c>
      <c r="M180">
        <v>0.03</v>
      </c>
      <c r="N180">
        <v>0</v>
      </c>
      <c r="O180">
        <v>1</v>
      </c>
    </row>
    <row r="181" spans="1:15" x14ac:dyDescent="0.3">
      <c r="A181">
        <v>189</v>
      </c>
      <c r="B181">
        <v>428923101</v>
      </c>
      <c r="C181">
        <v>36</v>
      </c>
      <c r="D181">
        <v>2.2240000000000002</v>
      </c>
      <c r="E181">
        <v>6</v>
      </c>
      <c r="F181">
        <v>0.88900000000000001</v>
      </c>
      <c r="G181">
        <v>357</v>
      </c>
      <c r="H181">
        <v>195</v>
      </c>
      <c r="I181">
        <v>162</v>
      </c>
      <c r="J181">
        <v>33</v>
      </c>
      <c r="K181">
        <v>121</v>
      </c>
      <c r="L181">
        <v>1.359</v>
      </c>
      <c r="M181">
        <v>0</v>
      </c>
      <c r="N181">
        <v>0</v>
      </c>
      <c r="O181">
        <v>1</v>
      </c>
    </row>
    <row r="182" spans="1:15" x14ac:dyDescent="0.3">
      <c r="A182">
        <v>190</v>
      </c>
      <c r="B182">
        <v>430884601</v>
      </c>
      <c r="C182">
        <v>1</v>
      </c>
      <c r="D182">
        <v>1.2070000000000001</v>
      </c>
      <c r="E182">
        <v>4</v>
      </c>
      <c r="F182">
        <v>1.0609999999999999</v>
      </c>
      <c r="G182">
        <v>1608</v>
      </c>
      <c r="H182">
        <v>804</v>
      </c>
      <c r="I182">
        <v>804</v>
      </c>
      <c r="J182">
        <v>0</v>
      </c>
      <c r="K182">
        <v>593</v>
      </c>
      <c r="L182">
        <v>0.47299999999999998</v>
      </c>
      <c r="M182">
        <v>0</v>
      </c>
      <c r="N182">
        <v>0</v>
      </c>
      <c r="O182">
        <v>1</v>
      </c>
    </row>
    <row r="183" spans="1:15" x14ac:dyDescent="0.3">
      <c r="A183">
        <v>192</v>
      </c>
      <c r="B183">
        <v>431390701</v>
      </c>
      <c r="C183">
        <v>176</v>
      </c>
      <c r="D183">
        <v>4.5369999999999999</v>
      </c>
      <c r="E183">
        <v>6</v>
      </c>
      <c r="F183">
        <v>0.90900000000000003</v>
      </c>
      <c r="G183">
        <v>643</v>
      </c>
      <c r="H183">
        <v>394</v>
      </c>
      <c r="I183">
        <v>249</v>
      </c>
      <c r="J183">
        <v>145</v>
      </c>
      <c r="K183">
        <v>167</v>
      </c>
      <c r="L183">
        <v>6.4080000000000004</v>
      </c>
      <c r="M183">
        <v>0.04</v>
      </c>
      <c r="N183">
        <v>0</v>
      </c>
      <c r="O183">
        <v>0.99</v>
      </c>
    </row>
    <row r="184" spans="1:15" x14ac:dyDescent="0.3">
      <c r="A184">
        <v>193</v>
      </c>
      <c r="B184">
        <v>431815001</v>
      </c>
      <c r="C184">
        <v>382</v>
      </c>
      <c r="D184">
        <v>3.6789999999999998</v>
      </c>
      <c r="E184">
        <v>6</v>
      </c>
      <c r="F184">
        <v>0.95399999999999996</v>
      </c>
      <c r="G184">
        <v>2021</v>
      </c>
      <c r="H184">
        <v>1159</v>
      </c>
      <c r="I184">
        <v>862</v>
      </c>
      <c r="J184">
        <v>297</v>
      </c>
      <c r="K184">
        <v>590</v>
      </c>
      <c r="L184">
        <v>3.3969999999999998</v>
      </c>
      <c r="M184">
        <v>0.01</v>
      </c>
      <c r="N184">
        <v>3.0000000000000001E-3</v>
      </c>
      <c r="O184">
        <v>0.99</v>
      </c>
    </row>
    <row r="185" spans="1:15" x14ac:dyDescent="0.3">
      <c r="A185">
        <v>195</v>
      </c>
      <c r="B185">
        <v>433299001</v>
      </c>
      <c r="C185">
        <v>146</v>
      </c>
      <c r="D185">
        <v>4.7309999999999999</v>
      </c>
      <c r="E185">
        <v>6</v>
      </c>
      <c r="F185">
        <v>1.2709999999999999</v>
      </c>
      <c r="G185">
        <v>520</v>
      </c>
      <c r="H185">
        <v>324</v>
      </c>
      <c r="I185">
        <v>196</v>
      </c>
      <c r="J185">
        <v>128</v>
      </c>
      <c r="K185">
        <v>130</v>
      </c>
      <c r="L185">
        <v>5.8140000000000001</v>
      </c>
      <c r="M185">
        <v>0.06</v>
      </c>
      <c r="N185">
        <v>0.01</v>
      </c>
      <c r="O185">
        <v>0.96</v>
      </c>
    </row>
    <row r="186" spans="1:15" x14ac:dyDescent="0.3">
      <c r="A186">
        <v>197</v>
      </c>
      <c r="B186">
        <v>435199201</v>
      </c>
      <c r="C186">
        <v>25</v>
      </c>
      <c r="D186">
        <v>1.37</v>
      </c>
      <c r="E186">
        <v>5</v>
      </c>
      <c r="F186">
        <v>0.68</v>
      </c>
      <c r="G186">
        <v>1079</v>
      </c>
      <c r="H186">
        <v>550</v>
      </c>
      <c r="I186">
        <v>529</v>
      </c>
      <c r="J186">
        <v>21</v>
      </c>
      <c r="K186">
        <v>396</v>
      </c>
      <c r="L186">
        <v>0.70699999999999996</v>
      </c>
      <c r="M186">
        <v>0</v>
      </c>
      <c r="N186">
        <v>0</v>
      </c>
      <c r="O186">
        <v>1</v>
      </c>
    </row>
    <row r="187" spans="1:15" x14ac:dyDescent="0.3">
      <c r="A187">
        <v>198</v>
      </c>
      <c r="B187">
        <v>435713701</v>
      </c>
      <c r="C187">
        <v>409</v>
      </c>
      <c r="D187">
        <v>3.8319999999999999</v>
      </c>
      <c r="E187">
        <v>6</v>
      </c>
      <c r="F187">
        <v>0.998</v>
      </c>
      <c r="G187">
        <v>2073</v>
      </c>
      <c r="H187">
        <v>1198</v>
      </c>
      <c r="I187">
        <v>875</v>
      </c>
      <c r="J187">
        <v>323</v>
      </c>
      <c r="K187">
        <v>593</v>
      </c>
      <c r="L187">
        <v>3.552</v>
      </c>
      <c r="M187">
        <v>0.02</v>
      </c>
      <c r="N187">
        <v>1.2999999999999999E-2</v>
      </c>
      <c r="O187">
        <v>1</v>
      </c>
    </row>
    <row r="188" spans="1:15" x14ac:dyDescent="0.3">
      <c r="A188">
        <v>199</v>
      </c>
      <c r="B188">
        <v>436351801</v>
      </c>
      <c r="C188">
        <v>406</v>
      </c>
      <c r="D188">
        <v>3.58</v>
      </c>
      <c r="E188">
        <v>6</v>
      </c>
      <c r="F188">
        <v>0.67900000000000005</v>
      </c>
      <c r="G188">
        <v>2060</v>
      </c>
      <c r="H188">
        <v>1198</v>
      </c>
      <c r="I188">
        <v>862</v>
      </c>
      <c r="J188">
        <v>336</v>
      </c>
      <c r="K188">
        <v>594</v>
      </c>
      <c r="L188">
        <v>3.661</v>
      </c>
      <c r="M188">
        <v>0.02</v>
      </c>
      <c r="N188">
        <v>5.0000000000000001E-3</v>
      </c>
      <c r="O188">
        <v>1</v>
      </c>
    </row>
    <row r="189" spans="1:15" x14ac:dyDescent="0.3">
      <c r="A189" t="s">
        <v>15</v>
      </c>
      <c r="B189">
        <f>SUBTOTAL(103,Tabelle3[client_id])</f>
        <v>187</v>
      </c>
      <c r="C189">
        <f>SUBTOTAL(101,Tabelle3[reconnections])</f>
        <v>248.29946524064172</v>
      </c>
      <c r="D189">
        <f>SUBTOTAL(101,Tabelle3[lat_mean])</f>
        <v>3.6990695187165783</v>
      </c>
      <c r="E189">
        <f>SUBTOTAL(101,Tabelle3[lat_max])</f>
        <v>5.855614973262032</v>
      </c>
      <c r="F189">
        <f>SUBTOTAL(101,Tabelle3[lat_min])</f>
        <v>0.95201069518716563</v>
      </c>
      <c r="G189">
        <f>SUBTOTAL(101,Tabelle3[total_msgs])</f>
        <v>1322.7058823529412</v>
      </c>
      <c r="H189">
        <f>SUBTOTAL(101,Tabelle3[out_msgs])</f>
        <v>765.12299465240642</v>
      </c>
      <c r="I189">
        <f>SUBTOTAL(101,Tabelle3[in_msgs])</f>
        <v>557.5828877005348</v>
      </c>
      <c r="J189">
        <f>SUBTOTAL(101,Tabelle3[lost_msgs])</f>
        <v>207.54010695187165</v>
      </c>
      <c r="K189">
        <f>SUBTOTAL(101,Tabelle3[active_time])</f>
        <v>387.55614973262033</v>
      </c>
      <c r="L189">
        <f>SUBTOTAL(101,Tabelle3[rtt_rmse])</f>
        <v>3.8333155080213901</v>
      </c>
      <c r="M189">
        <f>SUBTOTAL(101,Tabelle3[opt_rate])</f>
        <v>2.3957219251336849E-2</v>
      </c>
      <c r="N189">
        <f>SUBTOTAL(101,Tabelle3[discovery_rmse])</f>
        <v>2.9893048128342265E-3</v>
      </c>
      <c r="O189">
        <f>SUBTOTAL(101,Tabelle3[discovery_rate])</f>
        <v>0.99171122994652494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7380-A161-4CE5-8E0A-15FA40772E7C}">
  <dimension ref="A1:O189"/>
  <sheetViews>
    <sheetView topLeftCell="A167" workbookViewId="0">
      <selection activeCell="N194" sqref="N194"/>
    </sheetView>
  </sheetViews>
  <sheetFormatPr baseColWidth="10" defaultRowHeight="14.4" x14ac:dyDescent="0.3"/>
  <cols>
    <col min="3" max="3" width="14.77734375" customWidth="1"/>
    <col min="7" max="7" width="12" customWidth="1"/>
    <col min="11" max="11" width="12.6640625" customWidth="1"/>
    <col min="14" max="14" width="16" customWidth="1"/>
    <col min="15" max="15" width="15.21875" customWidth="1"/>
  </cols>
  <sheetData>
    <row r="1" spans="1:15" x14ac:dyDescent="0.3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0</v>
      </c>
      <c r="B2">
        <v>177830201</v>
      </c>
      <c r="C2">
        <v>3</v>
      </c>
      <c r="D2">
        <v>1.4650000000000001</v>
      </c>
      <c r="E2">
        <v>5</v>
      </c>
      <c r="F2">
        <v>1.073</v>
      </c>
      <c r="G2">
        <v>910</v>
      </c>
      <c r="H2">
        <v>456</v>
      </c>
      <c r="I2">
        <v>454</v>
      </c>
      <c r="J2">
        <v>2</v>
      </c>
      <c r="K2">
        <v>337</v>
      </c>
      <c r="L2">
        <v>0.63900000000000001</v>
      </c>
      <c r="M2">
        <v>0</v>
      </c>
      <c r="N2">
        <v>0.89200000000000002</v>
      </c>
      <c r="O2">
        <v>0</v>
      </c>
    </row>
    <row r="3" spans="1:15" x14ac:dyDescent="0.3">
      <c r="A3">
        <v>2</v>
      </c>
      <c r="B3">
        <v>178483501</v>
      </c>
      <c r="C3">
        <v>3</v>
      </c>
      <c r="D3">
        <v>1.659</v>
      </c>
      <c r="E3">
        <v>5</v>
      </c>
      <c r="F3">
        <v>0.80100000000000005</v>
      </c>
      <c r="G3">
        <v>128</v>
      </c>
      <c r="H3">
        <v>64</v>
      </c>
      <c r="I3">
        <v>64</v>
      </c>
      <c r="J3">
        <v>0</v>
      </c>
      <c r="K3">
        <v>44</v>
      </c>
      <c r="L3">
        <v>2.3959999999999999</v>
      </c>
      <c r="M3">
        <v>0.02</v>
      </c>
      <c r="N3">
        <v>1.8540000000000001</v>
      </c>
      <c r="O3">
        <v>0</v>
      </c>
    </row>
    <row r="4" spans="1:15" x14ac:dyDescent="0.3">
      <c r="A4">
        <v>3</v>
      </c>
      <c r="B4">
        <v>178885001</v>
      </c>
      <c r="C4">
        <v>3</v>
      </c>
      <c r="D4">
        <v>1.498</v>
      </c>
      <c r="E4">
        <v>5</v>
      </c>
      <c r="F4">
        <v>0.92900000000000005</v>
      </c>
      <c r="G4">
        <v>1576</v>
      </c>
      <c r="H4">
        <v>788</v>
      </c>
      <c r="I4">
        <v>788</v>
      </c>
      <c r="J4">
        <v>0</v>
      </c>
      <c r="K4">
        <v>590</v>
      </c>
      <c r="L4">
        <v>1.36</v>
      </c>
      <c r="M4">
        <v>0.01</v>
      </c>
      <c r="N4">
        <v>0.41199999999999998</v>
      </c>
      <c r="O4">
        <v>0.33</v>
      </c>
    </row>
    <row r="5" spans="1:15" x14ac:dyDescent="0.3">
      <c r="A5">
        <v>4</v>
      </c>
      <c r="B5">
        <v>181758601</v>
      </c>
      <c r="C5">
        <v>1</v>
      </c>
      <c r="D5">
        <v>3.5219999999999998</v>
      </c>
      <c r="E5">
        <v>4</v>
      </c>
      <c r="F5">
        <v>1.198</v>
      </c>
      <c r="G5">
        <v>528</v>
      </c>
      <c r="H5">
        <v>264</v>
      </c>
      <c r="I5">
        <v>264</v>
      </c>
      <c r="J5">
        <v>0</v>
      </c>
      <c r="K5">
        <v>199</v>
      </c>
      <c r="L5">
        <v>4.9320000000000004</v>
      </c>
      <c r="M5">
        <v>0</v>
      </c>
      <c r="N5">
        <v>0</v>
      </c>
      <c r="O5">
        <v>0</v>
      </c>
    </row>
    <row r="6" spans="1:15" x14ac:dyDescent="0.3">
      <c r="A6">
        <v>5</v>
      </c>
      <c r="B6">
        <v>182232701</v>
      </c>
      <c r="C6">
        <v>446</v>
      </c>
      <c r="D6">
        <v>4.1550000000000002</v>
      </c>
      <c r="E6">
        <v>6</v>
      </c>
      <c r="F6">
        <v>1.157</v>
      </c>
      <c r="G6">
        <v>2211</v>
      </c>
      <c r="H6">
        <v>1231</v>
      </c>
      <c r="I6">
        <v>980</v>
      </c>
      <c r="J6">
        <v>251</v>
      </c>
      <c r="K6">
        <v>591</v>
      </c>
      <c r="L6">
        <v>5.7240000000000002</v>
      </c>
      <c r="M6">
        <v>0</v>
      </c>
      <c r="N6">
        <v>1.7509999999999999</v>
      </c>
      <c r="O6">
        <v>0</v>
      </c>
    </row>
    <row r="7" spans="1:15" x14ac:dyDescent="0.3">
      <c r="A7">
        <v>7</v>
      </c>
      <c r="B7">
        <v>183533601</v>
      </c>
      <c r="C7">
        <v>1</v>
      </c>
      <c r="D7">
        <v>1.514</v>
      </c>
      <c r="E7">
        <v>2</v>
      </c>
      <c r="F7">
        <v>1.1919999999999999</v>
      </c>
      <c r="G7">
        <v>647</v>
      </c>
      <c r="H7">
        <v>324</v>
      </c>
      <c r="I7">
        <v>323</v>
      </c>
      <c r="J7">
        <v>1</v>
      </c>
      <c r="K7">
        <v>242</v>
      </c>
      <c r="L7">
        <v>0.56299999999999994</v>
      </c>
      <c r="M7">
        <v>0</v>
      </c>
      <c r="N7">
        <v>0</v>
      </c>
      <c r="O7">
        <v>0</v>
      </c>
    </row>
    <row r="8" spans="1:15" x14ac:dyDescent="0.3">
      <c r="A8">
        <v>8</v>
      </c>
      <c r="B8">
        <v>184507401</v>
      </c>
      <c r="C8">
        <v>252</v>
      </c>
      <c r="D8">
        <v>4.7039999999999997</v>
      </c>
      <c r="E8">
        <v>6</v>
      </c>
      <c r="F8">
        <v>1.103</v>
      </c>
      <c r="G8">
        <v>968</v>
      </c>
      <c r="H8">
        <v>580</v>
      </c>
      <c r="I8">
        <v>388</v>
      </c>
      <c r="J8">
        <v>192</v>
      </c>
      <c r="K8">
        <v>247</v>
      </c>
      <c r="L8">
        <v>6.4459999999999997</v>
      </c>
      <c r="M8">
        <v>0.02</v>
      </c>
      <c r="N8">
        <v>1.7689999999999999</v>
      </c>
      <c r="O8">
        <v>0</v>
      </c>
    </row>
    <row r="9" spans="1:15" x14ac:dyDescent="0.3">
      <c r="A9">
        <v>9</v>
      </c>
      <c r="B9">
        <v>185892901</v>
      </c>
      <c r="C9">
        <v>156</v>
      </c>
      <c r="D9">
        <v>4.577</v>
      </c>
      <c r="E9">
        <v>6</v>
      </c>
      <c r="F9">
        <v>1.4830000000000001</v>
      </c>
      <c r="G9">
        <v>1153</v>
      </c>
      <c r="H9">
        <v>641</v>
      </c>
      <c r="I9">
        <v>512</v>
      </c>
      <c r="J9">
        <v>129</v>
      </c>
      <c r="K9">
        <v>364</v>
      </c>
      <c r="L9">
        <v>5.13</v>
      </c>
      <c r="M9">
        <v>0</v>
      </c>
      <c r="N9">
        <v>1.577</v>
      </c>
      <c r="O9">
        <v>0.04</v>
      </c>
    </row>
    <row r="10" spans="1:15" x14ac:dyDescent="0.3">
      <c r="A10">
        <v>10</v>
      </c>
      <c r="B10">
        <v>186028501</v>
      </c>
      <c r="C10">
        <v>458</v>
      </c>
      <c r="D10">
        <v>4.3849999999999998</v>
      </c>
      <c r="E10">
        <v>6</v>
      </c>
      <c r="F10">
        <v>1.157</v>
      </c>
      <c r="G10">
        <v>2195</v>
      </c>
      <c r="H10">
        <v>1253</v>
      </c>
      <c r="I10">
        <v>942</v>
      </c>
      <c r="J10">
        <v>311</v>
      </c>
      <c r="K10">
        <v>592</v>
      </c>
      <c r="L10">
        <v>5.1619999999999999</v>
      </c>
      <c r="M10">
        <v>0</v>
      </c>
      <c r="N10">
        <v>1.762</v>
      </c>
      <c r="O10">
        <v>0</v>
      </c>
    </row>
    <row r="11" spans="1:15" x14ac:dyDescent="0.3">
      <c r="A11">
        <v>11</v>
      </c>
      <c r="B11">
        <v>186821501</v>
      </c>
      <c r="C11">
        <v>272</v>
      </c>
      <c r="D11">
        <v>4.8259999999999996</v>
      </c>
      <c r="E11">
        <v>6</v>
      </c>
      <c r="F11">
        <v>1.1339999999999999</v>
      </c>
      <c r="G11">
        <v>1080</v>
      </c>
      <c r="H11">
        <v>633</v>
      </c>
      <c r="I11">
        <v>447</v>
      </c>
      <c r="J11">
        <v>186</v>
      </c>
      <c r="K11">
        <v>267</v>
      </c>
      <c r="L11">
        <v>6.77</v>
      </c>
      <c r="M11">
        <v>0</v>
      </c>
      <c r="N11">
        <v>1.853</v>
      </c>
      <c r="O11">
        <v>0.01</v>
      </c>
    </row>
    <row r="12" spans="1:15" x14ac:dyDescent="0.3">
      <c r="A12">
        <v>12</v>
      </c>
      <c r="B12">
        <v>187319101</v>
      </c>
      <c r="C12">
        <v>1</v>
      </c>
      <c r="D12">
        <v>1.3089999999999999</v>
      </c>
      <c r="E12">
        <v>2</v>
      </c>
      <c r="F12">
        <v>0.88600000000000001</v>
      </c>
      <c r="G12">
        <v>106</v>
      </c>
      <c r="H12">
        <v>53</v>
      </c>
      <c r="I12">
        <v>53</v>
      </c>
      <c r="J12">
        <v>0</v>
      </c>
      <c r="K12">
        <v>38</v>
      </c>
      <c r="L12">
        <v>0.84099999999999997</v>
      </c>
      <c r="M12">
        <v>0</v>
      </c>
      <c r="N12">
        <v>3.5999999999999997E-2</v>
      </c>
      <c r="O12">
        <v>0</v>
      </c>
    </row>
    <row r="13" spans="1:15" x14ac:dyDescent="0.3">
      <c r="A13">
        <v>13</v>
      </c>
      <c r="B13">
        <v>187426001</v>
      </c>
      <c r="C13">
        <v>223</v>
      </c>
      <c r="D13">
        <v>5.7530000000000001</v>
      </c>
      <c r="E13">
        <v>7</v>
      </c>
      <c r="F13">
        <v>2.1760000000000002</v>
      </c>
      <c r="G13">
        <v>750</v>
      </c>
      <c r="H13">
        <v>453</v>
      </c>
      <c r="I13">
        <v>297</v>
      </c>
      <c r="J13">
        <v>156</v>
      </c>
      <c r="K13">
        <v>170</v>
      </c>
      <c r="L13">
        <v>6.4710000000000001</v>
      </c>
      <c r="M13">
        <v>0</v>
      </c>
      <c r="N13">
        <v>1.728</v>
      </c>
      <c r="O13">
        <v>0.01</v>
      </c>
    </row>
    <row r="14" spans="1:15" x14ac:dyDescent="0.3">
      <c r="A14">
        <v>14</v>
      </c>
      <c r="B14">
        <v>187758401</v>
      </c>
      <c r="C14">
        <v>3</v>
      </c>
      <c r="D14">
        <v>1.458</v>
      </c>
      <c r="E14">
        <v>6</v>
      </c>
      <c r="F14">
        <v>1.0169999999999999</v>
      </c>
      <c r="G14">
        <v>1614</v>
      </c>
      <c r="H14">
        <v>807</v>
      </c>
      <c r="I14">
        <v>807</v>
      </c>
      <c r="J14">
        <v>0</v>
      </c>
      <c r="K14">
        <v>594</v>
      </c>
      <c r="L14">
        <v>0.998</v>
      </c>
      <c r="M14">
        <v>0</v>
      </c>
      <c r="N14">
        <v>0.254</v>
      </c>
      <c r="O14">
        <v>0</v>
      </c>
    </row>
    <row r="15" spans="1:15" x14ac:dyDescent="0.3">
      <c r="A15">
        <v>15</v>
      </c>
      <c r="B15">
        <v>187781201</v>
      </c>
      <c r="C15">
        <v>436</v>
      </c>
      <c r="D15">
        <v>4.6269999999999998</v>
      </c>
      <c r="E15">
        <v>6</v>
      </c>
      <c r="F15">
        <v>0.80800000000000005</v>
      </c>
      <c r="G15">
        <v>1823</v>
      </c>
      <c r="H15">
        <v>1044</v>
      </c>
      <c r="I15">
        <v>779</v>
      </c>
      <c r="J15">
        <v>265</v>
      </c>
      <c r="K15">
        <v>462</v>
      </c>
      <c r="L15">
        <v>7.0949999999999998</v>
      </c>
      <c r="M15">
        <v>0</v>
      </c>
      <c r="N15">
        <v>1.79</v>
      </c>
      <c r="O15">
        <v>0.01</v>
      </c>
    </row>
    <row r="16" spans="1:15" x14ac:dyDescent="0.3">
      <c r="A16">
        <v>16</v>
      </c>
      <c r="B16">
        <v>189660101</v>
      </c>
      <c r="C16">
        <v>1</v>
      </c>
      <c r="D16">
        <v>1.3480000000000001</v>
      </c>
      <c r="E16">
        <v>2</v>
      </c>
      <c r="F16">
        <v>0.99099999999999999</v>
      </c>
      <c r="G16">
        <v>677</v>
      </c>
      <c r="H16">
        <v>339</v>
      </c>
      <c r="I16">
        <v>338</v>
      </c>
      <c r="J16">
        <v>1</v>
      </c>
      <c r="K16">
        <v>256</v>
      </c>
      <c r="L16">
        <v>0.64900000000000002</v>
      </c>
      <c r="M16">
        <v>0</v>
      </c>
      <c r="N16">
        <v>0</v>
      </c>
      <c r="O16">
        <v>0</v>
      </c>
    </row>
    <row r="17" spans="1:15" x14ac:dyDescent="0.3">
      <c r="A17">
        <v>17</v>
      </c>
      <c r="B17">
        <v>189877301</v>
      </c>
      <c r="C17">
        <v>172</v>
      </c>
      <c r="D17">
        <v>4.5090000000000003</v>
      </c>
      <c r="E17">
        <v>6</v>
      </c>
      <c r="F17">
        <v>0.67500000000000004</v>
      </c>
      <c r="G17">
        <v>694</v>
      </c>
      <c r="H17">
        <v>421</v>
      </c>
      <c r="I17">
        <v>273</v>
      </c>
      <c r="J17">
        <v>148</v>
      </c>
      <c r="K17">
        <v>190</v>
      </c>
      <c r="L17">
        <v>6.2389999999999999</v>
      </c>
      <c r="M17">
        <v>0</v>
      </c>
      <c r="N17">
        <v>1.732</v>
      </c>
      <c r="O17">
        <v>0.02</v>
      </c>
    </row>
    <row r="18" spans="1:15" x14ac:dyDescent="0.3">
      <c r="A18">
        <v>18</v>
      </c>
      <c r="B18">
        <v>192487201</v>
      </c>
      <c r="C18">
        <v>1</v>
      </c>
      <c r="D18">
        <v>4.0170000000000003</v>
      </c>
      <c r="E18">
        <v>5</v>
      </c>
      <c r="F18">
        <v>1.373</v>
      </c>
      <c r="G18">
        <v>860</v>
      </c>
      <c r="H18">
        <v>430</v>
      </c>
      <c r="I18">
        <v>430</v>
      </c>
      <c r="J18">
        <v>0</v>
      </c>
      <c r="K18">
        <v>326</v>
      </c>
      <c r="L18">
        <v>5.8650000000000002</v>
      </c>
      <c r="M18">
        <v>0</v>
      </c>
      <c r="N18">
        <v>0</v>
      </c>
      <c r="O18">
        <v>0</v>
      </c>
    </row>
    <row r="19" spans="1:15" x14ac:dyDescent="0.3">
      <c r="A19">
        <v>19</v>
      </c>
      <c r="B19">
        <v>195978501</v>
      </c>
      <c r="C19">
        <v>1</v>
      </c>
      <c r="D19">
        <v>1.306</v>
      </c>
      <c r="E19">
        <v>2</v>
      </c>
      <c r="F19">
        <v>0.95199999999999996</v>
      </c>
      <c r="G19">
        <v>689</v>
      </c>
      <c r="H19">
        <v>345</v>
      </c>
      <c r="I19">
        <v>344</v>
      </c>
      <c r="J19">
        <v>1</v>
      </c>
      <c r="K19">
        <v>254</v>
      </c>
      <c r="L19">
        <v>0.29399999999999998</v>
      </c>
      <c r="M19">
        <v>0</v>
      </c>
      <c r="N19">
        <v>0.113</v>
      </c>
      <c r="O19">
        <v>0</v>
      </c>
    </row>
    <row r="20" spans="1:15" x14ac:dyDescent="0.3">
      <c r="A20">
        <v>20</v>
      </c>
      <c r="B20">
        <v>196727701</v>
      </c>
      <c r="C20">
        <v>335</v>
      </c>
      <c r="D20">
        <v>4.6909999999999998</v>
      </c>
      <c r="E20">
        <v>6</v>
      </c>
      <c r="F20">
        <v>0.94499999999999995</v>
      </c>
      <c r="G20">
        <v>1308</v>
      </c>
      <c r="H20">
        <v>768</v>
      </c>
      <c r="I20">
        <v>540</v>
      </c>
      <c r="J20">
        <v>228</v>
      </c>
      <c r="K20">
        <v>323</v>
      </c>
      <c r="L20">
        <v>6.8179999999999996</v>
      </c>
      <c r="M20">
        <v>0</v>
      </c>
      <c r="N20">
        <v>1.708</v>
      </c>
      <c r="O20">
        <v>0.01</v>
      </c>
    </row>
    <row r="21" spans="1:15" x14ac:dyDescent="0.3">
      <c r="A21">
        <v>21</v>
      </c>
      <c r="B21">
        <v>199485101</v>
      </c>
      <c r="C21">
        <v>126</v>
      </c>
      <c r="D21">
        <v>4.6769999999999996</v>
      </c>
      <c r="E21">
        <v>6</v>
      </c>
      <c r="F21">
        <v>0.76100000000000001</v>
      </c>
      <c r="G21">
        <v>457</v>
      </c>
      <c r="H21">
        <v>278</v>
      </c>
      <c r="I21">
        <v>179</v>
      </c>
      <c r="J21">
        <v>99</v>
      </c>
      <c r="K21">
        <v>110</v>
      </c>
      <c r="L21">
        <v>6.9420000000000002</v>
      </c>
      <c r="M21">
        <v>0.04</v>
      </c>
      <c r="N21">
        <v>1.913</v>
      </c>
      <c r="O21">
        <v>0.06</v>
      </c>
    </row>
    <row r="22" spans="1:15" x14ac:dyDescent="0.3">
      <c r="A22">
        <v>22</v>
      </c>
      <c r="B22">
        <v>199836701</v>
      </c>
      <c r="C22">
        <v>145</v>
      </c>
      <c r="D22">
        <v>4.47</v>
      </c>
      <c r="E22">
        <v>6</v>
      </c>
      <c r="F22">
        <v>0.71399999999999997</v>
      </c>
      <c r="G22">
        <v>779</v>
      </c>
      <c r="H22">
        <v>443</v>
      </c>
      <c r="I22">
        <v>336</v>
      </c>
      <c r="J22">
        <v>107</v>
      </c>
      <c r="K22">
        <v>226</v>
      </c>
      <c r="L22">
        <v>7.0380000000000003</v>
      </c>
      <c r="M22">
        <v>0.01</v>
      </c>
      <c r="N22">
        <v>1.835</v>
      </c>
      <c r="O22">
        <v>0.01</v>
      </c>
    </row>
    <row r="23" spans="1:15" x14ac:dyDescent="0.3">
      <c r="A23">
        <v>23</v>
      </c>
      <c r="B23">
        <v>200512301</v>
      </c>
      <c r="C23">
        <v>1</v>
      </c>
      <c r="D23">
        <v>1.4830000000000001</v>
      </c>
      <c r="E23">
        <v>2</v>
      </c>
      <c r="F23">
        <v>0.86399999999999999</v>
      </c>
      <c r="G23">
        <v>1410</v>
      </c>
      <c r="H23">
        <v>705</v>
      </c>
      <c r="I23">
        <v>705</v>
      </c>
      <c r="J23">
        <v>0</v>
      </c>
      <c r="K23">
        <v>531</v>
      </c>
      <c r="L23">
        <v>0.50800000000000001</v>
      </c>
      <c r="M23">
        <v>0</v>
      </c>
      <c r="N23">
        <v>4.5999999999999999E-2</v>
      </c>
      <c r="O23">
        <v>0</v>
      </c>
    </row>
    <row r="24" spans="1:15" x14ac:dyDescent="0.3">
      <c r="A24">
        <v>24</v>
      </c>
      <c r="B24">
        <v>202213001</v>
      </c>
      <c r="C24">
        <v>205</v>
      </c>
      <c r="D24">
        <v>3.8159999999999998</v>
      </c>
      <c r="E24">
        <v>6</v>
      </c>
      <c r="F24">
        <v>0.748</v>
      </c>
      <c r="G24">
        <v>1617</v>
      </c>
      <c r="H24">
        <v>854</v>
      </c>
      <c r="I24">
        <v>763</v>
      </c>
      <c r="J24">
        <v>91</v>
      </c>
      <c r="K24">
        <v>486</v>
      </c>
      <c r="L24">
        <v>5.9939999999999998</v>
      </c>
      <c r="M24">
        <v>0</v>
      </c>
      <c r="N24">
        <v>1.4570000000000001</v>
      </c>
      <c r="O24">
        <v>0</v>
      </c>
    </row>
    <row r="25" spans="1:15" x14ac:dyDescent="0.3">
      <c r="A25">
        <v>25</v>
      </c>
      <c r="B25">
        <v>202911501</v>
      </c>
      <c r="C25">
        <v>44</v>
      </c>
      <c r="D25">
        <v>4.0449999999999999</v>
      </c>
      <c r="E25">
        <v>6</v>
      </c>
      <c r="F25">
        <v>1.0289999999999999</v>
      </c>
      <c r="G25">
        <v>691</v>
      </c>
      <c r="H25">
        <v>360</v>
      </c>
      <c r="I25">
        <v>331</v>
      </c>
      <c r="J25">
        <v>29</v>
      </c>
      <c r="K25">
        <v>236</v>
      </c>
      <c r="L25">
        <v>6.6619999999999999</v>
      </c>
      <c r="M25">
        <v>0</v>
      </c>
      <c r="N25">
        <v>2.395</v>
      </c>
      <c r="O25">
        <v>0</v>
      </c>
    </row>
    <row r="26" spans="1:15" x14ac:dyDescent="0.3">
      <c r="A26">
        <v>26</v>
      </c>
      <c r="B26">
        <v>204654801</v>
      </c>
      <c r="C26">
        <v>1</v>
      </c>
      <c r="D26">
        <v>1.3580000000000001</v>
      </c>
      <c r="E26">
        <v>2</v>
      </c>
      <c r="F26">
        <v>0.73499999999999999</v>
      </c>
      <c r="G26">
        <v>1582</v>
      </c>
      <c r="H26">
        <v>791</v>
      </c>
      <c r="I26">
        <v>791</v>
      </c>
      <c r="J26">
        <v>0</v>
      </c>
      <c r="K26">
        <v>592</v>
      </c>
      <c r="L26">
        <v>6.9000000000000006E-2</v>
      </c>
      <c r="M26">
        <v>0.01</v>
      </c>
      <c r="N26">
        <v>0</v>
      </c>
      <c r="O26">
        <v>0</v>
      </c>
    </row>
    <row r="27" spans="1:15" x14ac:dyDescent="0.3">
      <c r="A27">
        <v>27</v>
      </c>
      <c r="B27">
        <v>205014901</v>
      </c>
      <c r="C27">
        <v>399</v>
      </c>
      <c r="D27">
        <v>4.8840000000000003</v>
      </c>
      <c r="E27">
        <v>6</v>
      </c>
      <c r="F27">
        <v>1.2210000000000001</v>
      </c>
      <c r="G27">
        <v>1499</v>
      </c>
      <c r="H27">
        <v>900</v>
      </c>
      <c r="I27">
        <v>599</v>
      </c>
      <c r="J27">
        <v>301</v>
      </c>
      <c r="K27">
        <v>372</v>
      </c>
      <c r="L27">
        <v>6.6230000000000002</v>
      </c>
      <c r="M27">
        <v>0</v>
      </c>
      <c r="N27">
        <v>1.746</v>
      </c>
      <c r="O27">
        <v>0.01</v>
      </c>
    </row>
    <row r="28" spans="1:15" x14ac:dyDescent="0.3">
      <c r="A28">
        <v>28</v>
      </c>
      <c r="B28">
        <v>206569901</v>
      </c>
      <c r="C28">
        <v>3</v>
      </c>
      <c r="D28">
        <v>1.3859999999999999</v>
      </c>
      <c r="E28">
        <v>5</v>
      </c>
      <c r="F28">
        <v>0.92500000000000004</v>
      </c>
      <c r="G28">
        <v>514</v>
      </c>
      <c r="H28">
        <v>257</v>
      </c>
      <c r="I28">
        <v>257</v>
      </c>
      <c r="J28">
        <v>0</v>
      </c>
      <c r="K28">
        <v>193</v>
      </c>
      <c r="L28">
        <v>1.0620000000000001</v>
      </c>
      <c r="M28">
        <v>0</v>
      </c>
      <c r="N28">
        <v>0.307</v>
      </c>
      <c r="O28">
        <v>0</v>
      </c>
    </row>
    <row r="29" spans="1:15" x14ac:dyDescent="0.3">
      <c r="A29">
        <v>29</v>
      </c>
      <c r="B29">
        <v>207082401</v>
      </c>
      <c r="C29">
        <v>1</v>
      </c>
      <c r="D29">
        <v>1.276</v>
      </c>
      <c r="E29">
        <v>2</v>
      </c>
      <c r="F29">
        <v>0.69799999999999995</v>
      </c>
      <c r="G29">
        <v>1390</v>
      </c>
      <c r="H29">
        <v>695</v>
      </c>
      <c r="I29">
        <v>695</v>
      </c>
      <c r="J29">
        <v>0</v>
      </c>
      <c r="K29">
        <v>527</v>
      </c>
      <c r="L29">
        <v>7.2999999999999995E-2</v>
      </c>
      <c r="M29">
        <v>0.01</v>
      </c>
      <c r="N29">
        <v>0</v>
      </c>
      <c r="O29">
        <v>0</v>
      </c>
    </row>
    <row r="30" spans="1:15" x14ac:dyDescent="0.3">
      <c r="A30">
        <v>30</v>
      </c>
      <c r="B30">
        <v>208812001</v>
      </c>
      <c r="C30">
        <v>1</v>
      </c>
      <c r="D30">
        <v>1.8220000000000001</v>
      </c>
      <c r="E30">
        <v>2</v>
      </c>
      <c r="F30">
        <v>0.88700000000000001</v>
      </c>
      <c r="G30">
        <v>354</v>
      </c>
      <c r="H30">
        <v>177</v>
      </c>
      <c r="I30">
        <v>177</v>
      </c>
      <c r="J30">
        <v>0</v>
      </c>
      <c r="K30">
        <v>133</v>
      </c>
      <c r="L30">
        <v>2.0030000000000001</v>
      </c>
      <c r="M30">
        <v>0</v>
      </c>
      <c r="N30">
        <v>0</v>
      </c>
      <c r="O30">
        <v>0</v>
      </c>
    </row>
    <row r="31" spans="1:15" x14ac:dyDescent="0.3">
      <c r="A31">
        <v>31</v>
      </c>
      <c r="B31">
        <v>210350901</v>
      </c>
      <c r="C31">
        <v>44</v>
      </c>
      <c r="D31">
        <v>4.43</v>
      </c>
      <c r="E31">
        <v>5</v>
      </c>
      <c r="F31">
        <v>0.873</v>
      </c>
      <c r="G31">
        <v>341</v>
      </c>
      <c r="H31">
        <v>187</v>
      </c>
      <c r="I31">
        <v>154</v>
      </c>
      <c r="J31">
        <v>33</v>
      </c>
      <c r="K31">
        <v>107</v>
      </c>
      <c r="L31">
        <v>7.16</v>
      </c>
      <c r="M31">
        <v>0</v>
      </c>
      <c r="N31">
        <v>1.569</v>
      </c>
      <c r="O31">
        <v>0</v>
      </c>
    </row>
    <row r="32" spans="1:15" x14ac:dyDescent="0.3">
      <c r="A32">
        <v>32</v>
      </c>
      <c r="B32">
        <v>210919601</v>
      </c>
      <c r="C32">
        <v>1</v>
      </c>
      <c r="D32">
        <v>2.4540000000000002</v>
      </c>
      <c r="E32">
        <v>3</v>
      </c>
      <c r="F32">
        <v>2.069</v>
      </c>
      <c r="G32">
        <v>604</v>
      </c>
      <c r="H32">
        <v>302</v>
      </c>
      <c r="I32">
        <v>302</v>
      </c>
      <c r="J32">
        <v>0</v>
      </c>
      <c r="K32">
        <v>225</v>
      </c>
      <c r="L32">
        <v>1.4999999999999999E-2</v>
      </c>
      <c r="M32">
        <v>0</v>
      </c>
      <c r="N32">
        <v>0</v>
      </c>
      <c r="O32">
        <v>0</v>
      </c>
    </row>
    <row r="33" spans="1:15" x14ac:dyDescent="0.3">
      <c r="A33">
        <v>33</v>
      </c>
      <c r="B33">
        <v>212667701</v>
      </c>
      <c r="C33">
        <v>436</v>
      </c>
      <c r="D33">
        <v>4.2190000000000003</v>
      </c>
      <c r="E33">
        <v>6</v>
      </c>
      <c r="F33">
        <v>0.84699999999999998</v>
      </c>
      <c r="G33">
        <v>2153</v>
      </c>
      <c r="H33">
        <v>1221</v>
      </c>
      <c r="I33">
        <v>932</v>
      </c>
      <c r="J33">
        <v>289</v>
      </c>
      <c r="K33">
        <v>593</v>
      </c>
      <c r="L33">
        <v>5.6669999999999998</v>
      </c>
      <c r="M33">
        <v>0</v>
      </c>
      <c r="N33">
        <v>1.8029999999999999</v>
      </c>
      <c r="O33">
        <v>0.01</v>
      </c>
    </row>
    <row r="34" spans="1:15" x14ac:dyDescent="0.3">
      <c r="A34">
        <v>34</v>
      </c>
      <c r="B34">
        <v>212769701</v>
      </c>
      <c r="C34">
        <v>1</v>
      </c>
      <c r="D34">
        <v>3.5670000000000002</v>
      </c>
      <c r="E34">
        <v>4</v>
      </c>
      <c r="F34">
        <v>1.623</v>
      </c>
      <c r="G34">
        <v>368</v>
      </c>
      <c r="H34">
        <v>184</v>
      </c>
      <c r="I34">
        <v>184</v>
      </c>
      <c r="J34">
        <v>0</v>
      </c>
      <c r="K34">
        <v>140</v>
      </c>
      <c r="L34">
        <v>4.8949999999999996</v>
      </c>
      <c r="M34">
        <v>0</v>
      </c>
      <c r="N34">
        <v>0.504</v>
      </c>
      <c r="O34">
        <v>0</v>
      </c>
    </row>
    <row r="35" spans="1:15" x14ac:dyDescent="0.3">
      <c r="A35">
        <v>35</v>
      </c>
      <c r="B35">
        <v>214367601</v>
      </c>
      <c r="C35">
        <v>1</v>
      </c>
      <c r="D35">
        <v>1.111</v>
      </c>
      <c r="E35">
        <v>1</v>
      </c>
      <c r="F35">
        <v>0.86199999999999999</v>
      </c>
      <c r="G35">
        <v>312</v>
      </c>
      <c r="H35">
        <v>156</v>
      </c>
      <c r="I35">
        <v>156</v>
      </c>
      <c r="J35">
        <v>0</v>
      </c>
      <c r="K35">
        <v>119</v>
      </c>
      <c r="L35">
        <v>0.35899999999999999</v>
      </c>
      <c r="M35">
        <v>0</v>
      </c>
      <c r="N35">
        <v>0</v>
      </c>
      <c r="O35">
        <v>0</v>
      </c>
    </row>
    <row r="36" spans="1:15" x14ac:dyDescent="0.3">
      <c r="A36">
        <v>36</v>
      </c>
      <c r="B36">
        <v>217649401</v>
      </c>
      <c r="C36">
        <v>241</v>
      </c>
      <c r="D36">
        <v>3.8079999999999998</v>
      </c>
      <c r="E36">
        <v>6</v>
      </c>
      <c r="F36">
        <v>1.006</v>
      </c>
      <c r="G36">
        <v>1927</v>
      </c>
      <c r="H36">
        <v>1029</v>
      </c>
      <c r="I36">
        <v>898</v>
      </c>
      <c r="J36">
        <v>131</v>
      </c>
      <c r="K36">
        <v>590</v>
      </c>
      <c r="L36">
        <v>5.9279999999999999</v>
      </c>
      <c r="M36">
        <v>0</v>
      </c>
      <c r="N36">
        <v>1.6379999999999999</v>
      </c>
      <c r="O36">
        <v>0.02</v>
      </c>
    </row>
    <row r="37" spans="1:15" x14ac:dyDescent="0.3">
      <c r="A37">
        <v>37</v>
      </c>
      <c r="B37">
        <v>217764201</v>
      </c>
      <c r="C37">
        <v>1</v>
      </c>
      <c r="D37">
        <v>2.1619999999999999</v>
      </c>
      <c r="E37">
        <v>3</v>
      </c>
      <c r="F37">
        <v>1.143</v>
      </c>
      <c r="G37">
        <v>1360</v>
      </c>
      <c r="H37">
        <v>680</v>
      </c>
      <c r="I37">
        <v>680</v>
      </c>
      <c r="J37">
        <v>0</v>
      </c>
      <c r="K37">
        <v>509</v>
      </c>
      <c r="L37">
        <v>2.0089999999999999</v>
      </c>
      <c r="M37">
        <v>0</v>
      </c>
      <c r="N37">
        <v>0</v>
      </c>
      <c r="O37">
        <v>0</v>
      </c>
    </row>
    <row r="38" spans="1:15" x14ac:dyDescent="0.3">
      <c r="A38">
        <v>38</v>
      </c>
      <c r="B38">
        <v>218303001</v>
      </c>
      <c r="C38">
        <v>320</v>
      </c>
      <c r="D38">
        <v>3.9220000000000002</v>
      </c>
      <c r="E38">
        <v>6</v>
      </c>
      <c r="F38">
        <v>1.0129999999999999</v>
      </c>
      <c r="G38">
        <v>2007</v>
      </c>
      <c r="H38">
        <v>1119</v>
      </c>
      <c r="I38">
        <v>888</v>
      </c>
      <c r="J38">
        <v>231</v>
      </c>
      <c r="K38">
        <v>594</v>
      </c>
      <c r="L38">
        <v>4.9530000000000003</v>
      </c>
      <c r="M38">
        <v>0</v>
      </c>
      <c r="N38">
        <v>1.8129999999999999</v>
      </c>
      <c r="O38">
        <v>0.02</v>
      </c>
    </row>
    <row r="39" spans="1:15" x14ac:dyDescent="0.3">
      <c r="A39">
        <v>39</v>
      </c>
      <c r="B39">
        <v>218688101</v>
      </c>
      <c r="C39">
        <v>190</v>
      </c>
      <c r="D39">
        <v>3.1280000000000001</v>
      </c>
      <c r="E39">
        <v>6</v>
      </c>
      <c r="F39">
        <v>0.84299999999999997</v>
      </c>
      <c r="G39">
        <v>1612</v>
      </c>
      <c r="H39">
        <v>847</v>
      </c>
      <c r="I39">
        <v>765</v>
      </c>
      <c r="J39">
        <v>82</v>
      </c>
      <c r="K39">
        <v>482</v>
      </c>
      <c r="L39">
        <v>4.6399999999999997</v>
      </c>
      <c r="M39">
        <v>0</v>
      </c>
      <c r="N39">
        <v>1.5069999999999999</v>
      </c>
      <c r="O39">
        <v>0.01</v>
      </c>
    </row>
    <row r="40" spans="1:15" x14ac:dyDescent="0.3">
      <c r="A40">
        <v>40</v>
      </c>
      <c r="B40">
        <v>219468301</v>
      </c>
      <c r="C40">
        <v>1</v>
      </c>
      <c r="D40">
        <v>3.5369999999999999</v>
      </c>
      <c r="E40">
        <v>5</v>
      </c>
      <c r="F40">
        <v>0.99099999999999999</v>
      </c>
      <c r="G40">
        <v>1454</v>
      </c>
      <c r="H40">
        <v>727</v>
      </c>
      <c r="I40">
        <v>727</v>
      </c>
      <c r="J40">
        <v>0</v>
      </c>
      <c r="K40">
        <v>544</v>
      </c>
      <c r="L40">
        <v>4.6459999999999999</v>
      </c>
      <c r="M40">
        <v>0</v>
      </c>
      <c r="N40">
        <v>0</v>
      </c>
      <c r="O40">
        <v>0</v>
      </c>
    </row>
    <row r="41" spans="1:15" x14ac:dyDescent="0.3">
      <c r="A41">
        <v>41</v>
      </c>
      <c r="B41">
        <v>219511701</v>
      </c>
      <c r="C41">
        <v>28</v>
      </c>
      <c r="D41">
        <v>1.228</v>
      </c>
      <c r="E41">
        <v>5</v>
      </c>
      <c r="F41">
        <v>0.69799999999999995</v>
      </c>
      <c r="G41">
        <v>1449</v>
      </c>
      <c r="H41">
        <v>735</v>
      </c>
      <c r="I41">
        <v>714</v>
      </c>
      <c r="J41">
        <v>21</v>
      </c>
      <c r="K41">
        <v>530</v>
      </c>
      <c r="L41">
        <v>0.998</v>
      </c>
      <c r="M41">
        <v>0.08</v>
      </c>
      <c r="N41">
        <v>1.329</v>
      </c>
      <c r="O41">
        <v>0.04</v>
      </c>
    </row>
    <row r="42" spans="1:15" x14ac:dyDescent="0.3">
      <c r="A42">
        <v>42</v>
      </c>
      <c r="B42">
        <v>219900501</v>
      </c>
      <c r="C42">
        <v>454</v>
      </c>
      <c r="D42">
        <v>4.6849999999999996</v>
      </c>
      <c r="E42">
        <v>6</v>
      </c>
      <c r="F42">
        <v>0.92800000000000005</v>
      </c>
      <c r="G42">
        <v>1709</v>
      </c>
      <c r="H42">
        <v>1018</v>
      </c>
      <c r="I42">
        <v>691</v>
      </c>
      <c r="J42">
        <v>327</v>
      </c>
      <c r="K42">
        <v>426</v>
      </c>
      <c r="L42">
        <v>7.1020000000000003</v>
      </c>
      <c r="M42">
        <v>0</v>
      </c>
      <c r="N42">
        <v>1.74</v>
      </c>
      <c r="O42">
        <v>0.01</v>
      </c>
    </row>
    <row r="43" spans="1:15" x14ac:dyDescent="0.3">
      <c r="A43">
        <v>43</v>
      </c>
      <c r="B43">
        <v>220699801</v>
      </c>
      <c r="C43">
        <v>67</v>
      </c>
      <c r="D43">
        <v>4.01</v>
      </c>
      <c r="E43">
        <v>6</v>
      </c>
      <c r="F43">
        <v>1.006</v>
      </c>
      <c r="G43">
        <v>715</v>
      </c>
      <c r="H43">
        <v>386</v>
      </c>
      <c r="I43">
        <v>329</v>
      </c>
      <c r="J43">
        <v>57</v>
      </c>
      <c r="K43">
        <v>236</v>
      </c>
      <c r="L43">
        <v>6.407</v>
      </c>
      <c r="M43">
        <v>0</v>
      </c>
      <c r="N43">
        <v>1.8720000000000001</v>
      </c>
      <c r="O43">
        <v>0.04</v>
      </c>
    </row>
    <row r="44" spans="1:15" x14ac:dyDescent="0.3">
      <c r="A44">
        <v>44</v>
      </c>
      <c r="B44">
        <v>220961301</v>
      </c>
      <c r="C44">
        <v>23</v>
      </c>
      <c r="D44">
        <v>4.742</v>
      </c>
      <c r="E44">
        <v>6</v>
      </c>
      <c r="F44">
        <v>1.37</v>
      </c>
      <c r="G44">
        <v>104</v>
      </c>
      <c r="H44">
        <v>58</v>
      </c>
      <c r="I44">
        <v>46</v>
      </c>
      <c r="J44">
        <v>12</v>
      </c>
      <c r="K44">
        <v>24</v>
      </c>
      <c r="L44">
        <v>6.85</v>
      </c>
      <c r="M44">
        <v>0</v>
      </c>
      <c r="N44">
        <v>1.6879999999999999</v>
      </c>
      <c r="O44">
        <v>0</v>
      </c>
    </row>
    <row r="45" spans="1:15" x14ac:dyDescent="0.3">
      <c r="A45">
        <v>45</v>
      </c>
      <c r="B45">
        <v>222570001</v>
      </c>
      <c r="C45">
        <v>1</v>
      </c>
      <c r="D45">
        <v>1.802</v>
      </c>
      <c r="E45">
        <v>2</v>
      </c>
      <c r="F45">
        <v>1.1779999999999999</v>
      </c>
      <c r="G45">
        <v>768</v>
      </c>
      <c r="H45">
        <v>384</v>
      </c>
      <c r="I45">
        <v>384</v>
      </c>
      <c r="J45">
        <v>0</v>
      </c>
      <c r="K45">
        <v>293</v>
      </c>
      <c r="L45">
        <v>1.51</v>
      </c>
      <c r="M45">
        <v>0</v>
      </c>
      <c r="N45">
        <v>0</v>
      </c>
      <c r="O45">
        <v>0</v>
      </c>
    </row>
    <row r="46" spans="1:15" x14ac:dyDescent="0.3">
      <c r="A46">
        <v>46</v>
      </c>
      <c r="B46">
        <v>222993101</v>
      </c>
      <c r="C46">
        <v>419</v>
      </c>
      <c r="D46">
        <v>4.5090000000000003</v>
      </c>
      <c r="E46">
        <v>6</v>
      </c>
      <c r="F46">
        <v>1.2270000000000001</v>
      </c>
      <c r="G46">
        <v>2122</v>
      </c>
      <c r="H46">
        <v>1201</v>
      </c>
      <c r="I46">
        <v>921</v>
      </c>
      <c r="J46">
        <v>280</v>
      </c>
      <c r="K46">
        <v>595</v>
      </c>
      <c r="L46">
        <v>6.0510000000000002</v>
      </c>
      <c r="M46">
        <v>0</v>
      </c>
      <c r="N46">
        <v>1.7549999999999999</v>
      </c>
      <c r="O46">
        <v>0</v>
      </c>
    </row>
    <row r="47" spans="1:15" x14ac:dyDescent="0.3">
      <c r="A47">
        <v>47</v>
      </c>
      <c r="B47">
        <v>223048501</v>
      </c>
      <c r="C47">
        <v>143</v>
      </c>
      <c r="D47">
        <v>3.5750000000000002</v>
      </c>
      <c r="E47">
        <v>6</v>
      </c>
      <c r="F47">
        <v>0.79200000000000004</v>
      </c>
      <c r="G47">
        <v>851</v>
      </c>
      <c r="H47">
        <v>476</v>
      </c>
      <c r="I47">
        <v>375</v>
      </c>
      <c r="J47">
        <v>101</v>
      </c>
      <c r="K47">
        <v>249</v>
      </c>
      <c r="L47">
        <v>4.7850000000000001</v>
      </c>
      <c r="M47">
        <v>0</v>
      </c>
      <c r="N47">
        <v>1.655</v>
      </c>
      <c r="O47">
        <v>0.01</v>
      </c>
    </row>
    <row r="48" spans="1:15" x14ac:dyDescent="0.3">
      <c r="A48">
        <v>48</v>
      </c>
      <c r="B48">
        <v>223120401</v>
      </c>
      <c r="C48">
        <v>2</v>
      </c>
      <c r="D48">
        <v>1.675</v>
      </c>
      <c r="E48">
        <v>5</v>
      </c>
      <c r="F48">
        <v>1.0569999999999999</v>
      </c>
      <c r="G48">
        <v>1576</v>
      </c>
      <c r="H48">
        <v>788</v>
      </c>
      <c r="I48">
        <v>788</v>
      </c>
      <c r="J48">
        <v>0</v>
      </c>
      <c r="K48">
        <v>591</v>
      </c>
      <c r="L48">
        <v>0.97</v>
      </c>
      <c r="M48">
        <v>0</v>
      </c>
      <c r="N48">
        <v>0.35499999999999998</v>
      </c>
      <c r="O48">
        <v>0</v>
      </c>
    </row>
    <row r="49" spans="1:15" x14ac:dyDescent="0.3">
      <c r="A49">
        <v>49</v>
      </c>
      <c r="B49">
        <v>223856401</v>
      </c>
      <c r="C49">
        <v>370</v>
      </c>
      <c r="D49">
        <v>4.766</v>
      </c>
      <c r="E49">
        <v>6</v>
      </c>
      <c r="F49">
        <v>0.75600000000000001</v>
      </c>
      <c r="G49">
        <v>1440</v>
      </c>
      <c r="H49">
        <v>844</v>
      </c>
      <c r="I49">
        <v>596</v>
      </c>
      <c r="J49">
        <v>248</v>
      </c>
      <c r="K49">
        <v>350</v>
      </c>
      <c r="L49">
        <v>6.7389999999999999</v>
      </c>
      <c r="M49">
        <v>0</v>
      </c>
      <c r="N49">
        <v>1.7130000000000001</v>
      </c>
      <c r="O49">
        <v>0.01</v>
      </c>
    </row>
    <row r="50" spans="1:15" x14ac:dyDescent="0.3">
      <c r="A50">
        <v>50</v>
      </c>
      <c r="B50">
        <v>224397101</v>
      </c>
      <c r="C50">
        <v>281</v>
      </c>
      <c r="D50">
        <v>4.6710000000000003</v>
      </c>
      <c r="E50">
        <v>6</v>
      </c>
      <c r="F50">
        <v>0.90900000000000003</v>
      </c>
      <c r="G50">
        <v>1272</v>
      </c>
      <c r="H50">
        <v>745</v>
      </c>
      <c r="I50">
        <v>527</v>
      </c>
      <c r="J50">
        <v>218</v>
      </c>
      <c r="K50">
        <v>352</v>
      </c>
      <c r="L50">
        <v>6.9059999999999997</v>
      </c>
      <c r="M50">
        <v>0</v>
      </c>
      <c r="N50">
        <v>1.649</v>
      </c>
      <c r="O50">
        <v>0.01</v>
      </c>
    </row>
    <row r="51" spans="1:15" x14ac:dyDescent="0.3">
      <c r="A51">
        <v>51</v>
      </c>
      <c r="B51">
        <v>226600001</v>
      </c>
      <c r="C51">
        <v>1</v>
      </c>
      <c r="D51">
        <v>1.3460000000000001</v>
      </c>
      <c r="E51">
        <v>2</v>
      </c>
      <c r="F51">
        <v>1.0089999999999999</v>
      </c>
      <c r="G51">
        <v>1200</v>
      </c>
      <c r="H51">
        <v>600</v>
      </c>
      <c r="I51">
        <v>600</v>
      </c>
      <c r="J51">
        <v>0</v>
      </c>
      <c r="K51">
        <v>451</v>
      </c>
      <c r="L51">
        <v>0.54900000000000004</v>
      </c>
      <c r="M51">
        <v>0</v>
      </c>
      <c r="N51">
        <v>0</v>
      </c>
      <c r="O51">
        <v>0</v>
      </c>
    </row>
    <row r="52" spans="1:15" x14ac:dyDescent="0.3">
      <c r="A52">
        <v>52</v>
      </c>
      <c r="B52">
        <v>231526101</v>
      </c>
      <c r="C52">
        <v>500</v>
      </c>
      <c r="D52">
        <v>4.4509999999999996</v>
      </c>
      <c r="E52">
        <v>6</v>
      </c>
      <c r="F52">
        <v>1.119</v>
      </c>
      <c r="G52">
        <v>2246</v>
      </c>
      <c r="H52">
        <v>1290</v>
      </c>
      <c r="I52">
        <v>956</v>
      </c>
      <c r="J52">
        <v>334</v>
      </c>
      <c r="K52">
        <v>591</v>
      </c>
      <c r="L52">
        <v>5.7759999999999998</v>
      </c>
      <c r="M52">
        <v>0</v>
      </c>
      <c r="N52">
        <v>1.74</v>
      </c>
      <c r="O52">
        <v>0.01</v>
      </c>
    </row>
    <row r="53" spans="1:15" x14ac:dyDescent="0.3">
      <c r="A53">
        <v>53</v>
      </c>
      <c r="B53">
        <v>232198601</v>
      </c>
      <c r="C53">
        <v>1</v>
      </c>
      <c r="D53">
        <v>1.1140000000000001</v>
      </c>
      <c r="E53">
        <v>2</v>
      </c>
      <c r="F53">
        <v>0.82299999999999995</v>
      </c>
      <c r="G53">
        <v>1522</v>
      </c>
      <c r="H53">
        <v>761</v>
      </c>
      <c r="I53">
        <v>761</v>
      </c>
      <c r="J53">
        <v>0</v>
      </c>
      <c r="K53">
        <v>565</v>
      </c>
      <c r="L53">
        <v>0.496</v>
      </c>
      <c r="M53">
        <v>0</v>
      </c>
      <c r="N53">
        <v>0.16900000000000001</v>
      </c>
      <c r="O53">
        <v>0</v>
      </c>
    </row>
    <row r="54" spans="1:15" x14ac:dyDescent="0.3">
      <c r="A54">
        <v>55</v>
      </c>
      <c r="B54">
        <v>235994101</v>
      </c>
      <c r="C54">
        <v>123</v>
      </c>
      <c r="D54">
        <v>4.5339999999999998</v>
      </c>
      <c r="E54">
        <v>6</v>
      </c>
      <c r="F54">
        <v>1.018</v>
      </c>
      <c r="G54">
        <v>649</v>
      </c>
      <c r="H54">
        <v>377</v>
      </c>
      <c r="I54">
        <v>272</v>
      </c>
      <c r="J54">
        <v>105</v>
      </c>
      <c r="K54">
        <v>194</v>
      </c>
      <c r="L54">
        <v>6.6760000000000002</v>
      </c>
      <c r="M54">
        <v>0</v>
      </c>
      <c r="N54">
        <v>1.6639999999999999</v>
      </c>
      <c r="O54">
        <v>0.01</v>
      </c>
    </row>
    <row r="55" spans="1:15" x14ac:dyDescent="0.3">
      <c r="A55">
        <v>56</v>
      </c>
      <c r="B55">
        <v>236937001</v>
      </c>
      <c r="C55">
        <v>45</v>
      </c>
      <c r="D55">
        <v>4.9080000000000004</v>
      </c>
      <c r="E55">
        <v>6</v>
      </c>
      <c r="F55">
        <v>1.6990000000000001</v>
      </c>
      <c r="G55">
        <v>184</v>
      </c>
      <c r="H55">
        <v>107</v>
      </c>
      <c r="I55">
        <v>77</v>
      </c>
      <c r="J55">
        <v>30</v>
      </c>
      <c r="K55">
        <v>47</v>
      </c>
      <c r="L55">
        <v>6.3890000000000002</v>
      </c>
      <c r="M55">
        <v>0</v>
      </c>
      <c r="N55">
        <v>1.9359999999999999</v>
      </c>
      <c r="O55">
        <v>0</v>
      </c>
    </row>
    <row r="56" spans="1:15" x14ac:dyDescent="0.3">
      <c r="A56">
        <v>57</v>
      </c>
      <c r="B56">
        <v>240029901</v>
      </c>
      <c r="C56">
        <v>22</v>
      </c>
      <c r="D56">
        <v>3.552</v>
      </c>
      <c r="E56">
        <v>6</v>
      </c>
      <c r="F56">
        <v>1.089</v>
      </c>
      <c r="G56">
        <v>1580</v>
      </c>
      <c r="H56">
        <v>795</v>
      </c>
      <c r="I56">
        <v>785</v>
      </c>
      <c r="J56">
        <v>10</v>
      </c>
      <c r="K56">
        <v>591</v>
      </c>
      <c r="L56">
        <v>5.7469999999999999</v>
      </c>
      <c r="M56">
        <v>0</v>
      </c>
      <c r="N56">
        <v>1.861</v>
      </c>
      <c r="O56">
        <v>0</v>
      </c>
    </row>
    <row r="57" spans="1:15" x14ac:dyDescent="0.3">
      <c r="A57">
        <v>58</v>
      </c>
      <c r="B57">
        <v>240989701</v>
      </c>
      <c r="C57">
        <v>222</v>
      </c>
      <c r="D57">
        <v>5.077</v>
      </c>
      <c r="E57">
        <v>6</v>
      </c>
      <c r="F57">
        <v>1.377</v>
      </c>
      <c r="G57">
        <v>795</v>
      </c>
      <c r="H57">
        <v>485</v>
      </c>
      <c r="I57">
        <v>310</v>
      </c>
      <c r="J57">
        <v>175</v>
      </c>
      <c r="K57">
        <v>203</v>
      </c>
      <c r="L57">
        <v>6.4909999999999997</v>
      </c>
      <c r="M57">
        <v>0.01</v>
      </c>
      <c r="N57">
        <v>1.782</v>
      </c>
      <c r="O57">
        <v>0.02</v>
      </c>
    </row>
    <row r="58" spans="1:15" x14ac:dyDescent="0.3">
      <c r="A58">
        <v>59</v>
      </c>
      <c r="B58">
        <v>242921301</v>
      </c>
      <c r="C58">
        <v>69</v>
      </c>
      <c r="D58">
        <v>4.0549999999999997</v>
      </c>
      <c r="E58">
        <v>6</v>
      </c>
      <c r="F58">
        <v>0.96799999999999997</v>
      </c>
      <c r="G58">
        <v>363</v>
      </c>
      <c r="H58">
        <v>205</v>
      </c>
      <c r="I58">
        <v>158</v>
      </c>
      <c r="J58">
        <v>47</v>
      </c>
      <c r="K58">
        <v>104</v>
      </c>
      <c r="L58">
        <v>5.1079999999999997</v>
      </c>
      <c r="M58">
        <v>0</v>
      </c>
      <c r="N58">
        <v>1.708</v>
      </c>
      <c r="O58">
        <v>0.03</v>
      </c>
    </row>
    <row r="59" spans="1:15" x14ac:dyDescent="0.3">
      <c r="A59">
        <v>60</v>
      </c>
      <c r="B59">
        <v>245740201</v>
      </c>
      <c r="C59">
        <v>1</v>
      </c>
      <c r="D59">
        <v>3.4390000000000001</v>
      </c>
      <c r="E59">
        <v>4</v>
      </c>
      <c r="F59">
        <v>1.1850000000000001</v>
      </c>
      <c r="G59">
        <v>1604</v>
      </c>
      <c r="H59">
        <v>802</v>
      </c>
      <c r="I59">
        <v>802</v>
      </c>
      <c r="J59">
        <v>0</v>
      </c>
      <c r="K59">
        <v>592</v>
      </c>
      <c r="L59">
        <v>5.1710000000000003</v>
      </c>
      <c r="M59">
        <v>0</v>
      </c>
      <c r="N59">
        <v>0.20200000000000001</v>
      </c>
      <c r="O59">
        <v>0</v>
      </c>
    </row>
    <row r="60" spans="1:15" x14ac:dyDescent="0.3">
      <c r="A60">
        <v>61</v>
      </c>
      <c r="B60">
        <v>247273001</v>
      </c>
      <c r="C60">
        <v>1</v>
      </c>
      <c r="D60">
        <v>4.3140000000000001</v>
      </c>
      <c r="E60">
        <v>5</v>
      </c>
      <c r="F60">
        <v>3.008</v>
      </c>
      <c r="G60">
        <v>809</v>
      </c>
      <c r="H60">
        <v>405</v>
      </c>
      <c r="I60">
        <v>404</v>
      </c>
      <c r="J60">
        <v>1</v>
      </c>
      <c r="K60">
        <v>305</v>
      </c>
      <c r="L60">
        <v>6.0090000000000003</v>
      </c>
      <c r="M60">
        <v>0</v>
      </c>
      <c r="N60">
        <v>1.256</v>
      </c>
      <c r="O60">
        <v>0</v>
      </c>
    </row>
    <row r="61" spans="1:15" x14ac:dyDescent="0.3">
      <c r="A61">
        <v>62</v>
      </c>
      <c r="B61">
        <v>248044901</v>
      </c>
      <c r="C61">
        <v>1</v>
      </c>
      <c r="D61">
        <v>1.19</v>
      </c>
      <c r="E61">
        <v>2</v>
      </c>
      <c r="F61">
        <v>0.81799999999999995</v>
      </c>
      <c r="G61">
        <v>1588</v>
      </c>
      <c r="H61">
        <v>794</v>
      </c>
      <c r="I61">
        <v>794</v>
      </c>
      <c r="J61">
        <v>0</v>
      </c>
      <c r="K61">
        <v>591</v>
      </c>
      <c r="L61">
        <v>0.40699999999999997</v>
      </c>
      <c r="M61">
        <v>0</v>
      </c>
      <c r="N61">
        <v>0.253</v>
      </c>
      <c r="O61">
        <v>0</v>
      </c>
    </row>
    <row r="62" spans="1:15" x14ac:dyDescent="0.3">
      <c r="A62">
        <v>63</v>
      </c>
      <c r="B62">
        <v>253529101</v>
      </c>
      <c r="C62">
        <v>1</v>
      </c>
      <c r="D62">
        <v>2.2770000000000001</v>
      </c>
      <c r="E62">
        <v>2</v>
      </c>
      <c r="F62">
        <v>1.0660000000000001</v>
      </c>
      <c r="G62">
        <v>1596</v>
      </c>
      <c r="H62">
        <v>798</v>
      </c>
      <c r="I62">
        <v>798</v>
      </c>
      <c r="J62">
        <v>0</v>
      </c>
      <c r="K62">
        <v>596</v>
      </c>
      <c r="L62">
        <v>2.0089999999999999</v>
      </c>
      <c r="M62">
        <v>0</v>
      </c>
      <c r="N62">
        <v>0</v>
      </c>
      <c r="O62">
        <v>0</v>
      </c>
    </row>
    <row r="63" spans="1:15" x14ac:dyDescent="0.3">
      <c r="A63">
        <v>64</v>
      </c>
      <c r="B63">
        <v>256334601</v>
      </c>
      <c r="C63">
        <v>182</v>
      </c>
      <c r="D63">
        <v>4.6219999999999999</v>
      </c>
      <c r="E63">
        <v>6</v>
      </c>
      <c r="F63">
        <v>1.298</v>
      </c>
      <c r="G63">
        <v>716</v>
      </c>
      <c r="H63">
        <v>427</v>
      </c>
      <c r="I63">
        <v>289</v>
      </c>
      <c r="J63">
        <v>138</v>
      </c>
      <c r="K63">
        <v>181</v>
      </c>
      <c r="L63">
        <v>5.6609999999999996</v>
      </c>
      <c r="M63">
        <v>0</v>
      </c>
      <c r="N63">
        <v>1.651</v>
      </c>
      <c r="O63">
        <v>0.03</v>
      </c>
    </row>
    <row r="64" spans="1:15" x14ac:dyDescent="0.3">
      <c r="A64">
        <v>65</v>
      </c>
      <c r="B64">
        <v>257051801</v>
      </c>
      <c r="C64">
        <v>393</v>
      </c>
      <c r="D64">
        <v>4.024</v>
      </c>
      <c r="E64">
        <v>6</v>
      </c>
      <c r="F64">
        <v>1.161</v>
      </c>
      <c r="G64">
        <v>2160</v>
      </c>
      <c r="H64">
        <v>1199</v>
      </c>
      <c r="I64">
        <v>961</v>
      </c>
      <c r="J64">
        <v>238</v>
      </c>
      <c r="K64">
        <v>595</v>
      </c>
      <c r="L64">
        <v>5.069</v>
      </c>
      <c r="M64">
        <v>0</v>
      </c>
      <c r="N64">
        <v>1.696</v>
      </c>
      <c r="O64">
        <v>0</v>
      </c>
    </row>
    <row r="65" spans="1:15" x14ac:dyDescent="0.3">
      <c r="A65">
        <v>66</v>
      </c>
      <c r="B65">
        <v>257872901</v>
      </c>
      <c r="C65">
        <v>1</v>
      </c>
      <c r="D65">
        <v>2.7789999999999999</v>
      </c>
      <c r="E65">
        <v>4</v>
      </c>
      <c r="F65">
        <v>2.2309999999999999</v>
      </c>
      <c r="G65">
        <v>202</v>
      </c>
      <c r="H65">
        <v>101</v>
      </c>
      <c r="I65">
        <v>101</v>
      </c>
      <c r="J65">
        <v>0</v>
      </c>
      <c r="K65">
        <v>75</v>
      </c>
      <c r="L65">
        <v>1.675</v>
      </c>
      <c r="M65">
        <v>0</v>
      </c>
      <c r="N65">
        <v>0.16900000000000001</v>
      </c>
      <c r="O65">
        <v>0</v>
      </c>
    </row>
    <row r="66" spans="1:15" x14ac:dyDescent="0.3">
      <c r="A66">
        <v>67</v>
      </c>
      <c r="B66">
        <v>259827801</v>
      </c>
      <c r="C66">
        <v>301</v>
      </c>
      <c r="D66">
        <v>4.3479999999999999</v>
      </c>
      <c r="E66">
        <v>6</v>
      </c>
      <c r="F66">
        <v>1.123</v>
      </c>
      <c r="G66">
        <v>1800</v>
      </c>
      <c r="H66">
        <v>1002</v>
      </c>
      <c r="I66">
        <v>798</v>
      </c>
      <c r="J66">
        <v>204</v>
      </c>
      <c r="K66">
        <v>519</v>
      </c>
      <c r="L66">
        <v>5.7789999999999999</v>
      </c>
      <c r="M66">
        <v>0</v>
      </c>
      <c r="N66">
        <v>1.7310000000000001</v>
      </c>
      <c r="O66">
        <v>0.01</v>
      </c>
    </row>
    <row r="67" spans="1:15" x14ac:dyDescent="0.3">
      <c r="A67">
        <v>68</v>
      </c>
      <c r="B67">
        <v>261217901</v>
      </c>
      <c r="C67">
        <v>85</v>
      </c>
      <c r="D67">
        <v>6.4029999999999996</v>
      </c>
      <c r="E67">
        <v>7</v>
      </c>
      <c r="F67">
        <v>2.3940000000000001</v>
      </c>
      <c r="G67">
        <v>276</v>
      </c>
      <c r="H67">
        <v>172</v>
      </c>
      <c r="I67">
        <v>104</v>
      </c>
      <c r="J67">
        <v>68</v>
      </c>
      <c r="K67">
        <v>66</v>
      </c>
      <c r="L67">
        <v>5.89</v>
      </c>
      <c r="M67">
        <v>0</v>
      </c>
      <c r="N67">
        <v>1.7969999999999999</v>
      </c>
      <c r="O67">
        <v>0</v>
      </c>
    </row>
    <row r="68" spans="1:15" x14ac:dyDescent="0.3">
      <c r="A68">
        <v>69</v>
      </c>
      <c r="B68">
        <v>262938201</v>
      </c>
      <c r="C68">
        <v>34</v>
      </c>
      <c r="D68">
        <v>4.327</v>
      </c>
      <c r="E68">
        <v>6</v>
      </c>
      <c r="F68">
        <v>0.79100000000000004</v>
      </c>
      <c r="G68">
        <v>192</v>
      </c>
      <c r="H68">
        <v>107</v>
      </c>
      <c r="I68">
        <v>85</v>
      </c>
      <c r="J68">
        <v>22</v>
      </c>
      <c r="K68">
        <v>55</v>
      </c>
      <c r="L68">
        <v>6.2320000000000002</v>
      </c>
      <c r="M68">
        <v>0</v>
      </c>
      <c r="N68">
        <v>1.5449999999999999</v>
      </c>
      <c r="O68">
        <v>0</v>
      </c>
    </row>
    <row r="69" spans="1:15" x14ac:dyDescent="0.3">
      <c r="A69">
        <v>70</v>
      </c>
      <c r="B69">
        <v>263181301</v>
      </c>
      <c r="C69">
        <v>22</v>
      </c>
      <c r="D69">
        <v>2.2709999999999999</v>
      </c>
      <c r="E69">
        <v>6</v>
      </c>
      <c r="F69">
        <v>1.1850000000000001</v>
      </c>
      <c r="G69">
        <v>332</v>
      </c>
      <c r="H69">
        <v>175</v>
      </c>
      <c r="I69">
        <v>157</v>
      </c>
      <c r="J69">
        <v>18</v>
      </c>
      <c r="K69">
        <v>115</v>
      </c>
      <c r="L69">
        <v>1.7070000000000001</v>
      </c>
      <c r="M69">
        <v>0</v>
      </c>
      <c r="N69">
        <v>2.0920000000000001</v>
      </c>
      <c r="O69">
        <v>0</v>
      </c>
    </row>
    <row r="70" spans="1:15" x14ac:dyDescent="0.3">
      <c r="A70">
        <v>71</v>
      </c>
      <c r="B70">
        <v>266876301</v>
      </c>
      <c r="C70">
        <v>4</v>
      </c>
      <c r="D70">
        <v>1.2589999999999999</v>
      </c>
      <c r="E70">
        <v>6</v>
      </c>
      <c r="F70">
        <v>0.86899999999999999</v>
      </c>
      <c r="G70">
        <v>914</v>
      </c>
      <c r="H70">
        <v>457</v>
      </c>
      <c r="I70">
        <v>457</v>
      </c>
      <c r="J70">
        <v>0</v>
      </c>
      <c r="K70">
        <v>338</v>
      </c>
      <c r="L70">
        <v>0.93799999999999994</v>
      </c>
      <c r="M70">
        <v>0.09</v>
      </c>
      <c r="N70">
        <v>0.108</v>
      </c>
      <c r="O70">
        <v>0.5</v>
      </c>
    </row>
    <row r="71" spans="1:15" x14ac:dyDescent="0.3">
      <c r="A71">
        <v>72</v>
      </c>
      <c r="B71">
        <v>267044101</v>
      </c>
      <c r="C71">
        <v>184</v>
      </c>
      <c r="D71">
        <v>4.1719999999999997</v>
      </c>
      <c r="E71">
        <v>6</v>
      </c>
      <c r="F71">
        <v>1.2250000000000001</v>
      </c>
      <c r="G71">
        <v>1776</v>
      </c>
      <c r="H71">
        <v>966</v>
      </c>
      <c r="I71">
        <v>810</v>
      </c>
      <c r="J71">
        <v>156</v>
      </c>
      <c r="K71">
        <v>591</v>
      </c>
      <c r="L71">
        <v>5.07</v>
      </c>
      <c r="M71">
        <v>0</v>
      </c>
      <c r="N71">
        <v>1.7989999999999999</v>
      </c>
      <c r="O71">
        <v>0.02</v>
      </c>
    </row>
    <row r="72" spans="1:15" x14ac:dyDescent="0.3">
      <c r="A72">
        <v>73</v>
      </c>
      <c r="B72">
        <v>267411001</v>
      </c>
      <c r="C72">
        <v>3</v>
      </c>
      <c r="D72">
        <v>3.4750000000000001</v>
      </c>
      <c r="E72">
        <v>5</v>
      </c>
      <c r="F72">
        <v>1.8109999999999999</v>
      </c>
      <c r="G72">
        <v>662</v>
      </c>
      <c r="H72">
        <v>332</v>
      </c>
      <c r="I72">
        <v>330</v>
      </c>
      <c r="J72">
        <v>2</v>
      </c>
      <c r="K72">
        <v>245</v>
      </c>
      <c r="L72">
        <v>4.9619999999999997</v>
      </c>
      <c r="M72">
        <v>0</v>
      </c>
      <c r="N72">
        <v>0.48799999999999999</v>
      </c>
      <c r="O72">
        <v>0</v>
      </c>
    </row>
    <row r="73" spans="1:15" x14ac:dyDescent="0.3">
      <c r="A73">
        <v>74</v>
      </c>
      <c r="B73">
        <v>268164901</v>
      </c>
      <c r="C73">
        <v>277</v>
      </c>
      <c r="D73">
        <v>4.5149999999999997</v>
      </c>
      <c r="E73">
        <v>6</v>
      </c>
      <c r="F73">
        <v>1.0149999999999999</v>
      </c>
      <c r="G73">
        <v>1345</v>
      </c>
      <c r="H73">
        <v>771</v>
      </c>
      <c r="I73">
        <v>574</v>
      </c>
      <c r="J73">
        <v>197</v>
      </c>
      <c r="K73">
        <v>366</v>
      </c>
      <c r="L73">
        <v>6.9930000000000003</v>
      </c>
      <c r="M73">
        <v>0</v>
      </c>
      <c r="N73">
        <v>1.784</v>
      </c>
      <c r="O73">
        <v>0.01</v>
      </c>
    </row>
    <row r="74" spans="1:15" x14ac:dyDescent="0.3">
      <c r="A74">
        <v>75</v>
      </c>
      <c r="B74">
        <v>268192501</v>
      </c>
      <c r="C74">
        <v>321</v>
      </c>
      <c r="D74">
        <v>3.7330000000000001</v>
      </c>
      <c r="E74">
        <v>6</v>
      </c>
      <c r="F74">
        <v>0.85599999999999998</v>
      </c>
      <c r="G74">
        <v>2032</v>
      </c>
      <c r="H74">
        <v>1111</v>
      </c>
      <c r="I74">
        <v>921</v>
      </c>
      <c r="J74">
        <v>190</v>
      </c>
      <c r="K74">
        <v>595</v>
      </c>
      <c r="L74">
        <v>4.88</v>
      </c>
      <c r="M74">
        <v>0</v>
      </c>
      <c r="N74">
        <v>1.77</v>
      </c>
      <c r="O74">
        <v>0.01</v>
      </c>
    </row>
    <row r="75" spans="1:15" x14ac:dyDescent="0.3">
      <c r="A75">
        <v>76</v>
      </c>
      <c r="B75">
        <v>269306201</v>
      </c>
      <c r="C75">
        <v>314</v>
      </c>
      <c r="D75">
        <v>4.5110000000000001</v>
      </c>
      <c r="E75">
        <v>6</v>
      </c>
      <c r="F75">
        <v>0.98899999999999999</v>
      </c>
      <c r="G75">
        <v>1500</v>
      </c>
      <c r="H75">
        <v>865</v>
      </c>
      <c r="I75">
        <v>635</v>
      </c>
      <c r="J75">
        <v>230</v>
      </c>
      <c r="K75">
        <v>421</v>
      </c>
      <c r="L75">
        <v>6.0839999999999996</v>
      </c>
      <c r="M75">
        <v>0</v>
      </c>
      <c r="N75">
        <v>1.7010000000000001</v>
      </c>
      <c r="O75">
        <v>0.01</v>
      </c>
    </row>
    <row r="76" spans="1:15" x14ac:dyDescent="0.3">
      <c r="A76">
        <v>77</v>
      </c>
      <c r="B76">
        <v>270552801</v>
      </c>
      <c r="C76">
        <v>205</v>
      </c>
      <c r="D76">
        <v>4.2830000000000004</v>
      </c>
      <c r="E76">
        <v>6</v>
      </c>
      <c r="F76">
        <v>1.0129999999999999</v>
      </c>
      <c r="G76">
        <v>1574</v>
      </c>
      <c r="H76">
        <v>844</v>
      </c>
      <c r="I76">
        <v>730</v>
      </c>
      <c r="J76">
        <v>114</v>
      </c>
      <c r="K76">
        <v>484</v>
      </c>
      <c r="L76">
        <v>6.85</v>
      </c>
      <c r="M76">
        <v>0</v>
      </c>
      <c r="N76">
        <v>1.726</v>
      </c>
      <c r="O76">
        <v>0</v>
      </c>
    </row>
    <row r="77" spans="1:15" x14ac:dyDescent="0.3">
      <c r="A77">
        <v>78</v>
      </c>
      <c r="B77">
        <v>270862901</v>
      </c>
      <c r="C77">
        <v>202</v>
      </c>
      <c r="D77">
        <v>4.7779999999999996</v>
      </c>
      <c r="E77">
        <v>6</v>
      </c>
      <c r="F77">
        <v>1.1479999999999999</v>
      </c>
      <c r="G77">
        <v>750</v>
      </c>
      <c r="H77">
        <v>453</v>
      </c>
      <c r="I77">
        <v>297</v>
      </c>
      <c r="J77">
        <v>156</v>
      </c>
      <c r="K77">
        <v>191</v>
      </c>
      <c r="L77">
        <v>6.4720000000000004</v>
      </c>
      <c r="M77">
        <v>0</v>
      </c>
      <c r="N77">
        <v>1.7070000000000001</v>
      </c>
      <c r="O77">
        <v>0.01</v>
      </c>
    </row>
    <row r="78" spans="1:15" x14ac:dyDescent="0.3">
      <c r="A78">
        <v>79</v>
      </c>
      <c r="B78">
        <v>271207601</v>
      </c>
      <c r="C78">
        <v>1</v>
      </c>
      <c r="D78">
        <v>1.143</v>
      </c>
      <c r="E78">
        <v>1</v>
      </c>
      <c r="F78">
        <v>0.84399999999999997</v>
      </c>
      <c r="G78">
        <v>238</v>
      </c>
      <c r="H78">
        <v>119</v>
      </c>
      <c r="I78">
        <v>119</v>
      </c>
      <c r="J78">
        <v>0</v>
      </c>
      <c r="K78">
        <v>87</v>
      </c>
      <c r="L78">
        <v>0.37</v>
      </c>
      <c r="M78">
        <v>0</v>
      </c>
      <c r="N78">
        <v>1.6E-2</v>
      </c>
      <c r="O78">
        <v>0</v>
      </c>
    </row>
    <row r="79" spans="1:15" x14ac:dyDescent="0.3">
      <c r="A79">
        <v>80</v>
      </c>
      <c r="B79">
        <v>271501201</v>
      </c>
      <c r="C79">
        <v>450</v>
      </c>
      <c r="D79">
        <v>5.3010000000000002</v>
      </c>
      <c r="E79">
        <v>7</v>
      </c>
      <c r="F79">
        <v>1.7749999999999999</v>
      </c>
      <c r="G79">
        <v>1855</v>
      </c>
      <c r="H79">
        <v>1050</v>
      </c>
      <c r="I79">
        <v>805</v>
      </c>
      <c r="J79">
        <v>245</v>
      </c>
      <c r="K79">
        <v>449</v>
      </c>
      <c r="L79">
        <v>5.3159999999999998</v>
      </c>
      <c r="M79">
        <v>0</v>
      </c>
      <c r="N79">
        <v>1.7509999999999999</v>
      </c>
      <c r="O79">
        <v>0</v>
      </c>
    </row>
    <row r="80" spans="1:15" x14ac:dyDescent="0.3">
      <c r="A80">
        <v>81</v>
      </c>
      <c r="B80">
        <v>271671501</v>
      </c>
      <c r="C80">
        <v>3</v>
      </c>
      <c r="D80">
        <v>1.7769999999999999</v>
      </c>
      <c r="E80">
        <v>5</v>
      </c>
      <c r="F80">
        <v>1.0069999999999999</v>
      </c>
      <c r="G80">
        <v>1070</v>
      </c>
      <c r="H80">
        <v>535</v>
      </c>
      <c r="I80">
        <v>535</v>
      </c>
      <c r="J80">
        <v>0</v>
      </c>
      <c r="K80">
        <v>404</v>
      </c>
      <c r="L80">
        <v>1.165</v>
      </c>
      <c r="M80">
        <v>0</v>
      </c>
      <c r="N80">
        <v>0.33400000000000002</v>
      </c>
      <c r="O80">
        <v>0</v>
      </c>
    </row>
    <row r="81" spans="1:15" x14ac:dyDescent="0.3">
      <c r="A81">
        <v>82</v>
      </c>
      <c r="B81">
        <v>273687001</v>
      </c>
      <c r="C81">
        <v>1</v>
      </c>
      <c r="D81">
        <v>1.599</v>
      </c>
      <c r="E81">
        <v>2</v>
      </c>
      <c r="F81">
        <v>1.5840000000000001</v>
      </c>
      <c r="G81">
        <v>14</v>
      </c>
      <c r="H81">
        <v>7</v>
      </c>
      <c r="I81">
        <v>7</v>
      </c>
      <c r="J81">
        <v>0</v>
      </c>
      <c r="K81">
        <v>5</v>
      </c>
      <c r="L81">
        <v>0</v>
      </c>
      <c r="M81">
        <v>0</v>
      </c>
      <c r="N81">
        <v>0</v>
      </c>
      <c r="O81">
        <v>0</v>
      </c>
    </row>
    <row r="82" spans="1:15" x14ac:dyDescent="0.3">
      <c r="A82">
        <v>83</v>
      </c>
      <c r="B82">
        <v>274252701</v>
      </c>
      <c r="C82">
        <v>1</v>
      </c>
      <c r="D82">
        <v>2.6680000000000001</v>
      </c>
      <c r="E82">
        <v>3</v>
      </c>
      <c r="F82">
        <v>1.42</v>
      </c>
      <c r="G82">
        <v>1598</v>
      </c>
      <c r="H82">
        <v>799</v>
      </c>
      <c r="I82">
        <v>799</v>
      </c>
      <c r="J82">
        <v>0</v>
      </c>
      <c r="K82">
        <v>595</v>
      </c>
      <c r="L82">
        <v>3.0030000000000001</v>
      </c>
      <c r="M82">
        <v>0</v>
      </c>
      <c r="N82">
        <v>0</v>
      </c>
      <c r="O82">
        <v>0</v>
      </c>
    </row>
    <row r="83" spans="1:15" x14ac:dyDescent="0.3">
      <c r="A83">
        <v>84</v>
      </c>
      <c r="B83">
        <v>275473701</v>
      </c>
      <c r="C83">
        <v>89</v>
      </c>
      <c r="D83">
        <v>4.6760000000000002</v>
      </c>
      <c r="E83">
        <v>6</v>
      </c>
      <c r="F83">
        <v>1.1419999999999999</v>
      </c>
      <c r="G83">
        <v>347</v>
      </c>
      <c r="H83">
        <v>204</v>
      </c>
      <c r="I83">
        <v>143</v>
      </c>
      <c r="J83">
        <v>61</v>
      </c>
      <c r="K83">
        <v>88</v>
      </c>
      <c r="L83">
        <v>6.5869999999999997</v>
      </c>
      <c r="M83">
        <v>0.02</v>
      </c>
      <c r="N83">
        <v>1.7649999999999999</v>
      </c>
      <c r="O83">
        <v>0.03</v>
      </c>
    </row>
    <row r="84" spans="1:15" x14ac:dyDescent="0.3">
      <c r="A84">
        <v>85</v>
      </c>
      <c r="B84">
        <v>282893001</v>
      </c>
      <c r="C84">
        <v>493</v>
      </c>
      <c r="D84">
        <v>4.3390000000000004</v>
      </c>
      <c r="E84">
        <v>6</v>
      </c>
      <c r="F84">
        <v>1.196</v>
      </c>
      <c r="G84">
        <v>2245</v>
      </c>
      <c r="H84">
        <v>1280</v>
      </c>
      <c r="I84">
        <v>965</v>
      </c>
      <c r="J84">
        <v>315</v>
      </c>
      <c r="K84">
        <v>590</v>
      </c>
      <c r="L84">
        <v>5.89</v>
      </c>
      <c r="M84">
        <v>0</v>
      </c>
      <c r="N84">
        <v>1.7709999999999999</v>
      </c>
      <c r="O84">
        <v>0.01</v>
      </c>
    </row>
    <row r="85" spans="1:15" x14ac:dyDescent="0.3">
      <c r="A85">
        <v>86</v>
      </c>
      <c r="B85">
        <v>283237601</v>
      </c>
      <c r="C85">
        <v>128</v>
      </c>
      <c r="D85">
        <v>4.47</v>
      </c>
      <c r="E85">
        <v>7</v>
      </c>
      <c r="F85">
        <v>1.0489999999999999</v>
      </c>
      <c r="G85">
        <v>583</v>
      </c>
      <c r="H85">
        <v>344</v>
      </c>
      <c r="I85">
        <v>239</v>
      </c>
      <c r="J85">
        <v>105</v>
      </c>
      <c r="K85">
        <v>158</v>
      </c>
      <c r="L85">
        <v>4.476</v>
      </c>
      <c r="M85">
        <v>0.01</v>
      </c>
      <c r="N85">
        <v>1.659</v>
      </c>
      <c r="O85">
        <v>0.04</v>
      </c>
    </row>
    <row r="86" spans="1:15" x14ac:dyDescent="0.3">
      <c r="A86">
        <v>87</v>
      </c>
      <c r="B86">
        <v>284492401</v>
      </c>
      <c r="C86">
        <v>237</v>
      </c>
      <c r="D86">
        <v>3.9409999999999998</v>
      </c>
      <c r="E86">
        <v>6</v>
      </c>
      <c r="F86">
        <v>0.999</v>
      </c>
      <c r="G86">
        <v>1923</v>
      </c>
      <c r="H86">
        <v>1039</v>
      </c>
      <c r="I86">
        <v>884</v>
      </c>
      <c r="J86">
        <v>155</v>
      </c>
      <c r="K86">
        <v>592</v>
      </c>
      <c r="L86">
        <v>6.0010000000000003</v>
      </c>
      <c r="M86">
        <v>0.01</v>
      </c>
      <c r="N86">
        <v>1.827</v>
      </c>
      <c r="O86">
        <v>0.01</v>
      </c>
    </row>
    <row r="87" spans="1:15" x14ac:dyDescent="0.3">
      <c r="A87">
        <v>88</v>
      </c>
      <c r="B87">
        <v>285373201</v>
      </c>
      <c r="C87">
        <v>282</v>
      </c>
      <c r="D87">
        <v>4.5270000000000001</v>
      </c>
      <c r="E87">
        <v>6</v>
      </c>
      <c r="F87">
        <v>0.87</v>
      </c>
      <c r="G87">
        <v>1314</v>
      </c>
      <c r="H87">
        <v>753</v>
      </c>
      <c r="I87">
        <v>561</v>
      </c>
      <c r="J87">
        <v>192</v>
      </c>
      <c r="K87">
        <v>353</v>
      </c>
      <c r="L87">
        <v>6.8239999999999998</v>
      </c>
      <c r="M87">
        <v>0</v>
      </c>
      <c r="N87">
        <v>1.704</v>
      </c>
      <c r="O87">
        <v>0</v>
      </c>
    </row>
    <row r="88" spans="1:15" x14ac:dyDescent="0.3">
      <c r="A88">
        <v>89</v>
      </c>
      <c r="B88">
        <v>285391201</v>
      </c>
      <c r="C88">
        <v>1</v>
      </c>
      <c r="D88">
        <v>1.4590000000000001</v>
      </c>
      <c r="E88">
        <v>2</v>
      </c>
      <c r="F88">
        <v>0.99399999999999999</v>
      </c>
      <c r="G88">
        <v>192</v>
      </c>
      <c r="H88">
        <v>96</v>
      </c>
      <c r="I88">
        <v>96</v>
      </c>
      <c r="J88">
        <v>0</v>
      </c>
      <c r="K88">
        <v>71</v>
      </c>
      <c r="L88">
        <v>0.76300000000000001</v>
      </c>
      <c r="M88">
        <v>0</v>
      </c>
      <c r="N88">
        <v>0</v>
      </c>
      <c r="O88">
        <v>0</v>
      </c>
    </row>
    <row r="89" spans="1:15" x14ac:dyDescent="0.3">
      <c r="A89">
        <v>90</v>
      </c>
      <c r="B89">
        <v>287074901</v>
      </c>
      <c r="C89">
        <v>1</v>
      </c>
      <c r="D89">
        <v>1.133</v>
      </c>
      <c r="E89">
        <v>2</v>
      </c>
      <c r="F89">
        <v>0.73399999999999999</v>
      </c>
      <c r="G89">
        <v>1574</v>
      </c>
      <c r="H89">
        <v>787</v>
      </c>
      <c r="I89">
        <v>787</v>
      </c>
      <c r="J89">
        <v>0</v>
      </c>
      <c r="K89">
        <v>593</v>
      </c>
      <c r="L89">
        <v>0.41499999999999998</v>
      </c>
      <c r="M89">
        <v>0</v>
      </c>
      <c r="N89">
        <v>0</v>
      </c>
      <c r="O89">
        <v>0</v>
      </c>
    </row>
    <row r="90" spans="1:15" x14ac:dyDescent="0.3">
      <c r="A90">
        <v>91</v>
      </c>
      <c r="B90">
        <v>287392801</v>
      </c>
      <c r="C90">
        <v>1</v>
      </c>
      <c r="D90">
        <v>2.706</v>
      </c>
      <c r="E90">
        <v>3</v>
      </c>
      <c r="F90">
        <v>1.1890000000000001</v>
      </c>
      <c r="G90">
        <v>1594</v>
      </c>
      <c r="H90">
        <v>797</v>
      </c>
      <c r="I90">
        <v>797</v>
      </c>
      <c r="J90">
        <v>0</v>
      </c>
      <c r="K90">
        <v>596</v>
      </c>
      <c r="L90">
        <v>3.004</v>
      </c>
      <c r="M90">
        <v>0</v>
      </c>
      <c r="N90">
        <v>0</v>
      </c>
      <c r="O90">
        <v>0</v>
      </c>
    </row>
    <row r="91" spans="1:15" x14ac:dyDescent="0.3">
      <c r="A91">
        <v>92</v>
      </c>
      <c r="B91">
        <v>287882201</v>
      </c>
      <c r="C91">
        <v>3</v>
      </c>
      <c r="D91">
        <v>1.2410000000000001</v>
      </c>
      <c r="E91">
        <v>6</v>
      </c>
      <c r="F91">
        <v>0.72399999999999998</v>
      </c>
      <c r="G91">
        <v>1396</v>
      </c>
      <c r="H91">
        <v>698</v>
      </c>
      <c r="I91">
        <v>698</v>
      </c>
      <c r="J91">
        <v>0</v>
      </c>
      <c r="K91">
        <v>524</v>
      </c>
      <c r="L91">
        <v>0.54600000000000004</v>
      </c>
      <c r="M91">
        <v>0</v>
      </c>
      <c r="N91">
        <v>0.56399999999999995</v>
      </c>
      <c r="O91">
        <v>0</v>
      </c>
    </row>
    <row r="92" spans="1:15" x14ac:dyDescent="0.3">
      <c r="A92">
        <v>94</v>
      </c>
      <c r="B92">
        <v>291918801</v>
      </c>
      <c r="C92">
        <v>276</v>
      </c>
      <c r="D92">
        <v>3.8109999999999999</v>
      </c>
      <c r="E92">
        <v>6</v>
      </c>
      <c r="F92">
        <v>0.73099999999999998</v>
      </c>
      <c r="G92">
        <v>1546</v>
      </c>
      <c r="H92">
        <v>883</v>
      </c>
      <c r="I92">
        <v>663</v>
      </c>
      <c r="J92">
        <v>220</v>
      </c>
      <c r="K92">
        <v>456</v>
      </c>
      <c r="L92">
        <v>4.8220000000000001</v>
      </c>
      <c r="M92">
        <v>0</v>
      </c>
      <c r="N92">
        <v>1.716</v>
      </c>
      <c r="O92">
        <v>0.02</v>
      </c>
    </row>
    <row r="93" spans="1:15" x14ac:dyDescent="0.3">
      <c r="A93">
        <v>95</v>
      </c>
      <c r="B93">
        <v>294077501</v>
      </c>
      <c r="C93">
        <v>239</v>
      </c>
      <c r="D93">
        <v>4.7409999999999997</v>
      </c>
      <c r="E93">
        <v>6</v>
      </c>
      <c r="F93">
        <v>1.4259999999999999</v>
      </c>
      <c r="G93">
        <v>1336</v>
      </c>
      <c r="H93">
        <v>757</v>
      </c>
      <c r="I93">
        <v>579</v>
      </c>
      <c r="J93">
        <v>178</v>
      </c>
      <c r="K93">
        <v>391</v>
      </c>
      <c r="L93">
        <v>5.9589999999999996</v>
      </c>
      <c r="M93">
        <v>0</v>
      </c>
      <c r="N93">
        <v>1.8049999999999999</v>
      </c>
      <c r="O93">
        <v>0.01</v>
      </c>
    </row>
    <row r="94" spans="1:15" x14ac:dyDescent="0.3">
      <c r="A94">
        <v>96</v>
      </c>
      <c r="B94">
        <v>294851801</v>
      </c>
      <c r="C94">
        <v>1</v>
      </c>
      <c r="D94">
        <v>2.6680000000000001</v>
      </c>
      <c r="E94">
        <v>3</v>
      </c>
      <c r="F94">
        <v>1.5349999999999999</v>
      </c>
      <c r="G94">
        <v>1592</v>
      </c>
      <c r="H94">
        <v>796</v>
      </c>
      <c r="I94">
        <v>796</v>
      </c>
      <c r="J94">
        <v>0</v>
      </c>
      <c r="K94">
        <v>594</v>
      </c>
      <c r="L94">
        <v>3.008</v>
      </c>
      <c r="M94">
        <v>0</v>
      </c>
      <c r="N94">
        <v>0.16900000000000001</v>
      </c>
      <c r="O94">
        <v>0</v>
      </c>
    </row>
    <row r="95" spans="1:15" x14ac:dyDescent="0.3">
      <c r="A95">
        <v>97</v>
      </c>
      <c r="B95">
        <v>295786301</v>
      </c>
      <c r="C95">
        <v>238</v>
      </c>
      <c r="D95">
        <v>4.1139999999999999</v>
      </c>
      <c r="E95">
        <v>6</v>
      </c>
      <c r="F95">
        <v>1.222</v>
      </c>
      <c r="G95">
        <v>1231</v>
      </c>
      <c r="H95">
        <v>686</v>
      </c>
      <c r="I95">
        <v>545</v>
      </c>
      <c r="J95">
        <v>141</v>
      </c>
      <c r="K95">
        <v>336</v>
      </c>
      <c r="L95">
        <v>5.1890000000000001</v>
      </c>
      <c r="M95">
        <v>0</v>
      </c>
      <c r="N95">
        <v>1.593</v>
      </c>
      <c r="O95">
        <v>0</v>
      </c>
    </row>
    <row r="96" spans="1:15" x14ac:dyDescent="0.3">
      <c r="A96">
        <v>98</v>
      </c>
      <c r="B96">
        <v>295832401</v>
      </c>
      <c r="C96">
        <v>2</v>
      </c>
      <c r="D96">
        <v>1.7070000000000001</v>
      </c>
      <c r="E96">
        <v>5</v>
      </c>
      <c r="F96">
        <v>0.92600000000000005</v>
      </c>
      <c r="G96">
        <v>586</v>
      </c>
      <c r="H96">
        <v>293</v>
      </c>
      <c r="I96">
        <v>293</v>
      </c>
      <c r="J96">
        <v>0</v>
      </c>
      <c r="K96">
        <v>220</v>
      </c>
      <c r="L96">
        <v>1.363</v>
      </c>
      <c r="M96">
        <v>0</v>
      </c>
      <c r="N96">
        <v>0.34300000000000003</v>
      </c>
      <c r="O96">
        <v>0</v>
      </c>
    </row>
    <row r="97" spans="1:15" x14ac:dyDescent="0.3">
      <c r="A97">
        <v>99</v>
      </c>
      <c r="B97">
        <v>296967301</v>
      </c>
      <c r="C97">
        <v>178</v>
      </c>
      <c r="D97">
        <v>3.6659999999999999</v>
      </c>
      <c r="E97">
        <v>6</v>
      </c>
      <c r="F97">
        <v>1.224</v>
      </c>
      <c r="G97">
        <v>1825</v>
      </c>
      <c r="H97">
        <v>968</v>
      </c>
      <c r="I97">
        <v>857</v>
      </c>
      <c r="J97">
        <v>111</v>
      </c>
      <c r="K97">
        <v>592</v>
      </c>
      <c r="L97">
        <v>5.5860000000000003</v>
      </c>
      <c r="M97">
        <v>0</v>
      </c>
      <c r="N97">
        <v>1.792</v>
      </c>
      <c r="O97">
        <v>0</v>
      </c>
    </row>
    <row r="98" spans="1:15" x14ac:dyDescent="0.3">
      <c r="A98">
        <v>100</v>
      </c>
      <c r="B98">
        <v>297260101</v>
      </c>
      <c r="C98">
        <v>120</v>
      </c>
      <c r="D98">
        <v>4.3070000000000004</v>
      </c>
      <c r="E98">
        <v>6</v>
      </c>
      <c r="F98">
        <v>1.046</v>
      </c>
      <c r="G98">
        <v>707</v>
      </c>
      <c r="H98">
        <v>398</v>
      </c>
      <c r="I98">
        <v>309</v>
      </c>
      <c r="J98">
        <v>89</v>
      </c>
      <c r="K98">
        <v>208</v>
      </c>
      <c r="L98">
        <v>6.69</v>
      </c>
      <c r="M98">
        <v>0.01</v>
      </c>
      <c r="N98">
        <v>1.675</v>
      </c>
      <c r="O98">
        <v>0.01</v>
      </c>
    </row>
    <row r="99" spans="1:15" x14ac:dyDescent="0.3">
      <c r="A99">
        <v>101</v>
      </c>
      <c r="B99">
        <v>298719001</v>
      </c>
      <c r="C99">
        <v>1</v>
      </c>
      <c r="D99">
        <v>1.147</v>
      </c>
      <c r="E99">
        <v>2</v>
      </c>
      <c r="F99">
        <v>0.86299999999999999</v>
      </c>
      <c r="G99">
        <v>462</v>
      </c>
      <c r="H99">
        <v>231</v>
      </c>
      <c r="I99">
        <v>231</v>
      </c>
      <c r="J99">
        <v>0</v>
      </c>
      <c r="K99">
        <v>175</v>
      </c>
      <c r="L99">
        <v>0.33400000000000002</v>
      </c>
      <c r="M99">
        <v>0</v>
      </c>
      <c r="N99">
        <v>0</v>
      </c>
      <c r="O99">
        <v>0</v>
      </c>
    </row>
    <row r="100" spans="1:15" x14ac:dyDescent="0.3">
      <c r="A100">
        <v>102</v>
      </c>
      <c r="B100">
        <v>303018401</v>
      </c>
      <c r="C100">
        <v>1</v>
      </c>
      <c r="D100">
        <v>1.2190000000000001</v>
      </c>
      <c r="E100">
        <v>2</v>
      </c>
      <c r="F100">
        <v>0.86199999999999999</v>
      </c>
      <c r="G100">
        <v>1578</v>
      </c>
      <c r="H100">
        <v>789</v>
      </c>
      <c r="I100">
        <v>789</v>
      </c>
      <c r="J100">
        <v>0</v>
      </c>
      <c r="K100">
        <v>591</v>
      </c>
      <c r="L100">
        <v>0.48399999999999999</v>
      </c>
      <c r="M100">
        <v>0</v>
      </c>
      <c r="N100">
        <v>4.5999999999999999E-2</v>
      </c>
      <c r="O100">
        <v>0</v>
      </c>
    </row>
    <row r="101" spans="1:15" x14ac:dyDescent="0.3">
      <c r="A101">
        <v>103</v>
      </c>
      <c r="B101">
        <v>303502201</v>
      </c>
      <c r="C101">
        <v>1</v>
      </c>
      <c r="D101">
        <v>1.5980000000000001</v>
      </c>
      <c r="E101">
        <v>2</v>
      </c>
      <c r="F101">
        <v>1.3260000000000001</v>
      </c>
      <c r="G101">
        <v>1560</v>
      </c>
      <c r="H101">
        <v>780</v>
      </c>
      <c r="I101">
        <v>780</v>
      </c>
      <c r="J101">
        <v>0</v>
      </c>
      <c r="K101">
        <v>583</v>
      </c>
      <c r="L101">
        <v>0.48599999999999999</v>
      </c>
      <c r="M101">
        <v>0</v>
      </c>
      <c r="N101">
        <v>0.13200000000000001</v>
      </c>
      <c r="O101">
        <v>0</v>
      </c>
    </row>
    <row r="102" spans="1:15" x14ac:dyDescent="0.3">
      <c r="A102">
        <v>104</v>
      </c>
      <c r="B102">
        <v>305705001</v>
      </c>
      <c r="C102">
        <v>410</v>
      </c>
      <c r="D102">
        <v>3.9489999999999998</v>
      </c>
      <c r="E102">
        <v>6</v>
      </c>
      <c r="F102">
        <v>1.028</v>
      </c>
      <c r="G102">
        <v>2132</v>
      </c>
      <c r="H102">
        <v>1195</v>
      </c>
      <c r="I102">
        <v>937</v>
      </c>
      <c r="J102">
        <v>258</v>
      </c>
      <c r="K102">
        <v>591</v>
      </c>
      <c r="L102">
        <v>4.9710000000000001</v>
      </c>
      <c r="M102">
        <v>0</v>
      </c>
      <c r="N102">
        <v>1.6819999999999999</v>
      </c>
      <c r="O102">
        <v>0</v>
      </c>
    </row>
    <row r="103" spans="1:15" x14ac:dyDescent="0.3">
      <c r="A103">
        <v>105</v>
      </c>
      <c r="B103">
        <v>311266501</v>
      </c>
      <c r="C103">
        <v>1</v>
      </c>
      <c r="D103">
        <v>1.2370000000000001</v>
      </c>
      <c r="E103">
        <v>2</v>
      </c>
      <c r="F103">
        <v>0.82399999999999995</v>
      </c>
      <c r="G103">
        <v>1584</v>
      </c>
      <c r="H103">
        <v>792</v>
      </c>
      <c r="I103">
        <v>792</v>
      </c>
      <c r="J103">
        <v>0</v>
      </c>
      <c r="K103">
        <v>593</v>
      </c>
      <c r="L103">
        <v>0.40799999999999997</v>
      </c>
      <c r="M103">
        <v>0</v>
      </c>
      <c r="N103">
        <v>7.8E-2</v>
      </c>
      <c r="O103">
        <v>0</v>
      </c>
    </row>
    <row r="104" spans="1:15" x14ac:dyDescent="0.3">
      <c r="A104">
        <v>106</v>
      </c>
      <c r="B104">
        <v>312987901</v>
      </c>
      <c r="C104">
        <v>1</v>
      </c>
      <c r="D104">
        <v>3.4020000000000001</v>
      </c>
      <c r="E104">
        <v>4</v>
      </c>
      <c r="F104">
        <v>1.1679999999999999</v>
      </c>
      <c r="G104">
        <v>1586</v>
      </c>
      <c r="H104">
        <v>793</v>
      </c>
      <c r="I104">
        <v>793</v>
      </c>
      <c r="J104">
        <v>0</v>
      </c>
      <c r="K104">
        <v>595</v>
      </c>
      <c r="L104">
        <v>5.1790000000000003</v>
      </c>
      <c r="M104">
        <v>0</v>
      </c>
      <c r="N104">
        <v>0</v>
      </c>
      <c r="O104">
        <v>0</v>
      </c>
    </row>
    <row r="105" spans="1:15" x14ac:dyDescent="0.3">
      <c r="A105">
        <v>107</v>
      </c>
      <c r="B105">
        <v>313099201</v>
      </c>
      <c r="C105">
        <v>469</v>
      </c>
      <c r="D105">
        <v>4.5890000000000004</v>
      </c>
      <c r="E105">
        <v>6</v>
      </c>
      <c r="F105">
        <v>1.0569999999999999</v>
      </c>
      <c r="G105">
        <v>1898</v>
      </c>
      <c r="H105">
        <v>1090</v>
      </c>
      <c r="I105">
        <v>808</v>
      </c>
      <c r="J105">
        <v>282</v>
      </c>
      <c r="K105">
        <v>468</v>
      </c>
      <c r="L105">
        <v>7.024</v>
      </c>
      <c r="M105">
        <v>0</v>
      </c>
      <c r="N105">
        <v>1.7250000000000001</v>
      </c>
      <c r="O105">
        <v>0.01</v>
      </c>
    </row>
    <row r="106" spans="1:15" x14ac:dyDescent="0.3">
      <c r="A106">
        <v>108</v>
      </c>
      <c r="B106">
        <v>313599001</v>
      </c>
      <c r="C106">
        <v>33</v>
      </c>
      <c r="D106">
        <v>3.1080000000000001</v>
      </c>
      <c r="E106">
        <v>5</v>
      </c>
      <c r="F106">
        <v>0.80200000000000005</v>
      </c>
      <c r="G106">
        <v>907</v>
      </c>
      <c r="H106">
        <v>466</v>
      </c>
      <c r="I106">
        <v>441</v>
      </c>
      <c r="J106">
        <v>25</v>
      </c>
      <c r="K106">
        <v>320</v>
      </c>
      <c r="L106">
        <v>5.4790000000000001</v>
      </c>
      <c r="M106">
        <v>0</v>
      </c>
      <c r="N106">
        <v>1.57</v>
      </c>
      <c r="O106">
        <v>0.03</v>
      </c>
    </row>
    <row r="107" spans="1:15" x14ac:dyDescent="0.3">
      <c r="A107">
        <v>109</v>
      </c>
      <c r="B107">
        <v>314610001</v>
      </c>
      <c r="C107">
        <v>1</v>
      </c>
      <c r="D107">
        <v>1.552</v>
      </c>
      <c r="E107">
        <v>2</v>
      </c>
      <c r="F107">
        <v>0.97699999999999998</v>
      </c>
      <c r="G107">
        <v>798</v>
      </c>
      <c r="H107">
        <v>399</v>
      </c>
      <c r="I107">
        <v>399</v>
      </c>
      <c r="J107">
        <v>0</v>
      </c>
      <c r="K107">
        <v>295</v>
      </c>
      <c r="L107">
        <v>0.63400000000000001</v>
      </c>
      <c r="M107">
        <v>0</v>
      </c>
      <c r="N107">
        <v>0.16900000000000001</v>
      </c>
      <c r="O107">
        <v>0</v>
      </c>
    </row>
    <row r="108" spans="1:15" x14ac:dyDescent="0.3">
      <c r="A108">
        <v>110</v>
      </c>
      <c r="B108">
        <v>316062301</v>
      </c>
      <c r="C108">
        <v>1</v>
      </c>
      <c r="D108">
        <v>1.2709999999999999</v>
      </c>
      <c r="E108">
        <v>2</v>
      </c>
      <c r="F108">
        <v>0.78400000000000003</v>
      </c>
      <c r="G108">
        <v>1230</v>
      </c>
      <c r="H108">
        <v>615</v>
      </c>
      <c r="I108">
        <v>615</v>
      </c>
      <c r="J108">
        <v>0</v>
      </c>
      <c r="K108">
        <v>463</v>
      </c>
      <c r="L108">
        <v>0.53900000000000003</v>
      </c>
      <c r="M108">
        <v>0</v>
      </c>
      <c r="N108">
        <v>0.13300000000000001</v>
      </c>
      <c r="O108">
        <v>0</v>
      </c>
    </row>
    <row r="109" spans="1:15" x14ac:dyDescent="0.3">
      <c r="A109">
        <v>111</v>
      </c>
      <c r="B109">
        <v>317049401</v>
      </c>
      <c r="C109">
        <v>1</v>
      </c>
      <c r="D109">
        <v>1.637</v>
      </c>
      <c r="E109">
        <v>2</v>
      </c>
      <c r="F109">
        <v>1.5660000000000001</v>
      </c>
      <c r="G109">
        <v>458</v>
      </c>
      <c r="H109">
        <v>229</v>
      </c>
      <c r="I109">
        <v>229</v>
      </c>
      <c r="J109">
        <v>0</v>
      </c>
      <c r="K109">
        <v>170</v>
      </c>
      <c r="L109">
        <v>0.33800000000000002</v>
      </c>
      <c r="M109">
        <v>0</v>
      </c>
      <c r="N109">
        <v>7.0000000000000007E-2</v>
      </c>
      <c r="O109">
        <v>0</v>
      </c>
    </row>
    <row r="110" spans="1:15" x14ac:dyDescent="0.3">
      <c r="A110">
        <v>112</v>
      </c>
      <c r="B110">
        <v>319360201</v>
      </c>
      <c r="C110">
        <v>4</v>
      </c>
      <c r="D110">
        <v>1.96</v>
      </c>
      <c r="E110">
        <v>6</v>
      </c>
      <c r="F110">
        <v>1.5569999999999999</v>
      </c>
      <c r="G110">
        <v>261</v>
      </c>
      <c r="H110">
        <v>131</v>
      </c>
      <c r="I110">
        <v>130</v>
      </c>
      <c r="J110">
        <v>1</v>
      </c>
      <c r="K110">
        <v>97</v>
      </c>
      <c r="L110">
        <v>1.5880000000000001</v>
      </c>
      <c r="M110">
        <v>0</v>
      </c>
      <c r="N110">
        <v>0.75600000000000001</v>
      </c>
      <c r="O110">
        <v>0</v>
      </c>
    </row>
    <row r="111" spans="1:15" x14ac:dyDescent="0.3">
      <c r="A111">
        <v>113</v>
      </c>
      <c r="B111">
        <v>321259701</v>
      </c>
      <c r="C111">
        <v>274</v>
      </c>
      <c r="D111">
        <v>6.2370000000000001</v>
      </c>
      <c r="E111">
        <v>7</v>
      </c>
      <c r="F111">
        <v>2.5880000000000001</v>
      </c>
      <c r="G111">
        <v>919</v>
      </c>
      <c r="H111">
        <v>556</v>
      </c>
      <c r="I111">
        <v>363</v>
      </c>
      <c r="J111">
        <v>193</v>
      </c>
      <c r="K111">
        <v>212</v>
      </c>
      <c r="L111">
        <v>6.0339999999999998</v>
      </c>
      <c r="M111">
        <v>0.01</v>
      </c>
      <c r="N111">
        <v>1.792</v>
      </c>
      <c r="O111">
        <v>0.01</v>
      </c>
    </row>
    <row r="112" spans="1:15" x14ac:dyDescent="0.3">
      <c r="A112">
        <v>114</v>
      </c>
      <c r="B112">
        <v>323653801</v>
      </c>
      <c r="C112">
        <v>399</v>
      </c>
      <c r="D112">
        <v>4.2130000000000001</v>
      </c>
      <c r="E112">
        <v>6</v>
      </c>
      <c r="F112">
        <v>0.70499999999999996</v>
      </c>
      <c r="G112">
        <v>2155</v>
      </c>
      <c r="H112">
        <v>1194</v>
      </c>
      <c r="I112">
        <v>961</v>
      </c>
      <c r="J112">
        <v>233</v>
      </c>
      <c r="K112">
        <v>591</v>
      </c>
      <c r="L112">
        <v>6.1070000000000002</v>
      </c>
      <c r="M112">
        <v>0</v>
      </c>
      <c r="N112">
        <v>1.835</v>
      </c>
      <c r="O112">
        <v>0</v>
      </c>
    </row>
    <row r="113" spans="1:15" x14ac:dyDescent="0.3">
      <c r="A113">
        <v>115</v>
      </c>
      <c r="B113">
        <v>323793801</v>
      </c>
      <c r="C113">
        <v>1</v>
      </c>
      <c r="D113">
        <v>1.6</v>
      </c>
      <c r="E113">
        <v>2</v>
      </c>
      <c r="F113">
        <v>1.345</v>
      </c>
      <c r="G113">
        <v>724</v>
      </c>
      <c r="H113">
        <v>362</v>
      </c>
      <c r="I113">
        <v>362</v>
      </c>
      <c r="J113">
        <v>0</v>
      </c>
      <c r="K113">
        <v>271</v>
      </c>
      <c r="L113">
        <v>0.59699999999999998</v>
      </c>
      <c r="M113">
        <v>0</v>
      </c>
      <c r="N113">
        <v>8.4000000000000005E-2</v>
      </c>
      <c r="O113">
        <v>0</v>
      </c>
    </row>
    <row r="114" spans="1:15" x14ac:dyDescent="0.3">
      <c r="A114">
        <v>116</v>
      </c>
      <c r="B114">
        <v>324962901</v>
      </c>
      <c r="C114">
        <v>385</v>
      </c>
      <c r="D114">
        <v>4.4589999999999996</v>
      </c>
      <c r="E114">
        <v>6</v>
      </c>
      <c r="F114">
        <v>1.202</v>
      </c>
      <c r="G114">
        <v>1668</v>
      </c>
      <c r="H114">
        <v>946</v>
      </c>
      <c r="I114">
        <v>722</v>
      </c>
      <c r="J114">
        <v>224</v>
      </c>
      <c r="K114">
        <v>427</v>
      </c>
      <c r="L114">
        <v>6.5819999999999999</v>
      </c>
      <c r="M114">
        <v>0</v>
      </c>
      <c r="N114">
        <v>1.68</v>
      </c>
      <c r="O114">
        <v>0.01</v>
      </c>
    </row>
    <row r="115" spans="1:15" x14ac:dyDescent="0.3">
      <c r="A115">
        <v>117</v>
      </c>
      <c r="B115">
        <v>325995301</v>
      </c>
      <c r="C115">
        <v>490</v>
      </c>
      <c r="D115">
        <v>4.1929999999999996</v>
      </c>
      <c r="E115">
        <v>6</v>
      </c>
      <c r="F115">
        <v>0.93799999999999994</v>
      </c>
      <c r="G115">
        <v>2241</v>
      </c>
      <c r="H115">
        <v>1288</v>
      </c>
      <c r="I115">
        <v>953</v>
      </c>
      <c r="J115">
        <v>335</v>
      </c>
      <c r="K115">
        <v>590</v>
      </c>
      <c r="L115">
        <v>5.6840000000000002</v>
      </c>
      <c r="M115">
        <v>0</v>
      </c>
      <c r="N115">
        <v>1.68</v>
      </c>
      <c r="O115">
        <v>0.01</v>
      </c>
    </row>
    <row r="116" spans="1:15" x14ac:dyDescent="0.3">
      <c r="A116">
        <v>118</v>
      </c>
      <c r="B116">
        <v>328599801</v>
      </c>
      <c r="C116">
        <v>1</v>
      </c>
      <c r="D116">
        <v>1.946</v>
      </c>
      <c r="E116">
        <v>2</v>
      </c>
      <c r="F116">
        <v>0.91900000000000004</v>
      </c>
      <c r="G116">
        <v>1580</v>
      </c>
      <c r="H116">
        <v>790</v>
      </c>
      <c r="I116">
        <v>790</v>
      </c>
      <c r="J116">
        <v>0</v>
      </c>
      <c r="K116">
        <v>595</v>
      </c>
      <c r="L116">
        <v>1.875</v>
      </c>
      <c r="M116">
        <v>0</v>
      </c>
      <c r="N116">
        <v>0</v>
      </c>
      <c r="O116">
        <v>0</v>
      </c>
    </row>
    <row r="117" spans="1:15" x14ac:dyDescent="0.3">
      <c r="A117">
        <v>119</v>
      </c>
      <c r="B117">
        <v>328792801</v>
      </c>
      <c r="C117">
        <v>1</v>
      </c>
      <c r="D117">
        <v>2.137</v>
      </c>
      <c r="E117">
        <v>3</v>
      </c>
      <c r="F117">
        <v>0.88700000000000001</v>
      </c>
      <c r="G117">
        <v>1594</v>
      </c>
      <c r="H117">
        <v>797</v>
      </c>
      <c r="I117">
        <v>797</v>
      </c>
      <c r="J117">
        <v>0</v>
      </c>
      <c r="K117">
        <v>596</v>
      </c>
      <c r="L117">
        <v>2.0089999999999999</v>
      </c>
      <c r="M117">
        <v>0</v>
      </c>
      <c r="N117">
        <v>0</v>
      </c>
      <c r="O117">
        <v>0</v>
      </c>
    </row>
    <row r="118" spans="1:15" x14ac:dyDescent="0.3">
      <c r="A118">
        <v>120</v>
      </c>
      <c r="B118">
        <v>331554501</v>
      </c>
      <c r="C118">
        <v>125</v>
      </c>
      <c r="D118">
        <v>4.2869999999999999</v>
      </c>
      <c r="E118">
        <v>6</v>
      </c>
      <c r="F118">
        <v>0.875</v>
      </c>
      <c r="G118">
        <v>851</v>
      </c>
      <c r="H118">
        <v>476</v>
      </c>
      <c r="I118">
        <v>375</v>
      </c>
      <c r="J118">
        <v>101</v>
      </c>
      <c r="K118">
        <v>262</v>
      </c>
      <c r="L118">
        <v>6.8890000000000002</v>
      </c>
      <c r="M118">
        <v>0</v>
      </c>
      <c r="N118">
        <v>1.714</v>
      </c>
      <c r="O118">
        <v>0</v>
      </c>
    </row>
    <row r="119" spans="1:15" x14ac:dyDescent="0.3">
      <c r="A119">
        <v>121</v>
      </c>
      <c r="B119">
        <v>332552101</v>
      </c>
      <c r="C119">
        <v>1</v>
      </c>
      <c r="D119">
        <v>2.4180000000000001</v>
      </c>
      <c r="E119">
        <v>3</v>
      </c>
      <c r="F119">
        <v>1.8680000000000001</v>
      </c>
      <c r="G119">
        <v>996</v>
      </c>
      <c r="H119">
        <v>498</v>
      </c>
      <c r="I119">
        <v>498</v>
      </c>
      <c r="J119">
        <v>0</v>
      </c>
      <c r="K119">
        <v>377</v>
      </c>
      <c r="L119">
        <v>2.008</v>
      </c>
      <c r="M119">
        <v>0</v>
      </c>
      <c r="N119">
        <v>0.253</v>
      </c>
      <c r="O119">
        <v>0</v>
      </c>
    </row>
    <row r="120" spans="1:15" x14ac:dyDescent="0.3">
      <c r="A120">
        <v>122</v>
      </c>
      <c r="B120">
        <v>333665401</v>
      </c>
      <c r="C120">
        <v>1</v>
      </c>
      <c r="D120">
        <v>1.68</v>
      </c>
      <c r="E120">
        <v>3</v>
      </c>
      <c r="F120">
        <v>0.97899999999999998</v>
      </c>
      <c r="G120">
        <v>1566</v>
      </c>
      <c r="H120">
        <v>783</v>
      </c>
      <c r="I120">
        <v>783</v>
      </c>
      <c r="J120">
        <v>0</v>
      </c>
      <c r="K120">
        <v>591</v>
      </c>
      <c r="L120">
        <v>0.41799999999999998</v>
      </c>
      <c r="M120">
        <v>0</v>
      </c>
      <c r="N120">
        <v>8.4000000000000005E-2</v>
      </c>
      <c r="O120">
        <v>0</v>
      </c>
    </row>
    <row r="121" spans="1:15" x14ac:dyDescent="0.3">
      <c r="A121">
        <v>123</v>
      </c>
      <c r="B121">
        <v>334480801</v>
      </c>
      <c r="C121">
        <v>1</v>
      </c>
      <c r="D121">
        <v>1.6779999999999999</v>
      </c>
      <c r="E121">
        <v>2</v>
      </c>
      <c r="F121">
        <v>1.2889999999999999</v>
      </c>
      <c r="G121">
        <v>1035</v>
      </c>
      <c r="H121">
        <v>518</v>
      </c>
      <c r="I121">
        <v>517</v>
      </c>
      <c r="J121">
        <v>1</v>
      </c>
      <c r="K121">
        <v>384</v>
      </c>
      <c r="L121">
        <v>0.58699999999999997</v>
      </c>
      <c r="M121">
        <v>0</v>
      </c>
      <c r="N121">
        <v>4.5999999999999999E-2</v>
      </c>
      <c r="O121">
        <v>0</v>
      </c>
    </row>
    <row r="122" spans="1:15" x14ac:dyDescent="0.3">
      <c r="A122">
        <v>124</v>
      </c>
      <c r="B122">
        <v>340860901</v>
      </c>
      <c r="C122">
        <v>1</v>
      </c>
      <c r="D122">
        <v>2.1110000000000002</v>
      </c>
      <c r="E122">
        <v>3</v>
      </c>
      <c r="F122">
        <v>1.101</v>
      </c>
      <c r="G122">
        <v>1218</v>
      </c>
      <c r="H122">
        <v>609</v>
      </c>
      <c r="I122">
        <v>609</v>
      </c>
      <c r="J122">
        <v>0</v>
      </c>
      <c r="K122">
        <v>458</v>
      </c>
      <c r="L122">
        <v>1.974</v>
      </c>
      <c r="M122">
        <v>0</v>
      </c>
      <c r="N122">
        <v>0</v>
      </c>
      <c r="O122">
        <v>0</v>
      </c>
    </row>
    <row r="123" spans="1:15" x14ac:dyDescent="0.3">
      <c r="A123">
        <v>125</v>
      </c>
      <c r="B123">
        <v>340955901</v>
      </c>
      <c r="C123">
        <v>378</v>
      </c>
      <c r="D123">
        <v>4.8140000000000001</v>
      </c>
      <c r="E123">
        <v>6</v>
      </c>
      <c r="F123">
        <v>1.0900000000000001</v>
      </c>
      <c r="G123">
        <v>1408</v>
      </c>
      <c r="H123">
        <v>845</v>
      </c>
      <c r="I123">
        <v>563</v>
      </c>
      <c r="J123">
        <v>282</v>
      </c>
      <c r="K123">
        <v>348</v>
      </c>
      <c r="L123">
        <v>6.9770000000000003</v>
      </c>
      <c r="M123">
        <v>0</v>
      </c>
      <c r="N123">
        <v>1.675</v>
      </c>
      <c r="O123">
        <v>0.01</v>
      </c>
    </row>
    <row r="124" spans="1:15" x14ac:dyDescent="0.3">
      <c r="A124">
        <v>126</v>
      </c>
      <c r="B124">
        <v>341378901</v>
      </c>
      <c r="C124">
        <v>1</v>
      </c>
      <c r="D124">
        <v>3.948</v>
      </c>
      <c r="E124">
        <v>4</v>
      </c>
      <c r="F124">
        <v>1.0900000000000001</v>
      </c>
      <c r="G124">
        <v>846</v>
      </c>
      <c r="H124">
        <v>423</v>
      </c>
      <c r="I124">
        <v>423</v>
      </c>
      <c r="J124">
        <v>0</v>
      </c>
      <c r="K124">
        <v>318</v>
      </c>
      <c r="L124">
        <v>5.9349999999999996</v>
      </c>
      <c r="M124">
        <v>0</v>
      </c>
      <c r="N124">
        <v>0.378</v>
      </c>
      <c r="O124">
        <v>0</v>
      </c>
    </row>
    <row r="125" spans="1:15" x14ac:dyDescent="0.3">
      <c r="A125">
        <v>127</v>
      </c>
      <c r="B125">
        <v>342463701</v>
      </c>
      <c r="C125">
        <v>1</v>
      </c>
      <c r="D125">
        <v>3.5390000000000001</v>
      </c>
      <c r="E125">
        <v>5</v>
      </c>
      <c r="F125">
        <v>1.087</v>
      </c>
      <c r="G125">
        <v>1204</v>
      </c>
      <c r="H125">
        <v>602</v>
      </c>
      <c r="I125">
        <v>602</v>
      </c>
      <c r="J125">
        <v>0</v>
      </c>
      <c r="K125">
        <v>458</v>
      </c>
      <c r="L125">
        <v>4.8460000000000001</v>
      </c>
      <c r="M125">
        <v>0</v>
      </c>
      <c r="N125">
        <v>0</v>
      </c>
      <c r="O125">
        <v>0</v>
      </c>
    </row>
    <row r="126" spans="1:15" x14ac:dyDescent="0.3">
      <c r="A126">
        <v>128</v>
      </c>
      <c r="B126">
        <v>342552501</v>
      </c>
      <c r="C126">
        <v>1</v>
      </c>
      <c r="D126">
        <v>1.296</v>
      </c>
      <c r="E126">
        <v>2</v>
      </c>
      <c r="F126">
        <v>1.0549999999999999</v>
      </c>
      <c r="G126">
        <v>598</v>
      </c>
      <c r="H126">
        <v>299</v>
      </c>
      <c r="I126">
        <v>299</v>
      </c>
      <c r="J126">
        <v>0</v>
      </c>
      <c r="K126">
        <v>223</v>
      </c>
      <c r="L126">
        <v>0.64200000000000002</v>
      </c>
      <c r="M126">
        <v>0</v>
      </c>
      <c r="N126">
        <v>0.11899999999999999</v>
      </c>
      <c r="O126">
        <v>0</v>
      </c>
    </row>
    <row r="127" spans="1:15" x14ac:dyDescent="0.3">
      <c r="A127">
        <v>129</v>
      </c>
      <c r="B127">
        <v>344386601</v>
      </c>
      <c r="C127">
        <v>78</v>
      </c>
      <c r="D127">
        <v>3.3250000000000002</v>
      </c>
      <c r="E127">
        <v>6</v>
      </c>
      <c r="F127">
        <v>0.83</v>
      </c>
      <c r="G127">
        <v>823</v>
      </c>
      <c r="H127">
        <v>436</v>
      </c>
      <c r="I127">
        <v>387</v>
      </c>
      <c r="J127">
        <v>49</v>
      </c>
      <c r="K127">
        <v>266</v>
      </c>
      <c r="L127">
        <v>5.1180000000000003</v>
      </c>
      <c r="M127">
        <v>0.01</v>
      </c>
      <c r="N127">
        <v>1.81</v>
      </c>
      <c r="O127">
        <v>0.03</v>
      </c>
    </row>
    <row r="128" spans="1:15" x14ac:dyDescent="0.3">
      <c r="A128">
        <v>130</v>
      </c>
      <c r="B128">
        <v>345126301</v>
      </c>
      <c r="C128">
        <v>1</v>
      </c>
      <c r="D128">
        <v>1.2090000000000001</v>
      </c>
      <c r="E128">
        <v>1</v>
      </c>
      <c r="F128">
        <v>0.78700000000000003</v>
      </c>
      <c r="G128">
        <v>320</v>
      </c>
      <c r="H128">
        <v>160</v>
      </c>
      <c r="I128">
        <v>160</v>
      </c>
      <c r="J128">
        <v>0</v>
      </c>
      <c r="K128">
        <v>122</v>
      </c>
      <c r="L128">
        <v>0.74199999999999999</v>
      </c>
      <c r="M128">
        <v>0</v>
      </c>
      <c r="N128">
        <v>0</v>
      </c>
      <c r="O128">
        <v>0</v>
      </c>
    </row>
    <row r="129" spans="1:15" x14ac:dyDescent="0.3">
      <c r="A129">
        <v>131</v>
      </c>
      <c r="B129">
        <v>345397901</v>
      </c>
      <c r="C129">
        <v>1</v>
      </c>
      <c r="D129">
        <v>1.3939999999999999</v>
      </c>
      <c r="E129">
        <v>2</v>
      </c>
      <c r="F129">
        <v>1.0069999999999999</v>
      </c>
      <c r="G129">
        <v>900</v>
      </c>
      <c r="H129">
        <v>450</v>
      </c>
      <c r="I129">
        <v>450</v>
      </c>
      <c r="J129">
        <v>0</v>
      </c>
      <c r="K129">
        <v>340</v>
      </c>
      <c r="L129">
        <v>0.60499999999999998</v>
      </c>
      <c r="M129">
        <v>0</v>
      </c>
      <c r="N129">
        <v>0</v>
      </c>
      <c r="O129">
        <v>0</v>
      </c>
    </row>
    <row r="130" spans="1:15" x14ac:dyDescent="0.3">
      <c r="A130">
        <v>132</v>
      </c>
      <c r="B130">
        <v>346006301</v>
      </c>
      <c r="C130">
        <v>406</v>
      </c>
      <c r="D130">
        <v>4.5030000000000001</v>
      </c>
      <c r="E130">
        <v>6</v>
      </c>
      <c r="F130">
        <v>1.07</v>
      </c>
      <c r="G130">
        <v>1631</v>
      </c>
      <c r="H130">
        <v>950</v>
      </c>
      <c r="I130">
        <v>681</v>
      </c>
      <c r="J130">
        <v>269</v>
      </c>
      <c r="K130">
        <v>402</v>
      </c>
      <c r="L130">
        <v>6.6539999999999999</v>
      </c>
      <c r="M130">
        <v>0</v>
      </c>
      <c r="N130">
        <v>1.8919999999999999</v>
      </c>
      <c r="O130">
        <v>0.01</v>
      </c>
    </row>
    <row r="131" spans="1:15" x14ac:dyDescent="0.3">
      <c r="A131">
        <v>133</v>
      </c>
      <c r="B131">
        <v>347058701</v>
      </c>
      <c r="C131">
        <v>483</v>
      </c>
      <c r="D131">
        <v>4.1870000000000003</v>
      </c>
      <c r="E131">
        <v>6</v>
      </c>
      <c r="F131">
        <v>1.089</v>
      </c>
      <c r="G131">
        <v>2230</v>
      </c>
      <c r="H131">
        <v>1267</v>
      </c>
      <c r="I131">
        <v>963</v>
      </c>
      <c r="J131">
        <v>304</v>
      </c>
      <c r="K131">
        <v>592</v>
      </c>
      <c r="L131">
        <v>5.8010000000000002</v>
      </c>
      <c r="M131">
        <v>0</v>
      </c>
      <c r="N131">
        <v>1.6279999999999999</v>
      </c>
      <c r="O131">
        <v>0.01</v>
      </c>
    </row>
    <row r="132" spans="1:15" x14ac:dyDescent="0.3">
      <c r="A132">
        <v>134</v>
      </c>
      <c r="B132">
        <v>348560401</v>
      </c>
      <c r="C132">
        <v>233</v>
      </c>
      <c r="D132">
        <v>4.07</v>
      </c>
      <c r="E132">
        <v>6</v>
      </c>
      <c r="F132">
        <v>1.393</v>
      </c>
      <c r="G132">
        <v>1877</v>
      </c>
      <c r="H132">
        <v>1034</v>
      </c>
      <c r="I132">
        <v>843</v>
      </c>
      <c r="J132">
        <v>191</v>
      </c>
      <c r="K132">
        <v>596</v>
      </c>
      <c r="L132">
        <v>5.0309999999999997</v>
      </c>
      <c r="M132">
        <v>0</v>
      </c>
      <c r="N132">
        <v>1.772</v>
      </c>
      <c r="O132">
        <v>0.01</v>
      </c>
    </row>
    <row r="133" spans="1:15" x14ac:dyDescent="0.3">
      <c r="A133">
        <v>135</v>
      </c>
      <c r="B133">
        <v>348606901</v>
      </c>
      <c r="C133">
        <v>3</v>
      </c>
      <c r="D133">
        <v>1.042</v>
      </c>
      <c r="E133">
        <v>6</v>
      </c>
      <c r="F133">
        <v>0.75</v>
      </c>
      <c r="G133">
        <v>1582</v>
      </c>
      <c r="H133">
        <v>791</v>
      </c>
      <c r="I133">
        <v>791</v>
      </c>
      <c r="J133">
        <v>0</v>
      </c>
      <c r="K133">
        <v>590</v>
      </c>
      <c r="L133">
        <v>0.50800000000000001</v>
      </c>
      <c r="M133">
        <v>0</v>
      </c>
      <c r="N133">
        <v>0.23400000000000001</v>
      </c>
      <c r="O133">
        <v>0</v>
      </c>
    </row>
    <row r="134" spans="1:15" x14ac:dyDescent="0.3">
      <c r="A134">
        <v>136</v>
      </c>
      <c r="B134">
        <v>351329101</v>
      </c>
      <c r="C134">
        <v>487</v>
      </c>
      <c r="D134">
        <v>4.242</v>
      </c>
      <c r="E134">
        <v>6</v>
      </c>
      <c r="F134">
        <v>1.1419999999999999</v>
      </c>
      <c r="G134">
        <v>2224</v>
      </c>
      <c r="H134">
        <v>1273</v>
      </c>
      <c r="I134">
        <v>951</v>
      </c>
      <c r="J134">
        <v>322</v>
      </c>
      <c r="K134">
        <v>596</v>
      </c>
      <c r="L134">
        <v>5.734</v>
      </c>
      <c r="M134">
        <v>0</v>
      </c>
      <c r="N134">
        <v>1.718</v>
      </c>
      <c r="O134">
        <v>0</v>
      </c>
    </row>
    <row r="135" spans="1:15" x14ac:dyDescent="0.3">
      <c r="A135">
        <v>137</v>
      </c>
      <c r="B135">
        <v>353021501</v>
      </c>
      <c r="C135">
        <v>1</v>
      </c>
      <c r="D135">
        <v>1.38</v>
      </c>
      <c r="E135">
        <v>2</v>
      </c>
      <c r="F135">
        <v>0.93500000000000005</v>
      </c>
      <c r="G135">
        <v>444</v>
      </c>
      <c r="H135">
        <v>222</v>
      </c>
      <c r="I135">
        <v>222</v>
      </c>
      <c r="J135">
        <v>0</v>
      </c>
      <c r="K135">
        <v>161</v>
      </c>
      <c r="L135">
        <v>0.64100000000000001</v>
      </c>
      <c r="M135">
        <v>0</v>
      </c>
      <c r="N135">
        <v>0.253</v>
      </c>
      <c r="O135">
        <v>0</v>
      </c>
    </row>
    <row r="136" spans="1:15" x14ac:dyDescent="0.3">
      <c r="A136">
        <v>139</v>
      </c>
      <c r="B136">
        <v>356373201</v>
      </c>
      <c r="C136">
        <v>1</v>
      </c>
      <c r="D136">
        <v>3.9119999999999999</v>
      </c>
      <c r="E136">
        <v>5</v>
      </c>
      <c r="F136">
        <v>1.01</v>
      </c>
      <c r="G136">
        <v>1390</v>
      </c>
      <c r="H136">
        <v>695</v>
      </c>
      <c r="I136">
        <v>695</v>
      </c>
      <c r="J136">
        <v>0</v>
      </c>
      <c r="K136">
        <v>525</v>
      </c>
      <c r="L136">
        <v>5.47</v>
      </c>
      <c r="M136">
        <v>0</v>
      </c>
      <c r="N136">
        <v>0</v>
      </c>
      <c r="O136">
        <v>0</v>
      </c>
    </row>
    <row r="137" spans="1:15" x14ac:dyDescent="0.3">
      <c r="A137">
        <v>140</v>
      </c>
      <c r="B137">
        <v>358732701</v>
      </c>
      <c r="C137">
        <v>407</v>
      </c>
      <c r="D137">
        <v>3.9369999999999998</v>
      </c>
      <c r="E137">
        <v>6</v>
      </c>
      <c r="F137">
        <v>1.1200000000000001</v>
      </c>
      <c r="G137">
        <v>2107</v>
      </c>
      <c r="H137">
        <v>1192</v>
      </c>
      <c r="I137">
        <v>915</v>
      </c>
      <c r="J137">
        <v>277</v>
      </c>
      <c r="K137">
        <v>590</v>
      </c>
      <c r="L137">
        <v>4.8769999999999998</v>
      </c>
      <c r="M137">
        <v>0</v>
      </c>
      <c r="N137">
        <v>1.8280000000000001</v>
      </c>
      <c r="O137">
        <v>0</v>
      </c>
    </row>
    <row r="138" spans="1:15" x14ac:dyDescent="0.3">
      <c r="A138">
        <v>141</v>
      </c>
      <c r="B138">
        <v>360465001</v>
      </c>
      <c r="C138">
        <v>1</v>
      </c>
      <c r="D138">
        <v>2.0630000000000002</v>
      </c>
      <c r="E138">
        <v>2</v>
      </c>
      <c r="F138">
        <v>0.72899999999999998</v>
      </c>
      <c r="G138">
        <v>1592</v>
      </c>
      <c r="H138">
        <v>796</v>
      </c>
      <c r="I138">
        <v>796</v>
      </c>
      <c r="J138">
        <v>0</v>
      </c>
      <c r="K138">
        <v>596</v>
      </c>
      <c r="L138">
        <v>2.0089999999999999</v>
      </c>
      <c r="M138">
        <v>0</v>
      </c>
      <c r="N138">
        <v>0</v>
      </c>
      <c r="O138">
        <v>0</v>
      </c>
    </row>
    <row r="139" spans="1:15" x14ac:dyDescent="0.3">
      <c r="A139">
        <v>142</v>
      </c>
      <c r="B139">
        <v>364627301</v>
      </c>
      <c r="C139">
        <v>455</v>
      </c>
      <c r="D139">
        <v>4.242</v>
      </c>
      <c r="E139">
        <v>6</v>
      </c>
      <c r="F139">
        <v>1.208</v>
      </c>
      <c r="G139">
        <v>2229</v>
      </c>
      <c r="H139">
        <v>1247</v>
      </c>
      <c r="I139">
        <v>982</v>
      </c>
      <c r="J139">
        <v>265</v>
      </c>
      <c r="K139">
        <v>591</v>
      </c>
      <c r="L139">
        <v>5.7439999999999998</v>
      </c>
      <c r="M139">
        <v>0</v>
      </c>
      <c r="N139">
        <v>1.6719999999999999</v>
      </c>
      <c r="O139">
        <v>0.01</v>
      </c>
    </row>
    <row r="140" spans="1:15" x14ac:dyDescent="0.3">
      <c r="A140">
        <v>143</v>
      </c>
      <c r="B140">
        <v>365969701</v>
      </c>
      <c r="C140">
        <v>251</v>
      </c>
      <c r="D140">
        <v>3.8580000000000001</v>
      </c>
      <c r="E140">
        <v>6</v>
      </c>
      <c r="F140">
        <v>0.86299999999999999</v>
      </c>
      <c r="G140">
        <v>1915</v>
      </c>
      <c r="H140">
        <v>1041</v>
      </c>
      <c r="I140">
        <v>874</v>
      </c>
      <c r="J140">
        <v>167</v>
      </c>
      <c r="K140">
        <v>592</v>
      </c>
      <c r="L140">
        <v>5.9580000000000002</v>
      </c>
      <c r="M140">
        <v>0</v>
      </c>
      <c r="N140">
        <v>1.766</v>
      </c>
      <c r="O140">
        <v>0</v>
      </c>
    </row>
    <row r="141" spans="1:15" x14ac:dyDescent="0.3">
      <c r="A141">
        <v>144</v>
      </c>
      <c r="B141">
        <v>368897601</v>
      </c>
      <c r="C141">
        <v>205</v>
      </c>
      <c r="D141">
        <v>4.6689999999999996</v>
      </c>
      <c r="E141">
        <v>6</v>
      </c>
      <c r="F141">
        <v>1.2669999999999999</v>
      </c>
      <c r="G141">
        <v>733</v>
      </c>
      <c r="H141">
        <v>459</v>
      </c>
      <c r="I141">
        <v>274</v>
      </c>
      <c r="J141">
        <v>185</v>
      </c>
      <c r="K141">
        <v>189</v>
      </c>
      <c r="L141">
        <v>5.2759999999999998</v>
      </c>
      <c r="M141">
        <v>0</v>
      </c>
      <c r="N141">
        <v>1.7390000000000001</v>
      </c>
      <c r="O141">
        <v>0.01</v>
      </c>
    </row>
    <row r="142" spans="1:15" x14ac:dyDescent="0.3">
      <c r="A142">
        <v>145</v>
      </c>
      <c r="B142">
        <v>370070501</v>
      </c>
      <c r="C142">
        <v>1</v>
      </c>
      <c r="D142">
        <v>3.4359999999999999</v>
      </c>
      <c r="E142">
        <v>4</v>
      </c>
      <c r="F142">
        <v>1.236</v>
      </c>
      <c r="G142">
        <v>1522</v>
      </c>
      <c r="H142">
        <v>761</v>
      </c>
      <c r="I142">
        <v>761</v>
      </c>
      <c r="J142">
        <v>0</v>
      </c>
      <c r="K142">
        <v>571</v>
      </c>
      <c r="L142">
        <v>4.5270000000000001</v>
      </c>
      <c r="M142">
        <v>0</v>
      </c>
      <c r="N142">
        <v>0.253</v>
      </c>
      <c r="O142">
        <v>0</v>
      </c>
    </row>
    <row r="143" spans="1:15" x14ac:dyDescent="0.3">
      <c r="A143">
        <v>146</v>
      </c>
      <c r="B143">
        <v>373885001</v>
      </c>
      <c r="C143">
        <v>3</v>
      </c>
      <c r="D143">
        <v>1.3</v>
      </c>
      <c r="E143">
        <v>5</v>
      </c>
      <c r="F143">
        <v>1.0620000000000001</v>
      </c>
      <c r="G143">
        <v>642</v>
      </c>
      <c r="H143">
        <v>322</v>
      </c>
      <c r="I143">
        <v>320</v>
      </c>
      <c r="J143">
        <v>2</v>
      </c>
      <c r="K143">
        <v>240</v>
      </c>
      <c r="L143">
        <v>0.30199999999999999</v>
      </c>
      <c r="M143">
        <v>0</v>
      </c>
      <c r="N143">
        <v>0.60199999999999998</v>
      </c>
      <c r="O143">
        <v>0</v>
      </c>
    </row>
    <row r="144" spans="1:15" x14ac:dyDescent="0.3">
      <c r="A144">
        <v>147</v>
      </c>
      <c r="B144">
        <v>376055601</v>
      </c>
      <c r="C144">
        <v>72</v>
      </c>
      <c r="D144">
        <v>4.6500000000000004</v>
      </c>
      <c r="E144">
        <v>6</v>
      </c>
      <c r="F144">
        <v>1.2889999999999999</v>
      </c>
      <c r="G144">
        <v>293</v>
      </c>
      <c r="H144">
        <v>168</v>
      </c>
      <c r="I144">
        <v>125</v>
      </c>
      <c r="J144">
        <v>43</v>
      </c>
      <c r="K144">
        <v>70</v>
      </c>
      <c r="L144">
        <v>6.7859999999999996</v>
      </c>
      <c r="M144">
        <v>0.02</v>
      </c>
      <c r="N144">
        <v>1.768</v>
      </c>
      <c r="O144">
        <v>0.01</v>
      </c>
    </row>
    <row r="145" spans="1:15" x14ac:dyDescent="0.3">
      <c r="A145">
        <v>148</v>
      </c>
      <c r="B145">
        <v>378981801</v>
      </c>
      <c r="C145">
        <v>134</v>
      </c>
      <c r="D145">
        <v>4.7880000000000003</v>
      </c>
      <c r="E145">
        <v>6</v>
      </c>
      <c r="F145">
        <v>1.3160000000000001</v>
      </c>
      <c r="G145">
        <v>511</v>
      </c>
      <c r="H145">
        <v>306</v>
      </c>
      <c r="I145">
        <v>205</v>
      </c>
      <c r="J145">
        <v>101</v>
      </c>
      <c r="K145">
        <v>126</v>
      </c>
      <c r="L145">
        <v>6.4530000000000003</v>
      </c>
      <c r="M145">
        <v>0.03</v>
      </c>
      <c r="N145">
        <v>1.78</v>
      </c>
      <c r="O145">
        <v>0.04</v>
      </c>
    </row>
    <row r="146" spans="1:15" x14ac:dyDescent="0.3">
      <c r="A146">
        <v>149</v>
      </c>
      <c r="B146">
        <v>380010101</v>
      </c>
      <c r="C146">
        <v>13</v>
      </c>
      <c r="D146">
        <v>3.7919999999999998</v>
      </c>
      <c r="E146">
        <v>6</v>
      </c>
      <c r="F146">
        <v>1.3939999999999999</v>
      </c>
      <c r="G146">
        <v>69</v>
      </c>
      <c r="H146">
        <v>39</v>
      </c>
      <c r="I146">
        <v>30</v>
      </c>
      <c r="J146">
        <v>9</v>
      </c>
      <c r="K146">
        <v>20</v>
      </c>
      <c r="L146">
        <v>4.4409999999999998</v>
      </c>
      <c r="M146">
        <v>0.06</v>
      </c>
      <c r="N146">
        <v>0.98799999999999999</v>
      </c>
      <c r="O146">
        <v>0.08</v>
      </c>
    </row>
    <row r="147" spans="1:15" x14ac:dyDescent="0.3">
      <c r="A147">
        <v>150</v>
      </c>
      <c r="B147">
        <v>380172301</v>
      </c>
      <c r="C147">
        <v>152</v>
      </c>
      <c r="D147">
        <v>2.56</v>
      </c>
      <c r="E147">
        <v>6</v>
      </c>
      <c r="F147">
        <v>0.86</v>
      </c>
      <c r="G147">
        <v>1735</v>
      </c>
      <c r="H147">
        <v>932</v>
      </c>
      <c r="I147">
        <v>803</v>
      </c>
      <c r="J147">
        <v>129</v>
      </c>
      <c r="K147">
        <v>590</v>
      </c>
      <c r="L147">
        <v>3.1850000000000001</v>
      </c>
      <c r="M147">
        <v>0</v>
      </c>
      <c r="N147">
        <v>1.7230000000000001</v>
      </c>
      <c r="O147">
        <v>0.03</v>
      </c>
    </row>
    <row r="148" spans="1:15" x14ac:dyDescent="0.3">
      <c r="A148">
        <v>151</v>
      </c>
      <c r="B148">
        <v>385043601</v>
      </c>
      <c r="C148">
        <v>1</v>
      </c>
      <c r="D148">
        <v>3.42</v>
      </c>
      <c r="E148">
        <v>4</v>
      </c>
      <c r="F148">
        <v>0.98599999999999999</v>
      </c>
      <c r="G148">
        <v>1496</v>
      </c>
      <c r="H148">
        <v>748</v>
      </c>
      <c r="I148">
        <v>748</v>
      </c>
      <c r="J148">
        <v>0</v>
      </c>
      <c r="K148">
        <v>564</v>
      </c>
      <c r="L148">
        <v>4.9779999999999998</v>
      </c>
      <c r="M148">
        <v>0</v>
      </c>
      <c r="N148">
        <v>0.253</v>
      </c>
      <c r="O148">
        <v>0</v>
      </c>
    </row>
    <row r="149" spans="1:15" x14ac:dyDescent="0.3">
      <c r="A149">
        <v>152</v>
      </c>
      <c r="B149">
        <v>386517601</v>
      </c>
      <c r="C149">
        <v>1</v>
      </c>
      <c r="D149">
        <v>1.9950000000000001</v>
      </c>
      <c r="E149">
        <v>2</v>
      </c>
      <c r="F149">
        <v>1.0069999999999999</v>
      </c>
      <c r="G149">
        <v>1411</v>
      </c>
      <c r="H149">
        <v>706</v>
      </c>
      <c r="I149">
        <v>705</v>
      </c>
      <c r="J149">
        <v>1</v>
      </c>
      <c r="K149">
        <v>529</v>
      </c>
      <c r="L149">
        <v>1.8540000000000001</v>
      </c>
      <c r="M149">
        <v>0</v>
      </c>
      <c r="N149">
        <v>0</v>
      </c>
      <c r="O149">
        <v>0</v>
      </c>
    </row>
    <row r="150" spans="1:15" x14ac:dyDescent="0.3">
      <c r="A150">
        <v>154</v>
      </c>
      <c r="B150">
        <v>389872601</v>
      </c>
      <c r="C150">
        <v>363</v>
      </c>
      <c r="D150">
        <v>4.532</v>
      </c>
      <c r="E150">
        <v>6</v>
      </c>
      <c r="F150">
        <v>1.075</v>
      </c>
      <c r="G150">
        <v>2033</v>
      </c>
      <c r="H150">
        <v>1139</v>
      </c>
      <c r="I150">
        <v>894</v>
      </c>
      <c r="J150">
        <v>245</v>
      </c>
      <c r="K150">
        <v>591</v>
      </c>
      <c r="L150">
        <v>6.0860000000000003</v>
      </c>
      <c r="M150">
        <v>0</v>
      </c>
      <c r="N150">
        <v>1.716</v>
      </c>
      <c r="O150">
        <v>0.01</v>
      </c>
    </row>
    <row r="151" spans="1:15" x14ac:dyDescent="0.3">
      <c r="A151">
        <v>155</v>
      </c>
      <c r="B151">
        <v>395191801</v>
      </c>
      <c r="C151">
        <v>4</v>
      </c>
      <c r="D151">
        <v>3.6339999999999999</v>
      </c>
      <c r="E151">
        <v>6</v>
      </c>
      <c r="F151">
        <v>1.1339999999999999</v>
      </c>
      <c r="G151">
        <v>1315</v>
      </c>
      <c r="H151">
        <v>658</v>
      </c>
      <c r="I151">
        <v>657</v>
      </c>
      <c r="J151">
        <v>1</v>
      </c>
      <c r="K151">
        <v>493</v>
      </c>
      <c r="L151">
        <v>4.8529999999999998</v>
      </c>
      <c r="M151">
        <v>0</v>
      </c>
      <c r="N151">
        <v>1.0720000000000001</v>
      </c>
      <c r="O151">
        <v>0</v>
      </c>
    </row>
    <row r="152" spans="1:15" x14ac:dyDescent="0.3">
      <c r="A152">
        <v>156</v>
      </c>
      <c r="B152">
        <v>395575601</v>
      </c>
      <c r="C152">
        <v>1</v>
      </c>
      <c r="D152">
        <v>3.0059999999999998</v>
      </c>
      <c r="E152">
        <v>3</v>
      </c>
      <c r="F152">
        <v>1.5669999999999999</v>
      </c>
      <c r="G152">
        <v>1148</v>
      </c>
      <c r="H152">
        <v>574</v>
      </c>
      <c r="I152">
        <v>574</v>
      </c>
      <c r="J152">
        <v>0</v>
      </c>
      <c r="K152">
        <v>418</v>
      </c>
      <c r="L152">
        <v>3.01</v>
      </c>
      <c r="M152">
        <v>0</v>
      </c>
      <c r="N152">
        <v>0.16900000000000001</v>
      </c>
      <c r="O152">
        <v>0</v>
      </c>
    </row>
    <row r="153" spans="1:15" x14ac:dyDescent="0.3">
      <c r="A153">
        <v>157</v>
      </c>
      <c r="B153">
        <v>398396501</v>
      </c>
      <c r="C153">
        <v>444</v>
      </c>
      <c r="D153">
        <v>4.0579999999999998</v>
      </c>
      <c r="E153">
        <v>6</v>
      </c>
      <c r="F153">
        <v>1.0189999999999999</v>
      </c>
      <c r="G153">
        <v>2185</v>
      </c>
      <c r="H153">
        <v>1231</v>
      </c>
      <c r="I153">
        <v>954</v>
      </c>
      <c r="J153">
        <v>277</v>
      </c>
      <c r="K153">
        <v>592</v>
      </c>
      <c r="L153">
        <v>5.5720000000000001</v>
      </c>
      <c r="M153">
        <v>0</v>
      </c>
      <c r="N153">
        <v>1.64</v>
      </c>
      <c r="O153">
        <v>0.01</v>
      </c>
    </row>
    <row r="154" spans="1:15" x14ac:dyDescent="0.3">
      <c r="A154">
        <v>159</v>
      </c>
      <c r="B154">
        <v>398553001</v>
      </c>
      <c r="C154">
        <v>1</v>
      </c>
      <c r="D154">
        <v>1.5309999999999999</v>
      </c>
      <c r="E154">
        <v>2</v>
      </c>
      <c r="F154">
        <v>0.999</v>
      </c>
      <c r="G154">
        <v>1586</v>
      </c>
      <c r="H154">
        <v>793</v>
      </c>
      <c r="I154">
        <v>793</v>
      </c>
      <c r="J154">
        <v>0</v>
      </c>
      <c r="K154">
        <v>595</v>
      </c>
      <c r="L154">
        <v>1.0629999999999999</v>
      </c>
      <c r="M154">
        <v>0</v>
      </c>
      <c r="N154">
        <v>0</v>
      </c>
      <c r="O154">
        <v>0</v>
      </c>
    </row>
    <row r="155" spans="1:15" x14ac:dyDescent="0.3">
      <c r="A155">
        <v>161</v>
      </c>
      <c r="B155">
        <v>400578401</v>
      </c>
      <c r="C155">
        <v>1</v>
      </c>
      <c r="D155">
        <v>1.171</v>
      </c>
      <c r="E155">
        <v>1</v>
      </c>
      <c r="F155">
        <v>0.84899999999999998</v>
      </c>
      <c r="G155">
        <v>826</v>
      </c>
      <c r="H155">
        <v>413</v>
      </c>
      <c r="I155">
        <v>413</v>
      </c>
      <c r="J155">
        <v>0</v>
      </c>
      <c r="K155">
        <v>309</v>
      </c>
      <c r="L155">
        <v>0.27200000000000002</v>
      </c>
      <c r="M155">
        <v>0</v>
      </c>
      <c r="N155">
        <v>0</v>
      </c>
      <c r="O155">
        <v>0</v>
      </c>
    </row>
    <row r="156" spans="1:15" x14ac:dyDescent="0.3">
      <c r="A156">
        <v>162</v>
      </c>
      <c r="B156">
        <v>401584801</v>
      </c>
      <c r="C156">
        <v>1</v>
      </c>
      <c r="D156">
        <v>1.7</v>
      </c>
      <c r="E156">
        <v>2</v>
      </c>
      <c r="F156">
        <v>0.96</v>
      </c>
      <c r="G156">
        <v>1612</v>
      </c>
      <c r="H156">
        <v>806</v>
      </c>
      <c r="I156">
        <v>806</v>
      </c>
      <c r="J156">
        <v>0</v>
      </c>
      <c r="K156">
        <v>595</v>
      </c>
      <c r="L156">
        <v>1.637</v>
      </c>
      <c r="M156">
        <v>0</v>
      </c>
      <c r="N156">
        <v>0</v>
      </c>
      <c r="O156">
        <v>0</v>
      </c>
    </row>
    <row r="157" spans="1:15" x14ac:dyDescent="0.3">
      <c r="A157">
        <v>163</v>
      </c>
      <c r="B157">
        <v>401846601</v>
      </c>
      <c r="C157">
        <v>262</v>
      </c>
      <c r="D157">
        <v>4.601</v>
      </c>
      <c r="E157">
        <v>6</v>
      </c>
      <c r="F157">
        <v>0.98799999999999999</v>
      </c>
      <c r="G157">
        <v>1152</v>
      </c>
      <c r="H157">
        <v>675</v>
      </c>
      <c r="I157">
        <v>477</v>
      </c>
      <c r="J157">
        <v>198</v>
      </c>
      <c r="K157">
        <v>312</v>
      </c>
      <c r="L157">
        <v>6.8929999999999998</v>
      </c>
      <c r="M157">
        <v>0</v>
      </c>
      <c r="N157">
        <v>1.6559999999999999</v>
      </c>
      <c r="O157">
        <v>0</v>
      </c>
    </row>
    <row r="158" spans="1:15" x14ac:dyDescent="0.3">
      <c r="A158">
        <v>164</v>
      </c>
      <c r="B158">
        <v>402248101</v>
      </c>
      <c r="C158">
        <v>97</v>
      </c>
      <c r="D158">
        <v>3.3260000000000001</v>
      </c>
      <c r="E158">
        <v>6</v>
      </c>
      <c r="F158">
        <v>1.028</v>
      </c>
      <c r="G158">
        <v>1709</v>
      </c>
      <c r="H158">
        <v>885</v>
      </c>
      <c r="I158">
        <v>824</v>
      </c>
      <c r="J158">
        <v>61</v>
      </c>
      <c r="K158">
        <v>595</v>
      </c>
      <c r="L158">
        <v>4.8550000000000004</v>
      </c>
      <c r="M158">
        <v>0</v>
      </c>
      <c r="N158">
        <v>1.724</v>
      </c>
      <c r="O158">
        <v>0.02</v>
      </c>
    </row>
    <row r="159" spans="1:15" x14ac:dyDescent="0.3">
      <c r="A159">
        <v>166</v>
      </c>
      <c r="B159">
        <v>406566101</v>
      </c>
      <c r="C159">
        <v>1</v>
      </c>
      <c r="D159">
        <v>2.1259999999999999</v>
      </c>
      <c r="E159">
        <v>3</v>
      </c>
      <c r="F159">
        <v>0.91100000000000003</v>
      </c>
      <c r="G159">
        <v>1594</v>
      </c>
      <c r="H159">
        <v>797</v>
      </c>
      <c r="I159">
        <v>797</v>
      </c>
      <c r="J159">
        <v>0</v>
      </c>
      <c r="K159">
        <v>593</v>
      </c>
      <c r="L159">
        <v>1.875</v>
      </c>
      <c r="M159">
        <v>0</v>
      </c>
      <c r="N159">
        <v>0</v>
      </c>
      <c r="O159">
        <v>0</v>
      </c>
    </row>
    <row r="160" spans="1:15" x14ac:dyDescent="0.3">
      <c r="A160">
        <v>167</v>
      </c>
      <c r="B160">
        <v>406603701</v>
      </c>
      <c r="C160">
        <v>1</v>
      </c>
      <c r="D160">
        <v>3.6</v>
      </c>
      <c r="E160">
        <v>4</v>
      </c>
      <c r="F160">
        <v>1.3759999999999999</v>
      </c>
      <c r="G160">
        <v>1590</v>
      </c>
      <c r="H160">
        <v>795</v>
      </c>
      <c r="I160">
        <v>795</v>
      </c>
      <c r="J160">
        <v>0</v>
      </c>
      <c r="K160">
        <v>596</v>
      </c>
      <c r="L160">
        <v>4.867</v>
      </c>
      <c r="M160">
        <v>0</v>
      </c>
      <c r="N160">
        <v>0</v>
      </c>
      <c r="O160">
        <v>0</v>
      </c>
    </row>
    <row r="161" spans="1:15" x14ac:dyDescent="0.3">
      <c r="A161">
        <v>168</v>
      </c>
      <c r="B161">
        <v>408721401</v>
      </c>
      <c r="C161">
        <v>80</v>
      </c>
      <c r="D161">
        <v>2.2010000000000001</v>
      </c>
      <c r="E161">
        <v>6</v>
      </c>
      <c r="F161">
        <v>0.66400000000000003</v>
      </c>
      <c r="G161">
        <v>1082</v>
      </c>
      <c r="H161">
        <v>569</v>
      </c>
      <c r="I161">
        <v>513</v>
      </c>
      <c r="J161">
        <v>56</v>
      </c>
      <c r="K161">
        <v>375</v>
      </c>
      <c r="L161">
        <v>2.746</v>
      </c>
      <c r="M161">
        <v>0</v>
      </c>
      <c r="N161">
        <v>1.54</v>
      </c>
      <c r="O161">
        <v>0.01</v>
      </c>
    </row>
    <row r="162" spans="1:15" x14ac:dyDescent="0.3">
      <c r="A162">
        <v>169</v>
      </c>
      <c r="B162">
        <v>408855301</v>
      </c>
      <c r="C162">
        <v>398</v>
      </c>
      <c r="D162">
        <v>4.7409999999999997</v>
      </c>
      <c r="E162">
        <v>6</v>
      </c>
      <c r="F162">
        <v>0.95099999999999996</v>
      </c>
      <c r="G162">
        <v>1715</v>
      </c>
      <c r="H162">
        <v>986</v>
      </c>
      <c r="I162">
        <v>729</v>
      </c>
      <c r="J162">
        <v>257</v>
      </c>
      <c r="K162">
        <v>441</v>
      </c>
      <c r="L162">
        <v>6.8529999999999998</v>
      </c>
      <c r="M162">
        <v>0</v>
      </c>
      <c r="N162">
        <v>1.835</v>
      </c>
      <c r="O162">
        <v>0</v>
      </c>
    </row>
    <row r="163" spans="1:15" x14ac:dyDescent="0.3">
      <c r="A163">
        <v>170</v>
      </c>
      <c r="B163">
        <v>409305601</v>
      </c>
      <c r="C163">
        <v>1</v>
      </c>
      <c r="D163">
        <v>1.177</v>
      </c>
      <c r="E163">
        <v>1</v>
      </c>
      <c r="F163">
        <v>0.95099999999999996</v>
      </c>
      <c r="G163">
        <v>886</v>
      </c>
      <c r="H163">
        <v>443</v>
      </c>
      <c r="I163">
        <v>443</v>
      </c>
      <c r="J163">
        <v>0</v>
      </c>
      <c r="K163">
        <v>334</v>
      </c>
      <c r="L163">
        <v>0.54900000000000004</v>
      </c>
      <c r="M163">
        <v>0</v>
      </c>
      <c r="N163">
        <v>0</v>
      </c>
      <c r="O163">
        <v>0</v>
      </c>
    </row>
    <row r="164" spans="1:15" x14ac:dyDescent="0.3">
      <c r="A164">
        <v>171</v>
      </c>
      <c r="B164">
        <v>409319701</v>
      </c>
      <c r="C164">
        <v>3</v>
      </c>
      <c r="D164">
        <v>1.621</v>
      </c>
      <c r="E164">
        <v>5</v>
      </c>
      <c r="F164">
        <v>0.85399999999999998</v>
      </c>
      <c r="G164">
        <v>1596</v>
      </c>
      <c r="H164">
        <v>798</v>
      </c>
      <c r="I164">
        <v>798</v>
      </c>
      <c r="J164">
        <v>0</v>
      </c>
      <c r="K164">
        <v>592</v>
      </c>
      <c r="L164">
        <v>1.0029999999999999</v>
      </c>
      <c r="M164">
        <v>0</v>
      </c>
      <c r="N164">
        <v>0.20699999999999999</v>
      </c>
      <c r="O164">
        <v>0</v>
      </c>
    </row>
    <row r="165" spans="1:15" x14ac:dyDescent="0.3">
      <c r="A165">
        <v>172</v>
      </c>
      <c r="B165">
        <v>409470301</v>
      </c>
      <c r="C165">
        <v>409</v>
      </c>
      <c r="D165">
        <v>4.2350000000000003</v>
      </c>
      <c r="E165">
        <v>6</v>
      </c>
      <c r="F165">
        <v>0.84099999999999997</v>
      </c>
      <c r="G165">
        <v>2091</v>
      </c>
      <c r="H165">
        <v>1199</v>
      </c>
      <c r="I165">
        <v>892</v>
      </c>
      <c r="J165">
        <v>307</v>
      </c>
      <c r="K165">
        <v>590</v>
      </c>
      <c r="L165">
        <v>5.859</v>
      </c>
      <c r="M165">
        <v>0</v>
      </c>
      <c r="N165">
        <v>1.744</v>
      </c>
      <c r="O165">
        <v>0.01</v>
      </c>
    </row>
    <row r="166" spans="1:15" x14ac:dyDescent="0.3">
      <c r="A166">
        <v>173</v>
      </c>
      <c r="B166">
        <v>410577001</v>
      </c>
      <c r="C166">
        <v>1</v>
      </c>
      <c r="D166">
        <v>1.3640000000000001</v>
      </c>
      <c r="E166">
        <v>2</v>
      </c>
      <c r="F166">
        <v>1.101</v>
      </c>
      <c r="G166">
        <v>1618</v>
      </c>
      <c r="H166">
        <v>809</v>
      </c>
      <c r="I166">
        <v>809</v>
      </c>
      <c r="J166">
        <v>0</v>
      </c>
      <c r="K166">
        <v>595</v>
      </c>
      <c r="L166">
        <v>0.19900000000000001</v>
      </c>
      <c r="M166">
        <v>0</v>
      </c>
      <c r="N166">
        <v>1.6E-2</v>
      </c>
      <c r="O166">
        <v>0</v>
      </c>
    </row>
    <row r="167" spans="1:15" x14ac:dyDescent="0.3">
      <c r="A167">
        <v>174</v>
      </c>
      <c r="B167">
        <v>410979301</v>
      </c>
      <c r="C167">
        <v>492</v>
      </c>
      <c r="D167">
        <v>4.6520000000000001</v>
      </c>
      <c r="E167">
        <v>6</v>
      </c>
      <c r="F167">
        <v>0.93</v>
      </c>
      <c r="G167">
        <v>2078</v>
      </c>
      <c r="H167">
        <v>1198</v>
      </c>
      <c r="I167">
        <v>880</v>
      </c>
      <c r="J167">
        <v>318</v>
      </c>
      <c r="K167">
        <v>532</v>
      </c>
      <c r="L167">
        <v>6.4240000000000004</v>
      </c>
      <c r="M167">
        <v>0.01</v>
      </c>
      <c r="N167">
        <v>1.754</v>
      </c>
      <c r="O167">
        <v>0.01</v>
      </c>
    </row>
    <row r="168" spans="1:15" x14ac:dyDescent="0.3">
      <c r="A168">
        <v>175</v>
      </c>
      <c r="B168">
        <v>411238201</v>
      </c>
      <c r="C168">
        <v>1</v>
      </c>
      <c r="D168">
        <v>1.43</v>
      </c>
      <c r="E168">
        <v>2</v>
      </c>
      <c r="F168">
        <v>1.2070000000000001</v>
      </c>
      <c r="G168">
        <v>1460</v>
      </c>
      <c r="H168">
        <v>730</v>
      </c>
      <c r="I168">
        <v>730</v>
      </c>
      <c r="J168">
        <v>0</v>
      </c>
      <c r="K168">
        <v>539</v>
      </c>
      <c r="L168">
        <v>0.41899999999999998</v>
      </c>
      <c r="M168">
        <v>0</v>
      </c>
      <c r="N168">
        <v>0.184</v>
      </c>
      <c r="O168">
        <v>0</v>
      </c>
    </row>
    <row r="169" spans="1:15" x14ac:dyDescent="0.3">
      <c r="A169">
        <v>176</v>
      </c>
      <c r="B169">
        <v>412116801</v>
      </c>
      <c r="C169">
        <v>1</v>
      </c>
      <c r="D169">
        <v>3.5139999999999998</v>
      </c>
      <c r="E169">
        <v>4</v>
      </c>
      <c r="F169">
        <v>1.516</v>
      </c>
      <c r="G169">
        <v>410</v>
      </c>
      <c r="H169">
        <v>205</v>
      </c>
      <c r="I169">
        <v>205</v>
      </c>
      <c r="J169">
        <v>0</v>
      </c>
      <c r="K169">
        <v>152</v>
      </c>
      <c r="L169">
        <v>4.9580000000000002</v>
      </c>
      <c r="M169">
        <v>0</v>
      </c>
      <c r="N169">
        <v>0.10100000000000001</v>
      </c>
      <c r="O169">
        <v>0</v>
      </c>
    </row>
    <row r="170" spans="1:15" x14ac:dyDescent="0.3">
      <c r="A170">
        <v>177</v>
      </c>
      <c r="B170">
        <v>412341901</v>
      </c>
      <c r="C170">
        <v>1</v>
      </c>
      <c r="D170">
        <v>3.4780000000000002</v>
      </c>
      <c r="E170">
        <v>4</v>
      </c>
      <c r="F170">
        <v>1.1779999999999999</v>
      </c>
      <c r="G170">
        <v>803</v>
      </c>
      <c r="H170">
        <v>402</v>
      </c>
      <c r="I170">
        <v>401</v>
      </c>
      <c r="J170">
        <v>1</v>
      </c>
      <c r="K170">
        <v>300</v>
      </c>
      <c r="L170">
        <v>4.9169999999999998</v>
      </c>
      <c r="M170">
        <v>0</v>
      </c>
      <c r="N170">
        <v>0</v>
      </c>
      <c r="O170">
        <v>0</v>
      </c>
    </row>
    <row r="171" spans="1:15" x14ac:dyDescent="0.3">
      <c r="A171">
        <v>179</v>
      </c>
      <c r="B171">
        <v>416619601</v>
      </c>
      <c r="C171">
        <v>172</v>
      </c>
      <c r="D171">
        <v>4.5970000000000004</v>
      </c>
      <c r="E171">
        <v>6</v>
      </c>
      <c r="F171">
        <v>0.93</v>
      </c>
      <c r="G171">
        <v>790</v>
      </c>
      <c r="H171">
        <v>464</v>
      </c>
      <c r="I171">
        <v>326</v>
      </c>
      <c r="J171">
        <v>138</v>
      </c>
      <c r="K171">
        <v>221</v>
      </c>
      <c r="L171">
        <v>6.4640000000000004</v>
      </c>
      <c r="M171">
        <v>0</v>
      </c>
      <c r="N171">
        <v>1.7629999999999999</v>
      </c>
      <c r="O171">
        <v>0.01</v>
      </c>
    </row>
    <row r="172" spans="1:15" x14ac:dyDescent="0.3">
      <c r="A172">
        <v>180</v>
      </c>
      <c r="B172">
        <v>416927301</v>
      </c>
      <c r="C172">
        <v>1</v>
      </c>
      <c r="D172">
        <v>1.774</v>
      </c>
      <c r="E172">
        <v>2</v>
      </c>
      <c r="F172">
        <v>1.47</v>
      </c>
      <c r="G172">
        <v>338</v>
      </c>
      <c r="H172">
        <v>169</v>
      </c>
      <c r="I172">
        <v>169</v>
      </c>
      <c r="J172">
        <v>0</v>
      </c>
      <c r="K172">
        <v>121</v>
      </c>
      <c r="L172">
        <v>0.751</v>
      </c>
      <c r="M172">
        <v>0</v>
      </c>
      <c r="N172">
        <v>0.11899999999999999</v>
      </c>
      <c r="O172">
        <v>0</v>
      </c>
    </row>
    <row r="173" spans="1:15" x14ac:dyDescent="0.3">
      <c r="A173">
        <v>181</v>
      </c>
      <c r="B173">
        <v>417545801</v>
      </c>
      <c r="C173">
        <v>206</v>
      </c>
      <c r="D173">
        <v>3.5259999999999998</v>
      </c>
      <c r="E173">
        <v>6</v>
      </c>
      <c r="F173">
        <v>1.024</v>
      </c>
      <c r="G173">
        <v>1912</v>
      </c>
      <c r="H173">
        <v>1010</v>
      </c>
      <c r="I173">
        <v>902</v>
      </c>
      <c r="J173">
        <v>108</v>
      </c>
      <c r="K173">
        <v>594</v>
      </c>
      <c r="L173">
        <v>5.2389999999999999</v>
      </c>
      <c r="M173">
        <v>0</v>
      </c>
      <c r="N173">
        <v>1.619</v>
      </c>
      <c r="O173">
        <v>0.02</v>
      </c>
    </row>
    <row r="174" spans="1:15" x14ac:dyDescent="0.3">
      <c r="A174">
        <v>182</v>
      </c>
      <c r="B174">
        <v>417865101</v>
      </c>
      <c r="C174">
        <v>1</v>
      </c>
      <c r="D174">
        <v>1.663</v>
      </c>
      <c r="E174">
        <v>2</v>
      </c>
      <c r="F174">
        <v>1.548</v>
      </c>
      <c r="G174">
        <v>216</v>
      </c>
      <c r="H174">
        <v>108</v>
      </c>
      <c r="I174">
        <v>108</v>
      </c>
      <c r="J174">
        <v>0</v>
      </c>
      <c r="K174">
        <v>82</v>
      </c>
      <c r="L174">
        <v>0.73199999999999998</v>
      </c>
      <c r="M174">
        <v>0</v>
      </c>
      <c r="N174">
        <v>0.16900000000000001</v>
      </c>
      <c r="O174">
        <v>0</v>
      </c>
    </row>
    <row r="175" spans="1:15" x14ac:dyDescent="0.3">
      <c r="A175">
        <v>183</v>
      </c>
      <c r="B175">
        <v>418308401</v>
      </c>
      <c r="C175">
        <v>1</v>
      </c>
      <c r="D175">
        <v>1.1579999999999999</v>
      </c>
      <c r="E175">
        <v>2</v>
      </c>
      <c r="F175">
        <v>0.76400000000000001</v>
      </c>
      <c r="G175">
        <v>1506</v>
      </c>
      <c r="H175">
        <v>753</v>
      </c>
      <c r="I175">
        <v>753</v>
      </c>
      <c r="J175">
        <v>0</v>
      </c>
      <c r="K175">
        <v>560</v>
      </c>
      <c r="L175">
        <v>0.20699999999999999</v>
      </c>
      <c r="M175">
        <v>0</v>
      </c>
      <c r="N175">
        <v>7.0000000000000007E-2</v>
      </c>
      <c r="O175">
        <v>0</v>
      </c>
    </row>
    <row r="176" spans="1:15" x14ac:dyDescent="0.3">
      <c r="A176">
        <v>184</v>
      </c>
      <c r="B176">
        <v>418401701</v>
      </c>
      <c r="C176">
        <v>1</v>
      </c>
      <c r="D176">
        <v>1.6539999999999999</v>
      </c>
      <c r="E176">
        <v>2</v>
      </c>
      <c r="F176">
        <v>0.77600000000000002</v>
      </c>
      <c r="G176">
        <v>1576</v>
      </c>
      <c r="H176">
        <v>788</v>
      </c>
      <c r="I176">
        <v>788</v>
      </c>
      <c r="J176">
        <v>0</v>
      </c>
      <c r="K176">
        <v>594</v>
      </c>
      <c r="L176">
        <v>1.6319999999999999</v>
      </c>
      <c r="M176">
        <v>0</v>
      </c>
      <c r="N176">
        <v>0</v>
      </c>
      <c r="O176">
        <v>0</v>
      </c>
    </row>
    <row r="177" spans="1:15" x14ac:dyDescent="0.3">
      <c r="A177">
        <v>185</v>
      </c>
      <c r="B177">
        <v>419089101</v>
      </c>
      <c r="C177">
        <v>1</v>
      </c>
      <c r="D177">
        <v>4.1710000000000003</v>
      </c>
      <c r="E177">
        <v>5</v>
      </c>
      <c r="F177">
        <v>1.0880000000000001</v>
      </c>
      <c r="G177">
        <v>844</v>
      </c>
      <c r="H177">
        <v>422</v>
      </c>
      <c r="I177">
        <v>422</v>
      </c>
      <c r="J177">
        <v>0</v>
      </c>
      <c r="K177">
        <v>319</v>
      </c>
      <c r="L177">
        <v>5.9219999999999997</v>
      </c>
      <c r="M177">
        <v>0</v>
      </c>
      <c r="N177">
        <v>0.20200000000000001</v>
      </c>
      <c r="O177">
        <v>0</v>
      </c>
    </row>
    <row r="178" spans="1:15" x14ac:dyDescent="0.3">
      <c r="A178">
        <v>186</v>
      </c>
      <c r="B178">
        <v>421152101</v>
      </c>
      <c r="C178">
        <v>219</v>
      </c>
      <c r="D178">
        <v>4.7380000000000004</v>
      </c>
      <c r="E178">
        <v>6</v>
      </c>
      <c r="F178">
        <v>1.0940000000000001</v>
      </c>
      <c r="G178">
        <v>1230</v>
      </c>
      <c r="H178">
        <v>692</v>
      </c>
      <c r="I178">
        <v>538</v>
      </c>
      <c r="J178">
        <v>154</v>
      </c>
      <c r="K178">
        <v>359</v>
      </c>
      <c r="L178">
        <v>7.3179999999999996</v>
      </c>
      <c r="M178">
        <v>0</v>
      </c>
      <c r="N178">
        <v>1.655</v>
      </c>
      <c r="O178">
        <v>0.01</v>
      </c>
    </row>
    <row r="179" spans="1:15" x14ac:dyDescent="0.3">
      <c r="A179">
        <v>187</v>
      </c>
      <c r="B179">
        <v>423938701</v>
      </c>
      <c r="C179">
        <v>157</v>
      </c>
      <c r="D179">
        <v>4.0979999999999999</v>
      </c>
      <c r="E179">
        <v>6</v>
      </c>
      <c r="F179">
        <v>1.2250000000000001</v>
      </c>
      <c r="G179">
        <v>1337</v>
      </c>
      <c r="H179">
        <v>724</v>
      </c>
      <c r="I179">
        <v>613</v>
      </c>
      <c r="J179">
        <v>111</v>
      </c>
      <c r="K179">
        <v>424</v>
      </c>
      <c r="L179">
        <v>5.4480000000000004</v>
      </c>
      <c r="M179">
        <v>0</v>
      </c>
      <c r="N179">
        <v>1.8149999999999999</v>
      </c>
      <c r="O179">
        <v>0.02</v>
      </c>
    </row>
    <row r="180" spans="1:15" x14ac:dyDescent="0.3">
      <c r="A180">
        <v>188</v>
      </c>
      <c r="B180">
        <v>424387101</v>
      </c>
      <c r="C180">
        <v>1</v>
      </c>
      <c r="D180">
        <v>1.524</v>
      </c>
      <c r="E180">
        <v>5</v>
      </c>
      <c r="F180">
        <v>1.089</v>
      </c>
      <c r="G180">
        <v>448</v>
      </c>
      <c r="H180">
        <v>224</v>
      </c>
      <c r="I180">
        <v>224</v>
      </c>
      <c r="J180">
        <v>0</v>
      </c>
      <c r="K180">
        <v>166</v>
      </c>
      <c r="L180">
        <v>1.4550000000000001</v>
      </c>
      <c r="M180">
        <v>0</v>
      </c>
      <c r="N180">
        <v>0.253</v>
      </c>
      <c r="O180">
        <v>0</v>
      </c>
    </row>
    <row r="181" spans="1:15" x14ac:dyDescent="0.3">
      <c r="A181">
        <v>189</v>
      </c>
      <c r="B181">
        <v>428923101</v>
      </c>
      <c r="C181">
        <v>1</v>
      </c>
      <c r="D181">
        <v>1.944</v>
      </c>
      <c r="E181">
        <v>2</v>
      </c>
      <c r="F181">
        <v>1.1060000000000001</v>
      </c>
      <c r="G181">
        <v>320</v>
      </c>
      <c r="H181">
        <v>160</v>
      </c>
      <c r="I181">
        <v>160</v>
      </c>
      <c r="J181">
        <v>0</v>
      </c>
      <c r="K181">
        <v>121</v>
      </c>
      <c r="L181">
        <v>2.0049999999999999</v>
      </c>
      <c r="M181">
        <v>0</v>
      </c>
      <c r="N181">
        <v>0</v>
      </c>
      <c r="O181">
        <v>0</v>
      </c>
    </row>
    <row r="182" spans="1:15" x14ac:dyDescent="0.3">
      <c r="A182">
        <v>190</v>
      </c>
      <c r="B182">
        <v>430884601</v>
      </c>
      <c r="C182">
        <v>395</v>
      </c>
      <c r="D182">
        <v>4.3140000000000001</v>
      </c>
      <c r="E182">
        <v>6</v>
      </c>
      <c r="F182">
        <v>1.0840000000000001</v>
      </c>
      <c r="G182">
        <v>2180</v>
      </c>
      <c r="H182">
        <v>1198</v>
      </c>
      <c r="I182">
        <v>982</v>
      </c>
      <c r="J182">
        <v>216</v>
      </c>
      <c r="K182">
        <v>593</v>
      </c>
      <c r="L182">
        <v>6.548</v>
      </c>
      <c r="M182">
        <v>0</v>
      </c>
      <c r="N182">
        <v>1.675</v>
      </c>
      <c r="O182">
        <v>0.01</v>
      </c>
    </row>
    <row r="183" spans="1:15" x14ac:dyDescent="0.3">
      <c r="A183">
        <v>192</v>
      </c>
      <c r="B183">
        <v>431390701</v>
      </c>
      <c r="C183">
        <v>149</v>
      </c>
      <c r="D183">
        <v>4.6269999999999998</v>
      </c>
      <c r="E183">
        <v>6</v>
      </c>
      <c r="F183">
        <v>1.022</v>
      </c>
      <c r="G183">
        <v>629</v>
      </c>
      <c r="H183">
        <v>367</v>
      </c>
      <c r="I183">
        <v>262</v>
      </c>
      <c r="J183">
        <v>105</v>
      </c>
      <c r="K183">
        <v>167</v>
      </c>
      <c r="L183">
        <v>7.0789999999999997</v>
      </c>
      <c r="M183">
        <v>0</v>
      </c>
      <c r="N183">
        <v>1.6579999999999999</v>
      </c>
      <c r="O183">
        <v>0.01</v>
      </c>
    </row>
    <row r="184" spans="1:15" x14ac:dyDescent="0.3">
      <c r="A184">
        <v>193</v>
      </c>
      <c r="B184">
        <v>431815001</v>
      </c>
      <c r="C184">
        <v>1</v>
      </c>
      <c r="D184">
        <v>1.65</v>
      </c>
      <c r="E184">
        <v>4</v>
      </c>
      <c r="F184">
        <v>1.1220000000000001</v>
      </c>
      <c r="G184">
        <v>1556</v>
      </c>
      <c r="H184">
        <v>778</v>
      </c>
      <c r="I184">
        <v>778</v>
      </c>
      <c r="J184">
        <v>0</v>
      </c>
      <c r="K184">
        <v>590</v>
      </c>
      <c r="L184">
        <v>0.95199999999999996</v>
      </c>
      <c r="M184">
        <v>0</v>
      </c>
      <c r="N184">
        <v>0.70499999999999996</v>
      </c>
      <c r="O184">
        <v>0</v>
      </c>
    </row>
    <row r="185" spans="1:15" x14ac:dyDescent="0.3">
      <c r="A185">
        <v>195</v>
      </c>
      <c r="B185">
        <v>433299001</v>
      </c>
      <c r="C185">
        <v>1</v>
      </c>
      <c r="D185">
        <v>3.7770000000000001</v>
      </c>
      <c r="E185">
        <v>4</v>
      </c>
      <c r="F185">
        <v>1.825</v>
      </c>
      <c r="G185">
        <v>358</v>
      </c>
      <c r="H185">
        <v>179</v>
      </c>
      <c r="I185">
        <v>179</v>
      </c>
      <c r="J185">
        <v>0</v>
      </c>
      <c r="K185">
        <v>130</v>
      </c>
      <c r="L185">
        <v>4.9980000000000002</v>
      </c>
      <c r="M185">
        <v>0</v>
      </c>
      <c r="N185">
        <v>0.504</v>
      </c>
      <c r="O185">
        <v>0</v>
      </c>
    </row>
    <row r="186" spans="1:15" x14ac:dyDescent="0.3">
      <c r="A186">
        <v>197</v>
      </c>
      <c r="B186">
        <v>435199201</v>
      </c>
      <c r="C186">
        <v>1</v>
      </c>
      <c r="D186">
        <v>1.32</v>
      </c>
      <c r="E186">
        <v>2</v>
      </c>
      <c r="F186">
        <v>0.73399999999999999</v>
      </c>
      <c r="G186">
        <v>1052</v>
      </c>
      <c r="H186">
        <v>526</v>
      </c>
      <c r="I186">
        <v>526</v>
      </c>
      <c r="J186">
        <v>0</v>
      </c>
      <c r="K186">
        <v>396</v>
      </c>
      <c r="L186">
        <v>0.50700000000000001</v>
      </c>
      <c r="M186">
        <v>0</v>
      </c>
      <c r="N186">
        <v>5.2999999999999999E-2</v>
      </c>
      <c r="O186">
        <v>0</v>
      </c>
    </row>
    <row r="187" spans="1:15" x14ac:dyDescent="0.3">
      <c r="A187">
        <v>198</v>
      </c>
      <c r="B187">
        <v>435713701</v>
      </c>
      <c r="C187">
        <v>1</v>
      </c>
      <c r="D187">
        <v>1.514</v>
      </c>
      <c r="E187">
        <v>2</v>
      </c>
      <c r="F187">
        <v>1.117</v>
      </c>
      <c r="G187">
        <v>1580</v>
      </c>
      <c r="H187">
        <v>790</v>
      </c>
      <c r="I187">
        <v>790</v>
      </c>
      <c r="J187">
        <v>0</v>
      </c>
      <c r="K187">
        <v>593</v>
      </c>
      <c r="L187">
        <v>0.40600000000000003</v>
      </c>
      <c r="M187">
        <v>0</v>
      </c>
      <c r="N187">
        <v>3.5999999999999997E-2</v>
      </c>
      <c r="O187">
        <v>0</v>
      </c>
    </row>
    <row r="188" spans="1:15" x14ac:dyDescent="0.3">
      <c r="A188">
        <v>199</v>
      </c>
      <c r="B188">
        <v>436351801</v>
      </c>
      <c r="C188">
        <v>34</v>
      </c>
      <c r="D188">
        <v>2.512</v>
      </c>
      <c r="E188">
        <v>6</v>
      </c>
      <c r="F188">
        <v>0.74199999999999999</v>
      </c>
      <c r="G188">
        <v>1629</v>
      </c>
      <c r="H188">
        <v>826</v>
      </c>
      <c r="I188">
        <v>803</v>
      </c>
      <c r="J188">
        <v>23</v>
      </c>
      <c r="K188">
        <v>594</v>
      </c>
      <c r="L188">
        <v>3.7349999999999999</v>
      </c>
      <c r="M188">
        <v>0</v>
      </c>
      <c r="N188">
        <v>1.756</v>
      </c>
      <c r="O188">
        <v>0</v>
      </c>
    </row>
    <row r="189" spans="1:15" x14ac:dyDescent="0.3">
      <c r="A189" t="s">
        <v>15</v>
      </c>
      <c r="B189">
        <f>SUBTOTAL(103,Tabelle2[client_id])</f>
        <v>187</v>
      </c>
      <c r="C189">
        <f>SUBTOTAL(101,Tabelle2[reconnections])</f>
        <v>124.37967914438502</v>
      </c>
      <c r="D189">
        <f>SUBTOTAL(101,Tabelle2[lat_mean])</f>
        <v>3.1430481283422442</v>
      </c>
      <c r="E189">
        <f>SUBTOTAL(101,Tabelle2[lat_max])</f>
        <v>4.572192513368984</v>
      </c>
      <c r="F189">
        <f>SUBTOTAL(101,Tabelle2[lat_min])</f>
        <v>1.1058235294117649</v>
      </c>
      <c r="G189">
        <f>SUBTOTAL(101,Tabelle2[total_msgs])</f>
        <v>1198.9839572192514</v>
      </c>
      <c r="H189">
        <f>SUBTOTAL(101,Tabelle2[out_msgs])</f>
        <v>641.20320855614978</v>
      </c>
      <c r="I189">
        <f>SUBTOTAL(101,Tabelle2[in_msgs])</f>
        <v>557.78074866310158</v>
      </c>
      <c r="J189">
        <f>SUBTOTAL(101,Tabelle2[lost_msgs])</f>
        <v>83.422459893048128</v>
      </c>
      <c r="K189">
        <f>SUBTOTAL(101,Tabelle2[active_time])</f>
        <v>387.55614973262033</v>
      </c>
      <c r="L189">
        <f>SUBTOTAL(101,Tabelle2[rtt_rmse])</f>
        <v>3.8377165775401045</v>
      </c>
      <c r="M189">
        <f>SUBTOTAL(101,Tabelle2[opt_rate])</f>
        <v>2.6203208556149736E-3</v>
      </c>
      <c r="N189">
        <f>SUBTOTAL(101,Tabelle2[discovery_rmse])</f>
        <v>0.94721390374331504</v>
      </c>
      <c r="O189">
        <f>SUBTOTAL(101,Tabelle2[discovery_rate])</f>
        <v>1.0481283422459898E-2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BA66B-CA2F-4BDE-B17B-C3E07C186DAB}">
  <dimension ref="A1:O189"/>
  <sheetViews>
    <sheetView topLeftCell="A154" workbookViewId="0">
      <selection activeCell="O179" sqref="O179"/>
    </sheetView>
  </sheetViews>
  <sheetFormatPr baseColWidth="10" defaultRowHeight="14.4" x14ac:dyDescent="0.3"/>
  <cols>
    <col min="3" max="3" width="14.77734375" customWidth="1"/>
    <col min="7" max="7" width="12" customWidth="1"/>
    <col min="11" max="11" width="12.6640625" customWidth="1"/>
    <col min="14" max="14" width="16" customWidth="1"/>
    <col min="15" max="15" width="15.21875" customWidth="1"/>
  </cols>
  <sheetData>
    <row r="1" spans="1:15" x14ac:dyDescent="0.3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0</v>
      </c>
      <c r="B2">
        <v>177830201</v>
      </c>
      <c r="C2">
        <v>150</v>
      </c>
      <c r="D2">
        <v>4.2809999999999997</v>
      </c>
      <c r="E2">
        <v>6</v>
      </c>
      <c r="F2">
        <v>1.647</v>
      </c>
      <c r="G2">
        <v>2408</v>
      </c>
      <c r="H2">
        <v>1204</v>
      </c>
      <c r="I2">
        <v>1204</v>
      </c>
      <c r="J2">
        <v>0</v>
      </c>
      <c r="K2">
        <v>337</v>
      </c>
      <c r="L2">
        <v>5.931</v>
      </c>
      <c r="M2">
        <v>0</v>
      </c>
      <c r="N2">
        <v>4.4050000000000002</v>
      </c>
      <c r="O2">
        <v>0</v>
      </c>
    </row>
    <row r="3" spans="1:15" x14ac:dyDescent="0.3">
      <c r="A3">
        <v>2</v>
      </c>
      <c r="B3">
        <v>178483501</v>
      </c>
      <c r="C3">
        <v>1</v>
      </c>
      <c r="D3">
        <v>0.94199999999999995</v>
      </c>
      <c r="E3">
        <v>1</v>
      </c>
      <c r="F3">
        <v>0.81699999999999995</v>
      </c>
      <c r="G3">
        <v>138</v>
      </c>
      <c r="H3">
        <v>69</v>
      </c>
      <c r="I3">
        <v>69</v>
      </c>
      <c r="J3">
        <v>0</v>
      </c>
      <c r="K3">
        <v>44</v>
      </c>
      <c r="L3">
        <v>0.16800000000000001</v>
      </c>
      <c r="M3">
        <v>0</v>
      </c>
      <c r="N3">
        <v>1.6E-2</v>
      </c>
      <c r="O3">
        <v>0</v>
      </c>
    </row>
    <row r="4" spans="1:15" x14ac:dyDescent="0.3">
      <c r="A4">
        <v>3</v>
      </c>
      <c r="B4">
        <v>178885001</v>
      </c>
      <c r="C4">
        <v>92</v>
      </c>
      <c r="D4">
        <v>3.1989999999999998</v>
      </c>
      <c r="E4">
        <v>5</v>
      </c>
      <c r="F4">
        <v>1.516</v>
      </c>
      <c r="G4">
        <v>1944</v>
      </c>
      <c r="H4">
        <v>972</v>
      </c>
      <c r="I4">
        <v>972</v>
      </c>
      <c r="J4">
        <v>0</v>
      </c>
      <c r="K4">
        <v>590</v>
      </c>
      <c r="L4">
        <v>4.5999999999999996</v>
      </c>
      <c r="M4">
        <v>0</v>
      </c>
      <c r="N4">
        <v>3.9009999999999998</v>
      </c>
      <c r="O4">
        <v>0</v>
      </c>
    </row>
    <row r="5" spans="1:15" x14ac:dyDescent="0.3">
      <c r="A5">
        <v>4</v>
      </c>
      <c r="B5">
        <v>181758601</v>
      </c>
      <c r="C5">
        <v>28</v>
      </c>
      <c r="D5">
        <v>2.5960000000000001</v>
      </c>
      <c r="E5">
        <v>3</v>
      </c>
      <c r="F5">
        <v>1.3660000000000001</v>
      </c>
      <c r="G5">
        <v>639</v>
      </c>
      <c r="H5">
        <v>333</v>
      </c>
      <c r="I5">
        <v>306</v>
      </c>
      <c r="J5">
        <v>27</v>
      </c>
      <c r="K5">
        <v>199</v>
      </c>
      <c r="L5">
        <v>2.8759999999999999</v>
      </c>
      <c r="M5">
        <v>0</v>
      </c>
      <c r="N5">
        <v>1.415</v>
      </c>
      <c r="O5">
        <v>0</v>
      </c>
    </row>
    <row r="6" spans="1:15" x14ac:dyDescent="0.3">
      <c r="A6">
        <v>5</v>
      </c>
      <c r="B6">
        <v>182232701</v>
      </c>
      <c r="C6">
        <v>1</v>
      </c>
      <c r="D6">
        <v>1.5720000000000001</v>
      </c>
      <c r="E6">
        <v>2</v>
      </c>
      <c r="F6">
        <v>1.1000000000000001</v>
      </c>
      <c r="G6">
        <v>1584</v>
      </c>
      <c r="H6">
        <v>792</v>
      </c>
      <c r="I6">
        <v>792</v>
      </c>
      <c r="J6">
        <v>0</v>
      </c>
      <c r="K6">
        <v>591</v>
      </c>
      <c r="L6">
        <v>0.748</v>
      </c>
      <c r="M6">
        <v>0</v>
      </c>
      <c r="N6">
        <v>0.127</v>
      </c>
      <c r="O6">
        <v>0</v>
      </c>
    </row>
    <row r="7" spans="1:15" x14ac:dyDescent="0.3">
      <c r="A7">
        <v>7</v>
      </c>
      <c r="B7">
        <v>183533601</v>
      </c>
      <c r="C7">
        <v>1</v>
      </c>
      <c r="D7">
        <v>3.13</v>
      </c>
      <c r="E7">
        <v>4</v>
      </c>
      <c r="F7">
        <v>1.3620000000000001</v>
      </c>
      <c r="G7">
        <v>661</v>
      </c>
      <c r="H7">
        <v>331</v>
      </c>
      <c r="I7">
        <v>330</v>
      </c>
      <c r="J7">
        <v>1</v>
      </c>
      <c r="K7">
        <v>242</v>
      </c>
      <c r="L7">
        <v>4.0449999999999999</v>
      </c>
      <c r="M7">
        <v>0</v>
      </c>
      <c r="N7">
        <v>0</v>
      </c>
      <c r="O7">
        <v>0</v>
      </c>
    </row>
    <row r="8" spans="1:15" x14ac:dyDescent="0.3">
      <c r="A8">
        <v>8</v>
      </c>
      <c r="B8">
        <v>184507401</v>
      </c>
      <c r="C8">
        <v>1</v>
      </c>
      <c r="D8">
        <v>1.3819999999999999</v>
      </c>
      <c r="E8">
        <v>2</v>
      </c>
      <c r="F8">
        <v>0.77600000000000002</v>
      </c>
      <c r="G8">
        <v>672</v>
      </c>
      <c r="H8">
        <v>336</v>
      </c>
      <c r="I8">
        <v>336</v>
      </c>
      <c r="J8">
        <v>0</v>
      </c>
      <c r="K8">
        <v>247</v>
      </c>
      <c r="L8">
        <v>0.21199999999999999</v>
      </c>
      <c r="M8">
        <v>0</v>
      </c>
      <c r="N8">
        <v>0</v>
      </c>
      <c r="O8">
        <v>1</v>
      </c>
    </row>
    <row r="9" spans="1:15" x14ac:dyDescent="0.3">
      <c r="A9">
        <v>9</v>
      </c>
      <c r="B9">
        <v>185892901</v>
      </c>
      <c r="C9">
        <v>1</v>
      </c>
      <c r="D9">
        <v>1.6539999999999999</v>
      </c>
      <c r="E9">
        <v>2</v>
      </c>
      <c r="F9">
        <v>1.4430000000000001</v>
      </c>
      <c r="G9">
        <v>980</v>
      </c>
      <c r="H9">
        <v>490</v>
      </c>
      <c r="I9">
        <v>490</v>
      </c>
      <c r="J9">
        <v>0</v>
      </c>
      <c r="K9">
        <v>364</v>
      </c>
      <c r="L9">
        <v>0.125</v>
      </c>
      <c r="M9">
        <v>0</v>
      </c>
      <c r="N9">
        <v>5.8000000000000003E-2</v>
      </c>
      <c r="O9">
        <v>0</v>
      </c>
    </row>
    <row r="10" spans="1:15" x14ac:dyDescent="0.3">
      <c r="A10">
        <v>10</v>
      </c>
      <c r="B10">
        <v>186028501</v>
      </c>
      <c r="C10">
        <v>1</v>
      </c>
      <c r="D10">
        <v>1.4990000000000001</v>
      </c>
      <c r="E10">
        <v>2</v>
      </c>
      <c r="F10">
        <v>1.157</v>
      </c>
      <c r="G10">
        <v>1604</v>
      </c>
      <c r="H10">
        <v>802</v>
      </c>
      <c r="I10">
        <v>802</v>
      </c>
      <c r="J10">
        <v>0</v>
      </c>
      <c r="K10">
        <v>592</v>
      </c>
      <c r="L10">
        <v>0.13600000000000001</v>
      </c>
      <c r="M10">
        <v>0</v>
      </c>
      <c r="N10">
        <v>7.8E-2</v>
      </c>
      <c r="O10">
        <v>0</v>
      </c>
    </row>
    <row r="11" spans="1:15" x14ac:dyDescent="0.3">
      <c r="A11">
        <v>11</v>
      </c>
      <c r="B11">
        <v>186821501</v>
      </c>
      <c r="C11">
        <v>1</v>
      </c>
      <c r="D11">
        <v>2.29</v>
      </c>
      <c r="E11">
        <v>3</v>
      </c>
      <c r="F11">
        <v>1.3560000000000001</v>
      </c>
      <c r="G11">
        <v>735</v>
      </c>
      <c r="H11">
        <v>368</v>
      </c>
      <c r="I11">
        <v>367</v>
      </c>
      <c r="J11">
        <v>1</v>
      </c>
      <c r="K11">
        <v>267</v>
      </c>
      <c r="L11">
        <v>1.9</v>
      </c>
      <c r="M11">
        <v>0</v>
      </c>
      <c r="N11">
        <v>0</v>
      </c>
      <c r="O11">
        <v>1</v>
      </c>
    </row>
    <row r="12" spans="1:15" x14ac:dyDescent="0.3">
      <c r="A12">
        <v>12</v>
      </c>
      <c r="B12">
        <v>187319101</v>
      </c>
      <c r="C12">
        <v>1</v>
      </c>
      <c r="D12">
        <v>1.135</v>
      </c>
      <c r="E12">
        <v>1</v>
      </c>
      <c r="F12">
        <v>0.84899999999999998</v>
      </c>
      <c r="G12">
        <v>120</v>
      </c>
      <c r="H12">
        <v>60</v>
      </c>
      <c r="I12">
        <v>60</v>
      </c>
      <c r="J12">
        <v>0</v>
      </c>
      <c r="K12">
        <v>38</v>
      </c>
      <c r="L12">
        <v>0.34100000000000003</v>
      </c>
      <c r="M12">
        <v>0</v>
      </c>
      <c r="N12">
        <v>0</v>
      </c>
      <c r="O12">
        <v>0</v>
      </c>
    </row>
    <row r="13" spans="1:15" x14ac:dyDescent="0.3">
      <c r="A13">
        <v>13</v>
      </c>
      <c r="B13">
        <v>187426001</v>
      </c>
      <c r="C13">
        <v>1</v>
      </c>
      <c r="D13">
        <v>2.3359999999999999</v>
      </c>
      <c r="E13">
        <v>2</v>
      </c>
      <c r="F13">
        <v>2.0659999999999998</v>
      </c>
      <c r="G13">
        <v>462</v>
      </c>
      <c r="H13">
        <v>231</v>
      </c>
      <c r="I13">
        <v>231</v>
      </c>
      <c r="J13">
        <v>0</v>
      </c>
      <c r="K13">
        <v>170</v>
      </c>
      <c r="L13">
        <v>0.26100000000000001</v>
      </c>
      <c r="M13">
        <v>0</v>
      </c>
      <c r="N13">
        <v>4.5999999999999999E-2</v>
      </c>
      <c r="O13">
        <v>0</v>
      </c>
    </row>
    <row r="14" spans="1:15" x14ac:dyDescent="0.3">
      <c r="A14">
        <v>14</v>
      </c>
      <c r="B14">
        <v>187758401</v>
      </c>
      <c r="C14">
        <v>1</v>
      </c>
      <c r="D14">
        <v>1.99</v>
      </c>
      <c r="E14">
        <v>2</v>
      </c>
      <c r="F14">
        <v>1.0169999999999999</v>
      </c>
      <c r="G14">
        <v>1624</v>
      </c>
      <c r="H14">
        <v>812</v>
      </c>
      <c r="I14">
        <v>812</v>
      </c>
      <c r="J14">
        <v>0</v>
      </c>
      <c r="K14">
        <v>594</v>
      </c>
      <c r="L14">
        <v>1.9059999999999999</v>
      </c>
      <c r="M14">
        <v>0</v>
      </c>
      <c r="N14">
        <v>0</v>
      </c>
      <c r="O14">
        <v>0</v>
      </c>
    </row>
    <row r="15" spans="1:15" x14ac:dyDescent="0.3">
      <c r="A15">
        <v>15</v>
      </c>
      <c r="B15">
        <v>187781201</v>
      </c>
      <c r="C15">
        <v>1</v>
      </c>
      <c r="D15">
        <v>1.2170000000000001</v>
      </c>
      <c r="E15">
        <v>2</v>
      </c>
      <c r="F15">
        <v>0.73399999999999999</v>
      </c>
      <c r="G15">
        <v>1232</v>
      </c>
      <c r="H15">
        <v>616</v>
      </c>
      <c r="I15">
        <v>616</v>
      </c>
      <c r="J15">
        <v>0</v>
      </c>
      <c r="K15">
        <v>462</v>
      </c>
      <c r="L15">
        <v>0.16500000000000001</v>
      </c>
      <c r="M15">
        <v>0</v>
      </c>
      <c r="N15">
        <v>0</v>
      </c>
      <c r="O15">
        <v>0</v>
      </c>
    </row>
    <row r="16" spans="1:15" x14ac:dyDescent="0.3">
      <c r="A16">
        <v>16</v>
      </c>
      <c r="B16">
        <v>189660101</v>
      </c>
      <c r="C16">
        <v>1</v>
      </c>
      <c r="D16">
        <v>1.754</v>
      </c>
      <c r="E16">
        <v>2</v>
      </c>
      <c r="F16">
        <v>1.0369999999999999</v>
      </c>
      <c r="G16">
        <v>691</v>
      </c>
      <c r="H16">
        <v>346</v>
      </c>
      <c r="I16">
        <v>345</v>
      </c>
      <c r="J16">
        <v>1</v>
      </c>
      <c r="K16">
        <v>256</v>
      </c>
      <c r="L16">
        <v>1.393</v>
      </c>
      <c r="M16">
        <v>0</v>
      </c>
      <c r="N16">
        <v>4.5999999999999999E-2</v>
      </c>
      <c r="O16">
        <v>0</v>
      </c>
    </row>
    <row r="17" spans="1:15" x14ac:dyDescent="0.3">
      <c r="A17">
        <v>17</v>
      </c>
      <c r="B17">
        <v>189877301</v>
      </c>
      <c r="C17">
        <v>1</v>
      </c>
      <c r="D17">
        <v>2.0430000000000001</v>
      </c>
      <c r="E17">
        <v>2</v>
      </c>
      <c r="F17">
        <v>0.67500000000000004</v>
      </c>
      <c r="G17">
        <v>513</v>
      </c>
      <c r="H17">
        <v>257</v>
      </c>
      <c r="I17">
        <v>256</v>
      </c>
      <c r="J17">
        <v>1</v>
      </c>
      <c r="K17">
        <v>190</v>
      </c>
      <c r="L17">
        <v>1.8560000000000001</v>
      </c>
      <c r="M17">
        <v>0</v>
      </c>
      <c r="N17">
        <v>0</v>
      </c>
      <c r="O17">
        <v>0</v>
      </c>
    </row>
    <row r="18" spans="1:15" x14ac:dyDescent="0.3">
      <c r="A18">
        <v>18</v>
      </c>
      <c r="B18">
        <v>192487201</v>
      </c>
      <c r="C18">
        <v>1</v>
      </c>
      <c r="D18">
        <v>2.1160000000000001</v>
      </c>
      <c r="E18">
        <v>3</v>
      </c>
      <c r="F18">
        <v>1.373</v>
      </c>
      <c r="G18">
        <v>874</v>
      </c>
      <c r="H18">
        <v>437</v>
      </c>
      <c r="I18">
        <v>437</v>
      </c>
      <c r="J18">
        <v>0</v>
      </c>
      <c r="K18">
        <v>326</v>
      </c>
      <c r="L18">
        <v>1.903</v>
      </c>
      <c r="M18">
        <v>0</v>
      </c>
      <c r="N18">
        <v>0</v>
      </c>
      <c r="O18">
        <v>0</v>
      </c>
    </row>
    <row r="19" spans="1:15" x14ac:dyDescent="0.3">
      <c r="A19">
        <v>19</v>
      </c>
      <c r="B19">
        <v>195978501</v>
      </c>
      <c r="C19">
        <v>1</v>
      </c>
      <c r="D19">
        <v>1.5669999999999999</v>
      </c>
      <c r="E19">
        <v>2</v>
      </c>
      <c r="F19">
        <v>1.2649999999999999</v>
      </c>
      <c r="G19">
        <v>699</v>
      </c>
      <c r="H19">
        <v>350</v>
      </c>
      <c r="I19">
        <v>349</v>
      </c>
      <c r="J19">
        <v>1</v>
      </c>
      <c r="K19">
        <v>254</v>
      </c>
      <c r="L19">
        <v>0.69699999999999995</v>
      </c>
      <c r="M19">
        <v>0</v>
      </c>
      <c r="N19">
        <v>0.14499999999999999</v>
      </c>
      <c r="O19">
        <v>0</v>
      </c>
    </row>
    <row r="20" spans="1:15" x14ac:dyDescent="0.3">
      <c r="A20">
        <v>20</v>
      </c>
      <c r="B20">
        <v>196727701</v>
      </c>
      <c r="C20">
        <v>1</v>
      </c>
      <c r="D20">
        <v>1.79</v>
      </c>
      <c r="E20">
        <v>2</v>
      </c>
      <c r="F20">
        <v>0.97699999999999998</v>
      </c>
      <c r="G20">
        <v>880</v>
      </c>
      <c r="H20">
        <v>440</v>
      </c>
      <c r="I20">
        <v>440</v>
      </c>
      <c r="J20">
        <v>0</v>
      </c>
      <c r="K20">
        <v>323</v>
      </c>
      <c r="L20">
        <v>1.141</v>
      </c>
      <c r="M20">
        <v>0</v>
      </c>
      <c r="N20">
        <v>0</v>
      </c>
      <c r="O20">
        <v>0</v>
      </c>
    </row>
    <row r="21" spans="1:15" x14ac:dyDescent="0.3">
      <c r="A21">
        <v>21</v>
      </c>
      <c r="B21">
        <v>199485101</v>
      </c>
      <c r="C21">
        <v>151</v>
      </c>
      <c r="D21">
        <v>5.46</v>
      </c>
      <c r="E21">
        <v>6</v>
      </c>
      <c r="F21">
        <v>2.726</v>
      </c>
      <c r="G21">
        <v>1808</v>
      </c>
      <c r="H21">
        <v>904</v>
      </c>
      <c r="I21">
        <v>904</v>
      </c>
      <c r="J21">
        <v>0</v>
      </c>
      <c r="K21">
        <v>110</v>
      </c>
      <c r="L21">
        <v>8.8469999999999995</v>
      </c>
      <c r="M21">
        <v>0</v>
      </c>
      <c r="N21">
        <v>4.4160000000000004</v>
      </c>
      <c r="O21">
        <v>0</v>
      </c>
    </row>
    <row r="22" spans="1:15" x14ac:dyDescent="0.3">
      <c r="A22">
        <v>22</v>
      </c>
      <c r="B22">
        <v>199836701</v>
      </c>
      <c r="C22">
        <v>1</v>
      </c>
      <c r="D22">
        <v>2.19</v>
      </c>
      <c r="E22">
        <v>3</v>
      </c>
      <c r="F22">
        <v>0.81499999999999995</v>
      </c>
      <c r="G22">
        <v>612</v>
      </c>
      <c r="H22">
        <v>306</v>
      </c>
      <c r="I22">
        <v>306</v>
      </c>
      <c r="J22">
        <v>0</v>
      </c>
      <c r="K22">
        <v>226</v>
      </c>
      <c r="L22">
        <v>2.774</v>
      </c>
      <c r="M22">
        <v>0</v>
      </c>
      <c r="N22">
        <v>0.10100000000000001</v>
      </c>
      <c r="O22">
        <v>0</v>
      </c>
    </row>
    <row r="23" spans="1:15" x14ac:dyDescent="0.3">
      <c r="A23">
        <v>23</v>
      </c>
      <c r="B23">
        <v>200512301</v>
      </c>
      <c r="C23">
        <v>1</v>
      </c>
      <c r="D23">
        <v>1.335</v>
      </c>
      <c r="E23">
        <v>2</v>
      </c>
      <c r="F23">
        <v>0.72599999999999998</v>
      </c>
      <c r="G23">
        <v>1424</v>
      </c>
      <c r="H23">
        <v>712</v>
      </c>
      <c r="I23">
        <v>712</v>
      </c>
      <c r="J23">
        <v>0</v>
      </c>
      <c r="K23">
        <v>531</v>
      </c>
      <c r="L23">
        <v>0.11799999999999999</v>
      </c>
      <c r="M23">
        <v>0</v>
      </c>
      <c r="N23">
        <v>3.3000000000000002E-2</v>
      </c>
      <c r="O23">
        <v>0</v>
      </c>
    </row>
    <row r="24" spans="1:15" x14ac:dyDescent="0.3">
      <c r="A24">
        <v>24</v>
      </c>
      <c r="B24">
        <v>202213001</v>
      </c>
      <c r="C24">
        <v>1</v>
      </c>
      <c r="D24">
        <v>1.415</v>
      </c>
      <c r="E24">
        <v>2</v>
      </c>
      <c r="F24">
        <v>1.054</v>
      </c>
      <c r="G24">
        <v>1310</v>
      </c>
      <c r="H24">
        <v>655</v>
      </c>
      <c r="I24">
        <v>655</v>
      </c>
      <c r="J24">
        <v>0</v>
      </c>
      <c r="K24">
        <v>486</v>
      </c>
      <c r="L24">
        <v>0.73099999999999998</v>
      </c>
      <c r="M24">
        <v>0</v>
      </c>
      <c r="N24">
        <v>0.253</v>
      </c>
      <c r="O24">
        <v>0</v>
      </c>
    </row>
    <row r="25" spans="1:15" x14ac:dyDescent="0.3">
      <c r="A25">
        <v>25</v>
      </c>
      <c r="B25">
        <v>202911501</v>
      </c>
      <c r="C25">
        <v>1</v>
      </c>
      <c r="D25">
        <v>1.0720000000000001</v>
      </c>
      <c r="E25">
        <v>2</v>
      </c>
      <c r="F25">
        <v>0.91500000000000004</v>
      </c>
      <c r="G25">
        <v>648</v>
      </c>
      <c r="H25">
        <v>324</v>
      </c>
      <c r="I25">
        <v>324</v>
      </c>
      <c r="J25">
        <v>0</v>
      </c>
      <c r="K25">
        <v>236</v>
      </c>
      <c r="L25">
        <v>0.27300000000000002</v>
      </c>
      <c r="M25">
        <v>0</v>
      </c>
      <c r="N25">
        <v>0</v>
      </c>
      <c r="O25">
        <v>0</v>
      </c>
    </row>
    <row r="26" spans="1:15" x14ac:dyDescent="0.3">
      <c r="A26">
        <v>26</v>
      </c>
      <c r="B26">
        <v>204654801</v>
      </c>
      <c r="C26">
        <v>1</v>
      </c>
      <c r="D26">
        <v>2.3809999999999998</v>
      </c>
      <c r="E26">
        <v>5</v>
      </c>
      <c r="F26">
        <v>1.077</v>
      </c>
      <c r="G26">
        <v>1596</v>
      </c>
      <c r="H26">
        <v>798</v>
      </c>
      <c r="I26">
        <v>798</v>
      </c>
      <c r="J26">
        <v>0</v>
      </c>
      <c r="K26">
        <v>592</v>
      </c>
      <c r="L26">
        <v>2.6669999999999998</v>
      </c>
      <c r="M26">
        <v>0</v>
      </c>
      <c r="N26">
        <v>0.378</v>
      </c>
      <c r="O26">
        <v>0</v>
      </c>
    </row>
    <row r="27" spans="1:15" x14ac:dyDescent="0.3">
      <c r="A27">
        <v>27</v>
      </c>
      <c r="B27">
        <v>205014901</v>
      </c>
      <c r="C27">
        <v>1</v>
      </c>
      <c r="D27">
        <v>1.9470000000000001</v>
      </c>
      <c r="E27">
        <v>2</v>
      </c>
      <c r="F27">
        <v>1.2210000000000001</v>
      </c>
      <c r="G27">
        <v>1018</v>
      </c>
      <c r="H27">
        <v>509</v>
      </c>
      <c r="I27">
        <v>509</v>
      </c>
      <c r="J27">
        <v>0</v>
      </c>
      <c r="K27">
        <v>372</v>
      </c>
      <c r="L27">
        <v>1.3640000000000001</v>
      </c>
      <c r="M27">
        <v>0.14000000000000001</v>
      </c>
      <c r="N27">
        <v>0</v>
      </c>
      <c r="O27">
        <v>0</v>
      </c>
    </row>
    <row r="28" spans="1:15" x14ac:dyDescent="0.3">
      <c r="A28">
        <v>29</v>
      </c>
      <c r="B28">
        <v>207082401</v>
      </c>
      <c r="C28">
        <v>1</v>
      </c>
      <c r="D28">
        <v>1.401</v>
      </c>
      <c r="E28">
        <v>2</v>
      </c>
      <c r="F28">
        <v>0.91400000000000003</v>
      </c>
      <c r="G28">
        <v>1402</v>
      </c>
      <c r="H28">
        <v>701</v>
      </c>
      <c r="I28">
        <v>701</v>
      </c>
      <c r="J28">
        <v>0</v>
      </c>
      <c r="K28">
        <v>527</v>
      </c>
      <c r="L28">
        <v>0.27800000000000002</v>
      </c>
      <c r="M28">
        <v>0</v>
      </c>
      <c r="N28">
        <v>8.4000000000000005E-2</v>
      </c>
      <c r="O28">
        <v>0</v>
      </c>
    </row>
    <row r="29" spans="1:15" x14ac:dyDescent="0.3">
      <c r="A29">
        <v>30</v>
      </c>
      <c r="B29">
        <v>208812001</v>
      </c>
      <c r="C29">
        <v>1</v>
      </c>
      <c r="D29">
        <v>1.381</v>
      </c>
      <c r="E29">
        <v>2</v>
      </c>
      <c r="F29">
        <v>0.88700000000000001</v>
      </c>
      <c r="G29">
        <v>368</v>
      </c>
      <c r="H29">
        <v>184</v>
      </c>
      <c r="I29">
        <v>184</v>
      </c>
      <c r="J29">
        <v>0</v>
      </c>
      <c r="K29">
        <v>133</v>
      </c>
      <c r="L29">
        <v>0.98</v>
      </c>
      <c r="M29">
        <v>0</v>
      </c>
      <c r="N29">
        <v>0</v>
      </c>
      <c r="O29">
        <v>0</v>
      </c>
    </row>
    <row r="30" spans="1:15" x14ac:dyDescent="0.3">
      <c r="A30">
        <v>32</v>
      </c>
      <c r="B30">
        <v>210919601</v>
      </c>
      <c r="C30">
        <v>1</v>
      </c>
      <c r="D30">
        <v>2.637</v>
      </c>
      <c r="E30">
        <v>3</v>
      </c>
      <c r="F30">
        <v>2.202</v>
      </c>
      <c r="G30">
        <v>604</v>
      </c>
      <c r="H30">
        <v>302</v>
      </c>
      <c r="I30">
        <v>302</v>
      </c>
      <c r="J30">
        <v>0</v>
      </c>
      <c r="K30">
        <v>225</v>
      </c>
      <c r="L30">
        <v>0.249</v>
      </c>
      <c r="M30">
        <v>0</v>
      </c>
      <c r="N30">
        <v>0</v>
      </c>
      <c r="O30">
        <v>0</v>
      </c>
    </row>
    <row r="31" spans="1:15" x14ac:dyDescent="0.3">
      <c r="A31">
        <v>33</v>
      </c>
      <c r="B31">
        <v>212667701</v>
      </c>
      <c r="C31">
        <v>199</v>
      </c>
      <c r="D31">
        <v>3.5489999999999999</v>
      </c>
      <c r="E31">
        <v>6</v>
      </c>
      <c r="F31">
        <v>1.3109999999999999</v>
      </c>
      <c r="G31">
        <v>2374</v>
      </c>
      <c r="H31">
        <v>1187</v>
      </c>
      <c r="I31">
        <v>1187</v>
      </c>
      <c r="J31">
        <v>0</v>
      </c>
      <c r="K31">
        <v>593</v>
      </c>
      <c r="L31">
        <v>4.5510000000000002</v>
      </c>
      <c r="M31">
        <v>0</v>
      </c>
      <c r="N31">
        <v>3.915</v>
      </c>
      <c r="O31">
        <v>0</v>
      </c>
    </row>
    <row r="32" spans="1:15" x14ac:dyDescent="0.3">
      <c r="A32">
        <v>34</v>
      </c>
      <c r="B32">
        <v>212769701</v>
      </c>
      <c r="C32">
        <v>1</v>
      </c>
      <c r="D32">
        <v>1.361</v>
      </c>
      <c r="E32">
        <v>2</v>
      </c>
      <c r="F32">
        <v>0.95599999999999996</v>
      </c>
      <c r="G32">
        <v>378</v>
      </c>
      <c r="H32">
        <v>189</v>
      </c>
      <c r="I32">
        <v>189</v>
      </c>
      <c r="J32">
        <v>0</v>
      </c>
      <c r="K32">
        <v>140</v>
      </c>
      <c r="L32">
        <v>0.26600000000000001</v>
      </c>
      <c r="M32">
        <v>0</v>
      </c>
      <c r="N32">
        <v>0.10100000000000001</v>
      </c>
      <c r="O32">
        <v>0</v>
      </c>
    </row>
    <row r="33" spans="1:15" x14ac:dyDescent="0.3">
      <c r="A33">
        <v>35</v>
      </c>
      <c r="B33">
        <v>214367601</v>
      </c>
      <c r="C33">
        <v>1</v>
      </c>
      <c r="D33">
        <v>1.0960000000000001</v>
      </c>
      <c r="E33">
        <v>1</v>
      </c>
      <c r="F33">
        <v>0.86899999999999999</v>
      </c>
      <c r="G33">
        <v>326</v>
      </c>
      <c r="H33">
        <v>163</v>
      </c>
      <c r="I33">
        <v>163</v>
      </c>
      <c r="J33">
        <v>0</v>
      </c>
      <c r="K33">
        <v>119</v>
      </c>
      <c r="L33">
        <v>0.18099999999999999</v>
      </c>
      <c r="M33">
        <v>0</v>
      </c>
      <c r="N33">
        <v>0</v>
      </c>
      <c r="O33">
        <v>0</v>
      </c>
    </row>
    <row r="34" spans="1:15" x14ac:dyDescent="0.3">
      <c r="A34">
        <v>37</v>
      </c>
      <c r="B34">
        <v>217764201</v>
      </c>
      <c r="C34">
        <v>1</v>
      </c>
      <c r="D34">
        <v>1.325</v>
      </c>
      <c r="E34">
        <v>2</v>
      </c>
      <c r="F34">
        <v>0.82199999999999995</v>
      </c>
      <c r="G34">
        <v>1374</v>
      </c>
      <c r="H34">
        <v>687</v>
      </c>
      <c r="I34">
        <v>687</v>
      </c>
      <c r="J34">
        <v>0</v>
      </c>
      <c r="K34">
        <v>509</v>
      </c>
      <c r="L34">
        <v>0.33100000000000002</v>
      </c>
      <c r="M34">
        <v>0</v>
      </c>
      <c r="N34">
        <v>3.5999999999999997E-2</v>
      </c>
      <c r="O34">
        <v>0</v>
      </c>
    </row>
    <row r="35" spans="1:15" x14ac:dyDescent="0.3">
      <c r="A35">
        <v>38</v>
      </c>
      <c r="B35">
        <v>218303001</v>
      </c>
      <c r="C35">
        <v>1</v>
      </c>
      <c r="D35">
        <v>1.4419999999999999</v>
      </c>
      <c r="E35">
        <v>2</v>
      </c>
      <c r="F35">
        <v>1.02</v>
      </c>
      <c r="G35">
        <v>1614</v>
      </c>
      <c r="H35">
        <v>807</v>
      </c>
      <c r="I35">
        <v>807</v>
      </c>
      <c r="J35">
        <v>0</v>
      </c>
      <c r="K35">
        <v>594</v>
      </c>
      <c r="L35">
        <v>0.59299999999999997</v>
      </c>
      <c r="M35">
        <v>0</v>
      </c>
      <c r="N35">
        <v>0</v>
      </c>
      <c r="O35">
        <v>0</v>
      </c>
    </row>
    <row r="36" spans="1:15" x14ac:dyDescent="0.3">
      <c r="A36">
        <v>39</v>
      </c>
      <c r="B36">
        <v>218688101</v>
      </c>
      <c r="C36">
        <v>1</v>
      </c>
      <c r="D36">
        <v>1.2150000000000001</v>
      </c>
      <c r="E36">
        <v>2</v>
      </c>
      <c r="F36">
        <v>0.89200000000000002</v>
      </c>
      <c r="G36">
        <v>1330</v>
      </c>
      <c r="H36">
        <v>665</v>
      </c>
      <c r="I36">
        <v>665</v>
      </c>
      <c r="J36">
        <v>0</v>
      </c>
      <c r="K36">
        <v>482</v>
      </c>
      <c r="L36">
        <v>0.14699999999999999</v>
      </c>
      <c r="M36">
        <v>0</v>
      </c>
      <c r="N36">
        <v>0</v>
      </c>
      <c r="O36">
        <v>0</v>
      </c>
    </row>
    <row r="37" spans="1:15" x14ac:dyDescent="0.3">
      <c r="A37">
        <v>40</v>
      </c>
      <c r="B37">
        <v>219468301</v>
      </c>
      <c r="C37">
        <v>1</v>
      </c>
      <c r="D37">
        <v>2.75</v>
      </c>
      <c r="E37">
        <v>4</v>
      </c>
      <c r="F37">
        <v>1.1599999999999999</v>
      </c>
      <c r="G37">
        <v>1468</v>
      </c>
      <c r="H37">
        <v>734</v>
      </c>
      <c r="I37">
        <v>734</v>
      </c>
      <c r="J37">
        <v>0</v>
      </c>
      <c r="K37">
        <v>544</v>
      </c>
      <c r="L37">
        <v>2.9049999999999998</v>
      </c>
      <c r="M37">
        <v>0</v>
      </c>
      <c r="N37">
        <v>0.16900000000000001</v>
      </c>
      <c r="O37">
        <v>0</v>
      </c>
    </row>
    <row r="38" spans="1:15" x14ac:dyDescent="0.3">
      <c r="A38">
        <v>41</v>
      </c>
      <c r="B38">
        <v>219511701</v>
      </c>
      <c r="C38">
        <v>1</v>
      </c>
      <c r="D38">
        <v>0.99299999999999999</v>
      </c>
      <c r="E38">
        <v>2</v>
      </c>
      <c r="F38">
        <v>0.71599999999999997</v>
      </c>
      <c r="G38">
        <v>1428</v>
      </c>
      <c r="H38">
        <v>714</v>
      </c>
      <c r="I38">
        <v>714</v>
      </c>
      <c r="J38">
        <v>0</v>
      </c>
      <c r="K38">
        <v>530</v>
      </c>
      <c r="L38">
        <v>2.3E-2</v>
      </c>
      <c r="M38">
        <v>0.54</v>
      </c>
      <c r="N38">
        <v>5.6000000000000001E-2</v>
      </c>
      <c r="O38">
        <v>0</v>
      </c>
    </row>
    <row r="39" spans="1:15" x14ac:dyDescent="0.3">
      <c r="A39">
        <v>42</v>
      </c>
      <c r="B39">
        <v>219900501</v>
      </c>
      <c r="C39">
        <v>1</v>
      </c>
      <c r="D39">
        <v>1.5349999999999999</v>
      </c>
      <c r="E39">
        <v>2</v>
      </c>
      <c r="F39">
        <v>1.181</v>
      </c>
      <c r="G39">
        <v>1144</v>
      </c>
      <c r="H39">
        <v>572</v>
      </c>
      <c r="I39">
        <v>572</v>
      </c>
      <c r="J39">
        <v>0</v>
      </c>
      <c r="K39">
        <v>426</v>
      </c>
      <c r="L39">
        <v>0.87</v>
      </c>
      <c r="M39">
        <v>0</v>
      </c>
      <c r="N39">
        <v>3.5999999999999997E-2</v>
      </c>
      <c r="O39">
        <v>0</v>
      </c>
    </row>
    <row r="40" spans="1:15" x14ac:dyDescent="0.3">
      <c r="A40">
        <v>43</v>
      </c>
      <c r="B40">
        <v>220699801</v>
      </c>
      <c r="C40">
        <v>1</v>
      </c>
      <c r="D40">
        <v>1.0309999999999999</v>
      </c>
      <c r="E40">
        <v>1</v>
      </c>
      <c r="F40">
        <v>0.93</v>
      </c>
      <c r="G40">
        <v>654</v>
      </c>
      <c r="H40">
        <v>327</v>
      </c>
      <c r="I40">
        <v>327</v>
      </c>
      <c r="J40">
        <v>0</v>
      </c>
      <c r="K40">
        <v>236</v>
      </c>
      <c r="L40">
        <v>0.14199999999999999</v>
      </c>
      <c r="M40">
        <v>0</v>
      </c>
      <c r="N40">
        <v>0</v>
      </c>
      <c r="O40">
        <v>0</v>
      </c>
    </row>
    <row r="41" spans="1:15" x14ac:dyDescent="0.3">
      <c r="A41">
        <v>44</v>
      </c>
      <c r="B41">
        <v>220961301</v>
      </c>
      <c r="C41">
        <v>1</v>
      </c>
      <c r="D41">
        <v>2.2749999999999999</v>
      </c>
      <c r="E41">
        <v>2</v>
      </c>
      <c r="F41">
        <v>1.492</v>
      </c>
      <c r="G41">
        <v>84</v>
      </c>
      <c r="H41">
        <v>42</v>
      </c>
      <c r="I41">
        <v>42</v>
      </c>
      <c r="J41">
        <v>0</v>
      </c>
      <c r="K41">
        <v>24</v>
      </c>
      <c r="L41">
        <v>1.7829999999999999</v>
      </c>
      <c r="M41">
        <v>0</v>
      </c>
      <c r="N41">
        <v>0.16900000000000001</v>
      </c>
      <c r="O41">
        <v>0</v>
      </c>
    </row>
    <row r="42" spans="1:15" x14ac:dyDescent="0.3">
      <c r="A42">
        <v>45</v>
      </c>
      <c r="B42">
        <v>222570001</v>
      </c>
      <c r="C42">
        <v>1</v>
      </c>
      <c r="D42">
        <v>2.0859999999999999</v>
      </c>
      <c r="E42">
        <v>2</v>
      </c>
      <c r="F42">
        <v>1.171</v>
      </c>
      <c r="G42">
        <v>782</v>
      </c>
      <c r="H42">
        <v>391</v>
      </c>
      <c r="I42">
        <v>391</v>
      </c>
      <c r="J42">
        <v>0</v>
      </c>
      <c r="K42">
        <v>293</v>
      </c>
      <c r="L42">
        <v>1.83</v>
      </c>
      <c r="M42">
        <v>0.01</v>
      </c>
      <c r="N42">
        <v>0</v>
      </c>
      <c r="O42">
        <v>0</v>
      </c>
    </row>
    <row r="43" spans="1:15" x14ac:dyDescent="0.3">
      <c r="A43">
        <v>46</v>
      </c>
      <c r="B43">
        <v>222993101</v>
      </c>
      <c r="C43">
        <v>197</v>
      </c>
      <c r="D43">
        <v>3.56</v>
      </c>
      <c r="E43">
        <v>5</v>
      </c>
      <c r="F43">
        <v>1.4119999999999999</v>
      </c>
      <c r="G43">
        <v>2360</v>
      </c>
      <c r="H43">
        <v>1180</v>
      </c>
      <c r="I43">
        <v>1180</v>
      </c>
      <c r="J43">
        <v>0</v>
      </c>
      <c r="K43">
        <v>595</v>
      </c>
      <c r="L43">
        <v>4.5419999999999998</v>
      </c>
      <c r="M43">
        <v>0</v>
      </c>
      <c r="N43">
        <v>3.915</v>
      </c>
      <c r="O43">
        <v>0</v>
      </c>
    </row>
    <row r="44" spans="1:15" x14ac:dyDescent="0.3">
      <c r="A44">
        <v>47</v>
      </c>
      <c r="B44">
        <v>223048501</v>
      </c>
      <c r="C44">
        <v>1</v>
      </c>
      <c r="D44">
        <v>1.107</v>
      </c>
      <c r="E44">
        <v>1</v>
      </c>
      <c r="F44">
        <v>0.86599999999999999</v>
      </c>
      <c r="G44">
        <v>678</v>
      </c>
      <c r="H44">
        <v>339</v>
      </c>
      <c r="I44">
        <v>339</v>
      </c>
      <c r="J44">
        <v>0</v>
      </c>
      <c r="K44">
        <v>249</v>
      </c>
      <c r="L44">
        <v>0.27400000000000002</v>
      </c>
      <c r="M44">
        <v>0</v>
      </c>
      <c r="N44">
        <v>0.14799999999999999</v>
      </c>
      <c r="O44">
        <v>0</v>
      </c>
    </row>
    <row r="45" spans="1:15" x14ac:dyDescent="0.3">
      <c r="A45">
        <v>49</v>
      </c>
      <c r="B45">
        <v>223856401</v>
      </c>
      <c r="C45">
        <v>1</v>
      </c>
      <c r="D45">
        <v>1.839</v>
      </c>
      <c r="E45">
        <v>2</v>
      </c>
      <c r="F45">
        <v>1.0089999999999999</v>
      </c>
      <c r="G45">
        <v>958</v>
      </c>
      <c r="H45">
        <v>479</v>
      </c>
      <c r="I45">
        <v>479</v>
      </c>
      <c r="J45">
        <v>0</v>
      </c>
      <c r="K45">
        <v>350</v>
      </c>
      <c r="L45">
        <v>1.0960000000000001</v>
      </c>
      <c r="M45">
        <v>0</v>
      </c>
      <c r="N45">
        <v>0.42599999999999999</v>
      </c>
      <c r="O45">
        <v>0</v>
      </c>
    </row>
    <row r="46" spans="1:15" x14ac:dyDescent="0.3">
      <c r="A46">
        <v>50</v>
      </c>
      <c r="B46">
        <v>224397101</v>
      </c>
      <c r="C46">
        <v>1</v>
      </c>
      <c r="D46">
        <v>1.64</v>
      </c>
      <c r="E46">
        <v>2</v>
      </c>
      <c r="F46">
        <v>0.99099999999999999</v>
      </c>
      <c r="G46">
        <v>944</v>
      </c>
      <c r="H46">
        <v>472</v>
      </c>
      <c r="I46">
        <v>472</v>
      </c>
      <c r="J46">
        <v>0</v>
      </c>
      <c r="K46">
        <v>352</v>
      </c>
      <c r="L46">
        <v>1.02</v>
      </c>
      <c r="M46">
        <v>0</v>
      </c>
      <c r="N46">
        <v>0.14499999999999999</v>
      </c>
      <c r="O46">
        <v>0</v>
      </c>
    </row>
    <row r="47" spans="1:15" x14ac:dyDescent="0.3">
      <c r="A47">
        <v>51</v>
      </c>
      <c r="B47">
        <v>226600001</v>
      </c>
      <c r="C47">
        <v>1</v>
      </c>
      <c r="D47">
        <v>1.536</v>
      </c>
      <c r="E47">
        <v>2</v>
      </c>
      <c r="F47">
        <v>1.0089999999999999</v>
      </c>
      <c r="G47">
        <v>1214</v>
      </c>
      <c r="H47">
        <v>607</v>
      </c>
      <c r="I47">
        <v>607</v>
      </c>
      <c r="J47">
        <v>0</v>
      </c>
      <c r="K47">
        <v>451</v>
      </c>
      <c r="L47">
        <v>0.85499999999999998</v>
      </c>
      <c r="M47">
        <v>0</v>
      </c>
      <c r="N47">
        <v>0</v>
      </c>
      <c r="O47">
        <v>0</v>
      </c>
    </row>
    <row r="48" spans="1:15" x14ac:dyDescent="0.3">
      <c r="A48">
        <v>52</v>
      </c>
      <c r="B48">
        <v>231526101</v>
      </c>
      <c r="C48">
        <v>1</v>
      </c>
      <c r="D48">
        <v>1.7050000000000001</v>
      </c>
      <c r="E48">
        <v>2</v>
      </c>
      <c r="F48">
        <v>1.1579999999999999</v>
      </c>
      <c r="G48">
        <v>1592</v>
      </c>
      <c r="H48">
        <v>796</v>
      </c>
      <c r="I48">
        <v>796</v>
      </c>
      <c r="J48">
        <v>0</v>
      </c>
      <c r="K48">
        <v>591</v>
      </c>
      <c r="L48">
        <v>0.94499999999999995</v>
      </c>
      <c r="M48">
        <v>0</v>
      </c>
      <c r="N48">
        <v>0.16900000000000001</v>
      </c>
      <c r="O48">
        <v>0</v>
      </c>
    </row>
    <row r="49" spans="1:15" x14ac:dyDescent="0.3">
      <c r="A49">
        <v>53</v>
      </c>
      <c r="B49">
        <v>232198601</v>
      </c>
      <c r="C49">
        <v>1</v>
      </c>
      <c r="D49">
        <v>1.3109999999999999</v>
      </c>
      <c r="E49">
        <v>2</v>
      </c>
      <c r="F49">
        <v>0.84199999999999997</v>
      </c>
      <c r="G49">
        <v>1530</v>
      </c>
      <c r="H49">
        <v>765</v>
      </c>
      <c r="I49">
        <v>765</v>
      </c>
      <c r="J49">
        <v>0</v>
      </c>
      <c r="K49">
        <v>565</v>
      </c>
      <c r="L49">
        <v>0.97599999999999998</v>
      </c>
      <c r="M49">
        <v>0</v>
      </c>
      <c r="N49">
        <v>0.42599999999999999</v>
      </c>
      <c r="O49">
        <v>0</v>
      </c>
    </row>
    <row r="50" spans="1:15" x14ac:dyDescent="0.3">
      <c r="A50">
        <v>55</v>
      </c>
      <c r="B50">
        <v>235994101</v>
      </c>
      <c r="C50">
        <v>1</v>
      </c>
      <c r="D50">
        <v>1.0740000000000001</v>
      </c>
      <c r="E50">
        <v>1</v>
      </c>
      <c r="F50">
        <v>0.80200000000000005</v>
      </c>
      <c r="G50">
        <v>521</v>
      </c>
      <c r="H50">
        <v>261</v>
      </c>
      <c r="I50">
        <v>260</v>
      </c>
      <c r="J50">
        <v>1</v>
      </c>
      <c r="K50">
        <v>194</v>
      </c>
      <c r="L50">
        <v>0.01</v>
      </c>
      <c r="M50">
        <v>0.97</v>
      </c>
      <c r="N50">
        <v>3.5999999999999997E-2</v>
      </c>
      <c r="O50">
        <v>0</v>
      </c>
    </row>
    <row r="51" spans="1:15" x14ac:dyDescent="0.3">
      <c r="A51">
        <v>56</v>
      </c>
      <c r="B51">
        <v>236937001</v>
      </c>
      <c r="C51">
        <v>1</v>
      </c>
      <c r="D51">
        <v>1.843</v>
      </c>
      <c r="E51">
        <v>2</v>
      </c>
      <c r="F51">
        <v>1.554</v>
      </c>
      <c r="G51">
        <v>140</v>
      </c>
      <c r="H51">
        <v>70</v>
      </c>
      <c r="I51">
        <v>70</v>
      </c>
      <c r="J51">
        <v>0</v>
      </c>
      <c r="K51">
        <v>47</v>
      </c>
      <c r="L51">
        <v>0.70099999999999996</v>
      </c>
      <c r="M51">
        <v>0</v>
      </c>
      <c r="N51">
        <v>0</v>
      </c>
      <c r="O51">
        <v>0</v>
      </c>
    </row>
    <row r="52" spans="1:15" x14ac:dyDescent="0.3">
      <c r="A52">
        <v>57</v>
      </c>
      <c r="B52">
        <v>240029901</v>
      </c>
      <c r="C52">
        <v>1</v>
      </c>
      <c r="D52">
        <v>1.0129999999999999</v>
      </c>
      <c r="E52">
        <v>1</v>
      </c>
      <c r="F52">
        <v>0.92800000000000005</v>
      </c>
      <c r="G52">
        <v>1560</v>
      </c>
      <c r="H52">
        <v>780</v>
      </c>
      <c r="I52">
        <v>780</v>
      </c>
      <c r="J52">
        <v>0</v>
      </c>
      <c r="K52">
        <v>591</v>
      </c>
      <c r="L52">
        <v>0.14699999999999999</v>
      </c>
      <c r="M52">
        <v>0</v>
      </c>
      <c r="N52">
        <v>3.5999999999999997E-2</v>
      </c>
      <c r="O52">
        <v>0</v>
      </c>
    </row>
    <row r="53" spans="1:15" x14ac:dyDescent="0.3">
      <c r="A53">
        <v>58</v>
      </c>
      <c r="B53">
        <v>240989701</v>
      </c>
      <c r="C53">
        <v>148</v>
      </c>
      <c r="D53">
        <v>5.37</v>
      </c>
      <c r="E53">
        <v>6</v>
      </c>
      <c r="F53">
        <v>1.377</v>
      </c>
      <c r="G53">
        <v>2008</v>
      </c>
      <c r="H53">
        <v>1004</v>
      </c>
      <c r="I53">
        <v>1004</v>
      </c>
      <c r="J53">
        <v>0</v>
      </c>
      <c r="K53">
        <v>203</v>
      </c>
      <c r="L53">
        <v>7.3360000000000003</v>
      </c>
      <c r="M53">
        <v>0</v>
      </c>
      <c r="N53">
        <v>4.4039999999999999</v>
      </c>
      <c r="O53">
        <v>0.01</v>
      </c>
    </row>
    <row r="54" spans="1:15" x14ac:dyDescent="0.3">
      <c r="A54">
        <v>59</v>
      </c>
      <c r="B54">
        <v>242921301</v>
      </c>
      <c r="C54">
        <v>1</v>
      </c>
      <c r="D54">
        <v>1.2869999999999999</v>
      </c>
      <c r="E54">
        <v>1</v>
      </c>
      <c r="F54">
        <v>0.89600000000000002</v>
      </c>
      <c r="G54">
        <v>284</v>
      </c>
      <c r="H54">
        <v>142</v>
      </c>
      <c r="I54">
        <v>142</v>
      </c>
      <c r="J54">
        <v>0</v>
      </c>
      <c r="K54">
        <v>104</v>
      </c>
      <c r="L54">
        <v>0.13900000000000001</v>
      </c>
      <c r="M54">
        <v>0</v>
      </c>
      <c r="N54">
        <v>0.113</v>
      </c>
      <c r="O54">
        <v>0</v>
      </c>
    </row>
    <row r="55" spans="1:15" x14ac:dyDescent="0.3">
      <c r="A55">
        <v>60</v>
      </c>
      <c r="B55">
        <v>245740201</v>
      </c>
      <c r="C55">
        <v>299</v>
      </c>
      <c r="D55">
        <v>1.9970000000000001</v>
      </c>
      <c r="E55">
        <v>2</v>
      </c>
      <c r="F55">
        <v>1.23</v>
      </c>
      <c r="G55">
        <v>4342</v>
      </c>
      <c r="H55">
        <v>2320</v>
      </c>
      <c r="I55">
        <v>2022</v>
      </c>
      <c r="J55">
        <v>298</v>
      </c>
      <c r="K55">
        <v>592</v>
      </c>
      <c r="L55">
        <v>1.9219999999999999</v>
      </c>
      <c r="M55">
        <v>0</v>
      </c>
      <c r="N55">
        <v>0.94399999999999995</v>
      </c>
      <c r="O55">
        <v>0</v>
      </c>
    </row>
    <row r="56" spans="1:15" x14ac:dyDescent="0.3">
      <c r="A56">
        <v>61</v>
      </c>
      <c r="B56">
        <v>247273001</v>
      </c>
      <c r="C56">
        <v>1</v>
      </c>
      <c r="D56">
        <v>2.3210000000000002</v>
      </c>
      <c r="E56">
        <v>4</v>
      </c>
      <c r="F56">
        <v>2.0449999999999999</v>
      </c>
      <c r="G56">
        <v>809</v>
      </c>
      <c r="H56">
        <v>405</v>
      </c>
      <c r="I56">
        <v>404</v>
      </c>
      <c r="J56">
        <v>1</v>
      </c>
      <c r="K56">
        <v>305</v>
      </c>
      <c r="L56">
        <v>1.923</v>
      </c>
      <c r="M56">
        <v>0</v>
      </c>
      <c r="N56">
        <v>0.629</v>
      </c>
      <c r="O56">
        <v>0</v>
      </c>
    </row>
    <row r="57" spans="1:15" x14ac:dyDescent="0.3">
      <c r="A57">
        <v>63</v>
      </c>
      <c r="B57">
        <v>253529101</v>
      </c>
      <c r="C57">
        <v>1</v>
      </c>
      <c r="D57">
        <v>1.274</v>
      </c>
      <c r="E57">
        <v>1</v>
      </c>
      <c r="F57">
        <v>1.0640000000000001</v>
      </c>
      <c r="G57">
        <v>1610</v>
      </c>
      <c r="H57">
        <v>805</v>
      </c>
      <c r="I57">
        <v>805</v>
      </c>
      <c r="J57">
        <v>0</v>
      </c>
      <c r="K57">
        <v>596</v>
      </c>
      <c r="L57">
        <v>7.9000000000000001E-2</v>
      </c>
      <c r="M57">
        <v>0</v>
      </c>
      <c r="N57">
        <v>0</v>
      </c>
      <c r="O57">
        <v>0</v>
      </c>
    </row>
    <row r="58" spans="1:15" x14ac:dyDescent="0.3">
      <c r="A58">
        <v>64</v>
      </c>
      <c r="B58">
        <v>256334601</v>
      </c>
      <c r="C58">
        <v>1</v>
      </c>
      <c r="D58">
        <v>1.5169999999999999</v>
      </c>
      <c r="E58">
        <v>2</v>
      </c>
      <c r="F58">
        <v>1.298</v>
      </c>
      <c r="G58">
        <v>506</v>
      </c>
      <c r="H58">
        <v>253</v>
      </c>
      <c r="I58">
        <v>253</v>
      </c>
      <c r="J58">
        <v>0</v>
      </c>
      <c r="K58">
        <v>181</v>
      </c>
      <c r="L58">
        <v>0.224</v>
      </c>
      <c r="M58">
        <v>0.01</v>
      </c>
      <c r="N58">
        <v>0</v>
      </c>
      <c r="O58">
        <v>0</v>
      </c>
    </row>
    <row r="59" spans="1:15" x14ac:dyDescent="0.3">
      <c r="A59">
        <v>65</v>
      </c>
      <c r="B59">
        <v>257051801</v>
      </c>
      <c r="C59">
        <v>1</v>
      </c>
      <c r="D59">
        <v>1.9730000000000001</v>
      </c>
      <c r="E59">
        <v>3</v>
      </c>
      <c r="F59">
        <v>1.389</v>
      </c>
      <c r="G59">
        <v>1628</v>
      </c>
      <c r="H59">
        <v>814</v>
      </c>
      <c r="I59">
        <v>814</v>
      </c>
      <c r="J59">
        <v>0</v>
      </c>
      <c r="K59">
        <v>595</v>
      </c>
      <c r="L59">
        <v>1.427</v>
      </c>
      <c r="M59">
        <v>0</v>
      </c>
      <c r="N59">
        <v>0</v>
      </c>
      <c r="O59">
        <v>0</v>
      </c>
    </row>
    <row r="60" spans="1:15" x14ac:dyDescent="0.3">
      <c r="A60">
        <v>67</v>
      </c>
      <c r="B60">
        <v>259827801</v>
      </c>
      <c r="C60">
        <v>1</v>
      </c>
      <c r="D60">
        <v>1.6659999999999999</v>
      </c>
      <c r="E60">
        <v>2</v>
      </c>
      <c r="F60">
        <v>0.99099999999999999</v>
      </c>
      <c r="G60">
        <v>1414</v>
      </c>
      <c r="H60">
        <v>707</v>
      </c>
      <c r="I60">
        <v>707</v>
      </c>
      <c r="J60">
        <v>0</v>
      </c>
      <c r="K60">
        <v>519</v>
      </c>
      <c r="L60">
        <v>0.79800000000000004</v>
      </c>
      <c r="M60">
        <v>0</v>
      </c>
      <c r="N60">
        <v>0.184</v>
      </c>
      <c r="O60">
        <v>0</v>
      </c>
    </row>
    <row r="61" spans="1:15" x14ac:dyDescent="0.3">
      <c r="A61">
        <v>68</v>
      </c>
      <c r="B61">
        <v>261217901</v>
      </c>
      <c r="C61">
        <v>1</v>
      </c>
      <c r="D61">
        <v>2.887</v>
      </c>
      <c r="E61">
        <v>3</v>
      </c>
      <c r="F61">
        <v>2.4609999999999999</v>
      </c>
      <c r="G61">
        <v>176</v>
      </c>
      <c r="H61">
        <v>88</v>
      </c>
      <c r="I61">
        <v>88</v>
      </c>
      <c r="J61">
        <v>0</v>
      </c>
      <c r="K61">
        <v>66</v>
      </c>
      <c r="L61">
        <v>0.35099999999999998</v>
      </c>
      <c r="M61">
        <v>0</v>
      </c>
      <c r="N61">
        <v>0.10100000000000001</v>
      </c>
      <c r="O61">
        <v>0</v>
      </c>
    </row>
    <row r="62" spans="1:15" x14ac:dyDescent="0.3">
      <c r="A62">
        <v>69</v>
      </c>
      <c r="B62">
        <v>262938201</v>
      </c>
      <c r="C62">
        <v>1</v>
      </c>
      <c r="D62">
        <v>3.504</v>
      </c>
      <c r="E62">
        <v>4</v>
      </c>
      <c r="F62">
        <v>1.044</v>
      </c>
      <c r="G62">
        <v>160</v>
      </c>
      <c r="H62">
        <v>80</v>
      </c>
      <c r="I62">
        <v>80</v>
      </c>
      <c r="J62">
        <v>0</v>
      </c>
      <c r="K62">
        <v>55</v>
      </c>
      <c r="L62">
        <v>4.7990000000000004</v>
      </c>
      <c r="M62">
        <v>0</v>
      </c>
      <c r="N62">
        <v>0.253</v>
      </c>
      <c r="O62">
        <v>0</v>
      </c>
    </row>
    <row r="63" spans="1:15" x14ac:dyDescent="0.3">
      <c r="A63">
        <v>71</v>
      </c>
      <c r="B63">
        <v>266876301</v>
      </c>
      <c r="C63">
        <v>1</v>
      </c>
      <c r="D63">
        <v>1.321</v>
      </c>
      <c r="E63">
        <v>2</v>
      </c>
      <c r="F63">
        <v>1.0529999999999999</v>
      </c>
      <c r="G63">
        <v>922</v>
      </c>
      <c r="H63">
        <v>461</v>
      </c>
      <c r="I63">
        <v>461</v>
      </c>
      <c r="J63">
        <v>0</v>
      </c>
      <c r="K63">
        <v>338</v>
      </c>
      <c r="L63">
        <v>0.39600000000000002</v>
      </c>
      <c r="M63">
        <v>0</v>
      </c>
      <c r="N63">
        <v>0</v>
      </c>
      <c r="O63">
        <v>0</v>
      </c>
    </row>
    <row r="64" spans="1:15" x14ac:dyDescent="0.3">
      <c r="A64">
        <v>72</v>
      </c>
      <c r="B64">
        <v>267044101</v>
      </c>
      <c r="C64">
        <v>1</v>
      </c>
      <c r="D64">
        <v>1.619</v>
      </c>
      <c r="E64">
        <v>2</v>
      </c>
      <c r="F64">
        <v>1.0169999999999999</v>
      </c>
      <c r="G64">
        <v>1576</v>
      </c>
      <c r="H64">
        <v>788</v>
      </c>
      <c r="I64">
        <v>788</v>
      </c>
      <c r="J64">
        <v>0</v>
      </c>
      <c r="K64">
        <v>591</v>
      </c>
      <c r="L64">
        <v>0.751</v>
      </c>
      <c r="M64">
        <v>0</v>
      </c>
      <c r="N64">
        <v>0.216</v>
      </c>
      <c r="O64">
        <v>0</v>
      </c>
    </row>
    <row r="65" spans="1:15" x14ac:dyDescent="0.3">
      <c r="A65">
        <v>73</v>
      </c>
      <c r="B65">
        <v>267411001</v>
      </c>
      <c r="C65">
        <v>1</v>
      </c>
      <c r="D65">
        <v>1.1200000000000001</v>
      </c>
      <c r="E65">
        <v>1</v>
      </c>
      <c r="F65">
        <v>0.88500000000000001</v>
      </c>
      <c r="G65">
        <v>672</v>
      </c>
      <c r="H65">
        <v>336</v>
      </c>
      <c r="I65">
        <v>336</v>
      </c>
      <c r="J65">
        <v>0</v>
      </c>
      <c r="K65">
        <v>245</v>
      </c>
      <c r="L65">
        <v>0.124</v>
      </c>
      <c r="M65">
        <v>0</v>
      </c>
      <c r="N65">
        <v>3.3000000000000002E-2</v>
      </c>
      <c r="O65">
        <v>0</v>
      </c>
    </row>
    <row r="66" spans="1:15" x14ac:dyDescent="0.3">
      <c r="A66">
        <v>74</v>
      </c>
      <c r="B66">
        <v>268164901</v>
      </c>
      <c r="C66">
        <v>1</v>
      </c>
      <c r="D66">
        <v>1.5009999999999999</v>
      </c>
      <c r="E66">
        <v>2</v>
      </c>
      <c r="F66">
        <v>1.0189999999999999</v>
      </c>
      <c r="G66">
        <v>1002</v>
      </c>
      <c r="H66">
        <v>501</v>
      </c>
      <c r="I66">
        <v>501</v>
      </c>
      <c r="J66">
        <v>0</v>
      </c>
      <c r="K66">
        <v>366</v>
      </c>
      <c r="L66">
        <v>0.90100000000000002</v>
      </c>
      <c r="M66">
        <v>0</v>
      </c>
      <c r="N66">
        <v>0.127</v>
      </c>
      <c r="O66">
        <v>0</v>
      </c>
    </row>
    <row r="67" spans="1:15" x14ac:dyDescent="0.3">
      <c r="A67">
        <v>75</v>
      </c>
      <c r="B67">
        <v>268192501</v>
      </c>
      <c r="C67">
        <v>1</v>
      </c>
      <c r="D67">
        <v>1.1739999999999999</v>
      </c>
      <c r="E67">
        <v>1</v>
      </c>
      <c r="F67">
        <v>0.69399999999999995</v>
      </c>
      <c r="G67">
        <v>1596</v>
      </c>
      <c r="H67">
        <v>798</v>
      </c>
      <c r="I67">
        <v>798</v>
      </c>
      <c r="J67">
        <v>0</v>
      </c>
      <c r="K67">
        <v>595</v>
      </c>
      <c r="L67">
        <v>0.18</v>
      </c>
      <c r="M67">
        <v>0</v>
      </c>
      <c r="N67">
        <v>2.1999999999999999E-2</v>
      </c>
      <c r="O67">
        <v>0</v>
      </c>
    </row>
    <row r="68" spans="1:15" x14ac:dyDescent="0.3">
      <c r="A68">
        <v>76</v>
      </c>
      <c r="B68">
        <v>269306201</v>
      </c>
      <c r="C68">
        <v>1</v>
      </c>
      <c r="D68">
        <v>1.704</v>
      </c>
      <c r="E68">
        <v>2</v>
      </c>
      <c r="F68">
        <v>0.91700000000000004</v>
      </c>
      <c r="G68">
        <v>1118</v>
      </c>
      <c r="H68">
        <v>559</v>
      </c>
      <c r="I68">
        <v>559</v>
      </c>
      <c r="J68">
        <v>0</v>
      </c>
      <c r="K68">
        <v>421</v>
      </c>
      <c r="L68">
        <v>0.95599999999999996</v>
      </c>
      <c r="M68">
        <v>0</v>
      </c>
      <c r="N68">
        <v>0</v>
      </c>
      <c r="O68">
        <v>0</v>
      </c>
    </row>
    <row r="69" spans="1:15" x14ac:dyDescent="0.3">
      <c r="A69">
        <v>77</v>
      </c>
      <c r="B69">
        <v>270552801</v>
      </c>
      <c r="C69">
        <v>1</v>
      </c>
      <c r="D69">
        <v>1.427</v>
      </c>
      <c r="E69">
        <v>2</v>
      </c>
      <c r="F69">
        <v>0.85299999999999998</v>
      </c>
      <c r="G69">
        <v>1293</v>
      </c>
      <c r="H69">
        <v>647</v>
      </c>
      <c r="I69">
        <v>646</v>
      </c>
      <c r="J69">
        <v>1</v>
      </c>
      <c r="K69">
        <v>484</v>
      </c>
      <c r="L69">
        <v>0.93899999999999995</v>
      </c>
      <c r="M69">
        <v>0</v>
      </c>
      <c r="N69">
        <v>0</v>
      </c>
      <c r="O69">
        <v>0</v>
      </c>
    </row>
    <row r="70" spans="1:15" x14ac:dyDescent="0.3">
      <c r="A70">
        <v>78</v>
      </c>
      <c r="B70">
        <v>270862901</v>
      </c>
      <c r="C70">
        <v>1</v>
      </c>
      <c r="D70">
        <v>2.0779999999999998</v>
      </c>
      <c r="E70">
        <v>2</v>
      </c>
      <c r="F70">
        <v>1.304</v>
      </c>
      <c r="G70">
        <v>518</v>
      </c>
      <c r="H70">
        <v>259</v>
      </c>
      <c r="I70">
        <v>259</v>
      </c>
      <c r="J70">
        <v>0</v>
      </c>
      <c r="K70">
        <v>191</v>
      </c>
      <c r="L70">
        <v>1.5</v>
      </c>
      <c r="M70">
        <v>0</v>
      </c>
      <c r="N70">
        <v>0</v>
      </c>
      <c r="O70">
        <v>0</v>
      </c>
    </row>
    <row r="71" spans="1:15" x14ac:dyDescent="0.3">
      <c r="A71">
        <v>80</v>
      </c>
      <c r="B71">
        <v>271501201</v>
      </c>
      <c r="C71">
        <v>1</v>
      </c>
      <c r="D71">
        <v>2.6930000000000001</v>
      </c>
      <c r="E71">
        <v>3</v>
      </c>
      <c r="F71">
        <v>1.839</v>
      </c>
      <c r="G71">
        <v>1216</v>
      </c>
      <c r="H71">
        <v>608</v>
      </c>
      <c r="I71">
        <v>608</v>
      </c>
      <c r="J71">
        <v>0</v>
      </c>
      <c r="K71">
        <v>449</v>
      </c>
      <c r="L71">
        <v>0.92600000000000005</v>
      </c>
      <c r="M71">
        <v>0</v>
      </c>
      <c r="N71">
        <v>6.3E-2</v>
      </c>
      <c r="O71">
        <v>0</v>
      </c>
    </row>
    <row r="72" spans="1:15" x14ac:dyDescent="0.3">
      <c r="A72">
        <v>81</v>
      </c>
      <c r="B72">
        <v>271671501</v>
      </c>
      <c r="C72">
        <v>1</v>
      </c>
      <c r="D72">
        <v>1.8089999999999999</v>
      </c>
      <c r="E72">
        <v>2</v>
      </c>
      <c r="F72">
        <v>1.0489999999999999</v>
      </c>
      <c r="G72">
        <v>1078</v>
      </c>
      <c r="H72">
        <v>539</v>
      </c>
      <c r="I72">
        <v>539</v>
      </c>
      <c r="J72">
        <v>0</v>
      </c>
      <c r="K72">
        <v>404</v>
      </c>
      <c r="L72">
        <v>1.1439999999999999</v>
      </c>
      <c r="M72">
        <v>0</v>
      </c>
      <c r="N72">
        <v>0.16900000000000001</v>
      </c>
      <c r="O72">
        <v>0</v>
      </c>
    </row>
    <row r="73" spans="1:15" x14ac:dyDescent="0.3">
      <c r="A73">
        <v>82</v>
      </c>
      <c r="B73">
        <v>273687001</v>
      </c>
      <c r="C73">
        <v>1</v>
      </c>
      <c r="D73">
        <v>2.0230000000000001</v>
      </c>
      <c r="E73">
        <v>3</v>
      </c>
      <c r="F73">
        <v>1.5840000000000001</v>
      </c>
      <c r="G73">
        <v>28</v>
      </c>
      <c r="H73">
        <v>14</v>
      </c>
      <c r="I73">
        <v>14</v>
      </c>
      <c r="J73">
        <v>0</v>
      </c>
      <c r="K73">
        <v>5</v>
      </c>
      <c r="L73">
        <v>1.1459999999999999</v>
      </c>
      <c r="M73">
        <v>0</v>
      </c>
      <c r="N73">
        <v>0</v>
      </c>
      <c r="O73">
        <v>0</v>
      </c>
    </row>
    <row r="74" spans="1:15" x14ac:dyDescent="0.3">
      <c r="A74">
        <v>83</v>
      </c>
      <c r="B74">
        <v>274252701</v>
      </c>
      <c r="C74">
        <v>1</v>
      </c>
      <c r="D74">
        <v>1.171</v>
      </c>
      <c r="E74">
        <v>1</v>
      </c>
      <c r="F74">
        <v>0.70799999999999996</v>
      </c>
      <c r="G74">
        <v>1612</v>
      </c>
      <c r="H74">
        <v>806</v>
      </c>
      <c r="I74">
        <v>806</v>
      </c>
      <c r="J74">
        <v>0</v>
      </c>
      <c r="K74">
        <v>595</v>
      </c>
      <c r="L74">
        <v>0.08</v>
      </c>
      <c r="M74">
        <v>0</v>
      </c>
      <c r="N74">
        <v>0</v>
      </c>
      <c r="O74">
        <v>0</v>
      </c>
    </row>
    <row r="75" spans="1:15" x14ac:dyDescent="0.3">
      <c r="A75">
        <v>84</v>
      </c>
      <c r="B75">
        <v>275473701</v>
      </c>
      <c r="C75">
        <v>1</v>
      </c>
      <c r="D75">
        <v>4.2240000000000002</v>
      </c>
      <c r="E75">
        <v>4</v>
      </c>
      <c r="F75">
        <v>1.6819999999999999</v>
      </c>
      <c r="G75">
        <v>246</v>
      </c>
      <c r="H75">
        <v>123</v>
      </c>
      <c r="I75">
        <v>123</v>
      </c>
      <c r="J75">
        <v>0</v>
      </c>
      <c r="K75">
        <v>88</v>
      </c>
      <c r="L75">
        <v>5.8460000000000001</v>
      </c>
      <c r="M75">
        <v>0</v>
      </c>
      <c r="N75">
        <v>0.67100000000000004</v>
      </c>
      <c r="O75">
        <v>0</v>
      </c>
    </row>
    <row r="76" spans="1:15" x14ac:dyDescent="0.3">
      <c r="A76">
        <v>85</v>
      </c>
      <c r="B76">
        <v>282893001</v>
      </c>
      <c r="C76">
        <v>200</v>
      </c>
      <c r="D76">
        <v>3.597</v>
      </c>
      <c r="E76">
        <v>5</v>
      </c>
      <c r="F76">
        <v>1.849</v>
      </c>
      <c r="G76">
        <v>2380</v>
      </c>
      <c r="H76">
        <v>1190</v>
      </c>
      <c r="I76">
        <v>1190</v>
      </c>
      <c r="J76">
        <v>0</v>
      </c>
      <c r="K76">
        <v>590</v>
      </c>
      <c r="L76">
        <v>4.577</v>
      </c>
      <c r="M76">
        <v>0</v>
      </c>
      <c r="N76">
        <v>3.9159999999999999</v>
      </c>
      <c r="O76">
        <v>0</v>
      </c>
    </row>
    <row r="77" spans="1:15" x14ac:dyDescent="0.3">
      <c r="A77">
        <v>86</v>
      </c>
      <c r="B77">
        <v>283237601</v>
      </c>
      <c r="C77">
        <v>1</v>
      </c>
      <c r="D77">
        <v>2.9169999999999998</v>
      </c>
      <c r="E77">
        <v>4</v>
      </c>
      <c r="F77">
        <v>1.0489999999999999</v>
      </c>
      <c r="G77">
        <v>448</v>
      </c>
      <c r="H77">
        <v>224</v>
      </c>
      <c r="I77">
        <v>224</v>
      </c>
      <c r="J77">
        <v>0</v>
      </c>
      <c r="K77">
        <v>158</v>
      </c>
      <c r="L77">
        <v>3.2650000000000001</v>
      </c>
      <c r="M77">
        <v>0</v>
      </c>
      <c r="N77">
        <v>0</v>
      </c>
      <c r="O77">
        <v>0</v>
      </c>
    </row>
    <row r="78" spans="1:15" x14ac:dyDescent="0.3">
      <c r="A78">
        <v>87</v>
      </c>
      <c r="B78">
        <v>284492401</v>
      </c>
      <c r="C78">
        <v>1</v>
      </c>
      <c r="D78">
        <v>1.3819999999999999</v>
      </c>
      <c r="E78">
        <v>2</v>
      </c>
      <c r="F78">
        <v>0.91500000000000004</v>
      </c>
      <c r="G78">
        <v>1618</v>
      </c>
      <c r="H78">
        <v>809</v>
      </c>
      <c r="I78">
        <v>809</v>
      </c>
      <c r="J78">
        <v>0</v>
      </c>
      <c r="K78">
        <v>592</v>
      </c>
      <c r="L78">
        <v>0.59399999999999997</v>
      </c>
      <c r="M78">
        <v>0</v>
      </c>
      <c r="N78">
        <v>0</v>
      </c>
      <c r="O78">
        <v>0</v>
      </c>
    </row>
    <row r="79" spans="1:15" x14ac:dyDescent="0.3">
      <c r="A79">
        <v>88</v>
      </c>
      <c r="B79">
        <v>285373201</v>
      </c>
      <c r="C79">
        <v>1</v>
      </c>
      <c r="D79">
        <v>1.278</v>
      </c>
      <c r="E79">
        <v>2</v>
      </c>
      <c r="F79">
        <v>0.81599999999999995</v>
      </c>
      <c r="G79">
        <v>956</v>
      </c>
      <c r="H79">
        <v>478</v>
      </c>
      <c r="I79">
        <v>478</v>
      </c>
      <c r="J79">
        <v>0</v>
      </c>
      <c r="K79">
        <v>353</v>
      </c>
      <c r="L79">
        <v>0.318</v>
      </c>
      <c r="M79">
        <v>0</v>
      </c>
      <c r="N79">
        <v>5.2999999999999999E-2</v>
      </c>
      <c r="O79">
        <v>0</v>
      </c>
    </row>
    <row r="80" spans="1:15" x14ac:dyDescent="0.3">
      <c r="A80">
        <v>89</v>
      </c>
      <c r="B80">
        <v>285391201</v>
      </c>
      <c r="C80">
        <v>1</v>
      </c>
      <c r="D80">
        <v>2.0369999999999999</v>
      </c>
      <c r="E80">
        <v>2</v>
      </c>
      <c r="F80">
        <v>0.99399999999999999</v>
      </c>
      <c r="G80">
        <v>206</v>
      </c>
      <c r="H80">
        <v>103</v>
      </c>
      <c r="I80">
        <v>103</v>
      </c>
      <c r="J80">
        <v>0</v>
      </c>
      <c r="K80">
        <v>71</v>
      </c>
      <c r="L80">
        <v>1.8009999999999999</v>
      </c>
      <c r="M80">
        <v>0</v>
      </c>
      <c r="N80">
        <v>0</v>
      </c>
      <c r="O80">
        <v>0</v>
      </c>
    </row>
    <row r="81" spans="1:15" x14ac:dyDescent="0.3">
      <c r="A81">
        <v>90</v>
      </c>
      <c r="B81">
        <v>287074901</v>
      </c>
      <c r="C81">
        <v>1</v>
      </c>
      <c r="D81">
        <v>1.0509999999999999</v>
      </c>
      <c r="E81">
        <v>2</v>
      </c>
      <c r="F81">
        <v>0.72599999999999998</v>
      </c>
      <c r="G81">
        <v>1588</v>
      </c>
      <c r="H81">
        <v>794</v>
      </c>
      <c r="I81">
        <v>794</v>
      </c>
      <c r="J81">
        <v>0</v>
      </c>
      <c r="K81">
        <v>593</v>
      </c>
      <c r="L81">
        <v>0.14499999999999999</v>
      </c>
      <c r="M81">
        <v>0.01</v>
      </c>
      <c r="N81">
        <v>0</v>
      </c>
      <c r="O81">
        <v>0</v>
      </c>
    </row>
    <row r="82" spans="1:15" x14ac:dyDescent="0.3">
      <c r="A82">
        <v>91</v>
      </c>
      <c r="B82">
        <v>287392801</v>
      </c>
      <c r="C82">
        <v>1</v>
      </c>
      <c r="D82">
        <v>1.31</v>
      </c>
      <c r="E82">
        <v>2</v>
      </c>
      <c r="F82">
        <v>0.81699999999999995</v>
      </c>
      <c r="G82">
        <v>1608</v>
      </c>
      <c r="H82">
        <v>804</v>
      </c>
      <c r="I82">
        <v>804</v>
      </c>
      <c r="J82">
        <v>0</v>
      </c>
      <c r="K82">
        <v>596</v>
      </c>
      <c r="L82">
        <v>0.161</v>
      </c>
      <c r="M82">
        <v>0</v>
      </c>
      <c r="N82">
        <v>0</v>
      </c>
      <c r="O82">
        <v>0</v>
      </c>
    </row>
    <row r="83" spans="1:15" x14ac:dyDescent="0.3">
      <c r="A83">
        <v>92</v>
      </c>
      <c r="B83">
        <v>287882201</v>
      </c>
      <c r="C83">
        <v>1</v>
      </c>
      <c r="D83">
        <v>1.1639999999999999</v>
      </c>
      <c r="E83">
        <v>2</v>
      </c>
      <c r="F83">
        <v>0.70899999999999996</v>
      </c>
      <c r="G83">
        <v>1406</v>
      </c>
      <c r="H83">
        <v>703</v>
      </c>
      <c r="I83">
        <v>703</v>
      </c>
      <c r="J83">
        <v>0</v>
      </c>
      <c r="K83">
        <v>524</v>
      </c>
      <c r="L83">
        <v>2.4E-2</v>
      </c>
      <c r="M83">
        <v>0.55000000000000004</v>
      </c>
      <c r="N83">
        <v>0</v>
      </c>
      <c r="O83">
        <v>0</v>
      </c>
    </row>
    <row r="84" spans="1:15" x14ac:dyDescent="0.3">
      <c r="A84">
        <v>94</v>
      </c>
      <c r="B84">
        <v>291918801</v>
      </c>
      <c r="C84">
        <v>1</v>
      </c>
      <c r="D84">
        <v>1.1910000000000001</v>
      </c>
      <c r="E84">
        <v>2</v>
      </c>
      <c r="F84">
        <v>0.81399999999999995</v>
      </c>
      <c r="G84">
        <v>1228</v>
      </c>
      <c r="H84">
        <v>614</v>
      </c>
      <c r="I84">
        <v>614</v>
      </c>
      <c r="J84">
        <v>0</v>
      </c>
      <c r="K84">
        <v>456</v>
      </c>
      <c r="L84">
        <v>0.17699999999999999</v>
      </c>
      <c r="M84">
        <v>0</v>
      </c>
      <c r="N84">
        <v>4.5999999999999999E-2</v>
      </c>
      <c r="O84">
        <v>0</v>
      </c>
    </row>
    <row r="85" spans="1:15" x14ac:dyDescent="0.3">
      <c r="A85">
        <v>95</v>
      </c>
      <c r="B85">
        <v>294077501</v>
      </c>
      <c r="C85">
        <v>146</v>
      </c>
      <c r="D85">
        <v>4.2880000000000003</v>
      </c>
      <c r="E85">
        <v>6</v>
      </c>
      <c r="F85">
        <v>1.792</v>
      </c>
      <c r="G85">
        <v>2486</v>
      </c>
      <c r="H85">
        <v>1243</v>
      </c>
      <c r="I85">
        <v>1243</v>
      </c>
      <c r="J85">
        <v>0</v>
      </c>
      <c r="K85">
        <v>391</v>
      </c>
      <c r="L85">
        <v>5.4880000000000004</v>
      </c>
      <c r="M85">
        <v>0</v>
      </c>
      <c r="N85">
        <v>4.4039999999999999</v>
      </c>
      <c r="O85">
        <v>0</v>
      </c>
    </row>
    <row r="86" spans="1:15" x14ac:dyDescent="0.3">
      <c r="A86">
        <v>96</v>
      </c>
      <c r="B86">
        <v>294851801</v>
      </c>
      <c r="C86">
        <v>154</v>
      </c>
      <c r="D86">
        <v>3.4249999999999998</v>
      </c>
      <c r="E86">
        <v>6</v>
      </c>
      <c r="F86">
        <v>1.115</v>
      </c>
      <c r="G86">
        <v>3118</v>
      </c>
      <c r="H86">
        <v>1559</v>
      </c>
      <c r="I86">
        <v>1559</v>
      </c>
      <c r="J86">
        <v>0</v>
      </c>
      <c r="K86">
        <v>594</v>
      </c>
      <c r="L86">
        <v>4.5439999999999996</v>
      </c>
      <c r="M86">
        <v>0</v>
      </c>
      <c r="N86">
        <v>4.4050000000000002</v>
      </c>
      <c r="O86">
        <v>0</v>
      </c>
    </row>
    <row r="87" spans="1:15" x14ac:dyDescent="0.3">
      <c r="A87">
        <v>97</v>
      </c>
      <c r="B87">
        <v>295786301</v>
      </c>
      <c r="C87">
        <v>1</v>
      </c>
      <c r="D87">
        <v>2.27</v>
      </c>
      <c r="E87">
        <v>3</v>
      </c>
      <c r="F87">
        <v>1.5049999999999999</v>
      </c>
      <c r="G87">
        <v>912</v>
      </c>
      <c r="H87">
        <v>456</v>
      </c>
      <c r="I87">
        <v>456</v>
      </c>
      <c r="J87">
        <v>0</v>
      </c>
      <c r="K87">
        <v>336</v>
      </c>
      <c r="L87">
        <v>1.859</v>
      </c>
      <c r="M87">
        <v>0</v>
      </c>
      <c r="N87">
        <v>0.253</v>
      </c>
      <c r="O87">
        <v>0</v>
      </c>
    </row>
    <row r="88" spans="1:15" x14ac:dyDescent="0.3">
      <c r="A88">
        <v>98</v>
      </c>
      <c r="B88">
        <v>295832401</v>
      </c>
      <c r="C88">
        <v>1</v>
      </c>
      <c r="D88">
        <v>1.716</v>
      </c>
      <c r="E88">
        <v>2</v>
      </c>
      <c r="F88">
        <v>0.94399999999999995</v>
      </c>
      <c r="G88">
        <v>598</v>
      </c>
      <c r="H88">
        <v>299</v>
      </c>
      <c r="I88">
        <v>299</v>
      </c>
      <c r="J88">
        <v>0</v>
      </c>
      <c r="K88">
        <v>220</v>
      </c>
      <c r="L88">
        <v>1.133</v>
      </c>
      <c r="M88">
        <v>0</v>
      </c>
      <c r="N88">
        <v>0.14499999999999999</v>
      </c>
      <c r="O88">
        <v>0</v>
      </c>
    </row>
    <row r="89" spans="1:15" x14ac:dyDescent="0.3">
      <c r="A89">
        <v>100</v>
      </c>
      <c r="B89">
        <v>297260101</v>
      </c>
      <c r="C89">
        <v>1</v>
      </c>
      <c r="D89">
        <v>1.081</v>
      </c>
      <c r="E89">
        <v>1</v>
      </c>
      <c r="F89">
        <v>0.77200000000000002</v>
      </c>
      <c r="G89">
        <v>568</v>
      </c>
      <c r="H89">
        <v>284</v>
      </c>
      <c r="I89">
        <v>284</v>
      </c>
      <c r="J89">
        <v>0</v>
      </c>
      <c r="K89">
        <v>208</v>
      </c>
      <c r="L89">
        <v>0.224</v>
      </c>
      <c r="M89">
        <v>0</v>
      </c>
      <c r="N89">
        <v>3.5999999999999997E-2</v>
      </c>
      <c r="O89">
        <v>0</v>
      </c>
    </row>
    <row r="90" spans="1:15" x14ac:dyDescent="0.3">
      <c r="A90">
        <v>101</v>
      </c>
      <c r="B90">
        <v>298719001</v>
      </c>
      <c r="C90">
        <v>1</v>
      </c>
      <c r="D90">
        <v>2.4660000000000002</v>
      </c>
      <c r="E90">
        <v>3</v>
      </c>
      <c r="F90">
        <v>0.97099999999999997</v>
      </c>
      <c r="G90">
        <v>476</v>
      </c>
      <c r="H90">
        <v>238</v>
      </c>
      <c r="I90">
        <v>238</v>
      </c>
      <c r="J90">
        <v>0</v>
      </c>
      <c r="K90">
        <v>175</v>
      </c>
      <c r="L90">
        <v>2.8530000000000002</v>
      </c>
      <c r="M90">
        <v>0</v>
      </c>
      <c r="N90">
        <v>0</v>
      </c>
      <c r="O90">
        <v>0</v>
      </c>
    </row>
    <row r="91" spans="1:15" x14ac:dyDescent="0.3">
      <c r="A91">
        <v>102</v>
      </c>
      <c r="B91">
        <v>303018401</v>
      </c>
      <c r="C91">
        <v>149</v>
      </c>
      <c r="D91">
        <v>3.1560000000000001</v>
      </c>
      <c r="E91">
        <v>5</v>
      </c>
      <c r="F91">
        <v>1.0680000000000001</v>
      </c>
      <c r="G91">
        <v>3058</v>
      </c>
      <c r="H91">
        <v>1529</v>
      </c>
      <c r="I91">
        <v>1529</v>
      </c>
      <c r="J91">
        <v>0</v>
      </c>
      <c r="K91">
        <v>591</v>
      </c>
      <c r="L91">
        <v>4.5380000000000003</v>
      </c>
      <c r="M91">
        <v>0</v>
      </c>
      <c r="N91">
        <v>4.4039999999999999</v>
      </c>
      <c r="O91">
        <v>0</v>
      </c>
    </row>
    <row r="92" spans="1:15" x14ac:dyDescent="0.3">
      <c r="A92">
        <v>104</v>
      </c>
      <c r="B92">
        <v>305705001</v>
      </c>
      <c r="C92">
        <v>1</v>
      </c>
      <c r="D92">
        <v>1.2829999999999999</v>
      </c>
      <c r="E92">
        <v>2</v>
      </c>
      <c r="F92">
        <v>0.72799999999999998</v>
      </c>
      <c r="G92">
        <v>1584</v>
      </c>
      <c r="H92">
        <v>792</v>
      </c>
      <c r="I92">
        <v>792</v>
      </c>
      <c r="J92">
        <v>0</v>
      </c>
      <c r="K92">
        <v>591</v>
      </c>
      <c r="L92">
        <v>0.14699999999999999</v>
      </c>
      <c r="M92">
        <v>0</v>
      </c>
      <c r="N92">
        <v>3.5999999999999997E-2</v>
      </c>
      <c r="O92">
        <v>0</v>
      </c>
    </row>
    <row r="93" spans="1:15" x14ac:dyDescent="0.3">
      <c r="A93">
        <v>105</v>
      </c>
      <c r="B93">
        <v>311266501</v>
      </c>
      <c r="C93">
        <v>1</v>
      </c>
      <c r="D93">
        <v>1.2050000000000001</v>
      </c>
      <c r="E93">
        <v>2</v>
      </c>
      <c r="F93">
        <v>0.8</v>
      </c>
      <c r="G93">
        <v>1596</v>
      </c>
      <c r="H93">
        <v>798</v>
      </c>
      <c r="I93">
        <v>798</v>
      </c>
      <c r="J93">
        <v>0</v>
      </c>
      <c r="K93">
        <v>593</v>
      </c>
      <c r="L93">
        <v>0.26500000000000001</v>
      </c>
      <c r="M93">
        <v>0</v>
      </c>
      <c r="N93">
        <v>0</v>
      </c>
      <c r="O93">
        <v>0</v>
      </c>
    </row>
    <row r="94" spans="1:15" x14ac:dyDescent="0.3">
      <c r="A94">
        <v>106</v>
      </c>
      <c r="B94">
        <v>312987901</v>
      </c>
      <c r="C94">
        <v>1</v>
      </c>
      <c r="D94">
        <v>2.0649999999999999</v>
      </c>
      <c r="E94">
        <v>4</v>
      </c>
      <c r="F94">
        <v>1.1679999999999999</v>
      </c>
      <c r="G94">
        <v>1600</v>
      </c>
      <c r="H94">
        <v>800</v>
      </c>
      <c r="I94">
        <v>800</v>
      </c>
      <c r="J94">
        <v>0</v>
      </c>
      <c r="K94">
        <v>595</v>
      </c>
      <c r="L94">
        <v>2.6869999999999998</v>
      </c>
      <c r="M94">
        <v>0</v>
      </c>
      <c r="N94">
        <v>0</v>
      </c>
      <c r="O94">
        <v>0</v>
      </c>
    </row>
    <row r="95" spans="1:15" x14ac:dyDescent="0.3">
      <c r="A95">
        <v>107</v>
      </c>
      <c r="B95">
        <v>313099201</v>
      </c>
      <c r="C95">
        <v>1</v>
      </c>
      <c r="D95">
        <v>1.581</v>
      </c>
      <c r="E95">
        <v>2</v>
      </c>
      <c r="F95">
        <v>1.1140000000000001</v>
      </c>
      <c r="G95">
        <v>1256</v>
      </c>
      <c r="H95">
        <v>628</v>
      </c>
      <c r="I95">
        <v>628</v>
      </c>
      <c r="J95">
        <v>0</v>
      </c>
      <c r="K95">
        <v>468</v>
      </c>
      <c r="L95">
        <v>0.83799999999999997</v>
      </c>
      <c r="M95">
        <v>0</v>
      </c>
      <c r="N95">
        <v>0.127</v>
      </c>
      <c r="O95">
        <v>0</v>
      </c>
    </row>
    <row r="96" spans="1:15" x14ac:dyDescent="0.3">
      <c r="A96">
        <v>108</v>
      </c>
      <c r="B96">
        <v>313599001</v>
      </c>
      <c r="C96">
        <v>1</v>
      </c>
      <c r="D96">
        <v>1.0029999999999999</v>
      </c>
      <c r="E96">
        <v>2</v>
      </c>
      <c r="F96">
        <v>0.86199999999999999</v>
      </c>
      <c r="G96">
        <v>880</v>
      </c>
      <c r="H96">
        <v>440</v>
      </c>
      <c r="I96">
        <v>440</v>
      </c>
      <c r="J96">
        <v>0</v>
      </c>
      <c r="K96">
        <v>320</v>
      </c>
      <c r="L96">
        <v>0.252</v>
      </c>
      <c r="M96">
        <v>0</v>
      </c>
      <c r="N96">
        <v>7.8E-2</v>
      </c>
      <c r="O96">
        <v>0</v>
      </c>
    </row>
    <row r="97" spans="1:15" x14ac:dyDescent="0.3">
      <c r="A97">
        <v>109</v>
      </c>
      <c r="B97">
        <v>314610001</v>
      </c>
      <c r="C97">
        <v>1</v>
      </c>
      <c r="D97">
        <v>1.403</v>
      </c>
      <c r="E97">
        <v>2</v>
      </c>
      <c r="F97">
        <v>0.878</v>
      </c>
      <c r="G97">
        <v>808</v>
      </c>
      <c r="H97">
        <v>404</v>
      </c>
      <c r="I97">
        <v>404</v>
      </c>
      <c r="J97">
        <v>0</v>
      </c>
      <c r="K97">
        <v>295</v>
      </c>
      <c r="L97">
        <v>0.23400000000000001</v>
      </c>
      <c r="M97">
        <v>0</v>
      </c>
      <c r="N97">
        <v>2.3E-2</v>
      </c>
      <c r="O97">
        <v>0</v>
      </c>
    </row>
    <row r="98" spans="1:15" x14ac:dyDescent="0.3">
      <c r="A98">
        <v>110</v>
      </c>
      <c r="B98">
        <v>316062301</v>
      </c>
      <c r="C98">
        <v>1</v>
      </c>
      <c r="D98">
        <v>1.776</v>
      </c>
      <c r="E98">
        <v>3</v>
      </c>
      <c r="F98">
        <v>0.90400000000000003</v>
      </c>
      <c r="G98">
        <v>1242</v>
      </c>
      <c r="H98">
        <v>621</v>
      </c>
      <c r="I98">
        <v>621</v>
      </c>
      <c r="J98">
        <v>0</v>
      </c>
      <c r="K98">
        <v>463</v>
      </c>
      <c r="L98">
        <v>1.601</v>
      </c>
      <c r="M98">
        <v>0</v>
      </c>
      <c r="N98">
        <v>0.629</v>
      </c>
      <c r="O98">
        <v>0</v>
      </c>
    </row>
    <row r="99" spans="1:15" x14ac:dyDescent="0.3">
      <c r="A99">
        <v>111</v>
      </c>
      <c r="B99">
        <v>317049401</v>
      </c>
      <c r="C99">
        <v>1</v>
      </c>
      <c r="D99">
        <v>1.5409999999999999</v>
      </c>
      <c r="E99">
        <v>2</v>
      </c>
      <c r="F99">
        <v>1.5129999999999999</v>
      </c>
      <c r="G99">
        <v>472</v>
      </c>
      <c r="H99">
        <v>236</v>
      </c>
      <c r="I99">
        <v>236</v>
      </c>
      <c r="J99">
        <v>0</v>
      </c>
      <c r="K99">
        <v>170</v>
      </c>
      <c r="L99">
        <v>0.01</v>
      </c>
      <c r="M99">
        <v>0.98</v>
      </c>
      <c r="N99">
        <v>1.7999999999999999E-2</v>
      </c>
      <c r="O99">
        <v>0</v>
      </c>
    </row>
    <row r="100" spans="1:15" x14ac:dyDescent="0.3">
      <c r="A100">
        <v>113</v>
      </c>
      <c r="B100">
        <v>321259701</v>
      </c>
      <c r="C100">
        <v>1</v>
      </c>
      <c r="D100">
        <v>2.9390000000000001</v>
      </c>
      <c r="E100">
        <v>3</v>
      </c>
      <c r="F100">
        <v>2.4430000000000001</v>
      </c>
      <c r="G100">
        <v>566</v>
      </c>
      <c r="H100">
        <v>283</v>
      </c>
      <c r="I100">
        <v>283</v>
      </c>
      <c r="J100">
        <v>0</v>
      </c>
      <c r="K100">
        <v>212</v>
      </c>
      <c r="L100">
        <v>0.34100000000000003</v>
      </c>
      <c r="M100">
        <v>0</v>
      </c>
      <c r="N100">
        <v>0</v>
      </c>
      <c r="O100">
        <v>0</v>
      </c>
    </row>
    <row r="101" spans="1:15" x14ac:dyDescent="0.3">
      <c r="A101">
        <v>114</v>
      </c>
      <c r="B101">
        <v>323653801</v>
      </c>
      <c r="C101">
        <v>1</v>
      </c>
      <c r="D101">
        <v>1.26</v>
      </c>
      <c r="E101">
        <v>2</v>
      </c>
      <c r="F101">
        <v>0.78300000000000003</v>
      </c>
      <c r="G101">
        <v>1604</v>
      </c>
      <c r="H101">
        <v>802</v>
      </c>
      <c r="I101">
        <v>802</v>
      </c>
      <c r="J101">
        <v>0</v>
      </c>
      <c r="K101">
        <v>591</v>
      </c>
      <c r="L101">
        <v>0.26600000000000001</v>
      </c>
      <c r="M101">
        <v>0</v>
      </c>
      <c r="N101">
        <v>8.4000000000000005E-2</v>
      </c>
      <c r="O101">
        <v>0</v>
      </c>
    </row>
    <row r="102" spans="1:15" x14ac:dyDescent="0.3">
      <c r="A102">
        <v>115</v>
      </c>
      <c r="B102">
        <v>323793801</v>
      </c>
      <c r="C102">
        <v>1</v>
      </c>
      <c r="D102">
        <v>2.351</v>
      </c>
      <c r="E102">
        <v>4</v>
      </c>
      <c r="F102">
        <v>1.514</v>
      </c>
      <c r="G102">
        <v>724</v>
      </c>
      <c r="H102">
        <v>362</v>
      </c>
      <c r="I102">
        <v>362</v>
      </c>
      <c r="J102">
        <v>0</v>
      </c>
      <c r="K102">
        <v>271</v>
      </c>
      <c r="L102">
        <v>2.4830000000000001</v>
      </c>
      <c r="M102">
        <v>0</v>
      </c>
      <c r="N102">
        <v>1.0049999999999999</v>
      </c>
      <c r="O102">
        <v>0</v>
      </c>
    </row>
    <row r="103" spans="1:15" x14ac:dyDescent="0.3">
      <c r="A103">
        <v>116</v>
      </c>
      <c r="B103">
        <v>324962901</v>
      </c>
      <c r="C103">
        <v>1</v>
      </c>
      <c r="D103">
        <v>1.645</v>
      </c>
      <c r="E103">
        <v>2</v>
      </c>
      <c r="F103">
        <v>1.3129999999999999</v>
      </c>
      <c r="G103">
        <v>1136</v>
      </c>
      <c r="H103">
        <v>568</v>
      </c>
      <c r="I103">
        <v>568</v>
      </c>
      <c r="J103">
        <v>0</v>
      </c>
      <c r="K103">
        <v>427</v>
      </c>
      <c r="L103">
        <v>0.871</v>
      </c>
      <c r="M103">
        <v>0</v>
      </c>
      <c r="N103">
        <v>7.8E-2</v>
      </c>
      <c r="O103">
        <v>0</v>
      </c>
    </row>
    <row r="104" spans="1:15" x14ac:dyDescent="0.3">
      <c r="A104">
        <v>117</v>
      </c>
      <c r="B104">
        <v>325995301</v>
      </c>
      <c r="C104">
        <v>274</v>
      </c>
      <c r="D104">
        <v>2.4889999999999999</v>
      </c>
      <c r="E104">
        <v>3</v>
      </c>
      <c r="F104">
        <v>0.91800000000000004</v>
      </c>
      <c r="G104">
        <v>2433</v>
      </c>
      <c r="H104">
        <v>1353</v>
      </c>
      <c r="I104">
        <v>1080</v>
      </c>
      <c r="J104">
        <v>273</v>
      </c>
      <c r="K104">
        <v>590</v>
      </c>
      <c r="L104">
        <v>2.7360000000000002</v>
      </c>
      <c r="M104">
        <v>0.12</v>
      </c>
      <c r="N104">
        <v>1.44</v>
      </c>
      <c r="O104">
        <v>0</v>
      </c>
    </row>
    <row r="105" spans="1:15" x14ac:dyDescent="0.3">
      <c r="A105">
        <v>118</v>
      </c>
      <c r="B105">
        <v>328599801</v>
      </c>
      <c r="C105">
        <v>1</v>
      </c>
      <c r="D105">
        <v>1.6679999999999999</v>
      </c>
      <c r="E105">
        <v>3</v>
      </c>
      <c r="F105">
        <v>0.71899999999999997</v>
      </c>
      <c r="G105">
        <v>1594</v>
      </c>
      <c r="H105">
        <v>797</v>
      </c>
      <c r="I105">
        <v>797</v>
      </c>
      <c r="J105">
        <v>0</v>
      </c>
      <c r="K105">
        <v>595</v>
      </c>
      <c r="L105">
        <v>1.4319999999999999</v>
      </c>
      <c r="M105">
        <v>0</v>
      </c>
      <c r="N105">
        <v>0</v>
      </c>
      <c r="O105">
        <v>0</v>
      </c>
    </row>
    <row r="106" spans="1:15" x14ac:dyDescent="0.3">
      <c r="A106">
        <v>119</v>
      </c>
      <c r="B106">
        <v>328792801</v>
      </c>
      <c r="C106">
        <v>142</v>
      </c>
      <c r="D106">
        <v>3.3540000000000001</v>
      </c>
      <c r="E106">
        <v>5</v>
      </c>
      <c r="F106">
        <v>0.88700000000000001</v>
      </c>
      <c r="G106">
        <v>2170</v>
      </c>
      <c r="H106">
        <v>1085</v>
      </c>
      <c r="I106">
        <v>1085</v>
      </c>
      <c r="J106">
        <v>0</v>
      </c>
      <c r="K106">
        <v>596</v>
      </c>
      <c r="L106">
        <v>4.5640000000000001</v>
      </c>
      <c r="M106">
        <v>0</v>
      </c>
      <c r="N106">
        <v>3.91</v>
      </c>
      <c r="O106">
        <v>0</v>
      </c>
    </row>
    <row r="107" spans="1:15" x14ac:dyDescent="0.3">
      <c r="A107">
        <v>120</v>
      </c>
      <c r="B107">
        <v>331554501</v>
      </c>
      <c r="C107">
        <v>1</v>
      </c>
      <c r="D107">
        <v>1.387</v>
      </c>
      <c r="E107">
        <v>2</v>
      </c>
      <c r="F107">
        <v>0.94099999999999995</v>
      </c>
      <c r="G107">
        <v>718</v>
      </c>
      <c r="H107">
        <v>359</v>
      </c>
      <c r="I107">
        <v>359</v>
      </c>
      <c r="J107">
        <v>0</v>
      </c>
      <c r="K107">
        <v>262</v>
      </c>
      <c r="L107">
        <v>0.89100000000000001</v>
      </c>
      <c r="M107">
        <v>0</v>
      </c>
      <c r="N107">
        <v>0</v>
      </c>
      <c r="O107">
        <v>0</v>
      </c>
    </row>
    <row r="108" spans="1:15" x14ac:dyDescent="0.3">
      <c r="A108">
        <v>121</v>
      </c>
      <c r="B108">
        <v>332552101</v>
      </c>
      <c r="C108">
        <v>1</v>
      </c>
      <c r="D108">
        <v>1.625</v>
      </c>
      <c r="E108">
        <v>2</v>
      </c>
      <c r="F108">
        <v>1.046</v>
      </c>
      <c r="G108">
        <v>1008</v>
      </c>
      <c r="H108">
        <v>504</v>
      </c>
      <c r="I108">
        <v>504</v>
      </c>
      <c r="J108">
        <v>0</v>
      </c>
      <c r="K108">
        <v>377</v>
      </c>
      <c r="L108">
        <v>0.38200000000000001</v>
      </c>
      <c r="M108">
        <v>0</v>
      </c>
      <c r="N108">
        <v>0.127</v>
      </c>
      <c r="O108">
        <v>0</v>
      </c>
    </row>
    <row r="109" spans="1:15" x14ac:dyDescent="0.3">
      <c r="A109">
        <v>123</v>
      </c>
      <c r="B109">
        <v>334480801</v>
      </c>
      <c r="C109">
        <v>1</v>
      </c>
      <c r="D109">
        <v>1.538</v>
      </c>
      <c r="E109">
        <v>2</v>
      </c>
      <c r="F109">
        <v>1.2430000000000001</v>
      </c>
      <c r="G109">
        <v>1049</v>
      </c>
      <c r="H109">
        <v>525</v>
      </c>
      <c r="I109">
        <v>524</v>
      </c>
      <c r="J109">
        <v>1</v>
      </c>
      <c r="K109">
        <v>384</v>
      </c>
      <c r="L109">
        <v>0.23300000000000001</v>
      </c>
      <c r="M109">
        <v>0</v>
      </c>
      <c r="N109">
        <v>0</v>
      </c>
      <c r="O109">
        <v>0</v>
      </c>
    </row>
    <row r="110" spans="1:15" x14ac:dyDescent="0.3">
      <c r="A110">
        <v>124</v>
      </c>
      <c r="B110">
        <v>340860901</v>
      </c>
      <c r="C110">
        <v>1</v>
      </c>
      <c r="D110">
        <v>1.6040000000000001</v>
      </c>
      <c r="E110">
        <v>2</v>
      </c>
      <c r="F110">
        <v>1.099</v>
      </c>
      <c r="G110">
        <v>1232</v>
      </c>
      <c r="H110">
        <v>616</v>
      </c>
      <c r="I110">
        <v>616</v>
      </c>
      <c r="J110">
        <v>0</v>
      </c>
      <c r="K110">
        <v>458</v>
      </c>
      <c r="L110">
        <v>0.92200000000000004</v>
      </c>
      <c r="M110">
        <v>0</v>
      </c>
      <c r="N110">
        <v>0</v>
      </c>
      <c r="O110">
        <v>0</v>
      </c>
    </row>
    <row r="111" spans="1:15" x14ac:dyDescent="0.3">
      <c r="A111">
        <v>125</v>
      </c>
      <c r="B111">
        <v>340955901</v>
      </c>
      <c r="C111">
        <v>435</v>
      </c>
      <c r="D111">
        <v>2.1629999999999998</v>
      </c>
      <c r="E111">
        <v>2</v>
      </c>
      <c r="F111">
        <v>1.3</v>
      </c>
      <c r="G111">
        <v>2244</v>
      </c>
      <c r="H111">
        <v>1339</v>
      </c>
      <c r="I111">
        <v>905</v>
      </c>
      <c r="J111">
        <v>434</v>
      </c>
      <c r="K111">
        <v>348</v>
      </c>
      <c r="L111">
        <v>1.992</v>
      </c>
      <c r="M111">
        <v>0</v>
      </c>
      <c r="N111">
        <v>0.95899999999999996</v>
      </c>
      <c r="O111">
        <v>0</v>
      </c>
    </row>
    <row r="112" spans="1:15" x14ac:dyDescent="0.3">
      <c r="A112">
        <v>126</v>
      </c>
      <c r="B112">
        <v>341378901</v>
      </c>
      <c r="C112">
        <v>1</v>
      </c>
      <c r="D112">
        <v>1.919</v>
      </c>
      <c r="E112">
        <v>3</v>
      </c>
      <c r="F112">
        <v>0.96399999999999997</v>
      </c>
      <c r="G112">
        <v>858</v>
      </c>
      <c r="H112">
        <v>429</v>
      </c>
      <c r="I112">
        <v>429</v>
      </c>
      <c r="J112">
        <v>0</v>
      </c>
      <c r="K112">
        <v>318</v>
      </c>
      <c r="L112">
        <v>2.34</v>
      </c>
      <c r="M112">
        <v>0</v>
      </c>
      <c r="N112">
        <v>0.253</v>
      </c>
      <c r="O112">
        <v>0</v>
      </c>
    </row>
    <row r="113" spans="1:15" x14ac:dyDescent="0.3">
      <c r="A113">
        <v>127</v>
      </c>
      <c r="B113">
        <v>342463701</v>
      </c>
      <c r="C113">
        <v>1</v>
      </c>
      <c r="D113">
        <v>1.5489999999999999</v>
      </c>
      <c r="E113">
        <v>2</v>
      </c>
      <c r="F113">
        <v>0.99199999999999999</v>
      </c>
      <c r="G113">
        <v>1218</v>
      </c>
      <c r="H113">
        <v>609</v>
      </c>
      <c r="I113">
        <v>609</v>
      </c>
      <c r="J113">
        <v>0</v>
      </c>
      <c r="K113">
        <v>458</v>
      </c>
      <c r="L113">
        <v>0.751</v>
      </c>
      <c r="M113">
        <v>0</v>
      </c>
      <c r="N113">
        <v>0</v>
      </c>
      <c r="O113">
        <v>0</v>
      </c>
    </row>
    <row r="114" spans="1:15" x14ac:dyDescent="0.3">
      <c r="A114">
        <v>128</v>
      </c>
      <c r="B114">
        <v>342552501</v>
      </c>
      <c r="C114">
        <v>1</v>
      </c>
      <c r="D114">
        <v>1.256</v>
      </c>
      <c r="E114">
        <v>2</v>
      </c>
      <c r="F114">
        <v>0.93</v>
      </c>
      <c r="G114">
        <v>608</v>
      </c>
      <c r="H114">
        <v>304</v>
      </c>
      <c r="I114">
        <v>304</v>
      </c>
      <c r="J114">
        <v>0</v>
      </c>
      <c r="K114">
        <v>223</v>
      </c>
      <c r="L114">
        <v>0.46</v>
      </c>
      <c r="M114">
        <v>0</v>
      </c>
      <c r="N114">
        <v>0.128</v>
      </c>
      <c r="O114">
        <v>0</v>
      </c>
    </row>
    <row r="115" spans="1:15" x14ac:dyDescent="0.3">
      <c r="A115">
        <v>129</v>
      </c>
      <c r="B115">
        <v>344386601</v>
      </c>
      <c r="C115">
        <v>1</v>
      </c>
      <c r="D115">
        <v>1.597</v>
      </c>
      <c r="E115">
        <v>2</v>
      </c>
      <c r="F115">
        <v>0.83</v>
      </c>
      <c r="G115">
        <v>730</v>
      </c>
      <c r="H115">
        <v>365</v>
      </c>
      <c r="I115">
        <v>365</v>
      </c>
      <c r="J115">
        <v>0</v>
      </c>
      <c r="K115">
        <v>266</v>
      </c>
      <c r="L115">
        <v>1.3680000000000001</v>
      </c>
      <c r="M115">
        <v>0</v>
      </c>
      <c r="N115">
        <v>0.16900000000000001</v>
      </c>
      <c r="O115">
        <v>0</v>
      </c>
    </row>
    <row r="116" spans="1:15" x14ac:dyDescent="0.3">
      <c r="A116">
        <v>130</v>
      </c>
      <c r="B116">
        <v>345126301</v>
      </c>
      <c r="C116">
        <v>1</v>
      </c>
      <c r="D116">
        <v>0.92</v>
      </c>
      <c r="E116">
        <v>1</v>
      </c>
      <c r="F116">
        <v>0.78700000000000003</v>
      </c>
      <c r="G116">
        <v>334</v>
      </c>
      <c r="H116">
        <v>167</v>
      </c>
      <c r="I116">
        <v>167</v>
      </c>
      <c r="J116">
        <v>0</v>
      </c>
      <c r="K116">
        <v>122</v>
      </c>
      <c r="L116">
        <v>1.2E-2</v>
      </c>
      <c r="M116">
        <v>0.97</v>
      </c>
      <c r="N116">
        <v>0</v>
      </c>
      <c r="O116">
        <v>0</v>
      </c>
    </row>
    <row r="117" spans="1:15" x14ac:dyDescent="0.3">
      <c r="A117">
        <v>131</v>
      </c>
      <c r="B117">
        <v>345397901</v>
      </c>
      <c r="C117">
        <v>1</v>
      </c>
      <c r="D117">
        <v>1.7070000000000001</v>
      </c>
      <c r="E117">
        <v>2</v>
      </c>
      <c r="F117">
        <v>1.0509999999999999</v>
      </c>
      <c r="G117">
        <v>914</v>
      </c>
      <c r="H117">
        <v>457</v>
      </c>
      <c r="I117">
        <v>457</v>
      </c>
      <c r="J117">
        <v>0</v>
      </c>
      <c r="K117">
        <v>340</v>
      </c>
      <c r="L117">
        <v>1.2290000000000001</v>
      </c>
      <c r="M117">
        <v>0</v>
      </c>
      <c r="N117">
        <v>0</v>
      </c>
      <c r="O117">
        <v>0</v>
      </c>
    </row>
    <row r="118" spans="1:15" x14ac:dyDescent="0.3">
      <c r="A118">
        <v>132</v>
      </c>
      <c r="B118">
        <v>346006301</v>
      </c>
      <c r="C118">
        <v>1</v>
      </c>
      <c r="D118">
        <v>1.6240000000000001</v>
      </c>
      <c r="E118">
        <v>2</v>
      </c>
      <c r="F118">
        <v>1.3109999999999999</v>
      </c>
      <c r="G118">
        <v>1102</v>
      </c>
      <c r="H118">
        <v>551</v>
      </c>
      <c r="I118">
        <v>551</v>
      </c>
      <c r="J118">
        <v>0</v>
      </c>
      <c r="K118">
        <v>402</v>
      </c>
      <c r="L118">
        <v>1.032</v>
      </c>
      <c r="M118">
        <v>0</v>
      </c>
      <c r="N118">
        <v>0.16900000000000001</v>
      </c>
      <c r="O118">
        <v>0</v>
      </c>
    </row>
    <row r="119" spans="1:15" x14ac:dyDescent="0.3">
      <c r="A119">
        <v>133</v>
      </c>
      <c r="B119">
        <v>347058701</v>
      </c>
      <c r="C119">
        <v>1</v>
      </c>
      <c r="D119">
        <v>1.2230000000000001</v>
      </c>
      <c r="E119">
        <v>1</v>
      </c>
      <c r="F119">
        <v>0.78600000000000003</v>
      </c>
      <c r="G119">
        <v>1582</v>
      </c>
      <c r="H119">
        <v>791</v>
      </c>
      <c r="I119">
        <v>791</v>
      </c>
      <c r="J119">
        <v>0</v>
      </c>
      <c r="K119">
        <v>592</v>
      </c>
      <c r="L119">
        <v>0.18099999999999999</v>
      </c>
      <c r="M119">
        <v>0</v>
      </c>
      <c r="N119">
        <v>4.5999999999999999E-2</v>
      </c>
      <c r="O119">
        <v>0</v>
      </c>
    </row>
    <row r="120" spans="1:15" x14ac:dyDescent="0.3">
      <c r="A120">
        <v>134</v>
      </c>
      <c r="B120">
        <v>348560401</v>
      </c>
      <c r="C120">
        <v>1</v>
      </c>
      <c r="D120">
        <v>1.843</v>
      </c>
      <c r="E120">
        <v>3</v>
      </c>
      <c r="F120">
        <v>1.1259999999999999</v>
      </c>
      <c r="G120">
        <v>1618</v>
      </c>
      <c r="H120">
        <v>809</v>
      </c>
      <c r="I120">
        <v>809</v>
      </c>
      <c r="J120">
        <v>0</v>
      </c>
      <c r="K120">
        <v>596</v>
      </c>
      <c r="L120">
        <v>1.51</v>
      </c>
      <c r="M120">
        <v>0</v>
      </c>
      <c r="N120">
        <v>0</v>
      </c>
      <c r="O120">
        <v>0</v>
      </c>
    </row>
    <row r="121" spans="1:15" x14ac:dyDescent="0.3">
      <c r="A121">
        <v>135</v>
      </c>
      <c r="B121">
        <v>348606901</v>
      </c>
      <c r="C121">
        <v>1</v>
      </c>
      <c r="D121">
        <v>1.3220000000000001</v>
      </c>
      <c r="E121">
        <v>2</v>
      </c>
      <c r="F121">
        <v>1.0029999999999999</v>
      </c>
      <c r="G121">
        <v>1586</v>
      </c>
      <c r="H121">
        <v>793</v>
      </c>
      <c r="I121">
        <v>793</v>
      </c>
      <c r="J121">
        <v>0</v>
      </c>
      <c r="K121">
        <v>590</v>
      </c>
      <c r="L121">
        <v>0.59499999999999997</v>
      </c>
      <c r="M121">
        <v>0</v>
      </c>
      <c r="N121">
        <v>6.7000000000000004E-2</v>
      </c>
      <c r="O121">
        <v>0</v>
      </c>
    </row>
    <row r="122" spans="1:15" x14ac:dyDescent="0.3">
      <c r="A122">
        <v>136</v>
      </c>
      <c r="B122">
        <v>351329101</v>
      </c>
      <c r="C122">
        <v>147</v>
      </c>
      <c r="D122">
        <v>3.343</v>
      </c>
      <c r="E122">
        <v>6</v>
      </c>
      <c r="F122">
        <v>1.373</v>
      </c>
      <c r="G122">
        <v>3036</v>
      </c>
      <c r="H122">
        <v>1518</v>
      </c>
      <c r="I122">
        <v>1518</v>
      </c>
      <c r="J122">
        <v>0</v>
      </c>
      <c r="K122">
        <v>596</v>
      </c>
      <c r="L122">
        <v>4.5149999999999997</v>
      </c>
      <c r="M122">
        <v>0</v>
      </c>
      <c r="N122">
        <v>4.4039999999999999</v>
      </c>
      <c r="O122">
        <v>0.01</v>
      </c>
    </row>
    <row r="123" spans="1:15" x14ac:dyDescent="0.3">
      <c r="A123">
        <v>137</v>
      </c>
      <c r="B123">
        <v>353021501</v>
      </c>
      <c r="C123">
        <v>1</v>
      </c>
      <c r="D123">
        <v>1.8149999999999999</v>
      </c>
      <c r="E123">
        <v>2</v>
      </c>
      <c r="F123">
        <v>1.387</v>
      </c>
      <c r="G123">
        <v>452</v>
      </c>
      <c r="H123">
        <v>226</v>
      </c>
      <c r="I123">
        <v>226</v>
      </c>
      <c r="J123">
        <v>0</v>
      </c>
      <c r="K123">
        <v>161</v>
      </c>
      <c r="L123">
        <v>1.37</v>
      </c>
      <c r="M123">
        <v>0</v>
      </c>
      <c r="N123">
        <v>0.42599999999999999</v>
      </c>
      <c r="O123">
        <v>0</v>
      </c>
    </row>
    <row r="124" spans="1:15" x14ac:dyDescent="0.3">
      <c r="A124">
        <v>139</v>
      </c>
      <c r="B124">
        <v>356373201</v>
      </c>
      <c r="C124">
        <v>1</v>
      </c>
      <c r="D124">
        <v>2.798</v>
      </c>
      <c r="E124">
        <v>3</v>
      </c>
      <c r="F124">
        <v>1.01</v>
      </c>
      <c r="G124">
        <v>1404</v>
      </c>
      <c r="H124">
        <v>702</v>
      </c>
      <c r="I124">
        <v>702</v>
      </c>
      <c r="J124">
        <v>0</v>
      </c>
      <c r="K124">
        <v>525</v>
      </c>
      <c r="L124">
        <v>2.95</v>
      </c>
      <c r="M124">
        <v>0</v>
      </c>
      <c r="N124">
        <v>0</v>
      </c>
      <c r="O124">
        <v>0</v>
      </c>
    </row>
    <row r="125" spans="1:15" x14ac:dyDescent="0.3">
      <c r="A125">
        <v>140</v>
      </c>
      <c r="B125">
        <v>358732701</v>
      </c>
      <c r="C125">
        <v>152</v>
      </c>
      <c r="D125">
        <v>3.43</v>
      </c>
      <c r="E125">
        <v>6</v>
      </c>
      <c r="F125">
        <v>1.355</v>
      </c>
      <c r="G125">
        <v>3082</v>
      </c>
      <c r="H125">
        <v>1541</v>
      </c>
      <c r="I125">
        <v>1541</v>
      </c>
      <c r="J125">
        <v>0</v>
      </c>
      <c r="K125">
        <v>590</v>
      </c>
      <c r="L125">
        <v>4.5880000000000001</v>
      </c>
      <c r="M125">
        <v>0</v>
      </c>
      <c r="N125">
        <v>4.4050000000000002</v>
      </c>
      <c r="O125">
        <v>0</v>
      </c>
    </row>
    <row r="126" spans="1:15" x14ac:dyDescent="0.3">
      <c r="A126">
        <v>141</v>
      </c>
      <c r="B126">
        <v>360465001</v>
      </c>
      <c r="C126">
        <v>1</v>
      </c>
      <c r="D126">
        <v>1.375</v>
      </c>
      <c r="E126">
        <v>2</v>
      </c>
      <c r="F126">
        <v>0.71599999999999997</v>
      </c>
      <c r="G126">
        <v>1606</v>
      </c>
      <c r="H126">
        <v>803</v>
      </c>
      <c r="I126">
        <v>803</v>
      </c>
      <c r="J126">
        <v>0</v>
      </c>
      <c r="K126">
        <v>596</v>
      </c>
      <c r="L126">
        <v>0.59199999999999997</v>
      </c>
      <c r="M126">
        <v>0</v>
      </c>
      <c r="N126">
        <v>0</v>
      </c>
      <c r="O126">
        <v>0</v>
      </c>
    </row>
    <row r="127" spans="1:15" x14ac:dyDescent="0.3">
      <c r="A127">
        <v>142</v>
      </c>
      <c r="B127">
        <v>364627301</v>
      </c>
      <c r="C127">
        <v>1</v>
      </c>
      <c r="D127">
        <v>1.659</v>
      </c>
      <c r="E127">
        <v>2</v>
      </c>
      <c r="F127">
        <v>1.2070000000000001</v>
      </c>
      <c r="G127">
        <v>1598</v>
      </c>
      <c r="H127">
        <v>799</v>
      </c>
      <c r="I127">
        <v>799</v>
      </c>
      <c r="J127">
        <v>0</v>
      </c>
      <c r="K127">
        <v>591</v>
      </c>
      <c r="L127">
        <v>0.96199999999999997</v>
      </c>
      <c r="M127">
        <v>0</v>
      </c>
      <c r="N127">
        <v>0.16900000000000001</v>
      </c>
      <c r="O127">
        <v>0</v>
      </c>
    </row>
    <row r="128" spans="1:15" x14ac:dyDescent="0.3">
      <c r="A128">
        <v>143</v>
      </c>
      <c r="B128">
        <v>365969701</v>
      </c>
      <c r="C128">
        <v>1</v>
      </c>
      <c r="D128">
        <v>1.325</v>
      </c>
      <c r="E128">
        <v>2</v>
      </c>
      <c r="F128">
        <v>0.68300000000000005</v>
      </c>
      <c r="G128">
        <v>1594</v>
      </c>
      <c r="H128">
        <v>797</v>
      </c>
      <c r="I128">
        <v>797</v>
      </c>
      <c r="J128">
        <v>0</v>
      </c>
      <c r="K128">
        <v>592</v>
      </c>
      <c r="L128">
        <v>0.85899999999999999</v>
      </c>
      <c r="M128">
        <v>0</v>
      </c>
      <c r="N128">
        <v>0</v>
      </c>
      <c r="O128">
        <v>0</v>
      </c>
    </row>
    <row r="129" spans="1:15" x14ac:dyDescent="0.3">
      <c r="A129">
        <v>145</v>
      </c>
      <c r="B129">
        <v>370070501</v>
      </c>
      <c r="C129">
        <v>1</v>
      </c>
      <c r="D129">
        <v>2.3820000000000001</v>
      </c>
      <c r="E129">
        <v>4</v>
      </c>
      <c r="F129">
        <v>1.1859999999999999</v>
      </c>
      <c r="G129">
        <v>1536</v>
      </c>
      <c r="H129">
        <v>768</v>
      </c>
      <c r="I129">
        <v>768</v>
      </c>
      <c r="J129">
        <v>0</v>
      </c>
      <c r="K129">
        <v>571</v>
      </c>
      <c r="L129">
        <v>2.762</v>
      </c>
      <c r="M129">
        <v>0</v>
      </c>
      <c r="N129">
        <v>0.20200000000000001</v>
      </c>
      <c r="O129">
        <v>0</v>
      </c>
    </row>
    <row r="130" spans="1:15" x14ac:dyDescent="0.3">
      <c r="A130">
        <v>146</v>
      </c>
      <c r="B130">
        <v>373885001</v>
      </c>
      <c r="C130">
        <v>1</v>
      </c>
      <c r="D130">
        <v>1.7909999999999999</v>
      </c>
      <c r="E130">
        <v>2</v>
      </c>
      <c r="F130">
        <v>0.95199999999999996</v>
      </c>
      <c r="G130">
        <v>652</v>
      </c>
      <c r="H130">
        <v>326</v>
      </c>
      <c r="I130">
        <v>326</v>
      </c>
      <c r="J130">
        <v>0</v>
      </c>
      <c r="K130">
        <v>240</v>
      </c>
      <c r="L130">
        <v>1.246</v>
      </c>
      <c r="M130">
        <v>0</v>
      </c>
      <c r="N130">
        <v>0</v>
      </c>
      <c r="O130">
        <v>0</v>
      </c>
    </row>
    <row r="131" spans="1:15" x14ac:dyDescent="0.3">
      <c r="A131">
        <v>147</v>
      </c>
      <c r="B131">
        <v>376055601</v>
      </c>
      <c r="C131">
        <v>1</v>
      </c>
      <c r="D131">
        <v>2.2549999999999999</v>
      </c>
      <c r="E131">
        <v>2</v>
      </c>
      <c r="F131">
        <v>1.4710000000000001</v>
      </c>
      <c r="G131">
        <v>208</v>
      </c>
      <c r="H131">
        <v>104</v>
      </c>
      <c r="I131">
        <v>104</v>
      </c>
      <c r="J131">
        <v>0</v>
      </c>
      <c r="K131">
        <v>70</v>
      </c>
      <c r="L131">
        <v>1.8169999999999999</v>
      </c>
      <c r="M131">
        <v>0</v>
      </c>
      <c r="N131">
        <v>0.10100000000000001</v>
      </c>
      <c r="O131">
        <v>0</v>
      </c>
    </row>
    <row r="132" spans="1:15" x14ac:dyDescent="0.3">
      <c r="A132">
        <v>148</v>
      </c>
      <c r="B132">
        <v>378981801</v>
      </c>
      <c r="C132">
        <v>1</v>
      </c>
      <c r="D132">
        <v>1.506</v>
      </c>
      <c r="E132">
        <v>2</v>
      </c>
      <c r="F132">
        <v>1.399</v>
      </c>
      <c r="G132">
        <v>359</v>
      </c>
      <c r="H132">
        <v>180</v>
      </c>
      <c r="I132">
        <v>179</v>
      </c>
      <c r="J132">
        <v>1</v>
      </c>
      <c r="K132">
        <v>126</v>
      </c>
      <c r="L132">
        <v>0.28399999999999997</v>
      </c>
      <c r="M132">
        <v>0</v>
      </c>
      <c r="N132">
        <v>0</v>
      </c>
      <c r="O132">
        <v>0</v>
      </c>
    </row>
    <row r="133" spans="1:15" x14ac:dyDescent="0.3">
      <c r="A133">
        <v>149</v>
      </c>
      <c r="B133">
        <v>380010101</v>
      </c>
      <c r="C133">
        <v>1</v>
      </c>
      <c r="D133">
        <v>2.87</v>
      </c>
      <c r="E133">
        <v>3</v>
      </c>
      <c r="F133">
        <v>1.542</v>
      </c>
      <c r="G133">
        <v>68</v>
      </c>
      <c r="H133">
        <v>34</v>
      </c>
      <c r="I133">
        <v>34</v>
      </c>
      <c r="J133">
        <v>0</v>
      </c>
      <c r="K133">
        <v>20</v>
      </c>
      <c r="L133">
        <v>2.835</v>
      </c>
      <c r="M133">
        <v>0</v>
      </c>
      <c r="N133">
        <v>0</v>
      </c>
      <c r="O133">
        <v>0</v>
      </c>
    </row>
    <row r="134" spans="1:15" x14ac:dyDescent="0.3">
      <c r="A134">
        <v>150</v>
      </c>
      <c r="B134">
        <v>380172301</v>
      </c>
      <c r="C134">
        <v>101</v>
      </c>
      <c r="D134">
        <v>3.2120000000000002</v>
      </c>
      <c r="E134">
        <v>5</v>
      </c>
      <c r="F134">
        <v>1.7210000000000001</v>
      </c>
      <c r="G134">
        <v>1972</v>
      </c>
      <c r="H134">
        <v>986</v>
      </c>
      <c r="I134">
        <v>986</v>
      </c>
      <c r="J134">
        <v>0</v>
      </c>
      <c r="K134">
        <v>590</v>
      </c>
      <c r="L134">
        <v>4.5780000000000003</v>
      </c>
      <c r="M134">
        <v>0</v>
      </c>
      <c r="N134">
        <v>3.91</v>
      </c>
      <c r="O134">
        <v>0</v>
      </c>
    </row>
    <row r="135" spans="1:15" x14ac:dyDescent="0.3">
      <c r="A135">
        <v>151</v>
      </c>
      <c r="B135">
        <v>385043601</v>
      </c>
      <c r="C135">
        <v>1</v>
      </c>
      <c r="D135">
        <v>1.0409999999999999</v>
      </c>
      <c r="E135">
        <v>1</v>
      </c>
      <c r="F135">
        <v>0.67100000000000004</v>
      </c>
      <c r="G135">
        <v>1508</v>
      </c>
      <c r="H135">
        <v>754</v>
      </c>
      <c r="I135">
        <v>754</v>
      </c>
      <c r="J135">
        <v>0</v>
      </c>
      <c r="K135">
        <v>564</v>
      </c>
      <c r="L135">
        <v>0.191</v>
      </c>
      <c r="M135">
        <v>0</v>
      </c>
      <c r="N135">
        <v>3.5999999999999997E-2</v>
      </c>
      <c r="O135">
        <v>0</v>
      </c>
    </row>
    <row r="136" spans="1:15" x14ac:dyDescent="0.3">
      <c r="A136">
        <v>152</v>
      </c>
      <c r="B136">
        <v>386517601</v>
      </c>
      <c r="C136">
        <v>1</v>
      </c>
      <c r="D136">
        <v>1.2270000000000001</v>
      </c>
      <c r="E136">
        <v>2</v>
      </c>
      <c r="F136">
        <v>0.80100000000000005</v>
      </c>
      <c r="G136">
        <v>1425</v>
      </c>
      <c r="H136">
        <v>713</v>
      </c>
      <c r="I136">
        <v>712</v>
      </c>
      <c r="J136">
        <v>1</v>
      </c>
      <c r="K136">
        <v>529</v>
      </c>
      <c r="L136">
        <v>0.19</v>
      </c>
      <c r="M136">
        <v>0</v>
      </c>
      <c r="N136">
        <v>0</v>
      </c>
      <c r="O136">
        <v>0</v>
      </c>
    </row>
    <row r="137" spans="1:15" x14ac:dyDescent="0.3">
      <c r="A137">
        <v>154</v>
      </c>
      <c r="B137">
        <v>389872601</v>
      </c>
      <c r="C137">
        <v>1</v>
      </c>
      <c r="D137">
        <v>1.75</v>
      </c>
      <c r="E137">
        <v>2</v>
      </c>
      <c r="F137">
        <v>1.083</v>
      </c>
      <c r="G137">
        <v>1568</v>
      </c>
      <c r="H137">
        <v>784</v>
      </c>
      <c r="I137">
        <v>784</v>
      </c>
      <c r="J137">
        <v>0</v>
      </c>
      <c r="K137">
        <v>591</v>
      </c>
      <c r="L137">
        <v>0.80500000000000005</v>
      </c>
      <c r="M137">
        <v>0</v>
      </c>
      <c r="N137">
        <v>0.40400000000000003</v>
      </c>
      <c r="O137">
        <v>0</v>
      </c>
    </row>
    <row r="138" spans="1:15" x14ac:dyDescent="0.3">
      <c r="A138">
        <v>155</v>
      </c>
      <c r="B138">
        <v>395191801</v>
      </c>
      <c r="C138">
        <v>1</v>
      </c>
      <c r="D138">
        <v>1.978</v>
      </c>
      <c r="E138">
        <v>3</v>
      </c>
      <c r="F138">
        <v>1.3320000000000001</v>
      </c>
      <c r="G138">
        <v>1324</v>
      </c>
      <c r="H138">
        <v>662</v>
      </c>
      <c r="I138">
        <v>662</v>
      </c>
      <c r="J138">
        <v>0</v>
      </c>
      <c r="K138">
        <v>493</v>
      </c>
      <c r="L138">
        <v>1.546</v>
      </c>
      <c r="M138">
        <v>0</v>
      </c>
      <c r="N138">
        <v>0.253</v>
      </c>
      <c r="O138">
        <v>0</v>
      </c>
    </row>
    <row r="139" spans="1:15" x14ac:dyDescent="0.3">
      <c r="A139">
        <v>156</v>
      </c>
      <c r="B139">
        <v>395575601</v>
      </c>
      <c r="C139">
        <v>209</v>
      </c>
      <c r="D139">
        <v>4.3979999999999997</v>
      </c>
      <c r="E139">
        <v>6</v>
      </c>
      <c r="F139">
        <v>1.462</v>
      </c>
      <c r="G139">
        <v>1990</v>
      </c>
      <c r="H139">
        <v>995</v>
      </c>
      <c r="I139">
        <v>995</v>
      </c>
      <c r="J139">
        <v>0</v>
      </c>
      <c r="K139">
        <v>418</v>
      </c>
      <c r="L139">
        <v>5.3869999999999996</v>
      </c>
      <c r="M139">
        <v>0</v>
      </c>
      <c r="N139">
        <v>3.9159999999999999</v>
      </c>
      <c r="O139">
        <v>0</v>
      </c>
    </row>
    <row r="140" spans="1:15" x14ac:dyDescent="0.3">
      <c r="A140">
        <v>157</v>
      </c>
      <c r="B140">
        <v>398396501</v>
      </c>
      <c r="C140">
        <v>1</v>
      </c>
      <c r="D140">
        <v>1.32</v>
      </c>
      <c r="E140">
        <v>2</v>
      </c>
      <c r="F140">
        <v>1.018</v>
      </c>
      <c r="G140">
        <v>1588</v>
      </c>
      <c r="H140">
        <v>794</v>
      </c>
      <c r="I140">
        <v>794</v>
      </c>
      <c r="J140">
        <v>0</v>
      </c>
      <c r="K140">
        <v>592</v>
      </c>
      <c r="L140">
        <v>0.69699999999999995</v>
      </c>
      <c r="M140">
        <v>0</v>
      </c>
      <c r="N140">
        <v>0.253</v>
      </c>
      <c r="O140">
        <v>0</v>
      </c>
    </row>
    <row r="141" spans="1:15" x14ac:dyDescent="0.3">
      <c r="A141">
        <v>159</v>
      </c>
      <c r="B141">
        <v>398553001</v>
      </c>
      <c r="C141">
        <v>1</v>
      </c>
      <c r="D141">
        <v>1.286</v>
      </c>
      <c r="E141">
        <v>1</v>
      </c>
      <c r="F141">
        <v>1.032</v>
      </c>
      <c r="G141">
        <v>1600</v>
      </c>
      <c r="H141">
        <v>800</v>
      </c>
      <c r="I141">
        <v>800</v>
      </c>
      <c r="J141">
        <v>0</v>
      </c>
      <c r="K141">
        <v>595</v>
      </c>
      <c r="L141">
        <v>0.114</v>
      </c>
      <c r="M141">
        <v>0</v>
      </c>
      <c r="N141">
        <v>0</v>
      </c>
      <c r="O141">
        <v>0</v>
      </c>
    </row>
    <row r="142" spans="1:15" x14ac:dyDescent="0.3">
      <c r="A142">
        <v>161</v>
      </c>
      <c r="B142">
        <v>400578401</v>
      </c>
      <c r="C142">
        <v>1</v>
      </c>
      <c r="D142">
        <v>2.0449999999999999</v>
      </c>
      <c r="E142">
        <v>3</v>
      </c>
      <c r="F142">
        <v>1.0980000000000001</v>
      </c>
      <c r="G142">
        <v>840</v>
      </c>
      <c r="H142">
        <v>420</v>
      </c>
      <c r="I142">
        <v>420</v>
      </c>
      <c r="J142">
        <v>0</v>
      </c>
      <c r="K142">
        <v>309</v>
      </c>
      <c r="L142">
        <v>1.921</v>
      </c>
      <c r="M142">
        <v>0</v>
      </c>
      <c r="N142">
        <v>0</v>
      </c>
      <c r="O142">
        <v>0</v>
      </c>
    </row>
    <row r="143" spans="1:15" x14ac:dyDescent="0.3">
      <c r="A143">
        <v>162</v>
      </c>
      <c r="B143">
        <v>401584801</v>
      </c>
      <c r="C143">
        <v>1</v>
      </c>
      <c r="D143">
        <v>1.4510000000000001</v>
      </c>
      <c r="E143">
        <v>4</v>
      </c>
      <c r="F143">
        <v>0.70799999999999996</v>
      </c>
      <c r="G143">
        <v>1626</v>
      </c>
      <c r="H143">
        <v>813</v>
      </c>
      <c r="I143">
        <v>813</v>
      </c>
      <c r="J143">
        <v>0</v>
      </c>
      <c r="K143">
        <v>595</v>
      </c>
      <c r="L143">
        <v>1.6910000000000001</v>
      </c>
      <c r="M143">
        <v>0</v>
      </c>
      <c r="N143">
        <v>0</v>
      </c>
      <c r="O143">
        <v>0</v>
      </c>
    </row>
    <row r="144" spans="1:15" x14ac:dyDescent="0.3">
      <c r="A144">
        <v>163</v>
      </c>
      <c r="B144">
        <v>401846601</v>
      </c>
      <c r="C144">
        <v>222</v>
      </c>
      <c r="D144">
        <v>1.78</v>
      </c>
      <c r="E144">
        <v>2</v>
      </c>
      <c r="F144">
        <v>1.1659999999999999</v>
      </c>
      <c r="G144">
        <v>2295</v>
      </c>
      <c r="H144">
        <v>1258</v>
      </c>
      <c r="I144">
        <v>1037</v>
      </c>
      <c r="J144">
        <v>221</v>
      </c>
      <c r="K144">
        <v>312</v>
      </c>
      <c r="L144">
        <v>0.85299999999999998</v>
      </c>
      <c r="M144">
        <v>0</v>
      </c>
      <c r="N144">
        <v>0.93400000000000005</v>
      </c>
      <c r="O144">
        <v>0</v>
      </c>
    </row>
    <row r="145" spans="1:15" x14ac:dyDescent="0.3">
      <c r="A145">
        <v>164</v>
      </c>
      <c r="B145">
        <v>402248101</v>
      </c>
      <c r="C145">
        <v>1</v>
      </c>
      <c r="D145">
        <v>1.2609999999999999</v>
      </c>
      <c r="E145">
        <v>2</v>
      </c>
      <c r="F145">
        <v>0.81499999999999995</v>
      </c>
      <c r="G145">
        <v>1592</v>
      </c>
      <c r="H145">
        <v>796</v>
      </c>
      <c r="I145">
        <v>796</v>
      </c>
      <c r="J145">
        <v>0</v>
      </c>
      <c r="K145">
        <v>595</v>
      </c>
      <c r="L145">
        <v>0.26500000000000001</v>
      </c>
      <c r="M145">
        <v>0</v>
      </c>
      <c r="N145">
        <v>0</v>
      </c>
      <c r="O145">
        <v>0</v>
      </c>
    </row>
    <row r="146" spans="1:15" x14ac:dyDescent="0.3">
      <c r="A146">
        <v>166</v>
      </c>
      <c r="B146">
        <v>406566101</v>
      </c>
      <c r="C146">
        <v>1</v>
      </c>
      <c r="D146">
        <v>1.306</v>
      </c>
      <c r="E146">
        <v>2</v>
      </c>
      <c r="F146">
        <v>0.76900000000000002</v>
      </c>
      <c r="G146">
        <v>1608</v>
      </c>
      <c r="H146">
        <v>804</v>
      </c>
      <c r="I146">
        <v>804</v>
      </c>
      <c r="J146">
        <v>0</v>
      </c>
      <c r="K146">
        <v>593</v>
      </c>
      <c r="L146">
        <v>0.114</v>
      </c>
      <c r="M146">
        <v>0</v>
      </c>
      <c r="N146">
        <v>1.6E-2</v>
      </c>
      <c r="O146">
        <v>0</v>
      </c>
    </row>
    <row r="147" spans="1:15" x14ac:dyDescent="0.3">
      <c r="A147">
        <v>167</v>
      </c>
      <c r="B147">
        <v>406603701</v>
      </c>
      <c r="C147">
        <v>1</v>
      </c>
      <c r="D147">
        <v>1.343</v>
      </c>
      <c r="E147">
        <v>2</v>
      </c>
      <c r="F147">
        <v>0.86899999999999999</v>
      </c>
      <c r="G147">
        <v>1604</v>
      </c>
      <c r="H147">
        <v>802</v>
      </c>
      <c r="I147">
        <v>802</v>
      </c>
      <c r="J147">
        <v>0</v>
      </c>
      <c r="K147">
        <v>596</v>
      </c>
      <c r="L147">
        <v>0.30399999999999999</v>
      </c>
      <c r="M147">
        <v>0</v>
      </c>
      <c r="N147">
        <v>0</v>
      </c>
      <c r="O147">
        <v>0</v>
      </c>
    </row>
    <row r="148" spans="1:15" x14ac:dyDescent="0.3">
      <c r="A148">
        <v>168</v>
      </c>
      <c r="B148">
        <v>408721401</v>
      </c>
      <c r="C148">
        <v>1</v>
      </c>
      <c r="D148">
        <v>1.1839999999999999</v>
      </c>
      <c r="E148">
        <v>2</v>
      </c>
      <c r="F148">
        <v>0.73699999999999999</v>
      </c>
      <c r="G148">
        <v>990</v>
      </c>
      <c r="H148">
        <v>495</v>
      </c>
      <c r="I148">
        <v>495</v>
      </c>
      <c r="J148">
        <v>0</v>
      </c>
      <c r="K148">
        <v>375</v>
      </c>
      <c r="L148">
        <v>0.218</v>
      </c>
      <c r="M148">
        <v>0</v>
      </c>
      <c r="N148">
        <v>0.10100000000000001</v>
      </c>
      <c r="O148">
        <v>0</v>
      </c>
    </row>
    <row r="149" spans="1:15" x14ac:dyDescent="0.3">
      <c r="A149">
        <v>169</v>
      </c>
      <c r="B149">
        <v>408855301</v>
      </c>
      <c r="C149">
        <v>1</v>
      </c>
      <c r="D149">
        <v>1.8680000000000001</v>
      </c>
      <c r="E149">
        <v>3</v>
      </c>
      <c r="F149">
        <v>0.69899999999999995</v>
      </c>
      <c r="G149">
        <v>1188</v>
      </c>
      <c r="H149">
        <v>594</v>
      </c>
      <c r="I149">
        <v>594</v>
      </c>
      <c r="J149">
        <v>0</v>
      </c>
      <c r="K149">
        <v>441</v>
      </c>
      <c r="L149">
        <v>1.49</v>
      </c>
      <c r="M149">
        <v>0.05</v>
      </c>
      <c r="N149">
        <v>0</v>
      </c>
      <c r="O149">
        <v>1</v>
      </c>
    </row>
    <row r="150" spans="1:15" x14ac:dyDescent="0.3">
      <c r="A150">
        <v>170</v>
      </c>
      <c r="B150">
        <v>409305601</v>
      </c>
      <c r="C150">
        <v>1</v>
      </c>
      <c r="D150">
        <v>1.327</v>
      </c>
      <c r="E150">
        <v>2</v>
      </c>
      <c r="F150">
        <v>1.002</v>
      </c>
      <c r="G150">
        <v>900</v>
      </c>
      <c r="H150">
        <v>450</v>
      </c>
      <c r="I150">
        <v>450</v>
      </c>
      <c r="J150">
        <v>0</v>
      </c>
      <c r="K150">
        <v>334</v>
      </c>
      <c r="L150">
        <v>0.92400000000000004</v>
      </c>
      <c r="M150">
        <v>0</v>
      </c>
      <c r="N150">
        <v>0</v>
      </c>
      <c r="O150">
        <v>0</v>
      </c>
    </row>
    <row r="151" spans="1:15" x14ac:dyDescent="0.3">
      <c r="A151">
        <v>171</v>
      </c>
      <c r="B151">
        <v>409319701</v>
      </c>
      <c r="C151">
        <v>1</v>
      </c>
      <c r="D151">
        <v>1.292</v>
      </c>
      <c r="E151">
        <v>2</v>
      </c>
      <c r="F151">
        <v>0.86399999999999999</v>
      </c>
      <c r="G151">
        <v>1604</v>
      </c>
      <c r="H151">
        <v>802</v>
      </c>
      <c r="I151">
        <v>802</v>
      </c>
      <c r="J151">
        <v>0</v>
      </c>
      <c r="K151">
        <v>592</v>
      </c>
      <c r="L151">
        <v>0.161</v>
      </c>
      <c r="M151">
        <v>0</v>
      </c>
      <c r="N151">
        <v>4.5999999999999999E-2</v>
      </c>
      <c r="O151">
        <v>0</v>
      </c>
    </row>
    <row r="152" spans="1:15" x14ac:dyDescent="0.3">
      <c r="A152">
        <v>173</v>
      </c>
      <c r="B152">
        <v>410577001</v>
      </c>
      <c r="C152">
        <v>149</v>
      </c>
      <c r="D152">
        <v>3.4489999999999998</v>
      </c>
      <c r="E152">
        <v>6</v>
      </c>
      <c r="F152">
        <v>1.494</v>
      </c>
      <c r="G152">
        <v>3104</v>
      </c>
      <c r="H152">
        <v>1552</v>
      </c>
      <c r="I152">
        <v>1552</v>
      </c>
      <c r="J152">
        <v>0</v>
      </c>
      <c r="K152">
        <v>595</v>
      </c>
      <c r="L152">
        <v>4.49</v>
      </c>
      <c r="M152">
        <v>0</v>
      </c>
      <c r="N152">
        <v>4.4039999999999999</v>
      </c>
      <c r="O152">
        <v>0</v>
      </c>
    </row>
    <row r="153" spans="1:15" x14ac:dyDescent="0.3">
      <c r="A153">
        <v>174</v>
      </c>
      <c r="B153">
        <v>410979301</v>
      </c>
      <c r="C153">
        <v>236</v>
      </c>
      <c r="D153">
        <v>2.8180000000000001</v>
      </c>
      <c r="E153">
        <v>3</v>
      </c>
      <c r="F153">
        <v>1.4370000000000001</v>
      </c>
      <c r="G153">
        <v>2143</v>
      </c>
      <c r="H153">
        <v>1189</v>
      </c>
      <c r="I153">
        <v>954</v>
      </c>
      <c r="J153">
        <v>235</v>
      </c>
      <c r="K153">
        <v>532</v>
      </c>
      <c r="L153">
        <v>2.9710000000000001</v>
      </c>
      <c r="M153">
        <v>0</v>
      </c>
      <c r="N153">
        <v>1.4359999999999999</v>
      </c>
      <c r="O153">
        <v>0</v>
      </c>
    </row>
    <row r="154" spans="1:15" x14ac:dyDescent="0.3">
      <c r="A154">
        <v>175</v>
      </c>
      <c r="B154">
        <v>411238201</v>
      </c>
      <c r="C154">
        <v>149</v>
      </c>
      <c r="D154">
        <v>3.5190000000000001</v>
      </c>
      <c r="E154">
        <v>6</v>
      </c>
      <c r="F154">
        <v>1.7450000000000001</v>
      </c>
      <c r="G154">
        <v>2940</v>
      </c>
      <c r="H154">
        <v>1470</v>
      </c>
      <c r="I154">
        <v>1470</v>
      </c>
      <c r="J154">
        <v>0</v>
      </c>
      <c r="K154">
        <v>539</v>
      </c>
      <c r="L154">
        <v>4.7160000000000002</v>
      </c>
      <c r="M154">
        <v>0</v>
      </c>
      <c r="N154">
        <v>4.4039999999999999</v>
      </c>
      <c r="O154">
        <v>0</v>
      </c>
    </row>
    <row r="155" spans="1:15" x14ac:dyDescent="0.3">
      <c r="A155">
        <v>176</v>
      </c>
      <c r="B155">
        <v>412116801</v>
      </c>
      <c r="C155">
        <v>101</v>
      </c>
      <c r="D155">
        <v>5.0830000000000002</v>
      </c>
      <c r="E155">
        <v>6</v>
      </c>
      <c r="F155">
        <v>1.478</v>
      </c>
      <c r="G155">
        <v>820</v>
      </c>
      <c r="H155">
        <v>410</v>
      </c>
      <c r="I155">
        <v>410</v>
      </c>
      <c r="J155">
        <v>0</v>
      </c>
      <c r="K155">
        <v>152</v>
      </c>
      <c r="L155">
        <v>7.79</v>
      </c>
      <c r="M155">
        <v>0</v>
      </c>
      <c r="N155">
        <v>3.91</v>
      </c>
      <c r="O155">
        <v>0</v>
      </c>
    </row>
    <row r="156" spans="1:15" x14ac:dyDescent="0.3">
      <c r="A156">
        <v>177</v>
      </c>
      <c r="B156">
        <v>412341901</v>
      </c>
      <c r="C156">
        <v>150</v>
      </c>
      <c r="D156">
        <v>4.41</v>
      </c>
      <c r="E156">
        <v>6</v>
      </c>
      <c r="F156">
        <v>1.2250000000000001</v>
      </c>
      <c r="G156">
        <v>2295</v>
      </c>
      <c r="H156">
        <v>1148</v>
      </c>
      <c r="I156">
        <v>1147</v>
      </c>
      <c r="J156">
        <v>1</v>
      </c>
      <c r="K156">
        <v>300</v>
      </c>
      <c r="L156">
        <v>6.2519999999999998</v>
      </c>
      <c r="M156">
        <v>0</v>
      </c>
      <c r="N156">
        <v>4.4039999999999999</v>
      </c>
      <c r="O156">
        <v>0</v>
      </c>
    </row>
    <row r="157" spans="1:15" x14ac:dyDescent="0.3">
      <c r="A157">
        <v>179</v>
      </c>
      <c r="B157">
        <v>416619601</v>
      </c>
      <c r="C157">
        <v>1</v>
      </c>
      <c r="D157">
        <v>2.1549999999999998</v>
      </c>
      <c r="E157">
        <v>3</v>
      </c>
      <c r="F157">
        <v>0.93</v>
      </c>
      <c r="G157">
        <v>600</v>
      </c>
      <c r="H157">
        <v>300</v>
      </c>
      <c r="I157">
        <v>300</v>
      </c>
      <c r="J157">
        <v>0</v>
      </c>
      <c r="K157">
        <v>221</v>
      </c>
      <c r="L157">
        <v>1.8759999999999999</v>
      </c>
      <c r="M157">
        <v>0</v>
      </c>
      <c r="N157">
        <v>0</v>
      </c>
      <c r="O157">
        <v>0</v>
      </c>
    </row>
    <row r="158" spans="1:15" x14ac:dyDescent="0.3">
      <c r="A158">
        <v>180</v>
      </c>
      <c r="B158">
        <v>416927301</v>
      </c>
      <c r="C158">
        <v>1</v>
      </c>
      <c r="D158">
        <v>1.75</v>
      </c>
      <c r="E158">
        <v>2</v>
      </c>
      <c r="F158">
        <v>1.5349999999999999</v>
      </c>
      <c r="G158">
        <v>346</v>
      </c>
      <c r="H158">
        <v>173</v>
      </c>
      <c r="I158">
        <v>173</v>
      </c>
      <c r="J158">
        <v>0</v>
      </c>
      <c r="K158">
        <v>121</v>
      </c>
      <c r="L158">
        <v>0.56899999999999995</v>
      </c>
      <c r="M158">
        <v>0</v>
      </c>
      <c r="N158">
        <v>0.106</v>
      </c>
      <c r="O158">
        <v>0</v>
      </c>
    </row>
    <row r="159" spans="1:15" x14ac:dyDescent="0.3">
      <c r="A159">
        <v>181</v>
      </c>
      <c r="B159">
        <v>417545801</v>
      </c>
      <c r="C159">
        <v>1</v>
      </c>
      <c r="D159">
        <v>1.1220000000000001</v>
      </c>
      <c r="E159">
        <v>1</v>
      </c>
      <c r="F159">
        <v>0.96</v>
      </c>
      <c r="G159">
        <v>1624</v>
      </c>
      <c r="H159">
        <v>812</v>
      </c>
      <c r="I159">
        <v>812</v>
      </c>
      <c r="J159">
        <v>0</v>
      </c>
      <c r="K159">
        <v>594</v>
      </c>
      <c r="L159">
        <v>0.13500000000000001</v>
      </c>
      <c r="M159">
        <v>0</v>
      </c>
      <c r="N159">
        <v>0</v>
      </c>
      <c r="O159">
        <v>0</v>
      </c>
    </row>
    <row r="160" spans="1:15" x14ac:dyDescent="0.3">
      <c r="A160">
        <v>182</v>
      </c>
      <c r="B160">
        <v>417865101</v>
      </c>
      <c r="C160">
        <v>1</v>
      </c>
      <c r="D160">
        <v>1.6910000000000001</v>
      </c>
      <c r="E160">
        <v>2</v>
      </c>
      <c r="F160">
        <v>1.56</v>
      </c>
      <c r="G160">
        <v>224</v>
      </c>
      <c r="H160">
        <v>112</v>
      </c>
      <c r="I160">
        <v>112</v>
      </c>
      <c r="J160">
        <v>0</v>
      </c>
      <c r="K160">
        <v>82</v>
      </c>
      <c r="L160">
        <v>0.64</v>
      </c>
      <c r="M160">
        <v>0</v>
      </c>
      <c r="N160">
        <v>0.106</v>
      </c>
      <c r="O160">
        <v>0</v>
      </c>
    </row>
    <row r="161" spans="1:15" x14ac:dyDescent="0.3">
      <c r="A161">
        <v>183</v>
      </c>
      <c r="B161">
        <v>418308401</v>
      </c>
      <c r="C161">
        <v>1</v>
      </c>
      <c r="D161">
        <v>2.0779999999999998</v>
      </c>
      <c r="E161">
        <v>2</v>
      </c>
      <c r="F161">
        <v>1.226</v>
      </c>
      <c r="G161">
        <v>1520</v>
      </c>
      <c r="H161">
        <v>760</v>
      </c>
      <c r="I161">
        <v>760</v>
      </c>
      <c r="J161">
        <v>0</v>
      </c>
      <c r="K161">
        <v>560</v>
      </c>
      <c r="L161">
        <v>1.958</v>
      </c>
      <c r="M161">
        <v>0</v>
      </c>
      <c r="N161">
        <v>0</v>
      </c>
      <c r="O161">
        <v>0</v>
      </c>
    </row>
    <row r="162" spans="1:15" x14ac:dyDescent="0.3">
      <c r="A162">
        <v>184</v>
      </c>
      <c r="B162">
        <v>418401701</v>
      </c>
      <c r="C162">
        <v>1</v>
      </c>
      <c r="D162">
        <v>1.2310000000000001</v>
      </c>
      <c r="E162">
        <v>2</v>
      </c>
      <c r="F162">
        <v>0.67100000000000004</v>
      </c>
      <c r="G162">
        <v>1590</v>
      </c>
      <c r="H162">
        <v>795</v>
      </c>
      <c r="I162">
        <v>795</v>
      </c>
      <c r="J162">
        <v>0</v>
      </c>
      <c r="K162">
        <v>594</v>
      </c>
      <c r="L162">
        <v>0.66</v>
      </c>
      <c r="M162">
        <v>0</v>
      </c>
      <c r="N162">
        <v>0</v>
      </c>
      <c r="O162">
        <v>0</v>
      </c>
    </row>
    <row r="163" spans="1:15" x14ac:dyDescent="0.3">
      <c r="A163">
        <v>185</v>
      </c>
      <c r="B163">
        <v>419089101</v>
      </c>
      <c r="C163">
        <v>1</v>
      </c>
      <c r="D163">
        <v>1.444</v>
      </c>
      <c r="E163">
        <v>2</v>
      </c>
      <c r="F163">
        <v>0.88600000000000001</v>
      </c>
      <c r="G163">
        <v>858</v>
      </c>
      <c r="H163">
        <v>429</v>
      </c>
      <c r="I163">
        <v>429</v>
      </c>
      <c r="J163">
        <v>0</v>
      </c>
      <c r="K163">
        <v>319</v>
      </c>
      <c r="L163">
        <v>0.32500000000000001</v>
      </c>
      <c r="M163">
        <v>0</v>
      </c>
      <c r="N163">
        <v>0</v>
      </c>
      <c r="O163">
        <v>0</v>
      </c>
    </row>
    <row r="164" spans="1:15" x14ac:dyDescent="0.3">
      <c r="A164">
        <v>186</v>
      </c>
      <c r="B164">
        <v>421152101</v>
      </c>
      <c r="C164">
        <v>202</v>
      </c>
      <c r="D164">
        <v>4.2149999999999999</v>
      </c>
      <c r="E164">
        <v>5</v>
      </c>
      <c r="F164">
        <v>1.76</v>
      </c>
      <c r="G164">
        <v>1760</v>
      </c>
      <c r="H164">
        <v>880</v>
      </c>
      <c r="I164">
        <v>880</v>
      </c>
      <c r="J164">
        <v>0</v>
      </c>
      <c r="K164">
        <v>359</v>
      </c>
      <c r="L164">
        <v>5.7629999999999999</v>
      </c>
      <c r="M164">
        <v>0</v>
      </c>
      <c r="N164">
        <v>3.9159999999999999</v>
      </c>
      <c r="O164">
        <v>0</v>
      </c>
    </row>
    <row r="165" spans="1:15" x14ac:dyDescent="0.3">
      <c r="A165">
        <v>187</v>
      </c>
      <c r="B165">
        <v>423938701</v>
      </c>
      <c r="C165">
        <v>1</v>
      </c>
      <c r="D165">
        <v>1.629</v>
      </c>
      <c r="E165">
        <v>2</v>
      </c>
      <c r="F165">
        <v>1.329</v>
      </c>
      <c r="G165">
        <v>1148</v>
      </c>
      <c r="H165">
        <v>574</v>
      </c>
      <c r="I165">
        <v>574</v>
      </c>
      <c r="J165">
        <v>0</v>
      </c>
      <c r="K165">
        <v>424</v>
      </c>
      <c r="L165">
        <v>1.0109999999999999</v>
      </c>
      <c r="M165">
        <v>0</v>
      </c>
      <c r="N165">
        <v>0.16900000000000001</v>
      </c>
      <c r="O165">
        <v>0</v>
      </c>
    </row>
    <row r="166" spans="1:15" x14ac:dyDescent="0.3">
      <c r="A166">
        <v>188</v>
      </c>
      <c r="B166">
        <v>424387101</v>
      </c>
      <c r="C166">
        <v>1</v>
      </c>
      <c r="D166">
        <v>1.0329999999999999</v>
      </c>
      <c r="E166">
        <v>1</v>
      </c>
      <c r="F166">
        <v>0.93500000000000005</v>
      </c>
      <c r="G166">
        <v>460</v>
      </c>
      <c r="H166">
        <v>230</v>
      </c>
      <c r="I166">
        <v>230</v>
      </c>
      <c r="J166">
        <v>0</v>
      </c>
      <c r="K166">
        <v>166</v>
      </c>
      <c r="L166">
        <v>0.249</v>
      </c>
      <c r="M166">
        <v>0</v>
      </c>
      <c r="N166">
        <v>0.16900000000000001</v>
      </c>
      <c r="O166">
        <v>0</v>
      </c>
    </row>
    <row r="167" spans="1:15" x14ac:dyDescent="0.3">
      <c r="A167">
        <v>189</v>
      </c>
      <c r="B167">
        <v>428923101</v>
      </c>
      <c r="C167">
        <v>1</v>
      </c>
      <c r="D167">
        <v>1.0860000000000001</v>
      </c>
      <c r="E167">
        <v>1</v>
      </c>
      <c r="F167">
        <v>0.90600000000000003</v>
      </c>
      <c r="G167">
        <v>334</v>
      </c>
      <c r="H167">
        <v>167</v>
      </c>
      <c r="I167">
        <v>167</v>
      </c>
      <c r="J167">
        <v>0</v>
      </c>
      <c r="K167">
        <v>121</v>
      </c>
      <c r="L167">
        <v>0.13400000000000001</v>
      </c>
      <c r="M167">
        <v>0</v>
      </c>
      <c r="N167">
        <v>0</v>
      </c>
      <c r="O167">
        <v>0</v>
      </c>
    </row>
    <row r="168" spans="1:15" x14ac:dyDescent="0.3">
      <c r="A168">
        <v>190</v>
      </c>
      <c r="B168">
        <v>430884601</v>
      </c>
      <c r="C168">
        <v>153</v>
      </c>
      <c r="D168">
        <v>3.286</v>
      </c>
      <c r="E168">
        <v>6</v>
      </c>
      <c r="F168">
        <v>1.391</v>
      </c>
      <c r="G168">
        <v>3134</v>
      </c>
      <c r="H168">
        <v>1567</v>
      </c>
      <c r="I168">
        <v>1567</v>
      </c>
      <c r="J168">
        <v>0</v>
      </c>
      <c r="K168">
        <v>593</v>
      </c>
      <c r="L168">
        <v>4.5439999999999996</v>
      </c>
      <c r="M168">
        <v>0</v>
      </c>
      <c r="N168">
        <v>4.4050000000000002</v>
      </c>
      <c r="O168">
        <v>0</v>
      </c>
    </row>
    <row r="169" spans="1:15" x14ac:dyDescent="0.3">
      <c r="A169">
        <v>192</v>
      </c>
      <c r="B169">
        <v>431390701</v>
      </c>
      <c r="C169">
        <v>1</v>
      </c>
      <c r="D169">
        <v>2.0009999999999999</v>
      </c>
      <c r="E169">
        <v>2</v>
      </c>
      <c r="F169">
        <v>1.2749999999999999</v>
      </c>
      <c r="G169">
        <v>450</v>
      </c>
      <c r="H169">
        <v>225</v>
      </c>
      <c r="I169">
        <v>225</v>
      </c>
      <c r="J169">
        <v>0</v>
      </c>
      <c r="K169">
        <v>167</v>
      </c>
      <c r="L169">
        <v>1.865</v>
      </c>
      <c r="M169">
        <v>0</v>
      </c>
      <c r="N169">
        <v>0.253</v>
      </c>
      <c r="O169">
        <v>0</v>
      </c>
    </row>
    <row r="170" spans="1:15" x14ac:dyDescent="0.3">
      <c r="A170">
        <v>193</v>
      </c>
      <c r="B170">
        <v>431815001</v>
      </c>
      <c r="C170">
        <v>1</v>
      </c>
      <c r="D170">
        <v>1.923</v>
      </c>
      <c r="E170">
        <v>3</v>
      </c>
      <c r="F170">
        <v>1.1220000000000001</v>
      </c>
      <c r="G170">
        <v>1566</v>
      </c>
      <c r="H170">
        <v>783</v>
      </c>
      <c r="I170">
        <v>783</v>
      </c>
      <c r="J170">
        <v>0</v>
      </c>
      <c r="K170">
        <v>590</v>
      </c>
      <c r="L170">
        <v>1.5169999999999999</v>
      </c>
      <c r="M170">
        <v>0</v>
      </c>
      <c r="N170">
        <v>0.216</v>
      </c>
      <c r="O170">
        <v>0</v>
      </c>
    </row>
    <row r="171" spans="1:15" x14ac:dyDescent="0.3">
      <c r="A171">
        <v>195</v>
      </c>
      <c r="B171">
        <v>433299001</v>
      </c>
      <c r="C171">
        <v>1</v>
      </c>
      <c r="D171">
        <v>1.5429999999999999</v>
      </c>
      <c r="E171">
        <v>2</v>
      </c>
      <c r="F171">
        <v>1.4059999999999999</v>
      </c>
      <c r="G171">
        <v>370</v>
      </c>
      <c r="H171">
        <v>185</v>
      </c>
      <c r="I171">
        <v>185</v>
      </c>
      <c r="J171">
        <v>0</v>
      </c>
      <c r="K171">
        <v>130</v>
      </c>
      <c r="L171">
        <v>0.35299999999999998</v>
      </c>
      <c r="M171">
        <v>0</v>
      </c>
      <c r="N171">
        <v>8.4000000000000005E-2</v>
      </c>
      <c r="O171">
        <v>0</v>
      </c>
    </row>
    <row r="172" spans="1:15" x14ac:dyDescent="0.3">
      <c r="A172">
        <v>197</v>
      </c>
      <c r="B172">
        <v>435199201</v>
      </c>
      <c r="C172">
        <v>1</v>
      </c>
      <c r="D172">
        <v>2.5209999999999999</v>
      </c>
      <c r="E172">
        <v>4</v>
      </c>
      <c r="F172">
        <v>1.0589999999999999</v>
      </c>
      <c r="G172">
        <v>1066</v>
      </c>
      <c r="H172">
        <v>533</v>
      </c>
      <c r="I172">
        <v>533</v>
      </c>
      <c r="J172">
        <v>0</v>
      </c>
      <c r="K172">
        <v>396</v>
      </c>
      <c r="L172">
        <v>3.2759999999999998</v>
      </c>
      <c r="M172">
        <v>0</v>
      </c>
      <c r="N172">
        <v>0.378</v>
      </c>
      <c r="O172">
        <v>0</v>
      </c>
    </row>
    <row r="173" spans="1:15" x14ac:dyDescent="0.3">
      <c r="A173">
        <v>198</v>
      </c>
      <c r="B173">
        <v>435713701</v>
      </c>
      <c r="C173">
        <v>1</v>
      </c>
      <c r="D173">
        <v>1.413</v>
      </c>
      <c r="E173">
        <v>2</v>
      </c>
      <c r="F173">
        <v>1.06</v>
      </c>
      <c r="G173">
        <v>1592</v>
      </c>
      <c r="H173">
        <v>796</v>
      </c>
      <c r="I173">
        <v>796</v>
      </c>
      <c r="J173">
        <v>0</v>
      </c>
      <c r="K173">
        <v>593</v>
      </c>
      <c r="L173">
        <v>0.114</v>
      </c>
      <c r="M173">
        <v>0</v>
      </c>
      <c r="N173">
        <v>3.3000000000000002E-2</v>
      </c>
      <c r="O173">
        <v>0</v>
      </c>
    </row>
    <row r="174" spans="1:15" x14ac:dyDescent="0.3">
      <c r="A174">
        <v>199</v>
      </c>
      <c r="B174">
        <v>436351801</v>
      </c>
      <c r="C174">
        <v>1</v>
      </c>
      <c r="D174">
        <v>2.1019999999999999</v>
      </c>
      <c r="E174">
        <v>4</v>
      </c>
      <c r="F174">
        <v>0.76300000000000001</v>
      </c>
      <c r="G174">
        <v>1600</v>
      </c>
      <c r="H174">
        <v>800</v>
      </c>
      <c r="I174">
        <v>800</v>
      </c>
      <c r="J174">
        <v>0</v>
      </c>
      <c r="K174">
        <v>594</v>
      </c>
      <c r="L174">
        <v>2.6989999999999998</v>
      </c>
      <c r="M174">
        <v>0</v>
      </c>
      <c r="N174">
        <v>8.4000000000000005E-2</v>
      </c>
      <c r="O174">
        <v>0</v>
      </c>
    </row>
    <row r="175" spans="1:15" x14ac:dyDescent="0.3">
      <c r="A175" t="s">
        <v>15</v>
      </c>
      <c r="C175">
        <f>SUBTOTAL(101,Tabelle1[reconnections])</f>
        <v>28.213872832369944</v>
      </c>
      <c r="D175">
        <f>SUBTOTAL(101,Tabelle1[lat_mean])</f>
        <v>1.9707919075144511</v>
      </c>
      <c r="E175">
        <f>SUBTOTAL(101,Tabelle1[lat_max])</f>
        <v>2.6300578034682083</v>
      </c>
      <c r="F175">
        <f>SUBTOTAL(101,Tabelle1[lat_min])</f>
        <v>1.1309248554913298</v>
      </c>
      <c r="G175">
        <f>SUBTOTAL(101,Tabelle1[total_msgs])</f>
        <v>1231.2023121387283</v>
      </c>
      <c r="H175">
        <f>SUBTOTAL(101,Tabelle1[out_msgs])</f>
        <v>619.93641618497111</v>
      </c>
      <c r="I175">
        <f>SUBTOTAL(101,Tabelle1[in_msgs])</f>
        <v>611.26589595375719</v>
      </c>
      <c r="J175">
        <f>SUBTOTAL(101,Tabelle1[lost_msgs])</f>
        <v>8.6705202312138727</v>
      </c>
      <c r="K175">
        <f>SUBTOTAL(101,Tabelle1[active_time])</f>
        <v>390.06936416184971</v>
      </c>
      <c r="L175">
        <f>SUBTOTAL(101,Tabelle1[rtt_rmse])</f>
        <v>1.5677572254335266</v>
      </c>
      <c r="M175">
        <f>SUBTOTAL(101,Tabelle1[opt_rate])</f>
        <v>2.5144508670520236E-2</v>
      </c>
      <c r="N175">
        <f>SUBTOTAL(101,Tabelle1[discovery_rmse])</f>
        <v>0.62586705202312121</v>
      </c>
      <c r="O175">
        <f>SUBTOTAL(101,Tabelle1[discovery_rate])</f>
        <v>1.7456647398843929E-2</v>
      </c>
    </row>
    <row r="176" spans="1:15" x14ac:dyDescent="0.3">
      <c r="D176" s="1"/>
      <c r="L176" s="1"/>
    </row>
    <row r="177" spans="4:12" x14ac:dyDescent="0.3">
      <c r="D177" s="1"/>
      <c r="L177" s="1"/>
    </row>
    <row r="178" spans="4:12" x14ac:dyDescent="0.3">
      <c r="D178" s="1"/>
      <c r="L178" s="1"/>
    </row>
    <row r="179" spans="4:12" x14ac:dyDescent="0.3">
      <c r="D179" s="1"/>
      <c r="L179" s="1"/>
    </row>
    <row r="180" spans="4:12" x14ac:dyDescent="0.3">
      <c r="D180" s="1"/>
      <c r="F180" s="1"/>
      <c r="L180" s="1"/>
    </row>
    <row r="181" spans="4:12" x14ac:dyDescent="0.3">
      <c r="D181" s="1"/>
      <c r="L181" s="1"/>
    </row>
    <row r="182" spans="4:12" x14ac:dyDescent="0.3">
      <c r="D182" s="1"/>
      <c r="L182" s="1"/>
    </row>
    <row r="183" spans="4:12" x14ac:dyDescent="0.3">
      <c r="D183" s="1"/>
      <c r="F183" s="1"/>
    </row>
    <row r="184" spans="4:12" x14ac:dyDescent="0.3">
      <c r="D184" s="1"/>
      <c r="L184" s="1"/>
    </row>
    <row r="185" spans="4:12" x14ac:dyDescent="0.3">
      <c r="D185" s="1"/>
      <c r="L185" s="1"/>
    </row>
    <row r="186" spans="4:12" x14ac:dyDescent="0.3">
      <c r="D186" s="1"/>
      <c r="F186" s="1"/>
      <c r="L186" s="1"/>
    </row>
    <row r="187" spans="4:12" x14ac:dyDescent="0.3">
      <c r="D187" s="1"/>
      <c r="L187" s="1"/>
    </row>
    <row r="188" spans="4:12" x14ac:dyDescent="0.3">
      <c r="D188" s="1"/>
      <c r="F188" s="1"/>
      <c r="L188" s="1"/>
    </row>
    <row r="189" spans="4:12" x14ac:dyDescent="0.3">
      <c r="D189" s="1"/>
      <c r="L189" s="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2592B-4A2A-404F-A3CD-9F8687DCE4BE}">
  <dimension ref="A1:O189"/>
  <sheetViews>
    <sheetView topLeftCell="A77" workbookViewId="0">
      <selection activeCell="O189" sqref="O189"/>
    </sheetView>
  </sheetViews>
  <sheetFormatPr baseColWidth="10" defaultRowHeight="14.4" x14ac:dyDescent="0.3"/>
  <cols>
    <col min="3" max="3" width="15.109375" customWidth="1"/>
    <col min="7" max="7" width="12.21875" customWidth="1"/>
    <col min="11" max="11" width="13.109375" customWidth="1"/>
    <col min="14" max="14" width="16.44140625" customWidth="1"/>
    <col min="15" max="15" width="15.5546875" customWidth="1"/>
  </cols>
  <sheetData>
    <row r="1" spans="1:15" x14ac:dyDescent="0.3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0</v>
      </c>
      <c r="B2">
        <v>177830201</v>
      </c>
      <c r="C2">
        <v>6</v>
      </c>
      <c r="D2">
        <v>1.94</v>
      </c>
      <c r="E2">
        <v>5</v>
      </c>
      <c r="F2">
        <v>0.93700000000000006</v>
      </c>
      <c r="G2">
        <v>915</v>
      </c>
      <c r="H2">
        <v>459</v>
      </c>
      <c r="I2">
        <v>456</v>
      </c>
      <c r="J2">
        <v>3</v>
      </c>
      <c r="K2">
        <v>337</v>
      </c>
      <c r="L2">
        <v>1.6359999999999999</v>
      </c>
      <c r="M2">
        <v>0</v>
      </c>
      <c r="N2">
        <v>0.56399999999999995</v>
      </c>
      <c r="O2">
        <v>0</v>
      </c>
    </row>
    <row r="3" spans="1:15" x14ac:dyDescent="0.3">
      <c r="A3">
        <v>2</v>
      </c>
      <c r="B3">
        <v>178483501</v>
      </c>
      <c r="C3">
        <v>1</v>
      </c>
      <c r="D3">
        <v>1.2789999999999999</v>
      </c>
      <c r="E3">
        <v>2</v>
      </c>
      <c r="F3">
        <v>0.83699999999999997</v>
      </c>
      <c r="G3">
        <v>124</v>
      </c>
      <c r="H3">
        <v>62</v>
      </c>
      <c r="I3">
        <v>62</v>
      </c>
      <c r="J3">
        <v>0</v>
      </c>
      <c r="K3">
        <v>44</v>
      </c>
      <c r="L3">
        <v>1.091</v>
      </c>
      <c r="M3">
        <v>0</v>
      </c>
      <c r="N3">
        <v>1.7999999999999999E-2</v>
      </c>
      <c r="O3">
        <v>0</v>
      </c>
    </row>
    <row r="4" spans="1:15" x14ac:dyDescent="0.3">
      <c r="A4">
        <v>3</v>
      </c>
      <c r="B4">
        <v>178885001</v>
      </c>
      <c r="C4">
        <v>3</v>
      </c>
      <c r="D4">
        <v>1.5669999999999999</v>
      </c>
      <c r="E4">
        <v>3</v>
      </c>
      <c r="F4">
        <v>0.97899999999999998</v>
      </c>
      <c r="G4">
        <v>1574</v>
      </c>
      <c r="H4">
        <v>788</v>
      </c>
      <c r="I4">
        <v>786</v>
      </c>
      <c r="J4">
        <v>2</v>
      </c>
      <c r="K4">
        <v>590</v>
      </c>
      <c r="L4">
        <v>1.147</v>
      </c>
      <c r="M4">
        <v>0.01</v>
      </c>
      <c r="N4">
        <v>0.58499999999999996</v>
      </c>
      <c r="O4">
        <v>0.33</v>
      </c>
    </row>
    <row r="5" spans="1:15" x14ac:dyDescent="0.3">
      <c r="A5">
        <v>4</v>
      </c>
      <c r="B5">
        <v>181758601</v>
      </c>
      <c r="C5">
        <v>1</v>
      </c>
      <c r="D5">
        <v>2.6269999999999998</v>
      </c>
      <c r="E5">
        <v>4</v>
      </c>
      <c r="F5">
        <v>1.198</v>
      </c>
      <c r="G5">
        <v>528</v>
      </c>
      <c r="H5">
        <v>264</v>
      </c>
      <c r="I5">
        <v>264</v>
      </c>
      <c r="J5">
        <v>0</v>
      </c>
      <c r="K5">
        <v>199</v>
      </c>
      <c r="L5">
        <v>3.613</v>
      </c>
      <c r="M5">
        <v>0</v>
      </c>
      <c r="N5">
        <v>3.5999999999999997E-2</v>
      </c>
      <c r="O5">
        <v>0</v>
      </c>
    </row>
    <row r="6" spans="1:15" x14ac:dyDescent="0.3">
      <c r="A6">
        <v>5</v>
      </c>
      <c r="B6">
        <v>182232701</v>
      </c>
      <c r="C6">
        <v>2</v>
      </c>
      <c r="D6">
        <v>1.583</v>
      </c>
      <c r="E6">
        <v>5</v>
      </c>
      <c r="F6">
        <v>0.97299999999999998</v>
      </c>
      <c r="G6">
        <v>1574</v>
      </c>
      <c r="H6">
        <v>787</v>
      </c>
      <c r="I6">
        <v>787</v>
      </c>
      <c r="J6">
        <v>0</v>
      </c>
      <c r="K6">
        <v>591</v>
      </c>
      <c r="L6">
        <v>1.0960000000000001</v>
      </c>
      <c r="M6">
        <v>0</v>
      </c>
      <c r="N6">
        <v>0.372</v>
      </c>
      <c r="O6">
        <v>0</v>
      </c>
    </row>
    <row r="7" spans="1:15" x14ac:dyDescent="0.3">
      <c r="A7">
        <v>7</v>
      </c>
      <c r="B7">
        <v>183533601</v>
      </c>
      <c r="C7">
        <v>1</v>
      </c>
      <c r="D7">
        <v>1.869</v>
      </c>
      <c r="E7">
        <v>3</v>
      </c>
      <c r="F7">
        <v>1.1080000000000001</v>
      </c>
      <c r="G7">
        <v>647</v>
      </c>
      <c r="H7">
        <v>324</v>
      </c>
      <c r="I7">
        <v>323</v>
      </c>
      <c r="J7">
        <v>1</v>
      </c>
      <c r="K7">
        <v>242</v>
      </c>
      <c r="L7">
        <v>1.635</v>
      </c>
      <c r="M7">
        <v>0.01</v>
      </c>
      <c r="N7">
        <v>0</v>
      </c>
      <c r="O7">
        <v>0</v>
      </c>
    </row>
    <row r="8" spans="1:15" x14ac:dyDescent="0.3">
      <c r="A8">
        <v>8</v>
      </c>
      <c r="B8">
        <v>184507401</v>
      </c>
      <c r="C8">
        <v>11</v>
      </c>
      <c r="D8">
        <v>1.6040000000000001</v>
      </c>
      <c r="E8">
        <v>6</v>
      </c>
      <c r="F8">
        <v>0.85599999999999998</v>
      </c>
      <c r="G8">
        <v>672</v>
      </c>
      <c r="H8">
        <v>339</v>
      </c>
      <c r="I8">
        <v>333</v>
      </c>
      <c r="J8">
        <v>6</v>
      </c>
      <c r="K8">
        <v>247</v>
      </c>
      <c r="L8">
        <v>1.1240000000000001</v>
      </c>
      <c r="M8">
        <v>0</v>
      </c>
      <c r="N8">
        <v>0.80800000000000005</v>
      </c>
      <c r="O8">
        <v>0.09</v>
      </c>
    </row>
    <row r="9" spans="1:15" x14ac:dyDescent="0.3">
      <c r="A9">
        <v>9</v>
      </c>
      <c r="B9">
        <v>185892901</v>
      </c>
      <c r="C9">
        <v>6</v>
      </c>
      <c r="D9">
        <v>2.246</v>
      </c>
      <c r="E9">
        <v>5</v>
      </c>
      <c r="F9">
        <v>1.3759999999999999</v>
      </c>
      <c r="G9">
        <v>977</v>
      </c>
      <c r="H9">
        <v>491</v>
      </c>
      <c r="I9">
        <v>486</v>
      </c>
      <c r="J9">
        <v>5</v>
      </c>
      <c r="K9">
        <v>364</v>
      </c>
      <c r="L9">
        <v>1.4079999999999999</v>
      </c>
      <c r="M9">
        <v>0</v>
      </c>
      <c r="N9">
        <v>1.8859999999999999</v>
      </c>
      <c r="O9">
        <v>0.17</v>
      </c>
    </row>
    <row r="10" spans="1:15" x14ac:dyDescent="0.3">
      <c r="A10">
        <v>10</v>
      </c>
      <c r="B10">
        <v>186028501</v>
      </c>
      <c r="C10">
        <v>23</v>
      </c>
      <c r="D10">
        <v>1.792</v>
      </c>
      <c r="E10">
        <v>6</v>
      </c>
      <c r="F10">
        <v>1.127</v>
      </c>
      <c r="G10">
        <v>1615</v>
      </c>
      <c r="H10">
        <v>818</v>
      </c>
      <c r="I10">
        <v>797</v>
      </c>
      <c r="J10">
        <v>21</v>
      </c>
      <c r="K10">
        <v>592</v>
      </c>
      <c r="L10">
        <v>0.85899999999999999</v>
      </c>
      <c r="M10">
        <v>0</v>
      </c>
      <c r="N10">
        <v>1.871</v>
      </c>
      <c r="O10">
        <v>0.04</v>
      </c>
    </row>
    <row r="11" spans="1:15" x14ac:dyDescent="0.3">
      <c r="A11">
        <v>11</v>
      </c>
      <c r="B11">
        <v>186821501</v>
      </c>
      <c r="C11">
        <v>1</v>
      </c>
      <c r="D11">
        <v>2.0369999999999999</v>
      </c>
      <c r="E11">
        <v>3</v>
      </c>
      <c r="F11">
        <v>1.3560000000000001</v>
      </c>
      <c r="G11">
        <v>723</v>
      </c>
      <c r="H11">
        <v>362</v>
      </c>
      <c r="I11">
        <v>361</v>
      </c>
      <c r="J11">
        <v>1</v>
      </c>
      <c r="K11">
        <v>267</v>
      </c>
      <c r="L11">
        <v>1.5269999999999999</v>
      </c>
      <c r="M11">
        <v>0.03</v>
      </c>
      <c r="N11">
        <v>0</v>
      </c>
      <c r="O11">
        <v>0</v>
      </c>
    </row>
    <row r="12" spans="1:15" x14ac:dyDescent="0.3">
      <c r="A12">
        <v>12</v>
      </c>
      <c r="B12">
        <v>187319101</v>
      </c>
      <c r="C12">
        <v>17</v>
      </c>
      <c r="D12">
        <v>2.552</v>
      </c>
      <c r="E12">
        <v>5</v>
      </c>
      <c r="F12">
        <v>0.86499999999999999</v>
      </c>
      <c r="G12">
        <v>128</v>
      </c>
      <c r="H12">
        <v>69</v>
      </c>
      <c r="I12">
        <v>59</v>
      </c>
      <c r="J12">
        <v>10</v>
      </c>
      <c r="K12">
        <v>38</v>
      </c>
      <c r="L12">
        <v>4.077</v>
      </c>
      <c r="M12">
        <v>0.02</v>
      </c>
      <c r="N12">
        <v>1.5840000000000001</v>
      </c>
      <c r="O12">
        <v>0.12</v>
      </c>
    </row>
    <row r="13" spans="1:15" x14ac:dyDescent="0.3">
      <c r="A13">
        <v>13</v>
      </c>
      <c r="B13">
        <v>187426001</v>
      </c>
      <c r="C13">
        <v>5</v>
      </c>
      <c r="D13">
        <v>2.4409999999999998</v>
      </c>
      <c r="E13">
        <v>5</v>
      </c>
      <c r="F13">
        <v>2.1059999999999999</v>
      </c>
      <c r="G13">
        <v>468</v>
      </c>
      <c r="H13">
        <v>235</v>
      </c>
      <c r="I13">
        <v>233</v>
      </c>
      <c r="J13">
        <v>2</v>
      </c>
      <c r="K13">
        <v>170</v>
      </c>
      <c r="L13">
        <v>0.90500000000000003</v>
      </c>
      <c r="M13">
        <v>0</v>
      </c>
      <c r="N13">
        <v>2.0099999999999998</v>
      </c>
      <c r="O13">
        <v>0</v>
      </c>
    </row>
    <row r="14" spans="1:15" x14ac:dyDescent="0.3">
      <c r="A14">
        <v>14</v>
      </c>
      <c r="B14">
        <v>187758401</v>
      </c>
      <c r="C14">
        <v>3</v>
      </c>
      <c r="D14">
        <v>1.371</v>
      </c>
      <c r="E14">
        <v>6</v>
      </c>
      <c r="F14">
        <v>0.88400000000000001</v>
      </c>
      <c r="G14">
        <v>1614</v>
      </c>
      <c r="H14">
        <v>807</v>
      </c>
      <c r="I14">
        <v>807</v>
      </c>
      <c r="J14">
        <v>0</v>
      </c>
      <c r="K14">
        <v>594</v>
      </c>
      <c r="L14">
        <v>0.95499999999999996</v>
      </c>
      <c r="M14">
        <v>0</v>
      </c>
      <c r="N14">
        <v>1.169</v>
      </c>
      <c r="O14">
        <v>0</v>
      </c>
    </row>
    <row r="15" spans="1:15" x14ac:dyDescent="0.3">
      <c r="A15">
        <v>15</v>
      </c>
      <c r="B15">
        <v>187781201</v>
      </c>
      <c r="C15">
        <v>24</v>
      </c>
      <c r="D15">
        <v>1.516</v>
      </c>
      <c r="E15">
        <v>6</v>
      </c>
      <c r="F15">
        <v>0.872</v>
      </c>
      <c r="G15">
        <v>1244</v>
      </c>
      <c r="H15">
        <v>632</v>
      </c>
      <c r="I15">
        <v>612</v>
      </c>
      <c r="J15">
        <v>20</v>
      </c>
      <c r="K15">
        <v>462</v>
      </c>
      <c r="L15">
        <v>1.0489999999999999</v>
      </c>
      <c r="M15">
        <v>0</v>
      </c>
      <c r="N15">
        <v>1.607</v>
      </c>
      <c r="O15">
        <v>0</v>
      </c>
    </row>
    <row r="16" spans="1:15" x14ac:dyDescent="0.3">
      <c r="A16">
        <v>16</v>
      </c>
      <c r="B16">
        <v>189660101</v>
      </c>
      <c r="C16">
        <v>4</v>
      </c>
      <c r="D16">
        <v>1.5660000000000001</v>
      </c>
      <c r="E16">
        <v>5</v>
      </c>
      <c r="F16">
        <v>0.96799999999999997</v>
      </c>
      <c r="G16">
        <v>683</v>
      </c>
      <c r="H16">
        <v>342</v>
      </c>
      <c r="I16">
        <v>341</v>
      </c>
      <c r="J16">
        <v>1</v>
      </c>
      <c r="K16">
        <v>256</v>
      </c>
      <c r="L16">
        <v>1.3919999999999999</v>
      </c>
      <c r="M16">
        <v>0</v>
      </c>
      <c r="N16">
        <v>1.603</v>
      </c>
      <c r="O16">
        <v>0</v>
      </c>
    </row>
    <row r="17" spans="1:15" x14ac:dyDescent="0.3">
      <c r="A17">
        <v>17</v>
      </c>
      <c r="B17">
        <v>189877301</v>
      </c>
      <c r="C17">
        <v>15</v>
      </c>
      <c r="D17">
        <v>2.1789999999999998</v>
      </c>
      <c r="E17">
        <v>5</v>
      </c>
      <c r="F17">
        <v>0.67500000000000004</v>
      </c>
      <c r="G17">
        <v>518</v>
      </c>
      <c r="H17">
        <v>264</v>
      </c>
      <c r="I17">
        <v>254</v>
      </c>
      <c r="J17">
        <v>10</v>
      </c>
      <c r="K17">
        <v>190</v>
      </c>
      <c r="L17">
        <v>2.516</v>
      </c>
      <c r="M17">
        <v>0</v>
      </c>
      <c r="N17">
        <v>2.181</v>
      </c>
      <c r="O17">
        <v>7.0000000000000007E-2</v>
      </c>
    </row>
    <row r="18" spans="1:15" x14ac:dyDescent="0.3">
      <c r="A18">
        <v>18</v>
      </c>
      <c r="B18">
        <v>192487201</v>
      </c>
      <c r="C18">
        <v>14</v>
      </c>
      <c r="D18">
        <v>1.657</v>
      </c>
      <c r="E18">
        <v>6</v>
      </c>
      <c r="F18">
        <v>1.099</v>
      </c>
      <c r="G18">
        <v>880</v>
      </c>
      <c r="H18">
        <v>443</v>
      </c>
      <c r="I18">
        <v>437</v>
      </c>
      <c r="J18">
        <v>6</v>
      </c>
      <c r="K18">
        <v>326</v>
      </c>
      <c r="L18">
        <v>1.41</v>
      </c>
      <c r="M18">
        <v>0</v>
      </c>
      <c r="N18">
        <v>2.3820000000000001</v>
      </c>
      <c r="O18">
        <v>7.0000000000000007E-2</v>
      </c>
    </row>
    <row r="19" spans="1:15" x14ac:dyDescent="0.3">
      <c r="A19">
        <v>19</v>
      </c>
      <c r="B19">
        <v>195978501</v>
      </c>
      <c r="C19">
        <v>10</v>
      </c>
      <c r="D19">
        <v>2.0059999999999998</v>
      </c>
      <c r="E19">
        <v>6</v>
      </c>
      <c r="F19">
        <v>1.131</v>
      </c>
      <c r="G19">
        <v>702</v>
      </c>
      <c r="H19">
        <v>354</v>
      </c>
      <c r="I19">
        <v>348</v>
      </c>
      <c r="J19">
        <v>6</v>
      </c>
      <c r="K19">
        <v>254</v>
      </c>
      <c r="L19">
        <v>1.8180000000000001</v>
      </c>
      <c r="M19">
        <v>0</v>
      </c>
      <c r="N19">
        <v>1.216</v>
      </c>
      <c r="O19">
        <v>0</v>
      </c>
    </row>
    <row r="20" spans="1:15" x14ac:dyDescent="0.3">
      <c r="A20">
        <v>20</v>
      </c>
      <c r="B20">
        <v>196727701</v>
      </c>
      <c r="C20">
        <v>3</v>
      </c>
      <c r="D20">
        <v>1.9810000000000001</v>
      </c>
      <c r="E20">
        <v>6</v>
      </c>
      <c r="F20">
        <v>0.97699999999999998</v>
      </c>
      <c r="G20">
        <v>872</v>
      </c>
      <c r="H20">
        <v>436</v>
      </c>
      <c r="I20">
        <v>436</v>
      </c>
      <c r="J20">
        <v>0</v>
      </c>
      <c r="K20">
        <v>323</v>
      </c>
      <c r="L20">
        <v>1.68</v>
      </c>
      <c r="M20">
        <v>0</v>
      </c>
      <c r="N20">
        <v>0.216</v>
      </c>
      <c r="O20">
        <v>0</v>
      </c>
    </row>
    <row r="21" spans="1:15" x14ac:dyDescent="0.3">
      <c r="A21">
        <v>21</v>
      </c>
      <c r="B21">
        <v>199485101</v>
      </c>
      <c r="C21">
        <v>11</v>
      </c>
      <c r="D21">
        <v>1.7529999999999999</v>
      </c>
      <c r="E21">
        <v>6</v>
      </c>
      <c r="F21">
        <v>1.155</v>
      </c>
      <c r="G21">
        <v>319</v>
      </c>
      <c r="H21">
        <v>163</v>
      </c>
      <c r="I21">
        <v>156</v>
      </c>
      <c r="J21">
        <v>7</v>
      </c>
      <c r="K21">
        <v>110</v>
      </c>
      <c r="L21">
        <v>1.859</v>
      </c>
      <c r="M21">
        <v>0.01</v>
      </c>
      <c r="N21">
        <v>0.86799999999999999</v>
      </c>
      <c r="O21">
        <v>0.18</v>
      </c>
    </row>
    <row r="22" spans="1:15" x14ac:dyDescent="0.3">
      <c r="A22">
        <v>22</v>
      </c>
      <c r="B22">
        <v>199836701</v>
      </c>
      <c r="C22">
        <v>1</v>
      </c>
      <c r="D22">
        <v>3.9380000000000002</v>
      </c>
      <c r="E22">
        <v>5</v>
      </c>
      <c r="F22">
        <v>0.71399999999999997</v>
      </c>
      <c r="G22">
        <v>598</v>
      </c>
      <c r="H22">
        <v>299</v>
      </c>
      <c r="I22">
        <v>299</v>
      </c>
      <c r="J22">
        <v>0</v>
      </c>
      <c r="K22">
        <v>226</v>
      </c>
      <c r="L22">
        <v>5.95</v>
      </c>
      <c r="M22">
        <v>0</v>
      </c>
      <c r="N22">
        <v>0.20200000000000001</v>
      </c>
      <c r="O22">
        <v>0</v>
      </c>
    </row>
    <row r="23" spans="1:15" x14ac:dyDescent="0.3">
      <c r="A23">
        <v>23</v>
      </c>
      <c r="B23">
        <v>200512301</v>
      </c>
      <c r="C23">
        <v>1</v>
      </c>
      <c r="D23">
        <v>1.8069999999999999</v>
      </c>
      <c r="E23">
        <v>3</v>
      </c>
      <c r="F23">
        <v>0.90800000000000003</v>
      </c>
      <c r="G23">
        <v>1410</v>
      </c>
      <c r="H23">
        <v>705</v>
      </c>
      <c r="I23">
        <v>705</v>
      </c>
      <c r="J23">
        <v>0</v>
      </c>
      <c r="K23">
        <v>531</v>
      </c>
      <c r="L23">
        <v>1.3220000000000001</v>
      </c>
      <c r="M23">
        <v>0</v>
      </c>
      <c r="N23">
        <v>0</v>
      </c>
      <c r="O23">
        <v>0</v>
      </c>
    </row>
    <row r="24" spans="1:15" x14ac:dyDescent="0.3">
      <c r="A24">
        <v>24</v>
      </c>
      <c r="B24">
        <v>202213001</v>
      </c>
      <c r="C24">
        <v>1</v>
      </c>
      <c r="D24">
        <v>1.359</v>
      </c>
      <c r="E24">
        <v>5</v>
      </c>
      <c r="F24">
        <v>0.95099999999999996</v>
      </c>
      <c r="G24">
        <v>1300</v>
      </c>
      <c r="H24">
        <v>650</v>
      </c>
      <c r="I24">
        <v>650</v>
      </c>
      <c r="J24">
        <v>0</v>
      </c>
      <c r="K24">
        <v>486</v>
      </c>
      <c r="L24">
        <v>1.2190000000000001</v>
      </c>
      <c r="M24">
        <v>0</v>
      </c>
      <c r="N24">
        <v>0.38800000000000001</v>
      </c>
      <c r="O24">
        <v>0</v>
      </c>
    </row>
    <row r="25" spans="1:15" x14ac:dyDescent="0.3">
      <c r="A25">
        <v>25</v>
      </c>
      <c r="B25">
        <v>202911501</v>
      </c>
      <c r="C25">
        <v>9</v>
      </c>
      <c r="D25">
        <v>1.33</v>
      </c>
      <c r="E25">
        <v>5</v>
      </c>
      <c r="F25">
        <v>0.96</v>
      </c>
      <c r="G25">
        <v>643</v>
      </c>
      <c r="H25">
        <v>325</v>
      </c>
      <c r="I25">
        <v>318</v>
      </c>
      <c r="J25">
        <v>7</v>
      </c>
      <c r="K25">
        <v>236</v>
      </c>
      <c r="L25">
        <v>1.091</v>
      </c>
      <c r="M25">
        <v>0</v>
      </c>
      <c r="N25">
        <v>1.016</v>
      </c>
      <c r="O25">
        <v>0</v>
      </c>
    </row>
    <row r="26" spans="1:15" x14ac:dyDescent="0.3">
      <c r="A26">
        <v>26</v>
      </c>
      <c r="B26">
        <v>204654801</v>
      </c>
      <c r="C26">
        <v>16</v>
      </c>
      <c r="D26">
        <v>1.8460000000000001</v>
      </c>
      <c r="E26">
        <v>6</v>
      </c>
      <c r="F26">
        <v>1.0589999999999999</v>
      </c>
      <c r="G26">
        <v>1600</v>
      </c>
      <c r="H26">
        <v>806</v>
      </c>
      <c r="I26">
        <v>794</v>
      </c>
      <c r="J26">
        <v>12</v>
      </c>
      <c r="K26">
        <v>592</v>
      </c>
      <c r="L26">
        <v>1.1339999999999999</v>
      </c>
      <c r="M26">
        <v>0</v>
      </c>
      <c r="N26">
        <v>2.129</v>
      </c>
      <c r="O26">
        <v>0</v>
      </c>
    </row>
    <row r="27" spans="1:15" x14ac:dyDescent="0.3">
      <c r="A27">
        <v>27</v>
      </c>
      <c r="B27">
        <v>205014901</v>
      </c>
      <c r="C27">
        <v>1</v>
      </c>
      <c r="D27">
        <v>2.056</v>
      </c>
      <c r="E27">
        <v>2</v>
      </c>
      <c r="F27">
        <v>1.2210000000000001</v>
      </c>
      <c r="G27">
        <v>1004</v>
      </c>
      <c r="H27">
        <v>502</v>
      </c>
      <c r="I27">
        <v>502</v>
      </c>
      <c r="J27">
        <v>0</v>
      </c>
      <c r="K27">
        <v>372</v>
      </c>
      <c r="L27">
        <v>1.573</v>
      </c>
      <c r="M27">
        <v>0</v>
      </c>
      <c r="N27">
        <v>0</v>
      </c>
      <c r="O27">
        <v>0</v>
      </c>
    </row>
    <row r="28" spans="1:15" x14ac:dyDescent="0.3">
      <c r="A28">
        <v>28</v>
      </c>
      <c r="B28">
        <v>206569901</v>
      </c>
      <c r="C28">
        <v>2</v>
      </c>
      <c r="D28">
        <v>2.0680000000000001</v>
      </c>
      <c r="E28">
        <v>5</v>
      </c>
      <c r="F28">
        <v>0.94399999999999995</v>
      </c>
      <c r="G28">
        <v>512</v>
      </c>
      <c r="H28">
        <v>256</v>
      </c>
      <c r="I28">
        <v>256</v>
      </c>
      <c r="J28">
        <v>0</v>
      </c>
      <c r="K28">
        <v>193</v>
      </c>
      <c r="L28">
        <v>2.4260000000000002</v>
      </c>
      <c r="M28">
        <v>0</v>
      </c>
      <c r="N28">
        <v>2.8340000000000001</v>
      </c>
      <c r="O28">
        <v>0</v>
      </c>
    </row>
    <row r="29" spans="1:15" x14ac:dyDescent="0.3">
      <c r="A29">
        <v>29</v>
      </c>
      <c r="B29">
        <v>207082401</v>
      </c>
      <c r="C29">
        <v>3</v>
      </c>
      <c r="D29">
        <v>1.615</v>
      </c>
      <c r="E29">
        <v>5</v>
      </c>
      <c r="F29">
        <v>1.036</v>
      </c>
      <c r="G29">
        <v>1392</v>
      </c>
      <c r="H29">
        <v>697</v>
      </c>
      <c r="I29">
        <v>695</v>
      </c>
      <c r="J29">
        <v>2</v>
      </c>
      <c r="K29">
        <v>527</v>
      </c>
      <c r="L29">
        <v>0.95699999999999996</v>
      </c>
      <c r="M29">
        <v>0</v>
      </c>
      <c r="N29">
        <v>0.73</v>
      </c>
      <c r="O29">
        <v>0</v>
      </c>
    </row>
    <row r="30" spans="1:15" x14ac:dyDescent="0.3">
      <c r="A30">
        <v>30</v>
      </c>
      <c r="B30">
        <v>208812001</v>
      </c>
      <c r="C30">
        <v>5</v>
      </c>
      <c r="D30">
        <v>1.5660000000000001</v>
      </c>
      <c r="E30">
        <v>5</v>
      </c>
      <c r="F30">
        <v>0.93300000000000005</v>
      </c>
      <c r="G30">
        <v>361</v>
      </c>
      <c r="H30">
        <v>181</v>
      </c>
      <c r="I30">
        <v>180</v>
      </c>
      <c r="J30">
        <v>1</v>
      </c>
      <c r="K30">
        <v>133</v>
      </c>
      <c r="L30">
        <v>1.8759999999999999</v>
      </c>
      <c r="M30">
        <v>0</v>
      </c>
      <c r="N30">
        <v>1.9379999999999999</v>
      </c>
      <c r="O30">
        <v>0</v>
      </c>
    </row>
    <row r="31" spans="1:15" x14ac:dyDescent="0.3">
      <c r="A31">
        <v>31</v>
      </c>
      <c r="B31">
        <v>210350901</v>
      </c>
      <c r="C31">
        <v>13</v>
      </c>
      <c r="D31">
        <v>1.8740000000000001</v>
      </c>
      <c r="E31">
        <v>5</v>
      </c>
      <c r="F31">
        <v>0.871</v>
      </c>
      <c r="G31">
        <v>304</v>
      </c>
      <c r="H31">
        <v>156</v>
      </c>
      <c r="I31">
        <v>148</v>
      </c>
      <c r="J31">
        <v>8</v>
      </c>
      <c r="K31">
        <v>107</v>
      </c>
      <c r="L31">
        <v>2.2389999999999999</v>
      </c>
      <c r="M31">
        <v>0.01</v>
      </c>
      <c r="N31">
        <v>1.371</v>
      </c>
      <c r="O31">
        <v>0.15</v>
      </c>
    </row>
    <row r="32" spans="1:15" x14ac:dyDescent="0.3">
      <c r="A32">
        <v>32</v>
      </c>
      <c r="B32">
        <v>210919601</v>
      </c>
      <c r="C32">
        <v>1</v>
      </c>
      <c r="D32">
        <v>3.4460000000000002</v>
      </c>
      <c r="E32">
        <v>4</v>
      </c>
      <c r="F32">
        <v>2.3860000000000001</v>
      </c>
      <c r="G32">
        <v>604</v>
      </c>
      <c r="H32">
        <v>302</v>
      </c>
      <c r="I32">
        <v>302</v>
      </c>
      <c r="J32">
        <v>0</v>
      </c>
      <c r="K32">
        <v>225</v>
      </c>
      <c r="L32">
        <v>1.974</v>
      </c>
      <c r="M32">
        <v>0</v>
      </c>
      <c r="N32">
        <v>0</v>
      </c>
      <c r="O32">
        <v>0</v>
      </c>
    </row>
    <row r="33" spans="1:15" x14ac:dyDescent="0.3">
      <c r="A33">
        <v>33</v>
      </c>
      <c r="B33">
        <v>212667701</v>
      </c>
      <c r="C33">
        <v>16</v>
      </c>
      <c r="D33">
        <v>1.516</v>
      </c>
      <c r="E33">
        <v>6</v>
      </c>
      <c r="F33">
        <v>0.80800000000000005</v>
      </c>
      <c r="G33">
        <v>1595</v>
      </c>
      <c r="H33">
        <v>801</v>
      </c>
      <c r="I33">
        <v>794</v>
      </c>
      <c r="J33">
        <v>7</v>
      </c>
      <c r="K33">
        <v>593</v>
      </c>
      <c r="L33">
        <v>0.98399999999999999</v>
      </c>
      <c r="M33">
        <v>0</v>
      </c>
      <c r="N33">
        <v>2.222</v>
      </c>
      <c r="O33">
        <v>0.06</v>
      </c>
    </row>
    <row r="34" spans="1:15" x14ac:dyDescent="0.3">
      <c r="A34">
        <v>34</v>
      </c>
      <c r="B34">
        <v>212769701</v>
      </c>
      <c r="C34">
        <v>9</v>
      </c>
      <c r="D34">
        <v>1.7310000000000001</v>
      </c>
      <c r="E34">
        <v>6</v>
      </c>
      <c r="F34">
        <v>1.0009999999999999</v>
      </c>
      <c r="G34">
        <v>379</v>
      </c>
      <c r="H34">
        <v>192</v>
      </c>
      <c r="I34">
        <v>187</v>
      </c>
      <c r="J34">
        <v>5</v>
      </c>
      <c r="K34">
        <v>140</v>
      </c>
      <c r="L34">
        <v>1.702</v>
      </c>
      <c r="M34">
        <v>0.01</v>
      </c>
      <c r="N34">
        <v>1.9279999999999999</v>
      </c>
      <c r="O34">
        <v>0</v>
      </c>
    </row>
    <row r="35" spans="1:15" x14ac:dyDescent="0.3">
      <c r="A35">
        <v>35</v>
      </c>
      <c r="B35">
        <v>214367601</v>
      </c>
      <c r="C35">
        <v>1</v>
      </c>
      <c r="D35">
        <v>1.4239999999999999</v>
      </c>
      <c r="E35">
        <v>3</v>
      </c>
      <c r="F35">
        <v>1.006</v>
      </c>
      <c r="G35">
        <v>312</v>
      </c>
      <c r="H35">
        <v>156</v>
      </c>
      <c r="I35">
        <v>156</v>
      </c>
      <c r="J35">
        <v>0</v>
      </c>
      <c r="K35">
        <v>119</v>
      </c>
      <c r="L35">
        <v>1.044</v>
      </c>
      <c r="M35">
        <v>0</v>
      </c>
      <c r="N35">
        <v>0</v>
      </c>
      <c r="O35">
        <v>0</v>
      </c>
    </row>
    <row r="36" spans="1:15" x14ac:dyDescent="0.3">
      <c r="A36">
        <v>36</v>
      </c>
      <c r="B36">
        <v>217649401</v>
      </c>
      <c r="C36">
        <v>11</v>
      </c>
      <c r="D36">
        <v>1.175</v>
      </c>
      <c r="E36">
        <v>5</v>
      </c>
      <c r="F36">
        <v>0.73899999999999999</v>
      </c>
      <c r="G36">
        <v>1590</v>
      </c>
      <c r="H36">
        <v>799</v>
      </c>
      <c r="I36">
        <v>791</v>
      </c>
      <c r="J36">
        <v>8</v>
      </c>
      <c r="K36">
        <v>590</v>
      </c>
      <c r="L36">
        <v>0.499</v>
      </c>
      <c r="M36">
        <v>0</v>
      </c>
      <c r="N36">
        <v>1.55</v>
      </c>
      <c r="O36">
        <v>0</v>
      </c>
    </row>
    <row r="37" spans="1:15" x14ac:dyDescent="0.3">
      <c r="A37">
        <v>37</v>
      </c>
      <c r="B37">
        <v>217764201</v>
      </c>
      <c r="C37">
        <v>12</v>
      </c>
      <c r="D37">
        <v>1.6240000000000001</v>
      </c>
      <c r="E37">
        <v>6</v>
      </c>
      <c r="F37">
        <v>0.94799999999999995</v>
      </c>
      <c r="G37">
        <v>1375</v>
      </c>
      <c r="H37">
        <v>691</v>
      </c>
      <c r="I37">
        <v>684</v>
      </c>
      <c r="J37">
        <v>7</v>
      </c>
      <c r="K37">
        <v>509</v>
      </c>
      <c r="L37">
        <v>1.2</v>
      </c>
      <c r="M37">
        <v>0</v>
      </c>
      <c r="N37">
        <v>2.0369999999999999</v>
      </c>
      <c r="O37">
        <v>0</v>
      </c>
    </row>
    <row r="38" spans="1:15" x14ac:dyDescent="0.3">
      <c r="A38">
        <v>38</v>
      </c>
      <c r="B38">
        <v>218303001</v>
      </c>
      <c r="C38">
        <v>1</v>
      </c>
      <c r="D38">
        <v>1.738</v>
      </c>
      <c r="E38">
        <v>2</v>
      </c>
      <c r="F38">
        <v>1.02</v>
      </c>
      <c r="G38">
        <v>1600</v>
      </c>
      <c r="H38">
        <v>800</v>
      </c>
      <c r="I38">
        <v>800</v>
      </c>
      <c r="J38">
        <v>0</v>
      </c>
      <c r="K38">
        <v>594</v>
      </c>
      <c r="L38">
        <v>1.5089999999999999</v>
      </c>
      <c r="M38">
        <v>0.02</v>
      </c>
      <c r="N38">
        <v>0.253</v>
      </c>
      <c r="O38">
        <v>0</v>
      </c>
    </row>
    <row r="39" spans="1:15" x14ac:dyDescent="0.3">
      <c r="A39">
        <v>39</v>
      </c>
      <c r="B39">
        <v>218688101</v>
      </c>
      <c r="C39">
        <v>1</v>
      </c>
      <c r="D39">
        <v>1.6539999999999999</v>
      </c>
      <c r="E39">
        <v>2</v>
      </c>
      <c r="F39">
        <v>0.92100000000000004</v>
      </c>
      <c r="G39">
        <v>1316</v>
      </c>
      <c r="H39">
        <v>658</v>
      </c>
      <c r="I39">
        <v>658</v>
      </c>
      <c r="J39">
        <v>0</v>
      </c>
      <c r="K39">
        <v>482</v>
      </c>
      <c r="L39">
        <v>1.377</v>
      </c>
      <c r="M39">
        <v>0</v>
      </c>
      <c r="N39">
        <v>0.253</v>
      </c>
      <c r="O39">
        <v>0</v>
      </c>
    </row>
    <row r="40" spans="1:15" x14ac:dyDescent="0.3">
      <c r="A40">
        <v>40</v>
      </c>
      <c r="B40">
        <v>219468301</v>
      </c>
      <c r="C40">
        <v>19</v>
      </c>
      <c r="D40">
        <v>1.488</v>
      </c>
      <c r="E40">
        <v>5</v>
      </c>
      <c r="F40">
        <v>0.76400000000000001</v>
      </c>
      <c r="G40">
        <v>1474</v>
      </c>
      <c r="H40">
        <v>745</v>
      </c>
      <c r="I40">
        <v>729</v>
      </c>
      <c r="J40">
        <v>16</v>
      </c>
      <c r="K40">
        <v>544</v>
      </c>
      <c r="L40">
        <v>0.68200000000000005</v>
      </c>
      <c r="M40">
        <v>0</v>
      </c>
      <c r="N40">
        <v>1.5509999999999999</v>
      </c>
      <c r="O40">
        <v>0</v>
      </c>
    </row>
    <row r="41" spans="1:15" x14ac:dyDescent="0.3">
      <c r="A41">
        <v>41</v>
      </c>
      <c r="B41">
        <v>219511701</v>
      </c>
      <c r="C41">
        <v>3</v>
      </c>
      <c r="D41">
        <v>1.3520000000000001</v>
      </c>
      <c r="E41">
        <v>5</v>
      </c>
      <c r="F41">
        <v>0.95099999999999996</v>
      </c>
      <c r="G41">
        <v>1420</v>
      </c>
      <c r="H41">
        <v>710</v>
      </c>
      <c r="I41">
        <v>710</v>
      </c>
      <c r="J41">
        <v>0</v>
      </c>
      <c r="K41">
        <v>530</v>
      </c>
      <c r="L41">
        <v>1.0820000000000001</v>
      </c>
      <c r="M41">
        <v>0</v>
      </c>
      <c r="N41">
        <v>0.25</v>
      </c>
      <c r="O41">
        <v>0</v>
      </c>
    </row>
    <row r="42" spans="1:15" x14ac:dyDescent="0.3">
      <c r="A42">
        <v>42</v>
      </c>
      <c r="B42">
        <v>219900501</v>
      </c>
      <c r="C42">
        <v>1</v>
      </c>
      <c r="D42">
        <v>1.5309999999999999</v>
      </c>
      <c r="E42">
        <v>2</v>
      </c>
      <c r="F42">
        <v>0.84399999999999997</v>
      </c>
      <c r="G42">
        <v>1130</v>
      </c>
      <c r="H42">
        <v>565</v>
      </c>
      <c r="I42">
        <v>565</v>
      </c>
      <c r="J42">
        <v>0</v>
      </c>
      <c r="K42">
        <v>426</v>
      </c>
      <c r="L42">
        <v>1.304</v>
      </c>
      <c r="M42">
        <v>0.02</v>
      </c>
      <c r="N42">
        <v>0.253</v>
      </c>
      <c r="O42">
        <v>0</v>
      </c>
    </row>
    <row r="43" spans="1:15" x14ac:dyDescent="0.3">
      <c r="A43">
        <v>43</v>
      </c>
      <c r="B43">
        <v>220699801</v>
      </c>
      <c r="C43">
        <v>1</v>
      </c>
      <c r="D43">
        <v>1.7270000000000001</v>
      </c>
      <c r="E43">
        <v>2</v>
      </c>
      <c r="F43">
        <v>1.0669999999999999</v>
      </c>
      <c r="G43">
        <v>640</v>
      </c>
      <c r="H43">
        <v>320</v>
      </c>
      <c r="I43">
        <v>320</v>
      </c>
      <c r="J43">
        <v>0</v>
      </c>
      <c r="K43">
        <v>236</v>
      </c>
      <c r="L43">
        <v>1.7430000000000001</v>
      </c>
      <c r="M43">
        <v>0</v>
      </c>
      <c r="N43">
        <v>0</v>
      </c>
      <c r="O43">
        <v>0</v>
      </c>
    </row>
    <row r="44" spans="1:15" x14ac:dyDescent="0.3">
      <c r="A44">
        <v>44</v>
      </c>
      <c r="B44">
        <v>220961301</v>
      </c>
      <c r="C44">
        <v>10</v>
      </c>
      <c r="D44">
        <v>2.661</v>
      </c>
      <c r="E44">
        <v>6</v>
      </c>
      <c r="F44">
        <v>1.3560000000000001</v>
      </c>
      <c r="G44">
        <v>83</v>
      </c>
      <c r="H44">
        <v>45</v>
      </c>
      <c r="I44">
        <v>38</v>
      </c>
      <c r="J44">
        <v>7</v>
      </c>
      <c r="K44">
        <v>24</v>
      </c>
      <c r="L44">
        <v>3.3650000000000002</v>
      </c>
      <c r="M44">
        <v>0.25</v>
      </c>
      <c r="N44">
        <v>1.8779999999999999</v>
      </c>
      <c r="O44">
        <v>0.1</v>
      </c>
    </row>
    <row r="45" spans="1:15" x14ac:dyDescent="0.3">
      <c r="A45">
        <v>45</v>
      </c>
      <c r="B45">
        <v>222570001</v>
      </c>
      <c r="C45">
        <v>4</v>
      </c>
      <c r="D45">
        <v>1.7370000000000001</v>
      </c>
      <c r="E45">
        <v>6</v>
      </c>
      <c r="F45">
        <v>1.1779999999999999</v>
      </c>
      <c r="G45">
        <v>774</v>
      </c>
      <c r="H45">
        <v>387</v>
      </c>
      <c r="I45">
        <v>387</v>
      </c>
      <c r="J45">
        <v>0</v>
      </c>
      <c r="K45">
        <v>293</v>
      </c>
      <c r="L45">
        <v>1.427</v>
      </c>
      <c r="M45">
        <v>0</v>
      </c>
      <c r="N45">
        <v>0.496</v>
      </c>
      <c r="O45">
        <v>0</v>
      </c>
    </row>
    <row r="46" spans="1:15" x14ac:dyDescent="0.3">
      <c r="A46">
        <v>46</v>
      </c>
      <c r="B46">
        <v>222993101</v>
      </c>
      <c r="C46">
        <v>1</v>
      </c>
      <c r="D46">
        <v>2.2370000000000001</v>
      </c>
      <c r="E46">
        <v>2</v>
      </c>
      <c r="F46">
        <v>1.4119999999999999</v>
      </c>
      <c r="G46">
        <v>1566</v>
      </c>
      <c r="H46">
        <v>783</v>
      </c>
      <c r="I46">
        <v>783</v>
      </c>
      <c r="J46">
        <v>0</v>
      </c>
      <c r="K46">
        <v>595</v>
      </c>
      <c r="L46">
        <v>1.9990000000000001</v>
      </c>
      <c r="M46">
        <v>0</v>
      </c>
      <c r="N46">
        <v>0</v>
      </c>
      <c r="O46">
        <v>0</v>
      </c>
    </row>
    <row r="47" spans="1:15" x14ac:dyDescent="0.3">
      <c r="A47">
        <v>47</v>
      </c>
      <c r="B47">
        <v>223048501</v>
      </c>
      <c r="C47">
        <v>6</v>
      </c>
      <c r="D47">
        <v>1.448</v>
      </c>
      <c r="E47">
        <v>6</v>
      </c>
      <c r="F47">
        <v>1.0680000000000001</v>
      </c>
      <c r="G47">
        <v>674</v>
      </c>
      <c r="H47">
        <v>339</v>
      </c>
      <c r="I47">
        <v>335</v>
      </c>
      <c r="J47">
        <v>4</v>
      </c>
      <c r="K47">
        <v>249</v>
      </c>
      <c r="L47">
        <v>1.254</v>
      </c>
      <c r="M47">
        <v>0</v>
      </c>
      <c r="N47">
        <v>2.2370000000000001</v>
      </c>
      <c r="O47">
        <v>0</v>
      </c>
    </row>
    <row r="48" spans="1:15" x14ac:dyDescent="0.3">
      <c r="A48">
        <v>48</v>
      </c>
      <c r="B48">
        <v>223120401</v>
      </c>
      <c r="C48">
        <v>1</v>
      </c>
      <c r="D48">
        <v>1.474</v>
      </c>
      <c r="E48">
        <v>5</v>
      </c>
      <c r="F48">
        <v>1.004</v>
      </c>
      <c r="G48">
        <v>1574</v>
      </c>
      <c r="H48">
        <v>787</v>
      </c>
      <c r="I48">
        <v>787</v>
      </c>
      <c r="J48">
        <v>0</v>
      </c>
      <c r="K48">
        <v>591</v>
      </c>
      <c r="L48">
        <v>0.96899999999999997</v>
      </c>
      <c r="M48">
        <v>0</v>
      </c>
      <c r="N48">
        <v>0.14499999999999999</v>
      </c>
      <c r="O48">
        <v>0</v>
      </c>
    </row>
    <row r="49" spans="1:15" x14ac:dyDescent="0.3">
      <c r="A49">
        <v>49</v>
      </c>
      <c r="B49">
        <v>223856401</v>
      </c>
      <c r="C49">
        <v>6</v>
      </c>
      <c r="D49">
        <v>2.085</v>
      </c>
      <c r="E49">
        <v>6</v>
      </c>
      <c r="F49">
        <v>1.177</v>
      </c>
      <c r="G49">
        <v>960</v>
      </c>
      <c r="H49">
        <v>480</v>
      </c>
      <c r="I49">
        <v>480</v>
      </c>
      <c r="J49">
        <v>0</v>
      </c>
      <c r="K49">
        <v>350</v>
      </c>
      <c r="L49">
        <v>1.8009999999999999</v>
      </c>
      <c r="M49">
        <v>0</v>
      </c>
      <c r="N49">
        <v>0.86399999999999999</v>
      </c>
      <c r="O49">
        <v>0</v>
      </c>
    </row>
    <row r="50" spans="1:15" x14ac:dyDescent="0.3">
      <c r="A50">
        <v>50</v>
      </c>
      <c r="B50">
        <v>224397101</v>
      </c>
      <c r="C50">
        <v>1</v>
      </c>
      <c r="D50">
        <v>1.476</v>
      </c>
      <c r="E50">
        <v>2</v>
      </c>
      <c r="F50">
        <v>0.90500000000000003</v>
      </c>
      <c r="G50">
        <v>930</v>
      </c>
      <c r="H50">
        <v>465</v>
      </c>
      <c r="I50">
        <v>465</v>
      </c>
      <c r="J50">
        <v>0</v>
      </c>
      <c r="K50">
        <v>352</v>
      </c>
      <c r="L50">
        <v>0.79500000000000004</v>
      </c>
      <c r="M50">
        <v>0</v>
      </c>
      <c r="N50">
        <v>5.6000000000000001E-2</v>
      </c>
      <c r="O50">
        <v>0</v>
      </c>
    </row>
    <row r="51" spans="1:15" x14ac:dyDescent="0.3">
      <c r="A51">
        <v>51</v>
      </c>
      <c r="B51">
        <v>226600001</v>
      </c>
      <c r="C51">
        <v>1</v>
      </c>
      <c r="D51">
        <v>1.899</v>
      </c>
      <c r="E51">
        <v>2</v>
      </c>
      <c r="F51">
        <v>1.0089999999999999</v>
      </c>
      <c r="G51">
        <v>1200</v>
      </c>
      <c r="H51">
        <v>600</v>
      </c>
      <c r="I51">
        <v>600</v>
      </c>
      <c r="J51">
        <v>0</v>
      </c>
      <c r="K51">
        <v>451</v>
      </c>
      <c r="L51">
        <v>1.746</v>
      </c>
      <c r="M51">
        <v>0</v>
      </c>
      <c r="N51">
        <v>0</v>
      </c>
      <c r="O51">
        <v>0</v>
      </c>
    </row>
    <row r="52" spans="1:15" x14ac:dyDescent="0.3">
      <c r="A52">
        <v>52</v>
      </c>
      <c r="B52">
        <v>231526101</v>
      </c>
      <c r="C52">
        <v>9</v>
      </c>
      <c r="D52">
        <v>1.6850000000000001</v>
      </c>
      <c r="E52">
        <v>6</v>
      </c>
      <c r="F52">
        <v>1.141</v>
      </c>
      <c r="G52">
        <v>1592</v>
      </c>
      <c r="H52">
        <v>799</v>
      </c>
      <c r="I52">
        <v>793</v>
      </c>
      <c r="J52">
        <v>6</v>
      </c>
      <c r="K52">
        <v>591</v>
      </c>
      <c r="L52">
        <v>1.109</v>
      </c>
      <c r="M52">
        <v>0</v>
      </c>
      <c r="N52">
        <v>1.0549999999999999</v>
      </c>
      <c r="O52">
        <v>0.11</v>
      </c>
    </row>
    <row r="53" spans="1:15" x14ac:dyDescent="0.3">
      <c r="A53">
        <v>53</v>
      </c>
      <c r="B53">
        <v>232198601</v>
      </c>
      <c r="C53">
        <v>1</v>
      </c>
      <c r="D53">
        <v>1.1240000000000001</v>
      </c>
      <c r="E53">
        <v>5</v>
      </c>
      <c r="F53">
        <v>0.83099999999999996</v>
      </c>
      <c r="G53">
        <v>1522</v>
      </c>
      <c r="H53">
        <v>761</v>
      </c>
      <c r="I53">
        <v>761</v>
      </c>
      <c r="J53">
        <v>0</v>
      </c>
      <c r="K53">
        <v>565</v>
      </c>
      <c r="L53">
        <v>1.0089999999999999</v>
      </c>
      <c r="M53">
        <v>0</v>
      </c>
      <c r="N53">
        <v>0.59699999999999998</v>
      </c>
      <c r="O53">
        <v>0</v>
      </c>
    </row>
    <row r="54" spans="1:15" x14ac:dyDescent="0.3">
      <c r="A54">
        <v>55</v>
      </c>
      <c r="B54">
        <v>235994101</v>
      </c>
      <c r="C54">
        <v>8</v>
      </c>
      <c r="D54">
        <v>1.343</v>
      </c>
      <c r="E54">
        <v>5</v>
      </c>
      <c r="F54">
        <v>0.85499999999999998</v>
      </c>
      <c r="G54">
        <v>520</v>
      </c>
      <c r="H54">
        <v>262</v>
      </c>
      <c r="I54">
        <v>258</v>
      </c>
      <c r="J54">
        <v>4</v>
      </c>
      <c r="K54">
        <v>194</v>
      </c>
      <c r="L54">
        <v>1.4610000000000001</v>
      </c>
      <c r="M54">
        <v>0</v>
      </c>
      <c r="N54">
        <v>0.83299999999999996</v>
      </c>
      <c r="O54">
        <v>0.12</v>
      </c>
    </row>
    <row r="55" spans="1:15" x14ac:dyDescent="0.3">
      <c r="A55">
        <v>56</v>
      </c>
      <c r="B55">
        <v>236937001</v>
      </c>
      <c r="C55">
        <v>13</v>
      </c>
      <c r="D55">
        <v>2.5289999999999999</v>
      </c>
      <c r="E55">
        <v>6</v>
      </c>
      <c r="F55">
        <v>1.4990000000000001</v>
      </c>
      <c r="G55">
        <v>141</v>
      </c>
      <c r="H55">
        <v>75</v>
      </c>
      <c r="I55">
        <v>66</v>
      </c>
      <c r="J55">
        <v>9</v>
      </c>
      <c r="K55">
        <v>47</v>
      </c>
      <c r="L55">
        <v>2.698</v>
      </c>
      <c r="M55">
        <v>0.02</v>
      </c>
      <c r="N55">
        <v>1.06</v>
      </c>
      <c r="O55">
        <v>0.08</v>
      </c>
    </row>
    <row r="56" spans="1:15" x14ac:dyDescent="0.3">
      <c r="A56">
        <v>57</v>
      </c>
      <c r="B56">
        <v>240029901</v>
      </c>
      <c r="C56">
        <v>21</v>
      </c>
      <c r="D56">
        <v>1.1539999999999999</v>
      </c>
      <c r="E56">
        <v>5</v>
      </c>
      <c r="F56">
        <v>0.92700000000000005</v>
      </c>
      <c r="G56">
        <v>1570</v>
      </c>
      <c r="H56">
        <v>794</v>
      </c>
      <c r="I56">
        <v>776</v>
      </c>
      <c r="J56">
        <v>18</v>
      </c>
      <c r="K56">
        <v>591</v>
      </c>
      <c r="L56">
        <v>0.68300000000000005</v>
      </c>
      <c r="M56">
        <v>0</v>
      </c>
      <c r="N56">
        <v>1.2849999999999999</v>
      </c>
      <c r="O56">
        <v>0.05</v>
      </c>
    </row>
    <row r="57" spans="1:15" x14ac:dyDescent="0.3">
      <c r="A57">
        <v>58</v>
      </c>
      <c r="B57">
        <v>240989701</v>
      </c>
      <c r="C57">
        <v>9</v>
      </c>
      <c r="D57">
        <v>2.1059999999999999</v>
      </c>
      <c r="E57">
        <v>6</v>
      </c>
      <c r="F57">
        <v>1.377</v>
      </c>
      <c r="G57">
        <v>538</v>
      </c>
      <c r="H57">
        <v>272</v>
      </c>
      <c r="I57">
        <v>266</v>
      </c>
      <c r="J57">
        <v>6</v>
      </c>
      <c r="K57">
        <v>203</v>
      </c>
      <c r="L57">
        <v>1.4430000000000001</v>
      </c>
      <c r="M57">
        <v>0</v>
      </c>
      <c r="N57">
        <v>0.89100000000000001</v>
      </c>
      <c r="O57">
        <v>0</v>
      </c>
    </row>
    <row r="58" spans="1:15" x14ac:dyDescent="0.3">
      <c r="A58">
        <v>59</v>
      </c>
      <c r="B58">
        <v>242921301</v>
      </c>
      <c r="C58">
        <v>16</v>
      </c>
      <c r="D58">
        <v>1.7310000000000001</v>
      </c>
      <c r="E58">
        <v>5</v>
      </c>
      <c r="F58">
        <v>0.78400000000000003</v>
      </c>
      <c r="G58">
        <v>291</v>
      </c>
      <c r="H58">
        <v>152</v>
      </c>
      <c r="I58">
        <v>139</v>
      </c>
      <c r="J58">
        <v>13</v>
      </c>
      <c r="K58">
        <v>104</v>
      </c>
      <c r="L58">
        <v>1.522</v>
      </c>
      <c r="M58">
        <v>0.01</v>
      </c>
      <c r="N58">
        <v>1.4319999999999999</v>
      </c>
      <c r="O58">
        <v>0</v>
      </c>
    </row>
    <row r="59" spans="1:15" x14ac:dyDescent="0.3">
      <c r="A59">
        <v>60</v>
      </c>
      <c r="B59">
        <v>245740201</v>
      </c>
      <c r="C59">
        <v>12</v>
      </c>
      <c r="D59">
        <v>1.6</v>
      </c>
      <c r="E59">
        <v>5</v>
      </c>
      <c r="F59">
        <v>0.98299999999999998</v>
      </c>
      <c r="G59">
        <v>1617</v>
      </c>
      <c r="H59">
        <v>813</v>
      </c>
      <c r="I59">
        <v>804</v>
      </c>
      <c r="J59">
        <v>9</v>
      </c>
      <c r="K59">
        <v>592</v>
      </c>
      <c r="L59">
        <v>1.2829999999999999</v>
      </c>
      <c r="M59">
        <v>0</v>
      </c>
      <c r="N59">
        <v>2.1339999999999999</v>
      </c>
      <c r="O59">
        <v>0</v>
      </c>
    </row>
    <row r="60" spans="1:15" x14ac:dyDescent="0.3">
      <c r="A60">
        <v>61</v>
      </c>
      <c r="B60">
        <v>247273001</v>
      </c>
      <c r="C60">
        <v>15</v>
      </c>
      <c r="D60">
        <v>1.5980000000000001</v>
      </c>
      <c r="E60">
        <v>6</v>
      </c>
      <c r="F60">
        <v>1.1180000000000001</v>
      </c>
      <c r="G60">
        <v>829</v>
      </c>
      <c r="H60">
        <v>419</v>
      </c>
      <c r="I60">
        <v>410</v>
      </c>
      <c r="J60">
        <v>9</v>
      </c>
      <c r="K60">
        <v>305</v>
      </c>
      <c r="L60">
        <v>1.06</v>
      </c>
      <c r="M60">
        <v>0</v>
      </c>
      <c r="N60">
        <v>1.4770000000000001</v>
      </c>
      <c r="O60">
        <v>7.0000000000000007E-2</v>
      </c>
    </row>
    <row r="61" spans="1:15" x14ac:dyDescent="0.3">
      <c r="A61">
        <v>62</v>
      </c>
      <c r="B61">
        <v>248044901</v>
      </c>
      <c r="C61">
        <v>6</v>
      </c>
      <c r="D61">
        <v>1.5620000000000001</v>
      </c>
      <c r="E61">
        <v>5</v>
      </c>
      <c r="F61">
        <v>1.1220000000000001</v>
      </c>
      <c r="G61">
        <v>1596</v>
      </c>
      <c r="H61">
        <v>799</v>
      </c>
      <c r="I61">
        <v>797</v>
      </c>
      <c r="J61">
        <v>2</v>
      </c>
      <c r="K61">
        <v>591</v>
      </c>
      <c r="L61">
        <v>1.3069999999999999</v>
      </c>
      <c r="M61">
        <v>0</v>
      </c>
      <c r="N61">
        <v>0.78</v>
      </c>
      <c r="O61">
        <v>0</v>
      </c>
    </row>
    <row r="62" spans="1:15" x14ac:dyDescent="0.3">
      <c r="A62">
        <v>63</v>
      </c>
      <c r="B62">
        <v>253529101</v>
      </c>
      <c r="C62">
        <v>21</v>
      </c>
      <c r="D62">
        <v>1.4790000000000001</v>
      </c>
      <c r="E62">
        <v>6</v>
      </c>
      <c r="F62">
        <v>1.0660000000000001</v>
      </c>
      <c r="G62">
        <v>1618</v>
      </c>
      <c r="H62">
        <v>818</v>
      </c>
      <c r="I62">
        <v>800</v>
      </c>
      <c r="J62">
        <v>18</v>
      </c>
      <c r="K62">
        <v>596</v>
      </c>
      <c r="L62">
        <v>0.69199999999999995</v>
      </c>
      <c r="M62">
        <v>0</v>
      </c>
      <c r="N62">
        <v>1.5669999999999999</v>
      </c>
      <c r="O62">
        <v>0.05</v>
      </c>
    </row>
    <row r="63" spans="1:15" x14ac:dyDescent="0.3">
      <c r="A63">
        <v>64</v>
      </c>
      <c r="B63">
        <v>256334601</v>
      </c>
      <c r="C63">
        <v>1</v>
      </c>
      <c r="D63">
        <v>2.33</v>
      </c>
      <c r="E63">
        <v>3</v>
      </c>
      <c r="F63">
        <v>1.3169999999999999</v>
      </c>
      <c r="G63">
        <v>492</v>
      </c>
      <c r="H63">
        <v>246</v>
      </c>
      <c r="I63">
        <v>246</v>
      </c>
      <c r="J63">
        <v>0</v>
      </c>
      <c r="K63">
        <v>181</v>
      </c>
      <c r="L63">
        <v>1.97</v>
      </c>
      <c r="M63">
        <v>0</v>
      </c>
      <c r="N63">
        <v>0</v>
      </c>
      <c r="O63">
        <v>0</v>
      </c>
    </row>
    <row r="64" spans="1:15" x14ac:dyDescent="0.3">
      <c r="A64">
        <v>65</v>
      </c>
      <c r="B64">
        <v>257051801</v>
      </c>
      <c r="C64">
        <v>1</v>
      </c>
      <c r="D64">
        <v>1.9470000000000001</v>
      </c>
      <c r="E64">
        <v>4</v>
      </c>
      <c r="F64">
        <v>1.355</v>
      </c>
      <c r="G64">
        <v>1614</v>
      </c>
      <c r="H64">
        <v>807</v>
      </c>
      <c r="I64">
        <v>807</v>
      </c>
      <c r="J64">
        <v>0</v>
      </c>
      <c r="K64">
        <v>595</v>
      </c>
      <c r="L64">
        <v>1.8360000000000001</v>
      </c>
      <c r="M64">
        <v>0</v>
      </c>
      <c r="N64">
        <v>0</v>
      </c>
      <c r="O64">
        <v>0</v>
      </c>
    </row>
    <row r="65" spans="1:15" x14ac:dyDescent="0.3">
      <c r="A65">
        <v>66</v>
      </c>
      <c r="B65">
        <v>257872901</v>
      </c>
      <c r="C65">
        <v>10</v>
      </c>
      <c r="D65">
        <v>3.125</v>
      </c>
      <c r="E65">
        <v>7</v>
      </c>
      <c r="F65">
        <v>2.0609999999999999</v>
      </c>
      <c r="G65">
        <v>213</v>
      </c>
      <c r="H65">
        <v>110</v>
      </c>
      <c r="I65">
        <v>103</v>
      </c>
      <c r="J65">
        <v>7</v>
      </c>
      <c r="K65">
        <v>75</v>
      </c>
      <c r="L65">
        <v>2.21</v>
      </c>
      <c r="M65">
        <v>0.03</v>
      </c>
      <c r="N65">
        <v>1.133</v>
      </c>
      <c r="O65">
        <v>0</v>
      </c>
    </row>
    <row r="66" spans="1:15" x14ac:dyDescent="0.3">
      <c r="A66">
        <v>67</v>
      </c>
      <c r="B66">
        <v>259827801</v>
      </c>
      <c r="C66">
        <v>11</v>
      </c>
      <c r="D66">
        <v>1.5229999999999999</v>
      </c>
      <c r="E66">
        <v>6</v>
      </c>
      <c r="F66">
        <v>1.032</v>
      </c>
      <c r="G66">
        <v>1419</v>
      </c>
      <c r="H66">
        <v>712</v>
      </c>
      <c r="I66">
        <v>707</v>
      </c>
      <c r="J66">
        <v>5</v>
      </c>
      <c r="K66">
        <v>519</v>
      </c>
      <c r="L66">
        <v>0.94399999999999995</v>
      </c>
      <c r="M66">
        <v>0</v>
      </c>
      <c r="N66">
        <v>1.5029999999999999</v>
      </c>
      <c r="O66">
        <v>0</v>
      </c>
    </row>
    <row r="67" spans="1:15" x14ac:dyDescent="0.3">
      <c r="A67">
        <v>68</v>
      </c>
      <c r="B67">
        <v>261217901</v>
      </c>
      <c r="C67">
        <v>1</v>
      </c>
      <c r="D67">
        <v>4.0750000000000002</v>
      </c>
      <c r="E67">
        <v>4</v>
      </c>
      <c r="F67">
        <v>2.3679999999999999</v>
      </c>
      <c r="G67">
        <v>176</v>
      </c>
      <c r="H67">
        <v>88</v>
      </c>
      <c r="I67">
        <v>88</v>
      </c>
      <c r="J67">
        <v>0</v>
      </c>
      <c r="K67">
        <v>66</v>
      </c>
      <c r="L67">
        <v>2.8519999999999999</v>
      </c>
      <c r="M67">
        <v>0.01</v>
      </c>
      <c r="N67">
        <v>0</v>
      </c>
      <c r="O67">
        <v>1</v>
      </c>
    </row>
    <row r="68" spans="1:15" x14ac:dyDescent="0.3">
      <c r="A68">
        <v>69</v>
      </c>
      <c r="B68">
        <v>262938201</v>
      </c>
      <c r="C68">
        <v>13</v>
      </c>
      <c r="D68">
        <v>2.2890000000000001</v>
      </c>
      <c r="E68">
        <v>5</v>
      </c>
      <c r="F68">
        <v>0.96</v>
      </c>
      <c r="G68">
        <v>162</v>
      </c>
      <c r="H68">
        <v>86</v>
      </c>
      <c r="I68">
        <v>76</v>
      </c>
      <c r="J68">
        <v>10</v>
      </c>
      <c r="K68">
        <v>55</v>
      </c>
      <c r="L68">
        <v>2.8039999999999998</v>
      </c>
      <c r="M68">
        <v>0</v>
      </c>
      <c r="N68">
        <v>2.1520000000000001</v>
      </c>
      <c r="O68">
        <v>0</v>
      </c>
    </row>
    <row r="69" spans="1:15" x14ac:dyDescent="0.3">
      <c r="A69">
        <v>70</v>
      </c>
      <c r="B69">
        <v>263181301</v>
      </c>
      <c r="C69">
        <v>1</v>
      </c>
      <c r="D69">
        <v>3.3740000000000001</v>
      </c>
      <c r="E69">
        <v>4</v>
      </c>
      <c r="F69">
        <v>1.236</v>
      </c>
      <c r="G69">
        <v>308</v>
      </c>
      <c r="H69">
        <v>154</v>
      </c>
      <c r="I69">
        <v>154</v>
      </c>
      <c r="J69">
        <v>0</v>
      </c>
      <c r="K69">
        <v>115</v>
      </c>
      <c r="L69">
        <v>4.633</v>
      </c>
      <c r="M69">
        <v>0</v>
      </c>
      <c r="N69">
        <v>0</v>
      </c>
      <c r="O69">
        <v>0</v>
      </c>
    </row>
    <row r="70" spans="1:15" x14ac:dyDescent="0.3">
      <c r="A70">
        <v>71</v>
      </c>
      <c r="B70">
        <v>266876301</v>
      </c>
      <c r="C70">
        <v>11</v>
      </c>
      <c r="D70">
        <v>1.5940000000000001</v>
      </c>
      <c r="E70">
        <v>6</v>
      </c>
      <c r="F70">
        <v>1.137</v>
      </c>
      <c r="G70">
        <v>923</v>
      </c>
      <c r="H70">
        <v>464</v>
      </c>
      <c r="I70">
        <v>459</v>
      </c>
      <c r="J70">
        <v>5</v>
      </c>
      <c r="K70">
        <v>338</v>
      </c>
      <c r="L70">
        <v>1.276</v>
      </c>
      <c r="M70">
        <v>0</v>
      </c>
      <c r="N70">
        <v>1.423</v>
      </c>
      <c r="O70">
        <v>0</v>
      </c>
    </row>
    <row r="71" spans="1:15" x14ac:dyDescent="0.3">
      <c r="A71">
        <v>72</v>
      </c>
      <c r="B71">
        <v>267044101</v>
      </c>
      <c r="C71">
        <v>10</v>
      </c>
      <c r="D71">
        <v>1.827</v>
      </c>
      <c r="E71">
        <v>6</v>
      </c>
      <c r="F71">
        <v>1.117</v>
      </c>
      <c r="G71">
        <v>1578</v>
      </c>
      <c r="H71">
        <v>792</v>
      </c>
      <c r="I71">
        <v>786</v>
      </c>
      <c r="J71">
        <v>6</v>
      </c>
      <c r="K71">
        <v>591</v>
      </c>
      <c r="L71">
        <v>1.319</v>
      </c>
      <c r="M71">
        <v>0</v>
      </c>
      <c r="N71">
        <v>1.7150000000000001</v>
      </c>
      <c r="O71">
        <v>0</v>
      </c>
    </row>
    <row r="72" spans="1:15" x14ac:dyDescent="0.3">
      <c r="A72">
        <v>73</v>
      </c>
      <c r="B72">
        <v>267411001</v>
      </c>
      <c r="C72">
        <v>8</v>
      </c>
      <c r="D72">
        <v>1.905</v>
      </c>
      <c r="E72">
        <v>6</v>
      </c>
      <c r="F72">
        <v>1.3120000000000001</v>
      </c>
      <c r="G72">
        <v>671</v>
      </c>
      <c r="H72">
        <v>337</v>
      </c>
      <c r="I72">
        <v>334</v>
      </c>
      <c r="J72">
        <v>3</v>
      </c>
      <c r="K72">
        <v>245</v>
      </c>
      <c r="L72">
        <v>1.9339999999999999</v>
      </c>
      <c r="M72">
        <v>0</v>
      </c>
      <c r="N72">
        <v>2.3069999999999999</v>
      </c>
      <c r="O72">
        <v>0</v>
      </c>
    </row>
    <row r="73" spans="1:15" x14ac:dyDescent="0.3">
      <c r="A73">
        <v>74</v>
      </c>
      <c r="B73">
        <v>268164901</v>
      </c>
      <c r="C73">
        <v>5</v>
      </c>
      <c r="D73">
        <v>1.427</v>
      </c>
      <c r="E73">
        <v>5</v>
      </c>
      <c r="F73">
        <v>0.90500000000000003</v>
      </c>
      <c r="G73">
        <v>996</v>
      </c>
      <c r="H73">
        <v>499</v>
      </c>
      <c r="I73">
        <v>497</v>
      </c>
      <c r="J73">
        <v>2</v>
      </c>
      <c r="K73">
        <v>366</v>
      </c>
      <c r="L73">
        <v>1.4019999999999999</v>
      </c>
      <c r="M73">
        <v>0</v>
      </c>
      <c r="N73">
        <v>1.6850000000000001</v>
      </c>
      <c r="O73">
        <v>0</v>
      </c>
    </row>
    <row r="74" spans="1:15" x14ac:dyDescent="0.3">
      <c r="A74">
        <v>75</v>
      </c>
      <c r="B74">
        <v>268192501</v>
      </c>
      <c r="C74">
        <v>2</v>
      </c>
      <c r="D74">
        <v>1.4850000000000001</v>
      </c>
      <c r="E74">
        <v>5</v>
      </c>
      <c r="F74">
        <v>0.73599999999999999</v>
      </c>
      <c r="G74">
        <v>1584</v>
      </c>
      <c r="H74">
        <v>792</v>
      </c>
      <c r="I74">
        <v>792</v>
      </c>
      <c r="J74">
        <v>0</v>
      </c>
      <c r="K74">
        <v>595</v>
      </c>
      <c r="L74">
        <v>1.4119999999999999</v>
      </c>
      <c r="M74">
        <v>0</v>
      </c>
      <c r="N74">
        <v>2.8330000000000002</v>
      </c>
      <c r="O74">
        <v>0</v>
      </c>
    </row>
    <row r="75" spans="1:15" x14ac:dyDescent="0.3">
      <c r="A75">
        <v>76</v>
      </c>
      <c r="B75">
        <v>269306201</v>
      </c>
      <c r="C75">
        <v>27</v>
      </c>
      <c r="D75">
        <v>1.581</v>
      </c>
      <c r="E75">
        <v>5</v>
      </c>
      <c r="F75">
        <v>0.91700000000000004</v>
      </c>
      <c r="G75">
        <v>1134</v>
      </c>
      <c r="H75">
        <v>578</v>
      </c>
      <c r="I75">
        <v>556</v>
      </c>
      <c r="J75">
        <v>22</v>
      </c>
      <c r="K75">
        <v>421</v>
      </c>
      <c r="L75">
        <v>0.96899999999999997</v>
      </c>
      <c r="M75">
        <v>0</v>
      </c>
      <c r="N75">
        <v>1.4359999999999999</v>
      </c>
      <c r="O75">
        <v>0</v>
      </c>
    </row>
    <row r="76" spans="1:15" x14ac:dyDescent="0.3">
      <c r="A76">
        <v>77</v>
      </c>
      <c r="B76">
        <v>270552801</v>
      </c>
      <c r="C76">
        <v>7</v>
      </c>
      <c r="D76">
        <v>1.444</v>
      </c>
      <c r="E76">
        <v>5</v>
      </c>
      <c r="F76">
        <v>0.88500000000000001</v>
      </c>
      <c r="G76">
        <v>1290</v>
      </c>
      <c r="H76">
        <v>646</v>
      </c>
      <c r="I76">
        <v>644</v>
      </c>
      <c r="J76">
        <v>2</v>
      </c>
      <c r="K76">
        <v>484</v>
      </c>
      <c r="L76">
        <v>1.246</v>
      </c>
      <c r="M76">
        <v>0</v>
      </c>
      <c r="N76">
        <v>1.7110000000000001</v>
      </c>
      <c r="O76">
        <v>0</v>
      </c>
    </row>
    <row r="77" spans="1:15" x14ac:dyDescent="0.3">
      <c r="A77">
        <v>78</v>
      </c>
      <c r="B77">
        <v>270862901</v>
      </c>
      <c r="C77">
        <v>6</v>
      </c>
      <c r="D77">
        <v>2.0379999999999998</v>
      </c>
      <c r="E77">
        <v>6</v>
      </c>
      <c r="F77">
        <v>1.2529999999999999</v>
      </c>
      <c r="G77">
        <v>512</v>
      </c>
      <c r="H77">
        <v>257</v>
      </c>
      <c r="I77">
        <v>255</v>
      </c>
      <c r="J77">
        <v>2</v>
      </c>
      <c r="K77">
        <v>191</v>
      </c>
      <c r="L77">
        <v>1.738</v>
      </c>
      <c r="M77">
        <v>0</v>
      </c>
      <c r="N77">
        <v>1.8460000000000001</v>
      </c>
      <c r="O77">
        <v>0</v>
      </c>
    </row>
    <row r="78" spans="1:15" x14ac:dyDescent="0.3">
      <c r="A78">
        <v>79</v>
      </c>
      <c r="B78">
        <v>271207601</v>
      </c>
      <c r="C78">
        <v>21</v>
      </c>
      <c r="D78">
        <v>1.891</v>
      </c>
      <c r="E78">
        <v>6</v>
      </c>
      <c r="F78">
        <v>0.97699999999999998</v>
      </c>
      <c r="G78">
        <v>262</v>
      </c>
      <c r="H78">
        <v>139</v>
      </c>
      <c r="I78">
        <v>123</v>
      </c>
      <c r="J78">
        <v>16</v>
      </c>
      <c r="K78">
        <v>87</v>
      </c>
      <c r="L78">
        <v>2.2799999999999998</v>
      </c>
      <c r="M78">
        <v>0</v>
      </c>
      <c r="N78">
        <v>2.2850000000000001</v>
      </c>
      <c r="O78">
        <v>0</v>
      </c>
    </row>
    <row r="79" spans="1:15" x14ac:dyDescent="0.3">
      <c r="A79">
        <v>80</v>
      </c>
      <c r="B79">
        <v>271501201</v>
      </c>
      <c r="C79">
        <v>16</v>
      </c>
      <c r="D79">
        <v>2.6080000000000001</v>
      </c>
      <c r="E79">
        <v>6</v>
      </c>
      <c r="F79">
        <v>1.841</v>
      </c>
      <c r="G79">
        <v>1223</v>
      </c>
      <c r="H79">
        <v>616</v>
      </c>
      <c r="I79">
        <v>607</v>
      </c>
      <c r="J79">
        <v>9</v>
      </c>
      <c r="K79">
        <v>449</v>
      </c>
      <c r="L79">
        <v>1.0309999999999999</v>
      </c>
      <c r="M79">
        <v>0</v>
      </c>
      <c r="N79">
        <v>2.2360000000000002</v>
      </c>
      <c r="O79">
        <v>0.06</v>
      </c>
    </row>
    <row r="80" spans="1:15" x14ac:dyDescent="0.3">
      <c r="A80">
        <v>81</v>
      </c>
      <c r="B80">
        <v>271671501</v>
      </c>
      <c r="C80">
        <v>13</v>
      </c>
      <c r="D80">
        <v>1.5129999999999999</v>
      </c>
      <c r="E80">
        <v>5</v>
      </c>
      <c r="F80">
        <v>1.036</v>
      </c>
      <c r="G80">
        <v>1080</v>
      </c>
      <c r="H80">
        <v>545</v>
      </c>
      <c r="I80">
        <v>535</v>
      </c>
      <c r="J80">
        <v>10</v>
      </c>
      <c r="K80">
        <v>404</v>
      </c>
      <c r="L80">
        <v>0.77800000000000002</v>
      </c>
      <c r="M80">
        <v>0</v>
      </c>
      <c r="N80">
        <v>1.736</v>
      </c>
      <c r="O80">
        <v>0.08</v>
      </c>
    </row>
    <row r="81" spans="1:15" x14ac:dyDescent="0.3">
      <c r="A81">
        <v>82</v>
      </c>
      <c r="B81">
        <v>273687001</v>
      </c>
      <c r="C81">
        <v>1</v>
      </c>
      <c r="D81">
        <v>1.78</v>
      </c>
      <c r="E81">
        <v>2</v>
      </c>
      <c r="F81">
        <v>1.5840000000000001</v>
      </c>
      <c r="G81">
        <v>14</v>
      </c>
      <c r="H81">
        <v>7</v>
      </c>
      <c r="I81">
        <v>7</v>
      </c>
      <c r="J81">
        <v>0</v>
      </c>
      <c r="K81">
        <v>5</v>
      </c>
      <c r="L81">
        <v>0.49199999999999999</v>
      </c>
      <c r="M81">
        <v>0</v>
      </c>
      <c r="N81">
        <v>0</v>
      </c>
      <c r="O81">
        <v>0</v>
      </c>
    </row>
    <row r="82" spans="1:15" x14ac:dyDescent="0.3">
      <c r="A82">
        <v>83</v>
      </c>
      <c r="B82">
        <v>274252701</v>
      </c>
      <c r="C82">
        <v>22</v>
      </c>
      <c r="D82">
        <v>1.7050000000000001</v>
      </c>
      <c r="E82">
        <v>6</v>
      </c>
      <c r="F82">
        <v>0.91300000000000003</v>
      </c>
      <c r="G82">
        <v>1622</v>
      </c>
      <c r="H82">
        <v>820</v>
      </c>
      <c r="I82">
        <v>802</v>
      </c>
      <c r="J82">
        <v>18</v>
      </c>
      <c r="K82">
        <v>595</v>
      </c>
      <c r="L82">
        <v>1.165</v>
      </c>
      <c r="M82">
        <v>0</v>
      </c>
      <c r="N82">
        <v>1.9139999999999999</v>
      </c>
      <c r="O82">
        <v>0</v>
      </c>
    </row>
    <row r="83" spans="1:15" x14ac:dyDescent="0.3">
      <c r="A83">
        <v>84</v>
      </c>
      <c r="B83">
        <v>275473701</v>
      </c>
      <c r="C83">
        <v>13</v>
      </c>
      <c r="D83">
        <v>1.823</v>
      </c>
      <c r="E83">
        <v>5</v>
      </c>
      <c r="F83">
        <v>1.133</v>
      </c>
      <c r="G83">
        <v>248</v>
      </c>
      <c r="H83">
        <v>128</v>
      </c>
      <c r="I83">
        <v>120</v>
      </c>
      <c r="J83">
        <v>8</v>
      </c>
      <c r="K83">
        <v>88</v>
      </c>
      <c r="L83">
        <v>1.9219999999999999</v>
      </c>
      <c r="M83">
        <v>0.02</v>
      </c>
      <c r="N83">
        <v>0.77200000000000002</v>
      </c>
      <c r="O83">
        <v>0.08</v>
      </c>
    </row>
    <row r="84" spans="1:15" x14ac:dyDescent="0.3">
      <c r="A84">
        <v>85</v>
      </c>
      <c r="B84">
        <v>282893001</v>
      </c>
      <c r="C84">
        <v>11</v>
      </c>
      <c r="D84">
        <v>1.4950000000000001</v>
      </c>
      <c r="E84">
        <v>6</v>
      </c>
      <c r="F84">
        <v>1.2</v>
      </c>
      <c r="G84">
        <v>1589</v>
      </c>
      <c r="H84">
        <v>798</v>
      </c>
      <c r="I84">
        <v>791</v>
      </c>
      <c r="J84">
        <v>7</v>
      </c>
      <c r="K84">
        <v>590</v>
      </c>
      <c r="L84">
        <v>0.80400000000000005</v>
      </c>
      <c r="M84">
        <v>0</v>
      </c>
      <c r="N84">
        <v>0.93500000000000005</v>
      </c>
      <c r="O84">
        <v>0.09</v>
      </c>
    </row>
    <row r="85" spans="1:15" x14ac:dyDescent="0.3">
      <c r="A85">
        <v>86</v>
      </c>
      <c r="B85">
        <v>283237601</v>
      </c>
      <c r="C85">
        <v>17</v>
      </c>
      <c r="D85">
        <v>2.1989999999999998</v>
      </c>
      <c r="E85">
        <v>6</v>
      </c>
      <c r="F85">
        <v>1.002</v>
      </c>
      <c r="G85">
        <v>452</v>
      </c>
      <c r="H85">
        <v>233</v>
      </c>
      <c r="I85">
        <v>219</v>
      </c>
      <c r="J85">
        <v>14</v>
      </c>
      <c r="K85">
        <v>158</v>
      </c>
      <c r="L85">
        <v>1.68</v>
      </c>
      <c r="M85">
        <v>0.01</v>
      </c>
      <c r="N85">
        <v>2.218</v>
      </c>
      <c r="O85">
        <v>0.06</v>
      </c>
    </row>
    <row r="86" spans="1:15" x14ac:dyDescent="0.3">
      <c r="A86">
        <v>87</v>
      </c>
      <c r="B86">
        <v>284492401</v>
      </c>
      <c r="C86">
        <v>12</v>
      </c>
      <c r="D86">
        <v>1.2549999999999999</v>
      </c>
      <c r="E86">
        <v>6</v>
      </c>
      <c r="F86">
        <v>0.72299999999999998</v>
      </c>
      <c r="G86">
        <v>1621</v>
      </c>
      <c r="H86">
        <v>814</v>
      </c>
      <c r="I86">
        <v>807</v>
      </c>
      <c r="J86">
        <v>7</v>
      </c>
      <c r="K86">
        <v>592</v>
      </c>
      <c r="L86">
        <v>0.73899999999999999</v>
      </c>
      <c r="M86">
        <v>0</v>
      </c>
      <c r="N86">
        <v>0.746</v>
      </c>
      <c r="O86">
        <v>0.08</v>
      </c>
    </row>
    <row r="87" spans="1:15" x14ac:dyDescent="0.3">
      <c r="A87">
        <v>88</v>
      </c>
      <c r="B87">
        <v>285373201</v>
      </c>
      <c r="C87">
        <v>27</v>
      </c>
      <c r="D87">
        <v>1.542</v>
      </c>
      <c r="E87">
        <v>5</v>
      </c>
      <c r="F87">
        <v>0.98399999999999999</v>
      </c>
      <c r="G87">
        <v>971</v>
      </c>
      <c r="H87">
        <v>498</v>
      </c>
      <c r="I87">
        <v>473</v>
      </c>
      <c r="J87">
        <v>25</v>
      </c>
      <c r="K87">
        <v>353</v>
      </c>
      <c r="L87">
        <v>1.0389999999999999</v>
      </c>
      <c r="M87">
        <v>0</v>
      </c>
      <c r="N87">
        <v>1.6879999999999999</v>
      </c>
      <c r="O87">
        <v>0</v>
      </c>
    </row>
    <row r="88" spans="1:15" x14ac:dyDescent="0.3">
      <c r="A88">
        <v>89</v>
      </c>
      <c r="B88">
        <v>285391201</v>
      </c>
      <c r="C88">
        <v>1</v>
      </c>
      <c r="D88">
        <v>3.423</v>
      </c>
      <c r="E88">
        <v>4</v>
      </c>
      <c r="F88">
        <v>0.99399999999999999</v>
      </c>
      <c r="G88">
        <v>192</v>
      </c>
      <c r="H88">
        <v>96</v>
      </c>
      <c r="I88">
        <v>96</v>
      </c>
      <c r="J88">
        <v>0</v>
      </c>
      <c r="K88">
        <v>71</v>
      </c>
      <c r="L88">
        <v>4.74</v>
      </c>
      <c r="M88">
        <v>0</v>
      </c>
      <c r="N88">
        <v>0</v>
      </c>
      <c r="O88">
        <v>0</v>
      </c>
    </row>
    <row r="89" spans="1:15" x14ac:dyDescent="0.3">
      <c r="A89">
        <v>90</v>
      </c>
      <c r="B89">
        <v>287074901</v>
      </c>
      <c r="C89">
        <v>1</v>
      </c>
      <c r="D89">
        <v>1.9790000000000001</v>
      </c>
      <c r="E89">
        <v>2</v>
      </c>
      <c r="F89">
        <v>1.3280000000000001</v>
      </c>
      <c r="G89">
        <v>1574</v>
      </c>
      <c r="H89">
        <v>787</v>
      </c>
      <c r="I89">
        <v>787</v>
      </c>
      <c r="J89">
        <v>0</v>
      </c>
      <c r="K89">
        <v>593</v>
      </c>
      <c r="L89">
        <v>2</v>
      </c>
      <c r="M89">
        <v>0</v>
      </c>
      <c r="N89">
        <v>0.253</v>
      </c>
      <c r="O89">
        <v>0</v>
      </c>
    </row>
    <row r="90" spans="1:15" x14ac:dyDescent="0.3">
      <c r="A90">
        <v>91</v>
      </c>
      <c r="B90">
        <v>287392801</v>
      </c>
      <c r="C90">
        <v>4</v>
      </c>
      <c r="D90">
        <v>1.7450000000000001</v>
      </c>
      <c r="E90">
        <v>6</v>
      </c>
      <c r="F90">
        <v>0.96799999999999997</v>
      </c>
      <c r="G90">
        <v>1599</v>
      </c>
      <c r="H90">
        <v>800</v>
      </c>
      <c r="I90">
        <v>799</v>
      </c>
      <c r="J90">
        <v>1</v>
      </c>
      <c r="K90">
        <v>596</v>
      </c>
      <c r="L90">
        <v>1.2709999999999999</v>
      </c>
      <c r="M90">
        <v>0</v>
      </c>
      <c r="N90">
        <v>0.47299999999999998</v>
      </c>
      <c r="O90">
        <v>0</v>
      </c>
    </row>
    <row r="91" spans="1:15" x14ac:dyDescent="0.3">
      <c r="A91">
        <v>92</v>
      </c>
      <c r="B91">
        <v>287882201</v>
      </c>
      <c r="C91">
        <v>11</v>
      </c>
      <c r="D91">
        <v>1.7569999999999999</v>
      </c>
      <c r="E91">
        <v>6</v>
      </c>
      <c r="F91">
        <v>0.99099999999999999</v>
      </c>
      <c r="G91">
        <v>1407</v>
      </c>
      <c r="H91">
        <v>706</v>
      </c>
      <c r="I91">
        <v>701</v>
      </c>
      <c r="J91">
        <v>5</v>
      </c>
      <c r="K91">
        <v>524</v>
      </c>
      <c r="L91">
        <v>1.5229999999999999</v>
      </c>
      <c r="M91">
        <v>0</v>
      </c>
      <c r="N91">
        <v>1.929</v>
      </c>
      <c r="O91">
        <v>0</v>
      </c>
    </row>
    <row r="92" spans="1:15" x14ac:dyDescent="0.3">
      <c r="A92">
        <v>94</v>
      </c>
      <c r="B92">
        <v>291918801</v>
      </c>
      <c r="C92">
        <v>18</v>
      </c>
      <c r="D92">
        <v>1.4390000000000001</v>
      </c>
      <c r="E92">
        <v>6</v>
      </c>
      <c r="F92">
        <v>0.96499999999999997</v>
      </c>
      <c r="G92">
        <v>1237</v>
      </c>
      <c r="H92">
        <v>625</v>
      </c>
      <c r="I92">
        <v>612</v>
      </c>
      <c r="J92">
        <v>13</v>
      </c>
      <c r="K92">
        <v>456</v>
      </c>
      <c r="L92">
        <v>0.86399999999999999</v>
      </c>
      <c r="M92">
        <v>0</v>
      </c>
      <c r="N92">
        <v>1.8959999999999999</v>
      </c>
      <c r="O92">
        <v>0.06</v>
      </c>
    </row>
    <row r="93" spans="1:15" x14ac:dyDescent="0.3">
      <c r="A93">
        <v>95</v>
      </c>
      <c r="B93">
        <v>294077501</v>
      </c>
      <c r="C93">
        <v>5</v>
      </c>
      <c r="D93">
        <v>2.1739999999999999</v>
      </c>
      <c r="E93">
        <v>6</v>
      </c>
      <c r="F93">
        <v>1.5680000000000001</v>
      </c>
      <c r="G93">
        <v>1044</v>
      </c>
      <c r="H93">
        <v>523</v>
      </c>
      <c r="I93">
        <v>521</v>
      </c>
      <c r="J93">
        <v>2</v>
      </c>
      <c r="K93">
        <v>391</v>
      </c>
      <c r="L93">
        <v>1.4490000000000001</v>
      </c>
      <c r="M93">
        <v>0</v>
      </c>
      <c r="N93">
        <v>0.92600000000000005</v>
      </c>
      <c r="O93">
        <v>0</v>
      </c>
    </row>
    <row r="94" spans="1:15" x14ac:dyDescent="0.3">
      <c r="A94">
        <v>96</v>
      </c>
      <c r="B94">
        <v>294851801</v>
      </c>
      <c r="C94">
        <v>9</v>
      </c>
      <c r="D94">
        <v>1.4810000000000001</v>
      </c>
      <c r="E94">
        <v>6</v>
      </c>
      <c r="F94">
        <v>0.83299999999999996</v>
      </c>
      <c r="G94">
        <v>1602</v>
      </c>
      <c r="H94">
        <v>804</v>
      </c>
      <c r="I94">
        <v>798</v>
      </c>
      <c r="J94">
        <v>6</v>
      </c>
      <c r="K94">
        <v>594</v>
      </c>
      <c r="L94">
        <v>0.80100000000000005</v>
      </c>
      <c r="M94">
        <v>0</v>
      </c>
      <c r="N94">
        <v>0.84699999999999998</v>
      </c>
      <c r="O94">
        <v>0</v>
      </c>
    </row>
    <row r="95" spans="1:15" x14ac:dyDescent="0.3">
      <c r="A95">
        <v>97</v>
      </c>
      <c r="B95">
        <v>295786301</v>
      </c>
      <c r="C95">
        <v>1</v>
      </c>
      <c r="D95">
        <v>3.738</v>
      </c>
      <c r="E95">
        <v>5</v>
      </c>
      <c r="F95">
        <v>1.379</v>
      </c>
      <c r="G95">
        <v>898</v>
      </c>
      <c r="H95">
        <v>449</v>
      </c>
      <c r="I95">
        <v>449</v>
      </c>
      <c r="J95">
        <v>0</v>
      </c>
      <c r="K95">
        <v>336</v>
      </c>
      <c r="L95">
        <v>5.1120000000000001</v>
      </c>
      <c r="M95">
        <v>0</v>
      </c>
      <c r="N95">
        <v>0.378</v>
      </c>
      <c r="O95">
        <v>0</v>
      </c>
    </row>
    <row r="96" spans="1:15" x14ac:dyDescent="0.3">
      <c r="A96">
        <v>98</v>
      </c>
      <c r="B96">
        <v>295832401</v>
      </c>
      <c r="C96">
        <v>3</v>
      </c>
      <c r="D96">
        <v>2.1190000000000002</v>
      </c>
      <c r="E96">
        <v>5</v>
      </c>
      <c r="F96">
        <v>1.2410000000000001</v>
      </c>
      <c r="G96">
        <v>588</v>
      </c>
      <c r="H96">
        <v>294</v>
      </c>
      <c r="I96">
        <v>294</v>
      </c>
      <c r="J96">
        <v>0</v>
      </c>
      <c r="K96">
        <v>220</v>
      </c>
      <c r="L96">
        <v>2.4</v>
      </c>
      <c r="M96">
        <v>0</v>
      </c>
      <c r="N96">
        <v>1.0569999999999999</v>
      </c>
      <c r="O96">
        <v>0</v>
      </c>
    </row>
    <row r="97" spans="1:15" x14ac:dyDescent="0.3">
      <c r="A97">
        <v>99</v>
      </c>
      <c r="B97">
        <v>296967301</v>
      </c>
      <c r="C97">
        <v>10</v>
      </c>
      <c r="D97">
        <v>1.3280000000000001</v>
      </c>
      <c r="E97">
        <v>6</v>
      </c>
      <c r="F97">
        <v>0.69099999999999995</v>
      </c>
      <c r="G97">
        <v>1593</v>
      </c>
      <c r="H97">
        <v>800</v>
      </c>
      <c r="I97">
        <v>793</v>
      </c>
      <c r="J97">
        <v>7</v>
      </c>
      <c r="K97">
        <v>592</v>
      </c>
      <c r="L97">
        <v>0.77400000000000002</v>
      </c>
      <c r="M97">
        <v>0</v>
      </c>
      <c r="N97">
        <v>2.0139999999999998</v>
      </c>
      <c r="O97">
        <v>0</v>
      </c>
    </row>
    <row r="98" spans="1:15" x14ac:dyDescent="0.3">
      <c r="A98">
        <v>100</v>
      </c>
      <c r="B98">
        <v>297260101</v>
      </c>
      <c r="C98">
        <v>11</v>
      </c>
      <c r="D98">
        <v>1.73</v>
      </c>
      <c r="E98">
        <v>5</v>
      </c>
      <c r="F98">
        <v>0.92</v>
      </c>
      <c r="G98">
        <v>573</v>
      </c>
      <c r="H98">
        <v>289</v>
      </c>
      <c r="I98">
        <v>284</v>
      </c>
      <c r="J98">
        <v>5</v>
      </c>
      <c r="K98">
        <v>208</v>
      </c>
      <c r="L98">
        <v>1.925</v>
      </c>
      <c r="M98">
        <v>0</v>
      </c>
      <c r="N98">
        <v>2.4350000000000001</v>
      </c>
      <c r="O98">
        <v>0</v>
      </c>
    </row>
    <row r="99" spans="1:15" x14ac:dyDescent="0.3">
      <c r="A99">
        <v>101</v>
      </c>
      <c r="B99">
        <v>298719001</v>
      </c>
      <c r="C99">
        <v>4</v>
      </c>
      <c r="D99">
        <v>2.0910000000000002</v>
      </c>
      <c r="E99">
        <v>5</v>
      </c>
      <c r="F99">
        <v>0.97099999999999997</v>
      </c>
      <c r="G99">
        <v>466</v>
      </c>
      <c r="H99">
        <v>234</v>
      </c>
      <c r="I99">
        <v>232</v>
      </c>
      <c r="J99">
        <v>2</v>
      </c>
      <c r="K99">
        <v>175</v>
      </c>
      <c r="L99">
        <v>2.4260000000000002</v>
      </c>
      <c r="M99">
        <v>0</v>
      </c>
      <c r="N99">
        <v>2.31</v>
      </c>
      <c r="O99">
        <v>0</v>
      </c>
    </row>
    <row r="100" spans="1:15" x14ac:dyDescent="0.3">
      <c r="A100">
        <v>102</v>
      </c>
      <c r="B100">
        <v>303018401</v>
      </c>
      <c r="C100">
        <v>10</v>
      </c>
      <c r="D100">
        <v>1.2989999999999999</v>
      </c>
      <c r="E100">
        <v>5</v>
      </c>
      <c r="F100">
        <v>0.81</v>
      </c>
      <c r="G100">
        <v>1591</v>
      </c>
      <c r="H100">
        <v>798</v>
      </c>
      <c r="I100">
        <v>793</v>
      </c>
      <c r="J100">
        <v>5</v>
      </c>
      <c r="K100">
        <v>591</v>
      </c>
      <c r="L100">
        <v>0.92800000000000005</v>
      </c>
      <c r="M100">
        <v>0</v>
      </c>
      <c r="N100">
        <v>2.2690000000000001</v>
      </c>
      <c r="O100">
        <v>0</v>
      </c>
    </row>
    <row r="101" spans="1:15" x14ac:dyDescent="0.3">
      <c r="A101">
        <v>103</v>
      </c>
      <c r="B101">
        <v>303502201</v>
      </c>
      <c r="C101">
        <v>4</v>
      </c>
      <c r="D101">
        <v>1.6950000000000001</v>
      </c>
      <c r="E101">
        <v>6</v>
      </c>
      <c r="F101">
        <v>1.2689999999999999</v>
      </c>
      <c r="G101">
        <v>1565</v>
      </c>
      <c r="H101">
        <v>783</v>
      </c>
      <c r="I101">
        <v>782</v>
      </c>
      <c r="J101">
        <v>1</v>
      </c>
      <c r="K101">
        <v>583</v>
      </c>
      <c r="L101">
        <v>0.82</v>
      </c>
      <c r="M101">
        <v>0</v>
      </c>
      <c r="N101">
        <v>0.56599999999999995</v>
      </c>
      <c r="O101">
        <v>0</v>
      </c>
    </row>
    <row r="102" spans="1:15" x14ac:dyDescent="0.3">
      <c r="A102">
        <v>104</v>
      </c>
      <c r="B102">
        <v>305705001</v>
      </c>
      <c r="C102">
        <v>8</v>
      </c>
      <c r="D102">
        <v>1.4810000000000001</v>
      </c>
      <c r="E102">
        <v>5</v>
      </c>
      <c r="F102">
        <v>0.755</v>
      </c>
      <c r="G102">
        <v>1580</v>
      </c>
      <c r="H102">
        <v>793</v>
      </c>
      <c r="I102">
        <v>787</v>
      </c>
      <c r="J102">
        <v>6</v>
      </c>
      <c r="K102">
        <v>591</v>
      </c>
      <c r="L102">
        <v>1.0329999999999999</v>
      </c>
      <c r="M102">
        <v>0</v>
      </c>
      <c r="N102">
        <v>1.3009999999999999</v>
      </c>
      <c r="O102">
        <v>0</v>
      </c>
    </row>
    <row r="103" spans="1:15" x14ac:dyDescent="0.3">
      <c r="A103">
        <v>105</v>
      </c>
      <c r="B103">
        <v>311266501</v>
      </c>
      <c r="C103">
        <v>4</v>
      </c>
      <c r="D103">
        <v>1.3839999999999999</v>
      </c>
      <c r="E103">
        <v>5</v>
      </c>
      <c r="F103">
        <v>0.873</v>
      </c>
      <c r="G103">
        <v>1590</v>
      </c>
      <c r="H103">
        <v>795</v>
      </c>
      <c r="I103">
        <v>795</v>
      </c>
      <c r="J103">
        <v>0</v>
      </c>
      <c r="K103">
        <v>593</v>
      </c>
      <c r="L103">
        <v>0.98099999999999998</v>
      </c>
      <c r="M103">
        <v>0</v>
      </c>
      <c r="N103">
        <v>1.19</v>
      </c>
      <c r="O103">
        <v>0</v>
      </c>
    </row>
    <row r="104" spans="1:15" x14ac:dyDescent="0.3">
      <c r="A104">
        <v>106</v>
      </c>
      <c r="B104">
        <v>312987901</v>
      </c>
      <c r="C104">
        <v>7</v>
      </c>
      <c r="D104">
        <v>1.244</v>
      </c>
      <c r="E104">
        <v>6</v>
      </c>
      <c r="F104">
        <v>1.0009999999999999</v>
      </c>
      <c r="G104">
        <v>1598</v>
      </c>
      <c r="H104">
        <v>799</v>
      </c>
      <c r="I104">
        <v>799</v>
      </c>
      <c r="J104">
        <v>0</v>
      </c>
      <c r="K104">
        <v>595</v>
      </c>
      <c r="L104">
        <v>0.95</v>
      </c>
      <c r="M104">
        <v>0</v>
      </c>
      <c r="N104">
        <v>2.0139999999999998</v>
      </c>
      <c r="O104">
        <v>0.14000000000000001</v>
      </c>
    </row>
    <row r="105" spans="1:15" x14ac:dyDescent="0.3">
      <c r="A105">
        <v>107</v>
      </c>
      <c r="B105">
        <v>313099201</v>
      </c>
      <c r="C105">
        <v>9</v>
      </c>
      <c r="D105">
        <v>1.524</v>
      </c>
      <c r="E105">
        <v>6</v>
      </c>
      <c r="F105">
        <v>1.171</v>
      </c>
      <c r="G105">
        <v>1255</v>
      </c>
      <c r="H105">
        <v>630</v>
      </c>
      <c r="I105">
        <v>625</v>
      </c>
      <c r="J105">
        <v>5</v>
      </c>
      <c r="K105">
        <v>468</v>
      </c>
      <c r="L105">
        <v>1.0109999999999999</v>
      </c>
      <c r="M105">
        <v>0</v>
      </c>
      <c r="N105">
        <v>1.298</v>
      </c>
      <c r="O105">
        <v>0</v>
      </c>
    </row>
    <row r="106" spans="1:15" x14ac:dyDescent="0.3">
      <c r="A106">
        <v>108</v>
      </c>
      <c r="B106">
        <v>313599001</v>
      </c>
      <c r="C106">
        <v>3</v>
      </c>
      <c r="D106">
        <v>1.3120000000000001</v>
      </c>
      <c r="E106">
        <v>3</v>
      </c>
      <c r="F106">
        <v>0.75700000000000001</v>
      </c>
      <c r="G106">
        <v>870</v>
      </c>
      <c r="H106">
        <v>436</v>
      </c>
      <c r="I106">
        <v>434</v>
      </c>
      <c r="J106">
        <v>2</v>
      </c>
      <c r="K106">
        <v>320</v>
      </c>
      <c r="L106">
        <v>1.4159999999999999</v>
      </c>
      <c r="M106">
        <v>0.24</v>
      </c>
      <c r="N106">
        <v>1.0780000000000001</v>
      </c>
      <c r="O106">
        <v>0</v>
      </c>
    </row>
    <row r="107" spans="1:15" x14ac:dyDescent="0.3">
      <c r="A107">
        <v>109</v>
      </c>
      <c r="B107">
        <v>314610001</v>
      </c>
      <c r="C107">
        <v>7</v>
      </c>
      <c r="D107">
        <v>1.5489999999999999</v>
      </c>
      <c r="E107">
        <v>5</v>
      </c>
      <c r="F107">
        <v>0.91</v>
      </c>
      <c r="G107">
        <v>807</v>
      </c>
      <c r="H107">
        <v>405</v>
      </c>
      <c r="I107">
        <v>402</v>
      </c>
      <c r="J107">
        <v>3</v>
      </c>
      <c r="K107">
        <v>295</v>
      </c>
      <c r="L107">
        <v>1.113</v>
      </c>
      <c r="M107">
        <v>0</v>
      </c>
      <c r="N107">
        <v>2.3769999999999998</v>
      </c>
      <c r="O107">
        <v>0</v>
      </c>
    </row>
    <row r="108" spans="1:15" x14ac:dyDescent="0.3">
      <c r="A108">
        <v>110</v>
      </c>
      <c r="B108">
        <v>316062301</v>
      </c>
      <c r="C108">
        <v>1</v>
      </c>
      <c r="D108">
        <v>1.605</v>
      </c>
      <c r="E108">
        <v>3</v>
      </c>
      <c r="F108">
        <v>0.94</v>
      </c>
      <c r="G108">
        <v>1230</v>
      </c>
      <c r="H108">
        <v>615</v>
      </c>
      <c r="I108">
        <v>615</v>
      </c>
      <c r="J108">
        <v>0</v>
      </c>
      <c r="K108">
        <v>463</v>
      </c>
      <c r="L108">
        <v>1.2669999999999999</v>
      </c>
      <c r="M108">
        <v>0.02</v>
      </c>
      <c r="N108">
        <v>0</v>
      </c>
      <c r="O108">
        <v>0</v>
      </c>
    </row>
    <row r="109" spans="1:15" x14ac:dyDescent="0.3">
      <c r="A109">
        <v>111</v>
      </c>
      <c r="B109">
        <v>317049401</v>
      </c>
      <c r="C109">
        <v>18</v>
      </c>
      <c r="D109">
        <v>1.75</v>
      </c>
      <c r="E109">
        <v>6</v>
      </c>
      <c r="F109">
        <v>1.4550000000000001</v>
      </c>
      <c r="G109">
        <v>477</v>
      </c>
      <c r="H109">
        <v>246</v>
      </c>
      <c r="I109">
        <v>231</v>
      </c>
      <c r="J109">
        <v>15</v>
      </c>
      <c r="K109">
        <v>170</v>
      </c>
      <c r="L109">
        <v>1.17</v>
      </c>
      <c r="M109">
        <v>0.9</v>
      </c>
      <c r="N109">
        <v>2.0960000000000001</v>
      </c>
      <c r="O109">
        <v>0.06</v>
      </c>
    </row>
    <row r="110" spans="1:15" x14ac:dyDescent="0.3">
      <c r="A110">
        <v>112</v>
      </c>
      <c r="B110">
        <v>319360201</v>
      </c>
      <c r="C110">
        <v>1</v>
      </c>
      <c r="D110">
        <v>3.895</v>
      </c>
      <c r="E110">
        <v>4</v>
      </c>
      <c r="F110">
        <v>1.7529999999999999</v>
      </c>
      <c r="G110">
        <v>256</v>
      </c>
      <c r="H110">
        <v>128</v>
      </c>
      <c r="I110">
        <v>128</v>
      </c>
      <c r="J110">
        <v>0</v>
      </c>
      <c r="K110">
        <v>97</v>
      </c>
      <c r="L110">
        <v>4.9480000000000004</v>
      </c>
      <c r="M110">
        <v>0</v>
      </c>
      <c r="N110">
        <v>0.47099999999999997</v>
      </c>
      <c r="O110">
        <v>0</v>
      </c>
    </row>
    <row r="111" spans="1:15" x14ac:dyDescent="0.3">
      <c r="A111">
        <v>113</v>
      </c>
      <c r="B111">
        <v>321259701</v>
      </c>
      <c r="C111">
        <v>1</v>
      </c>
      <c r="D111">
        <v>3.7040000000000002</v>
      </c>
      <c r="E111">
        <v>4</v>
      </c>
      <c r="F111">
        <v>2.4430000000000001</v>
      </c>
      <c r="G111">
        <v>566</v>
      </c>
      <c r="H111">
        <v>283</v>
      </c>
      <c r="I111">
        <v>283</v>
      </c>
      <c r="J111">
        <v>0</v>
      </c>
      <c r="K111">
        <v>212</v>
      </c>
      <c r="L111">
        <v>1.9790000000000001</v>
      </c>
      <c r="M111">
        <v>0</v>
      </c>
      <c r="N111">
        <v>0</v>
      </c>
      <c r="O111">
        <v>0</v>
      </c>
    </row>
    <row r="112" spans="1:15" x14ac:dyDescent="0.3">
      <c r="A112">
        <v>114</v>
      </c>
      <c r="B112">
        <v>323653801</v>
      </c>
      <c r="C112">
        <v>9</v>
      </c>
      <c r="D112">
        <v>1.425</v>
      </c>
      <c r="E112">
        <v>5</v>
      </c>
      <c r="F112">
        <v>0.71899999999999997</v>
      </c>
      <c r="G112">
        <v>1601</v>
      </c>
      <c r="H112">
        <v>804</v>
      </c>
      <c r="I112">
        <v>797</v>
      </c>
      <c r="J112">
        <v>7</v>
      </c>
      <c r="K112">
        <v>591</v>
      </c>
      <c r="L112">
        <v>0.78200000000000003</v>
      </c>
      <c r="M112">
        <v>0</v>
      </c>
      <c r="N112">
        <v>1.5860000000000001</v>
      </c>
      <c r="O112">
        <v>0</v>
      </c>
    </row>
    <row r="113" spans="1:15" x14ac:dyDescent="0.3">
      <c r="A113">
        <v>115</v>
      </c>
      <c r="B113">
        <v>323793801</v>
      </c>
      <c r="C113">
        <v>7</v>
      </c>
      <c r="D113">
        <v>1.5369999999999999</v>
      </c>
      <c r="E113">
        <v>6</v>
      </c>
      <c r="F113">
        <v>1.2609999999999999</v>
      </c>
      <c r="G113">
        <v>734</v>
      </c>
      <c r="H113">
        <v>368</v>
      </c>
      <c r="I113">
        <v>366</v>
      </c>
      <c r="J113">
        <v>2</v>
      </c>
      <c r="K113">
        <v>271</v>
      </c>
      <c r="L113">
        <v>1.214</v>
      </c>
      <c r="M113">
        <v>0.15</v>
      </c>
      <c r="N113">
        <v>2.5089999999999999</v>
      </c>
      <c r="O113">
        <v>0</v>
      </c>
    </row>
    <row r="114" spans="1:15" x14ac:dyDescent="0.3">
      <c r="A114">
        <v>116</v>
      </c>
      <c r="B114">
        <v>324962901</v>
      </c>
      <c r="C114">
        <v>7</v>
      </c>
      <c r="D114">
        <v>1.6519999999999999</v>
      </c>
      <c r="E114">
        <v>6</v>
      </c>
      <c r="F114">
        <v>1.3819999999999999</v>
      </c>
      <c r="G114">
        <v>1132</v>
      </c>
      <c r="H114">
        <v>568</v>
      </c>
      <c r="I114">
        <v>564</v>
      </c>
      <c r="J114">
        <v>4</v>
      </c>
      <c r="K114">
        <v>427</v>
      </c>
      <c r="L114">
        <v>1.17</v>
      </c>
      <c r="M114">
        <v>0</v>
      </c>
      <c r="N114">
        <v>0.80700000000000005</v>
      </c>
      <c r="O114">
        <v>0</v>
      </c>
    </row>
    <row r="115" spans="1:15" x14ac:dyDescent="0.3">
      <c r="A115">
        <v>117</v>
      </c>
      <c r="B115">
        <v>325995301</v>
      </c>
      <c r="C115">
        <v>8</v>
      </c>
      <c r="D115">
        <v>1.4470000000000001</v>
      </c>
      <c r="E115">
        <v>5</v>
      </c>
      <c r="F115">
        <v>0.93200000000000005</v>
      </c>
      <c r="G115">
        <v>1608</v>
      </c>
      <c r="H115">
        <v>806</v>
      </c>
      <c r="I115">
        <v>802</v>
      </c>
      <c r="J115">
        <v>4</v>
      </c>
      <c r="K115">
        <v>590</v>
      </c>
      <c r="L115">
        <v>0.91700000000000004</v>
      </c>
      <c r="M115">
        <v>0</v>
      </c>
      <c r="N115">
        <v>1.3460000000000001</v>
      </c>
      <c r="O115">
        <v>0</v>
      </c>
    </row>
    <row r="116" spans="1:15" x14ac:dyDescent="0.3">
      <c r="A116">
        <v>118</v>
      </c>
      <c r="B116">
        <v>328599801</v>
      </c>
      <c r="C116">
        <v>1</v>
      </c>
      <c r="D116">
        <v>2.6019999999999999</v>
      </c>
      <c r="E116">
        <v>4</v>
      </c>
      <c r="F116">
        <v>0.85799999999999998</v>
      </c>
      <c r="G116">
        <v>1580</v>
      </c>
      <c r="H116">
        <v>790</v>
      </c>
      <c r="I116">
        <v>790</v>
      </c>
      <c r="J116">
        <v>0</v>
      </c>
      <c r="K116">
        <v>595</v>
      </c>
      <c r="L116">
        <v>3.9119999999999999</v>
      </c>
      <c r="M116">
        <v>0</v>
      </c>
      <c r="N116">
        <v>0</v>
      </c>
      <c r="O116">
        <v>0</v>
      </c>
    </row>
    <row r="117" spans="1:15" x14ac:dyDescent="0.3">
      <c r="A117">
        <v>119</v>
      </c>
      <c r="B117">
        <v>328792801</v>
      </c>
      <c r="C117">
        <v>4</v>
      </c>
      <c r="D117">
        <v>1.5289999999999999</v>
      </c>
      <c r="E117">
        <v>5</v>
      </c>
      <c r="F117">
        <v>0.88700000000000001</v>
      </c>
      <c r="G117">
        <v>1600</v>
      </c>
      <c r="H117">
        <v>800</v>
      </c>
      <c r="I117">
        <v>800</v>
      </c>
      <c r="J117">
        <v>0</v>
      </c>
      <c r="K117">
        <v>596</v>
      </c>
      <c r="L117">
        <v>1.2410000000000001</v>
      </c>
      <c r="M117">
        <v>0</v>
      </c>
      <c r="N117">
        <v>2.63</v>
      </c>
      <c r="O117">
        <v>0</v>
      </c>
    </row>
    <row r="118" spans="1:15" x14ac:dyDescent="0.3">
      <c r="A118">
        <v>120</v>
      </c>
      <c r="B118">
        <v>331554501</v>
      </c>
      <c r="C118">
        <v>12</v>
      </c>
      <c r="D118">
        <v>1.7030000000000001</v>
      </c>
      <c r="E118">
        <v>5</v>
      </c>
      <c r="F118">
        <v>0.91100000000000003</v>
      </c>
      <c r="G118">
        <v>722</v>
      </c>
      <c r="H118">
        <v>363</v>
      </c>
      <c r="I118">
        <v>359</v>
      </c>
      <c r="J118">
        <v>4</v>
      </c>
      <c r="K118">
        <v>262</v>
      </c>
      <c r="L118">
        <v>1.9179999999999999</v>
      </c>
      <c r="M118">
        <v>0</v>
      </c>
      <c r="N118">
        <v>2.1549999999999998</v>
      </c>
      <c r="O118">
        <v>0</v>
      </c>
    </row>
    <row r="119" spans="1:15" x14ac:dyDescent="0.3">
      <c r="A119">
        <v>121</v>
      </c>
      <c r="B119">
        <v>332552101</v>
      </c>
      <c r="C119">
        <v>17</v>
      </c>
      <c r="D119">
        <v>1.8169999999999999</v>
      </c>
      <c r="E119">
        <v>6</v>
      </c>
      <c r="F119">
        <v>1.1990000000000001</v>
      </c>
      <c r="G119">
        <v>1014</v>
      </c>
      <c r="H119">
        <v>514</v>
      </c>
      <c r="I119">
        <v>500</v>
      </c>
      <c r="J119">
        <v>14</v>
      </c>
      <c r="K119">
        <v>377</v>
      </c>
      <c r="L119">
        <v>0.93799999999999994</v>
      </c>
      <c r="M119">
        <v>0</v>
      </c>
      <c r="N119">
        <v>1.1519999999999999</v>
      </c>
      <c r="O119">
        <v>0.06</v>
      </c>
    </row>
    <row r="120" spans="1:15" x14ac:dyDescent="0.3">
      <c r="A120">
        <v>122</v>
      </c>
      <c r="B120">
        <v>333665401</v>
      </c>
      <c r="C120">
        <v>8</v>
      </c>
      <c r="D120">
        <v>2.0209999999999999</v>
      </c>
      <c r="E120">
        <v>7</v>
      </c>
      <c r="F120">
        <v>1.1220000000000001</v>
      </c>
      <c r="G120">
        <v>1577</v>
      </c>
      <c r="H120">
        <v>790</v>
      </c>
      <c r="I120">
        <v>787</v>
      </c>
      <c r="J120">
        <v>3</v>
      </c>
      <c r="K120">
        <v>591</v>
      </c>
      <c r="L120">
        <v>1.127</v>
      </c>
      <c r="M120">
        <v>0</v>
      </c>
      <c r="N120">
        <v>1.679</v>
      </c>
      <c r="O120">
        <v>0</v>
      </c>
    </row>
    <row r="121" spans="1:15" x14ac:dyDescent="0.3">
      <c r="A121">
        <v>123</v>
      </c>
      <c r="B121">
        <v>334480801</v>
      </c>
      <c r="C121">
        <v>6</v>
      </c>
      <c r="D121">
        <v>1.8939999999999999</v>
      </c>
      <c r="E121">
        <v>6</v>
      </c>
      <c r="F121">
        <v>1.4970000000000001</v>
      </c>
      <c r="G121">
        <v>1042</v>
      </c>
      <c r="H121">
        <v>523</v>
      </c>
      <c r="I121">
        <v>519</v>
      </c>
      <c r="J121">
        <v>4</v>
      </c>
      <c r="K121">
        <v>384</v>
      </c>
      <c r="L121">
        <v>1.1479999999999999</v>
      </c>
      <c r="M121">
        <v>0</v>
      </c>
      <c r="N121">
        <v>2.06</v>
      </c>
      <c r="O121">
        <v>0</v>
      </c>
    </row>
    <row r="122" spans="1:15" x14ac:dyDescent="0.3">
      <c r="A122">
        <v>124</v>
      </c>
      <c r="B122">
        <v>340860901</v>
      </c>
      <c r="C122">
        <v>1</v>
      </c>
      <c r="D122">
        <v>1.1359999999999999</v>
      </c>
      <c r="E122">
        <v>2</v>
      </c>
      <c r="F122">
        <v>0.69599999999999995</v>
      </c>
      <c r="G122">
        <v>1218</v>
      </c>
      <c r="H122">
        <v>609</v>
      </c>
      <c r="I122">
        <v>609</v>
      </c>
      <c r="J122">
        <v>0</v>
      </c>
      <c r="K122">
        <v>458</v>
      </c>
      <c r="L122">
        <v>5.5E-2</v>
      </c>
      <c r="M122">
        <v>0</v>
      </c>
      <c r="N122">
        <v>0</v>
      </c>
      <c r="O122">
        <v>0</v>
      </c>
    </row>
    <row r="123" spans="1:15" x14ac:dyDescent="0.3">
      <c r="A123">
        <v>125</v>
      </c>
      <c r="B123">
        <v>340955901</v>
      </c>
      <c r="C123">
        <v>15</v>
      </c>
      <c r="D123">
        <v>1.754</v>
      </c>
      <c r="E123">
        <v>6</v>
      </c>
      <c r="F123">
        <v>1.2609999999999999</v>
      </c>
      <c r="G123">
        <v>954</v>
      </c>
      <c r="H123">
        <v>482</v>
      </c>
      <c r="I123">
        <v>472</v>
      </c>
      <c r="J123">
        <v>10</v>
      </c>
      <c r="K123">
        <v>348</v>
      </c>
      <c r="L123">
        <v>1.3560000000000001</v>
      </c>
      <c r="M123">
        <v>0</v>
      </c>
      <c r="N123">
        <v>2.2010000000000001</v>
      </c>
      <c r="O123">
        <v>0</v>
      </c>
    </row>
    <row r="124" spans="1:15" x14ac:dyDescent="0.3">
      <c r="A124">
        <v>126</v>
      </c>
      <c r="B124">
        <v>341378901</v>
      </c>
      <c r="C124">
        <v>1</v>
      </c>
      <c r="D124">
        <v>1.7310000000000001</v>
      </c>
      <c r="E124">
        <v>5</v>
      </c>
      <c r="F124">
        <v>0.71399999999999997</v>
      </c>
      <c r="G124">
        <v>846</v>
      </c>
      <c r="H124">
        <v>423</v>
      </c>
      <c r="I124">
        <v>423</v>
      </c>
      <c r="J124">
        <v>0</v>
      </c>
      <c r="K124">
        <v>318</v>
      </c>
      <c r="L124">
        <v>1.98</v>
      </c>
      <c r="M124">
        <v>0</v>
      </c>
      <c r="N124">
        <v>0</v>
      </c>
      <c r="O124">
        <v>0</v>
      </c>
    </row>
    <row r="125" spans="1:15" x14ac:dyDescent="0.3">
      <c r="A125">
        <v>127</v>
      </c>
      <c r="B125">
        <v>342463701</v>
      </c>
      <c r="C125">
        <v>7</v>
      </c>
      <c r="D125">
        <v>1.5249999999999999</v>
      </c>
      <c r="E125">
        <v>6</v>
      </c>
      <c r="F125">
        <v>0.92300000000000004</v>
      </c>
      <c r="G125">
        <v>1213</v>
      </c>
      <c r="H125">
        <v>608</v>
      </c>
      <c r="I125">
        <v>605</v>
      </c>
      <c r="J125">
        <v>3</v>
      </c>
      <c r="K125">
        <v>458</v>
      </c>
      <c r="L125">
        <v>1.0780000000000001</v>
      </c>
      <c r="M125">
        <v>0.01</v>
      </c>
      <c r="N125">
        <v>1.68</v>
      </c>
      <c r="O125">
        <v>0.28999999999999998</v>
      </c>
    </row>
    <row r="126" spans="1:15" x14ac:dyDescent="0.3">
      <c r="A126">
        <v>128</v>
      </c>
      <c r="B126">
        <v>342552501</v>
      </c>
      <c r="C126">
        <v>12</v>
      </c>
      <c r="D126">
        <v>1.3460000000000001</v>
      </c>
      <c r="E126">
        <v>6</v>
      </c>
      <c r="F126">
        <v>0.93</v>
      </c>
      <c r="G126">
        <v>611</v>
      </c>
      <c r="H126">
        <v>310</v>
      </c>
      <c r="I126">
        <v>301</v>
      </c>
      <c r="J126">
        <v>9</v>
      </c>
      <c r="K126">
        <v>223</v>
      </c>
      <c r="L126">
        <v>1.08</v>
      </c>
      <c r="M126">
        <v>0.01</v>
      </c>
      <c r="N126">
        <v>0.93400000000000005</v>
      </c>
      <c r="O126">
        <v>0.08</v>
      </c>
    </row>
    <row r="127" spans="1:15" x14ac:dyDescent="0.3">
      <c r="A127">
        <v>129</v>
      </c>
      <c r="B127">
        <v>344386601</v>
      </c>
      <c r="C127">
        <v>7</v>
      </c>
      <c r="D127">
        <v>1.4239999999999999</v>
      </c>
      <c r="E127">
        <v>5</v>
      </c>
      <c r="F127">
        <v>0.84499999999999997</v>
      </c>
      <c r="G127">
        <v>728</v>
      </c>
      <c r="H127">
        <v>365</v>
      </c>
      <c r="I127">
        <v>363</v>
      </c>
      <c r="J127">
        <v>2</v>
      </c>
      <c r="K127">
        <v>266</v>
      </c>
      <c r="L127">
        <v>1.371</v>
      </c>
      <c r="M127">
        <v>0</v>
      </c>
      <c r="N127">
        <v>2.2360000000000002</v>
      </c>
      <c r="O127">
        <v>0</v>
      </c>
    </row>
    <row r="128" spans="1:15" x14ac:dyDescent="0.3">
      <c r="A128">
        <v>130</v>
      </c>
      <c r="B128">
        <v>345126301</v>
      </c>
      <c r="C128">
        <v>17</v>
      </c>
      <c r="D128">
        <v>1.464</v>
      </c>
      <c r="E128">
        <v>5</v>
      </c>
      <c r="F128">
        <v>0.76200000000000001</v>
      </c>
      <c r="G128">
        <v>338</v>
      </c>
      <c r="H128">
        <v>176</v>
      </c>
      <c r="I128">
        <v>162</v>
      </c>
      <c r="J128">
        <v>14</v>
      </c>
      <c r="K128">
        <v>122</v>
      </c>
      <c r="L128">
        <v>1.617</v>
      </c>
      <c r="M128">
        <v>0</v>
      </c>
      <c r="N128">
        <v>2.101</v>
      </c>
      <c r="O128">
        <v>0.06</v>
      </c>
    </row>
    <row r="129" spans="1:15" x14ac:dyDescent="0.3">
      <c r="A129">
        <v>131</v>
      </c>
      <c r="B129">
        <v>345397901</v>
      </c>
      <c r="C129">
        <v>11</v>
      </c>
      <c r="D129">
        <v>1.36</v>
      </c>
      <c r="E129">
        <v>6</v>
      </c>
      <c r="F129">
        <v>0.83499999999999996</v>
      </c>
      <c r="G129">
        <v>914</v>
      </c>
      <c r="H129">
        <v>460</v>
      </c>
      <c r="I129">
        <v>454</v>
      </c>
      <c r="J129">
        <v>6</v>
      </c>
      <c r="K129">
        <v>340</v>
      </c>
      <c r="L129">
        <v>1.1100000000000001</v>
      </c>
      <c r="M129">
        <v>0</v>
      </c>
      <c r="N129">
        <v>1.069</v>
      </c>
      <c r="O129">
        <v>0</v>
      </c>
    </row>
    <row r="130" spans="1:15" x14ac:dyDescent="0.3">
      <c r="A130">
        <v>132</v>
      </c>
      <c r="B130">
        <v>346006301</v>
      </c>
      <c r="C130">
        <v>2</v>
      </c>
      <c r="D130">
        <v>1.4950000000000001</v>
      </c>
      <c r="E130">
        <v>6</v>
      </c>
      <c r="F130">
        <v>1.268</v>
      </c>
      <c r="G130">
        <v>1092</v>
      </c>
      <c r="H130">
        <v>546</v>
      </c>
      <c r="I130">
        <v>546</v>
      </c>
      <c r="J130">
        <v>0</v>
      </c>
      <c r="K130">
        <v>402</v>
      </c>
      <c r="L130">
        <v>0.91700000000000004</v>
      </c>
      <c r="M130">
        <v>0</v>
      </c>
      <c r="N130">
        <v>0.24</v>
      </c>
      <c r="O130">
        <v>0</v>
      </c>
    </row>
    <row r="131" spans="1:15" x14ac:dyDescent="0.3">
      <c r="A131">
        <v>133</v>
      </c>
      <c r="B131">
        <v>347058701</v>
      </c>
      <c r="C131">
        <v>9</v>
      </c>
      <c r="D131">
        <v>1.508</v>
      </c>
      <c r="E131">
        <v>6</v>
      </c>
      <c r="F131">
        <v>0.81</v>
      </c>
      <c r="G131">
        <v>1582</v>
      </c>
      <c r="H131">
        <v>793</v>
      </c>
      <c r="I131">
        <v>789</v>
      </c>
      <c r="J131">
        <v>4</v>
      </c>
      <c r="K131">
        <v>592</v>
      </c>
      <c r="L131">
        <v>1.1160000000000001</v>
      </c>
      <c r="M131">
        <v>0</v>
      </c>
      <c r="N131">
        <v>2.1070000000000002</v>
      </c>
      <c r="O131">
        <v>0.11</v>
      </c>
    </row>
    <row r="132" spans="1:15" x14ac:dyDescent="0.3">
      <c r="A132">
        <v>134</v>
      </c>
      <c r="B132">
        <v>348560401</v>
      </c>
      <c r="C132">
        <v>18</v>
      </c>
      <c r="D132">
        <v>1.6910000000000001</v>
      </c>
      <c r="E132">
        <v>6</v>
      </c>
      <c r="F132">
        <v>1.2330000000000001</v>
      </c>
      <c r="G132">
        <v>1627</v>
      </c>
      <c r="H132">
        <v>819</v>
      </c>
      <c r="I132">
        <v>808</v>
      </c>
      <c r="J132">
        <v>11</v>
      </c>
      <c r="K132">
        <v>596</v>
      </c>
      <c r="L132">
        <v>1.177</v>
      </c>
      <c r="M132">
        <v>0</v>
      </c>
      <c r="N132">
        <v>1.5049999999999999</v>
      </c>
      <c r="O132">
        <v>0</v>
      </c>
    </row>
    <row r="133" spans="1:15" x14ac:dyDescent="0.3">
      <c r="A133">
        <v>135</v>
      </c>
      <c r="B133">
        <v>348606901</v>
      </c>
      <c r="C133">
        <v>13</v>
      </c>
      <c r="D133">
        <v>1.405</v>
      </c>
      <c r="E133">
        <v>6</v>
      </c>
      <c r="F133">
        <v>0.88</v>
      </c>
      <c r="G133">
        <v>1595</v>
      </c>
      <c r="H133">
        <v>801</v>
      </c>
      <c r="I133">
        <v>794</v>
      </c>
      <c r="J133">
        <v>7</v>
      </c>
      <c r="K133">
        <v>590</v>
      </c>
      <c r="L133">
        <v>1.1719999999999999</v>
      </c>
      <c r="M133">
        <v>0</v>
      </c>
      <c r="N133">
        <v>1.679</v>
      </c>
      <c r="O133">
        <v>0</v>
      </c>
    </row>
    <row r="134" spans="1:15" x14ac:dyDescent="0.3">
      <c r="A134">
        <v>136</v>
      </c>
      <c r="B134">
        <v>351329101</v>
      </c>
      <c r="C134">
        <v>1</v>
      </c>
      <c r="D134">
        <v>1.7390000000000001</v>
      </c>
      <c r="E134">
        <v>4</v>
      </c>
      <c r="F134">
        <v>1.337</v>
      </c>
      <c r="G134">
        <v>1574</v>
      </c>
      <c r="H134">
        <v>787</v>
      </c>
      <c r="I134">
        <v>787</v>
      </c>
      <c r="J134">
        <v>0</v>
      </c>
      <c r="K134">
        <v>596</v>
      </c>
      <c r="L134">
        <v>1.82</v>
      </c>
      <c r="M134">
        <v>0</v>
      </c>
      <c r="N134">
        <v>0</v>
      </c>
      <c r="O134">
        <v>0</v>
      </c>
    </row>
    <row r="135" spans="1:15" x14ac:dyDescent="0.3">
      <c r="A135">
        <v>137</v>
      </c>
      <c r="B135">
        <v>353021501</v>
      </c>
      <c r="C135">
        <v>1</v>
      </c>
      <c r="D135">
        <v>2.56</v>
      </c>
      <c r="E135">
        <v>4</v>
      </c>
      <c r="F135">
        <v>1.218</v>
      </c>
      <c r="G135">
        <v>444</v>
      </c>
      <c r="H135">
        <v>222</v>
      </c>
      <c r="I135">
        <v>222</v>
      </c>
      <c r="J135">
        <v>0</v>
      </c>
      <c r="K135">
        <v>161</v>
      </c>
      <c r="L135">
        <v>3.4249999999999998</v>
      </c>
      <c r="M135">
        <v>0</v>
      </c>
      <c r="N135">
        <v>0.97299999999999998</v>
      </c>
      <c r="O135">
        <v>0</v>
      </c>
    </row>
    <row r="136" spans="1:15" x14ac:dyDescent="0.3">
      <c r="A136">
        <v>139</v>
      </c>
      <c r="B136">
        <v>356373201</v>
      </c>
      <c r="C136">
        <v>8</v>
      </c>
      <c r="D136">
        <v>1.534</v>
      </c>
      <c r="E136">
        <v>6</v>
      </c>
      <c r="F136">
        <v>1.01</v>
      </c>
      <c r="G136">
        <v>1400</v>
      </c>
      <c r="H136">
        <v>702</v>
      </c>
      <c r="I136">
        <v>698</v>
      </c>
      <c r="J136">
        <v>4</v>
      </c>
      <c r="K136">
        <v>525</v>
      </c>
      <c r="L136">
        <v>0.81699999999999995</v>
      </c>
      <c r="M136">
        <v>0</v>
      </c>
      <c r="N136">
        <v>1.306</v>
      </c>
      <c r="O136">
        <v>0</v>
      </c>
    </row>
    <row r="137" spans="1:15" x14ac:dyDescent="0.3">
      <c r="A137">
        <v>140</v>
      </c>
      <c r="B137">
        <v>358732701</v>
      </c>
      <c r="C137">
        <v>9</v>
      </c>
      <c r="D137">
        <v>1.41</v>
      </c>
      <c r="E137">
        <v>6</v>
      </c>
      <c r="F137">
        <v>1.0409999999999999</v>
      </c>
      <c r="G137">
        <v>1584</v>
      </c>
      <c r="H137">
        <v>794</v>
      </c>
      <c r="I137">
        <v>790</v>
      </c>
      <c r="J137">
        <v>4</v>
      </c>
      <c r="K137">
        <v>590</v>
      </c>
      <c r="L137">
        <v>0.81799999999999995</v>
      </c>
      <c r="M137">
        <v>0</v>
      </c>
      <c r="N137">
        <v>2.1080000000000001</v>
      </c>
      <c r="O137">
        <v>0.11</v>
      </c>
    </row>
    <row r="138" spans="1:15" x14ac:dyDescent="0.3">
      <c r="A138">
        <v>141</v>
      </c>
      <c r="B138">
        <v>360465001</v>
      </c>
      <c r="C138">
        <v>1</v>
      </c>
      <c r="D138">
        <v>2.597</v>
      </c>
      <c r="E138">
        <v>4</v>
      </c>
      <c r="F138">
        <v>0.72899999999999998</v>
      </c>
      <c r="G138">
        <v>1592</v>
      </c>
      <c r="H138">
        <v>796</v>
      </c>
      <c r="I138">
        <v>796</v>
      </c>
      <c r="J138">
        <v>0</v>
      </c>
      <c r="K138">
        <v>596</v>
      </c>
      <c r="L138">
        <v>3.883</v>
      </c>
      <c r="M138">
        <v>0</v>
      </c>
      <c r="N138">
        <v>0</v>
      </c>
      <c r="O138">
        <v>0</v>
      </c>
    </row>
    <row r="139" spans="1:15" x14ac:dyDescent="0.3">
      <c r="A139">
        <v>142</v>
      </c>
      <c r="B139">
        <v>364627301</v>
      </c>
      <c r="C139">
        <v>3</v>
      </c>
      <c r="D139">
        <v>1.5249999999999999</v>
      </c>
      <c r="E139">
        <v>6</v>
      </c>
      <c r="F139">
        <v>1.081</v>
      </c>
      <c r="G139">
        <v>1590</v>
      </c>
      <c r="H139">
        <v>795</v>
      </c>
      <c r="I139">
        <v>795</v>
      </c>
      <c r="J139">
        <v>0</v>
      </c>
      <c r="K139">
        <v>591</v>
      </c>
      <c r="L139">
        <v>0.85599999999999998</v>
      </c>
      <c r="M139">
        <v>0.22</v>
      </c>
      <c r="N139">
        <v>0.44400000000000001</v>
      </c>
      <c r="O139">
        <v>0</v>
      </c>
    </row>
    <row r="140" spans="1:15" x14ac:dyDescent="0.3">
      <c r="A140">
        <v>143</v>
      </c>
      <c r="B140">
        <v>365969701</v>
      </c>
      <c r="C140">
        <v>1</v>
      </c>
      <c r="D140">
        <v>1.5680000000000001</v>
      </c>
      <c r="E140">
        <v>3</v>
      </c>
      <c r="F140">
        <v>0.86799999999999999</v>
      </c>
      <c r="G140">
        <v>1582</v>
      </c>
      <c r="H140">
        <v>791</v>
      </c>
      <c r="I140">
        <v>791</v>
      </c>
      <c r="J140">
        <v>0</v>
      </c>
      <c r="K140">
        <v>592</v>
      </c>
      <c r="L140">
        <v>1.8680000000000001</v>
      </c>
      <c r="M140">
        <v>0</v>
      </c>
      <c r="N140">
        <v>0.504</v>
      </c>
      <c r="O140">
        <v>0</v>
      </c>
    </row>
    <row r="141" spans="1:15" x14ac:dyDescent="0.3">
      <c r="A141">
        <v>144</v>
      </c>
      <c r="B141">
        <v>368897601</v>
      </c>
      <c r="C141">
        <v>18</v>
      </c>
      <c r="D141">
        <v>1.8979999999999999</v>
      </c>
      <c r="E141">
        <v>6</v>
      </c>
      <c r="F141">
        <v>1.2270000000000001</v>
      </c>
      <c r="G141">
        <v>531</v>
      </c>
      <c r="H141">
        <v>272</v>
      </c>
      <c r="I141">
        <v>259</v>
      </c>
      <c r="J141">
        <v>13</v>
      </c>
      <c r="K141">
        <v>189</v>
      </c>
      <c r="L141">
        <v>1.6040000000000001</v>
      </c>
      <c r="M141">
        <v>0</v>
      </c>
      <c r="N141">
        <v>2.3620000000000001</v>
      </c>
      <c r="O141">
        <v>0</v>
      </c>
    </row>
    <row r="142" spans="1:15" x14ac:dyDescent="0.3">
      <c r="A142">
        <v>145</v>
      </c>
      <c r="B142">
        <v>370070501</v>
      </c>
      <c r="C142">
        <v>17</v>
      </c>
      <c r="D142">
        <v>1.8160000000000001</v>
      </c>
      <c r="E142">
        <v>5</v>
      </c>
      <c r="F142">
        <v>0.98299999999999998</v>
      </c>
      <c r="G142">
        <v>1542</v>
      </c>
      <c r="H142">
        <v>777</v>
      </c>
      <c r="I142">
        <v>765</v>
      </c>
      <c r="J142">
        <v>12</v>
      </c>
      <c r="K142">
        <v>571</v>
      </c>
      <c r="L142">
        <v>1.27</v>
      </c>
      <c r="M142">
        <v>0</v>
      </c>
      <c r="N142">
        <v>1.6120000000000001</v>
      </c>
      <c r="O142">
        <v>0</v>
      </c>
    </row>
    <row r="143" spans="1:15" x14ac:dyDescent="0.3">
      <c r="A143">
        <v>146</v>
      </c>
      <c r="B143">
        <v>373885001</v>
      </c>
      <c r="C143">
        <v>8</v>
      </c>
      <c r="D143">
        <v>1.71</v>
      </c>
      <c r="E143">
        <v>5</v>
      </c>
      <c r="F143">
        <v>0.93799999999999994</v>
      </c>
      <c r="G143">
        <v>649</v>
      </c>
      <c r="H143">
        <v>327</v>
      </c>
      <c r="I143">
        <v>322</v>
      </c>
      <c r="J143">
        <v>5</v>
      </c>
      <c r="K143">
        <v>240</v>
      </c>
      <c r="L143">
        <v>1.3120000000000001</v>
      </c>
      <c r="M143">
        <v>0</v>
      </c>
      <c r="N143">
        <v>1.9870000000000001</v>
      </c>
      <c r="O143">
        <v>0</v>
      </c>
    </row>
    <row r="144" spans="1:15" x14ac:dyDescent="0.3">
      <c r="A144">
        <v>147</v>
      </c>
      <c r="B144">
        <v>376055601</v>
      </c>
      <c r="C144">
        <v>16</v>
      </c>
      <c r="D144">
        <v>2.536</v>
      </c>
      <c r="E144">
        <v>6</v>
      </c>
      <c r="F144">
        <v>1.4059999999999999</v>
      </c>
      <c r="G144">
        <v>215</v>
      </c>
      <c r="H144">
        <v>112</v>
      </c>
      <c r="I144">
        <v>103</v>
      </c>
      <c r="J144">
        <v>9</v>
      </c>
      <c r="K144">
        <v>70</v>
      </c>
      <c r="L144">
        <v>2.9550000000000001</v>
      </c>
      <c r="M144">
        <v>0</v>
      </c>
      <c r="N144">
        <v>1.3919999999999999</v>
      </c>
      <c r="O144">
        <v>0</v>
      </c>
    </row>
    <row r="145" spans="1:15" x14ac:dyDescent="0.3">
      <c r="A145">
        <v>148</v>
      </c>
      <c r="B145">
        <v>378981801</v>
      </c>
      <c r="C145">
        <v>17</v>
      </c>
      <c r="D145">
        <v>2.0670000000000002</v>
      </c>
      <c r="E145">
        <v>6</v>
      </c>
      <c r="F145">
        <v>1.429</v>
      </c>
      <c r="G145">
        <v>367</v>
      </c>
      <c r="H145">
        <v>189</v>
      </c>
      <c r="I145">
        <v>178</v>
      </c>
      <c r="J145">
        <v>11</v>
      </c>
      <c r="K145">
        <v>126</v>
      </c>
      <c r="L145">
        <v>1.879</v>
      </c>
      <c r="M145">
        <v>0</v>
      </c>
      <c r="N145">
        <v>1.4350000000000001</v>
      </c>
      <c r="O145">
        <v>0</v>
      </c>
    </row>
    <row r="146" spans="1:15" x14ac:dyDescent="0.3">
      <c r="A146">
        <v>149</v>
      </c>
      <c r="B146">
        <v>380010101</v>
      </c>
      <c r="C146">
        <v>9</v>
      </c>
      <c r="D146">
        <v>2.52</v>
      </c>
      <c r="E146">
        <v>6</v>
      </c>
      <c r="F146">
        <v>1.3939999999999999</v>
      </c>
      <c r="G146">
        <v>64</v>
      </c>
      <c r="H146">
        <v>35</v>
      </c>
      <c r="I146">
        <v>29</v>
      </c>
      <c r="J146">
        <v>6</v>
      </c>
      <c r="K146">
        <v>20</v>
      </c>
      <c r="L146">
        <v>3.3050000000000002</v>
      </c>
      <c r="M146">
        <v>0</v>
      </c>
      <c r="N146">
        <v>0.66800000000000004</v>
      </c>
      <c r="O146">
        <v>0</v>
      </c>
    </row>
    <row r="147" spans="1:15" x14ac:dyDescent="0.3">
      <c r="A147">
        <v>150</v>
      </c>
      <c r="B147">
        <v>380172301</v>
      </c>
      <c r="C147">
        <v>1</v>
      </c>
      <c r="D147">
        <v>1.5509999999999999</v>
      </c>
      <c r="E147">
        <v>3</v>
      </c>
      <c r="F147">
        <v>1.226</v>
      </c>
      <c r="G147">
        <v>1562</v>
      </c>
      <c r="H147">
        <v>781</v>
      </c>
      <c r="I147">
        <v>781</v>
      </c>
      <c r="J147">
        <v>0</v>
      </c>
      <c r="K147">
        <v>590</v>
      </c>
      <c r="L147">
        <v>1.145</v>
      </c>
      <c r="M147">
        <v>0.01</v>
      </c>
      <c r="N147">
        <v>0</v>
      </c>
      <c r="O147">
        <v>1</v>
      </c>
    </row>
    <row r="148" spans="1:15" x14ac:dyDescent="0.3">
      <c r="A148">
        <v>151</v>
      </c>
      <c r="B148">
        <v>385043601</v>
      </c>
      <c r="C148">
        <v>16</v>
      </c>
      <c r="D148">
        <v>1.2430000000000001</v>
      </c>
      <c r="E148">
        <v>5</v>
      </c>
      <c r="F148">
        <v>0.73399999999999999</v>
      </c>
      <c r="G148">
        <v>1515</v>
      </c>
      <c r="H148">
        <v>763</v>
      </c>
      <c r="I148">
        <v>752</v>
      </c>
      <c r="J148">
        <v>11</v>
      </c>
      <c r="K148">
        <v>564</v>
      </c>
      <c r="L148">
        <v>0.96499999999999997</v>
      </c>
      <c r="M148">
        <v>0</v>
      </c>
      <c r="N148">
        <v>1.264</v>
      </c>
      <c r="O148">
        <v>0</v>
      </c>
    </row>
    <row r="149" spans="1:15" x14ac:dyDescent="0.3">
      <c r="A149">
        <v>152</v>
      </c>
      <c r="B149">
        <v>386517601</v>
      </c>
      <c r="C149">
        <v>14</v>
      </c>
      <c r="D149">
        <v>1.6439999999999999</v>
      </c>
      <c r="E149">
        <v>6</v>
      </c>
      <c r="F149">
        <v>1.0449999999999999</v>
      </c>
      <c r="G149">
        <v>1426</v>
      </c>
      <c r="H149">
        <v>719</v>
      </c>
      <c r="I149">
        <v>707</v>
      </c>
      <c r="J149">
        <v>12</v>
      </c>
      <c r="K149">
        <v>529</v>
      </c>
      <c r="L149">
        <v>1.1859999999999999</v>
      </c>
      <c r="M149">
        <v>0</v>
      </c>
      <c r="N149">
        <v>1.5289999999999999</v>
      </c>
      <c r="O149">
        <v>0</v>
      </c>
    </row>
    <row r="150" spans="1:15" x14ac:dyDescent="0.3">
      <c r="A150">
        <v>154</v>
      </c>
      <c r="B150">
        <v>389872601</v>
      </c>
      <c r="C150">
        <v>8</v>
      </c>
      <c r="D150">
        <v>1.6779999999999999</v>
      </c>
      <c r="E150">
        <v>5</v>
      </c>
      <c r="F150">
        <v>0.82299999999999995</v>
      </c>
      <c r="G150">
        <v>1562</v>
      </c>
      <c r="H150">
        <v>784</v>
      </c>
      <c r="I150">
        <v>778</v>
      </c>
      <c r="J150">
        <v>6</v>
      </c>
      <c r="K150">
        <v>591</v>
      </c>
      <c r="L150">
        <v>1.0129999999999999</v>
      </c>
      <c r="M150">
        <v>0</v>
      </c>
      <c r="N150">
        <v>1.625</v>
      </c>
      <c r="O150">
        <v>0</v>
      </c>
    </row>
    <row r="151" spans="1:15" x14ac:dyDescent="0.3">
      <c r="A151">
        <v>155</v>
      </c>
      <c r="B151">
        <v>395191801</v>
      </c>
      <c r="C151">
        <v>1</v>
      </c>
      <c r="D151">
        <v>3.0539999999999998</v>
      </c>
      <c r="E151">
        <v>4</v>
      </c>
      <c r="F151">
        <v>1.2</v>
      </c>
      <c r="G151">
        <v>1310</v>
      </c>
      <c r="H151">
        <v>655</v>
      </c>
      <c r="I151">
        <v>655</v>
      </c>
      <c r="J151">
        <v>0</v>
      </c>
      <c r="K151">
        <v>493</v>
      </c>
      <c r="L151">
        <v>4.2329999999999997</v>
      </c>
      <c r="M151">
        <v>0</v>
      </c>
      <c r="N151">
        <v>0.20200000000000001</v>
      </c>
      <c r="O151">
        <v>0</v>
      </c>
    </row>
    <row r="152" spans="1:15" x14ac:dyDescent="0.3">
      <c r="A152">
        <v>156</v>
      </c>
      <c r="B152">
        <v>395575601</v>
      </c>
      <c r="C152">
        <v>5</v>
      </c>
      <c r="D152">
        <v>2.1709999999999998</v>
      </c>
      <c r="E152">
        <v>6</v>
      </c>
      <c r="F152">
        <v>1.4350000000000001</v>
      </c>
      <c r="G152">
        <v>1153</v>
      </c>
      <c r="H152">
        <v>578</v>
      </c>
      <c r="I152">
        <v>575</v>
      </c>
      <c r="J152">
        <v>3</v>
      </c>
      <c r="K152">
        <v>418</v>
      </c>
      <c r="L152">
        <v>1.419</v>
      </c>
      <c r="M152">
        <v>0</v>
      </c>
      <c r="N152">
        <v>1.3520000000000001</v>
      </c>
      <c r="O152">
        <v>0</v>
      </c>
    </row>
    <row r="153" spans="1:15" x14ac:dyDescent="0.3">
      <c r="A153">
        <v>157</v>
      </c>
      <c r="B153">
        <v>398396501</v>
      </c>
      <c r="C153">
        <v>5</v>
      </c>
      <c r="D153">
        <v>1.6259999999999999</v>
      </c>
      <c r="E153">
        <v>6</v>
      </c>
      <c r="F153">
        <v>1.2190000000000001</v>
      </c>
      <c r="G153">
        <v>1581</v>
      </c>
      <c r="H153">
        <v>792</v>
      </c>
      <c r="I153">
        <v>789</v>
      </c>
      <c r="J153">
        <v>3</v>
      </c>
      <c r="K153">
        <v>592</v>
      </c>
      <c r="L153">
        <v>1.236</v>
      </c>
      <c r="M153">
        <v>0</v>
      </c>
      <c r="N153">
        <v>0.54900000000000004</v>
      </c>
      <c r="O153">
        <v>0</v>
      </c>
    </row>
    <row r="154" spans="1:15" x14ac:dyDescent="0.3">
      <c r="A154">
        <v>159</v>
      </c>
      <c r="B154">
        <v>398553001</v>
      </c>
      <c r="C154">
        <v>1</v>
      </c>
      <c r="D154">
        <v>2.2080000000000002</v>
      </c>
      <c r="E154">
        <v>2</v>
      </c>
      <c r="F154">
        <v>1.052</v>
      </c>
      <c r="G154">
        <v>1586</v>
      </c>
      <c r="H154">
        <v>793</v>
      </c>
      <c r="I154">
        <v>793</v>
      </c>
      <c r="J154">
        <v>0</v>
      </c>
      <c r="K154">
        <v>595</v>
      </c>
      <c r="L154">
        <v>1.9990000000000001</v>
      </c>
      <c r="M154">
        <v>0</v>
      </c>
      <c r="N154">
        <v>0</v>
      </c>
      <c r="O154">
        <v>0</v>
      </c>
    </row>
    <row r="155" spans="1:15" x14ac:dyDescent="0.3">
      <c r="A155">
        <v>161</v>
      </c>
      <c r="B155">
        <v>400578401</v>
      </c>
      <c r="C155">
        <v>1</v>
      </c>
      <c r="D155">
        <v>2.1059999999999999</v>
      </c>
      <c r="E155">
        <v>4</v>
      </c>
      <c r="F155">
        <v>1.0109999999999999</v>
      </c>
      <c r="G155">
        <v>826</v>
      </c>
      <c r="H155">
        <v>413</v>
      </c>
      <c r="I155">
        <v>413</v>
      </c>
      <c r="J155">
        <v>0</v>
      </c>
      <c r="K155">
        <v>309</v>
      </c>
      <c r="L155">
        <v>2.8809999999999998</v>
      </c>
      <c r="M155">
        <v>0</v>
      </c>
      <c r="N155">
        <v>0</v>
      </c>
      <c r="O155">
        <v>0</v>
      </c>
    </row>
    <row r="156" spans="1:15" x14ac:dyDescent="0.3">
      <c r="A156">
        <v>162</v>
      </c>
      <c r="B156">
        <v>401584801</v>
      </c>
      <c r="C156">
        <v>1</v>
      </c>
      <c r="D156">
        <v>0.96599999999999997</v>
      </c>
      <c r="E156">
        <v>1</v>
      </c>
      <c r="F156">
        <v>0.70799999999999996</v>
      </c>
      <c r="G156">
        <v>1612</v>
      </c>
      <c r="H156">
        <v>806</v>
      </c>
      <c r="I156">
        <v>806</v>
      </c>
      <c r="J156">
        <v>0</v>
      </c>
      <c r="K156">
        <v>595</v>
      </c>
      <c r="L156">
        <v>4.9000000000000002E-2</v>
      </c>
      <c r="M156">
        <v>0</v>
      </c>
      <c r="N156">
        <v>0</v>
      </c>
      <c r="O156">
        <v>0</v>
      </c>
    </row>
    <row r="157" spans="1:15" x14ac:dyDescent="0.3">
      <c r="A157">
        <v>163</v>
      </c>
      <c r="B157">
        <v>401846601</v>
      </c>
      <c r="C157">
        <v>1</v>
      </c>
      <c r="D157">
        <v>2.09</v>
      </c>
      <c r="E157">
        <v>4</v>
      </c>
      <c r="F157">
        <v>1.0660000000000001</v>
      </c>
      <c r="G157">
        <v>828</v>
      </c>
      <c r="H157">
        <v>414</v>
      </c>
      <c r="I157">
        <v>414</v>
      </c>
      <c r="J157">
        <v>0</v>
      </c>
      <c r="K157">
        <v>312</v>
      </c>
      <c r="L157">
        <v>2.875</v>
      </c>
      <c r="M157">
        <v>0</v>
      </c>
      <c r="N157">
        <v>0.504</v>
      </c>
      <c r="O157">
        <v>0</v>
      </c>
    </row>
    <row r="158" spans="1:15" x14ac:dyDescent="0.3">
      <c r="A158">
        <v>164</v>
      </c>
      <c r="B158">
        <v>402248101</v>
      </c>
      <c r="C158">
        <v>1</v>
      </c>
      <c r="D158">
        <v>1.3919999999999999</v>
      </c>
      <c r="E158">
        <v>3</v>
      </c>
      <c r="F158">
        <v>0.91</v>
      </c>
      <c r="G158">
        <v>1578</v>
      </c>
      <c r="H158">
        <v>789</v>
      </c>
      <c r="I158">
        <v>789</v>
      </c>
      <c r="J158">
        <v>0</v>
      </c>
      <c r="K158">
        <v>595</v>
      </c>
      <c r="L158">
        <v>0.64</v>
      </c>
      <c r="M158">
        <v>0</v>
      </c>
      <c r="N158">
        <v>0</v>
      </c>
      <c r="O158">
        <v>0</v>
      </c>
    </row>
    <row r="159" spans="1:15" x14ac:dyDescent="0.3">
      <c r="A159">
        <v>166</v>
      </c>
      <c r="B159">
        <v>406566101</v>
      </c>
      <c r="C159">
        <v>1</v>
      </c>
      <c r="D159">
        <v>1.7869999999999999</v>
      </c>
      <c r="E159">
        <v>4</v>
      </c>
      <c r="F159">
        <v>0.73599999999999999</v>
      </c>
      <c r="G159">
        <v>1594</v>
      </c>
      <c r="H159">
        <v>797</v>
      </c>
      <c r="I159">
        <v>797</v>
      </c>
      <c r="J159">
        <v>0</v>
      </c>
      <c r="K159">
        <v>593</v>
      </c>
      <c r="L159">
        <v>2.089</v>
      </c>
      <c r="M159">
        <v>0</v>
      </c>
      <c r="N159">
        <v>0.253</v>
      </c>
      <c r="O159">
        <v>0</v>
      </c>
    </row>
    <row r="160" spans="1:15" x14ac:dyDescent="0.3">
      <c r="A160">
        <v>167</v>
      </c>
      <c r="B160">
        <v>406603701</v>
      </c>
      <c r="C160">
        <v>12</v>
      </c>
      <c r="D160">
        <v>1.498</v>
      </c>
      <c r="E160">
        <v>6</v>
      </c>
      <c r="F160">
        <v>0.91100000000000003</v>
      </c>
      <c r="G160">
        <v>1604</v>
      </c>
      <c r="H160">
        <v>806</v>
      </c>
      <c r="I160">
        <v>798</v>
      </c>
      <c r="J160">
        <v>8</v>
      </c>
      <c r="K160">
        <v>596</v>
      </c>
      <c r="L160">
        <v>0.91</v>
      </c>
      <c r="M160">
        <v>0</v>
      </c>
      <c r="N160">
        <v>1.54</v>
      </c>
      <c r="O160">
        <v>0</v>
      </c>
    </row>
    <row r="161" spans="1:15" x14ac:dyDescent="0.3">
      <c r="A161">
        <v>168</v>
      </c>
      <c r="B161">
        <v>408721401</v>
      </c>
      <c r="C161">
        <v>14</v>
      </c>
      <c r="D161">
        <v>1.5940000000000001</v>
      </c>
      <c r="E161">
        <v>6</v>
      </c>
      <c r="F161">
        <v>0.91700000000000004</v>
      </c>
      <c r="G161">
        <v>997</v>
      </c>
      <c r="H161">
        <v>503</v>
      </c>
      <c r="I161">
        <v>494</v>
      </c>
      <c r="J161">
        <v>9</v>
      </c>
      <c r="K161">
        <v>375</v>
      </c>
      <c r="L161">
        <v>1.45</v>
      </c>
      <c r="M161">
        <v>0</v>
      </c>
      <c r="N161">
        <v>0.92500000000000004</v>
      </c>
      <c r="O161">
        <v>7.0000000000000007E-2</v>
      </c>
    </row>
    <row r="162" spans="1:15" x14ac:dyDescent="0.3">
      <c r="A162">
        <v>169</v>
      </c>
      <c r="B162">
        <v>408855301</v>
      </c>
      <c r="C162">
        <v>12</v>
      </c>
      <c r="D162">
        <v>1.6519999999999999</v>
      </c>
      <c r="E162">
        <v>6</v>
      </c>
      <c r="F162">
        <v>0.82499999999999996</v>
      </c>
      <c r="G162">
        <v>1193</v>
      </c>
      <c r="H162">
        <v>600</v>
      </c>
      <c r="I162">
        <v>593</v>
      </c>
      <c r="J162">
        <v>7</v>
      </c>
      <c r="K162">
        <v>441</v>
      </c>
      <c r="L162">
        <v>0.97399999999999998</v>
      </c>
      <c r="M162">
        <v>0</v>
      </c>
      <c r="N162">
        <v>1.734</v>
      </c>
      <c r="O162">
        <v>0</v>
      </c>
    </row>
    <row r="163" spans="1:15" x14ac:dyDescent="0.3">
      <c r="A163">
        <v>170</v>
      </c>
      <c r="B163">
        <v>409305601</v>
      </c>
      <c r="C163">
        <v>1</v>
      </c>
      <c r="D163">
        <v>1.92</v>
      </c>
      <c r="E163">
        <v>2</v>
      </c>
      <c r="F163">
        <v>1.002</v>
      </c>
      <c r="G163">
        <v>886</v>
      </c>
      <c r="H163">
        <v>443</v>
      </c>
      <c r="I163">
        <v>443</v>
      </c>
      <c r="J163">
        <v>0</v>
      </c>
      <c r="K163">
        <v>334</v>
      </c>
      <c r="L163">
        <v>1.9890000000000001</v>
      </c>
      <c r="M163">
        <v>0</v>
      </c>
      <c r="N163">
        <v>0</v>
      </c>
      <c r="O163">
        <v>0</v>
      </c>
    </row>
    <row r="164" spans="1:15" x14ac:dyDescent="0.3">
      <c r="A164">
        <v>171</v>
      </c>
      <c r="B164">
        <v>409319701</v>
      </c>
      <c r="C164">
        <v>1</v>
      </c>
      <c r="D164">
        <v>1.421</v>
      </c>
      <c r="E164">
        <v>5</v>
      </c>
      <c r="F164">
        <v>0.88</v>
      </c>
      <c r="G164">
        <v>1592</v>
      </c>
      <c r="H164">
        <v>796</v>
      </c>
      <c r="I164">
        <v>796</v>
      </c>
      <c r="J164">
        <v>0</v>
      </c>
      <c r="K164">
        <v>592</v>
      </c>
      <c r="L164">
        <v>1.0580000000000001</v>
      </c>
      <c r="M164">
        <v>0</v>
      </c>
      <c r="N164">
        <v>0.14499999999999999</v>
      </c>
      <c r="O164">
        <v>0</v>
      </c>
    </row>
    <row r="165" spans="1:15" x14ac:dyDescent="0.3">
      <c r="A165">
        <v>172</v>
      </c>
      <c r="B165">
        <v>409470301</v>
      </c>
      <c r="C165">
        <v>1</v>
      </c>
      <c r="D165">
        <v>1.3720000000000001</v>
      </c>
      <c r="E165">
        <v>3</v>
      </c>
      <c r="F165">
        <v>0.90100000000000002</v>
      </c>
      <c r="G165">
        <v>1582</v>
      </c>
      <c r="H165">
        <v>791</v>
      </c>
      <c r="I165">
        <v>791</v>
      </c>
      <c r="J165">
        <v>0</v>
      </c>
      <c r="K165">
        <v>590</v>
      </c>
      <c r="L165">
        <v>0.63400000000000001</v>
      </c>
      <c r="M165">
        <v>0</v>
      </c>
      <c r="N165">
        <v>4.4999999999999998E-2</v>
      </c>
      <c r="O165">
        <v>0</v>
      </c>
    </row>
    <row r="166" spans="1:15" x14ac:dyDescent="0.3">
      <c r="A166">
        <v>173</v>
      </c>
      <c r="B166">
        <v>410577001</v>
      </c>
      <c r="C166">
        <v>1</v>
      </c>
      <c r="D166">
        <v>2.819</v>
      </c>
      <c r="E166">
        <v>4</v>
      </c>
      <c r="F166">
        <v>1.427</v>
      </c>
      <c r="G166">
        <v>1618</v>
      </c>
      <c r="H166">
        <v>809</v>
      </c>
      <c r="I166">
        <v>809</v>
      </c>
      <c r="J166">
        <v>0</v>
      </c>
      <c r="K166">
        <v>595</v>
      </c>
      <c r="L166">
        <v>3.8769999999999998</v>
      </c>
      <c r="M166">
        <v>0</v>
      </c>
      <c r="N166">
        <v>0</v>
      </c>
      <c r="O166">
        <v>0</v>
      </c>
    </row>
    <row r="167" spans="1:15" x14ac:dyDescent="0.3">
      <c r="A167">
        <v>174</v>
      </c>
      <c r="B167">
        <v>410979301</v>
      </c>
      <c r="C167">
        <v>2</v>
      </c>
      <c r="D167">
        <v>1.88</v>
      </c>
      <c r="E167">
        <v>6</v>
      </c>
      <c r="F167">
        <v>0.89800000000000002</v>
      </c>
      <c r="G167">
        <v>1416</v>
      </c>
      <c r="H167">
        <v>708</v>
      </c>
      <c r="I167">
        <v>708</v>
      </c>
      <c r="J167">
        <v>0</v>
      </c>
      <c r="K167">
        <v>532</v>
      </c>
      <c r="L167">
        <v>1.2849999999999999</v>
      </c>
      <c r="M167">
        <v>0</v>
      </c>
      <c r="N167">
        <v>5.5E-2</v>
      </c>
      <c r="O167">
        <v>0.5</v>
      </c>
    </row>
    <row r="168" spans="1:15" x14ac:dyDescent="0.3">
      <c r="A168">
        <v>175</v>
      </c>
      <c r="B168">
        <v>411238201</v>
      </c>
      <c r="C168">
        <v>1</v>
      </c>
      <c r="D168">
        <v>1.78</v>
      </c>
      <c r="E168">
        <v>3</v>
      </c>
      <c r="F168">
        <v>1.0409999999999999</v>
      </c>
      <c r="G168">
        <v>1460</v>
      </c>
      <c r="H168">
        <v>730</v>
      </c>
      <c r="I168">
        <v>730</v>
      </c>
      <c r="J168">
        <v>0</v>
      </c>
      <c r="K168">
        <v>539</v>
      </c>
      <c r="L168">
        <v>1.1859999999999999</v>
      </c>
      <c r="M168">
        <v>0.02</v>
      </c>
      <c r="N168">
        <v>0</v>
      </c>
      <c r="O168">
        <v>0</v>
      </c>
    </row>
    <row r="169" spans="1:15" x14ac:dyDescent="0.3">
      <c r="A169">
        <v>176</v>
      </c>
      <c r="B169">
        <v>412116801</v>
      </c>
      <c r="C169">
        <v>12</v>
      </c>
      <c r="D169">
        <v>2.0739999999999998</v>
      </c>
      <c r="E169">
        <v>6</v>
      </c>
      <c r="F169">
        <v>1.1950000000000001</v>
      </c>
      <c r="G169">
        <v>425</v>
      </c>
      <c r="H169">
        <v>216</v>
      </c>
      <c r="I169">
        <v>209</v>
      </c>
      <c r="J169">
        <v>7</v>
      </c>
      <c r="K169">
        <v>152</v>
      </c>
      <c r="L169">
        <v>2.1030000000000002</v>
      </c>
      <c r="M169">
        <v>0.01</v>
      </c>
      <c r="N169">
        <v>2.5819999999999999</v>
      </c>
      <c r="O169">
        <v>0.08</v>
      </c>
    </row>
    <row r="170" spans="1:15" x14ac:dyDescent="0.3">
      <c r="A170">
        <v>177</v>
      </c>
      <c r="B170">
        <v>412341901</v>
      </c>
      <c r="C170">
        <v>1</v>
      </c>
      <c r="D170">
        <v>1.4510000000000001</v>
      </c>
      <c r="E170">
        <v>3</v>
      </c>
      <c r="F170">
        <v>1.0920000000000001</v>
      </c>
      <c r="G170">
        <v>803</v>
      </c>
      <c r="H170">
        <v>402</v>
      </c>
      <c r="I170">
        <v>401</v>
      </c>
      <c r="J170">
        <v>1</v>
      </c>
      <c r="K170">
        <v>300</v>
      </c>
      <c r="L170">
        <v>0.83499999999999996</v>
      </c>
      <c r="M170">
        <v>0</v>
      </c>
      <c r="N170">
        <v>0</v>
      </c>
      <c r="O170">
        <v>0</v>
      </c>
    </row>
    <row r="171" spans="1:15" x14ac:dyDescent="0.3">
      <c r="A171">
        <v>179</v>
      </c>
      <c r="B171">
        <v>416619601</v>
      </c>
      <c r="C171">
        <v>13</v>
      </c>
      <c r="D171">
        <v>1.796</v>
      </c>
      <c r="E171">
        <v>6</v>
      </c>
      <c r="F171">
        <v>0.93</v>
      </c>
      <c r="G171">
        <v>606</v>
      </c>
      <c r="H171">
        <v>305</v>
      </c>
      <c r="I171">
        <v>301</v>
      </c>
      <c r="J171">
        <v>4</v>
      </c>
      <c r="K171">
        <v>221</v>
      </c>
      <c r="L171">
        <v>1.758</v>
      </c>
      <c r="M171">
        <v>0</v>
      </c>
      <c r="N171">
        <v>1.7290000000000001</v>
      </c>
      <c r="O171">
        <v>0.15</v>
      </c>
    </row>
    <row r="172" spans="1:15" x14ac:dyDescent="0.3">
      <c r="A172">
        <v>180</v>
      </c>
      <c r="B172">
        <v>416927301</v>
      </c>
      <c r="C172">
        <v>8</v>
      </c>
      <c r="D172">
        <v>1.9850000000000001</v>
      </c>
      <c r="E172">
        <v>6</v>
      </c>
      <c r="F172">
        <v>1.351</v>
      </c>
      <c r="G172">
        <v>345</v>
      </c>
      <c r="H172">
        <v>176</v>
      </c>
      <c r="I172">
        <v>169</v>
      </c>
      <c r="J172">
        <v>7</v>
      </c>
      <c r="K172">
        <v>121</v>
      </c>
      <c r="L172">
        <v>1.0740000000000001</v>
      </c>
      <c r="M172">
        <v>0.01</v>
      </c>
      <c r="N172">
        <v>0.91600000000000004</v>
      </c>
      <c r="O172">
        <v>0</v>
      </c>
    </row>
    <row r="173" spans="1:15" x14ac:dyDescent="0.3">
      <c r="A173">
        <v>181</v>
      </c>
      <c r="B173">
        <v>417545801</v>
      </c>
      <c r="C173">
        <v>7</v>
      </c>
      <c r="D173">
        <v>1.371</v>
      </c>
      <c r="E173">
        <v>6</v>
      </c>
      <c r="F173">
        <v>1.0449999999999999</v>
      </c>
      <c r="G173">
        <v>1621</v>
      </c>
      <c r="H173">
        <v>811</v>
      </c>
      <c r="I173">
        <v>810</v>
      </c>
      <c r="J173">
        <v>1</v>
      </c>
      <c r="K173">
        <v>594</v>
      </c>
      <c r="L173">
        <v>1.0109999999999999</v>
      </c>
      <c r="M173">
        <v>0</v>
      </c>
      <c r="N173">
        <v>1.7050000000000001</v>
      </c>
      <c r="O173">
        <v>0</v>
      </c>
    </row>
    <row r="174" spans="1:15" x14ac:dyDescent="0.3">
      <c r="A174">
        <v>182</v>
      </c>
      <c r="B174">
        <v>417865101</v>
      </c>
      <c r="C174">
        <v>20</v>
      </c>
      <c r="D174">
        <v>2.548</v>
      </c>
      <c r="E174">
        <v>6</v>
      </c>
      <c r="F174">
        <v>1.341</v>
      </c>
      <c r="G174">
        <v>238</v>
      </c>
      <c r="H174">
        <v>127</v>
      </c>
      <c r="I174">
        <v>111</v>
      </c>
      <c r="J174">
        <v>16</v>
      </c>
      <c r="K174">
        <v>82</v>
      </c>
      <c r="L174">
        <v>2.6360000000000001</v>
      </c>
      <c r="M174">
        <v>0</v>
      </c>
      <c r="N174">
        <v>1.516</v>
      </c>
      <c r="O174">
        <v>0</v>
      </c>
    </row>
    <row r="175" spans="1:15" x14ac:dyDescent="0.3">
      <c r="A175">
        <v>183</v>
      </c>
      <c r="B175">
        <v>418308401</v>
      </c>
      <c r="C175">
        <v>3</v>
      </c>
      <c r="D175">
        <v>1.417</v>
      </c>
      <c r="E175">
        <v>6</v>
      </c>
      <c r="F175">
        <v>0.98799999999999999</v>
      </c>
      <c r="G175">
        <v>1510</v>
      </c>
      <c r="H175">
        <v>755</v>
      </c>
      <c r="I175">
        <v>755</v>
      </c>
      <c r="J175">
        <v>0</v>
      </c>
      <c r="K175">
        <v>560</v>
      </c>
      <c r="L175">
        <v>0.94299999999999995</v>
      </c>
      <c r="M175">
        <v>0</v>
      </c>
      <c r="N175">
        <v>2.5459999999999998</v>
      </c>
      <c r="O175">
        <v>0</v>
      </c>
    </row>
    <row r="176" spans="1:15" x14ac:dyDescent="0.3">
      <c r="A176">
        <v>184</v>
      </c>
      <c r="B176">
        <v>418401701</v>
      </c>
      <c r="C176">
        <v>3</v>
      </c>
      <c r="D176">
        <v>1.417</v>
      </c>
      <c r="E176">
        <v>2</v>
      </c>
      <c r="F176">
        <v>0.67100000000000004</v>
      </c>
      <c r="G176">
        <v>1578</v>
      </c>
      <c r="H176">
        <v>790</v>
      </c>
      <c r="I176">
        <v>788</v>
      </c>
      <c r="J176">
        <v>2</v>
      </c>
      <c r="K176">
        <v>594</v>
      </c>
      <c r="L176">
        <v>1.246</v>
      </c>
      <c r="M176">
        <v>0</v>
      </c>
      <c r="N176">
        <v>0.157</v>
      </c>
      <c r="O176">
        <v>0</v>
      </c>
    </row>
    <row r="177" spans="1:15" x14ac:dyDescent="0.3">
      <c r="A177">
        <v>185</v>
      </c>
      <c r="B177">
        <v>419089101</v>
      </c>
      <c r="C177">
        <v>16</v>
      </c>
      <c r="D177">
        <v>1.847</v>
      </c>
      <c r="E177">
        <v>5</v>
      </c>
      <c r="F177">
        <v>0.80400000000000005</v>
      </c>
      <c r="G177">
        <v>863</v>
      </c>
      <c r="H177">
        <v>437</v>
      </c>
      <c r="I177">
        <v>426</v>
      </c>
      <c r="J177">
        <v>11</v>
      </c>
      <c r="K177">
        <v>319</v>
      </c>
      <c r="L177">
        <v>1.458</v>
      </c>
      <c r="M177">
        <v>0</v>
      </c>
      <c r="N177">
        <v>1.792</v>
      </c>
      <c r="O177">
        <v>0</v>
      </c>
    </row>
    <row r="178" spans="1:15" x14ac:dyDescent="0.3">
      <c r="A178">
        <v>186</v>
      </c>
      <c r="B178">
        <v>421152101</v>
      </c>
      <c r="C178">
        <v>12</v>
      </c>
      <c r="D178">
        <v>1.518</v>
      </c>
      <c r="E178">
        <v>6</v>
      </c>
      <c r="F178">
        <v>1.087</v>
      </c>
      <c r="G178">
        <v>963</v>
      </c>
      <c r="H178">
        <v>485</v>
      </c>
      <c r="I178">
        <v>478</v>
      </c>
      <c r="J178">
        <v>7</v>
      </c>
      <c r="K178">
        <v>359</v>
      </c>
      <c r="L178">
        <v>1.218</v>
      </c>
      <c r="M178">
        <v>0</v>
      </c>
      <c r="N178">
        <v>1.4570000000000001</v>
      </c>
      <c r="O178">
        <v>0</v>
      </c>
    </row>
    <row r="179" spans="1:15" x14ac:dyDescent="0.3">
      <c r="A179">
        <v>187</v>
      </c>
      <c r="B179">
        <v>423938701</v>
      </c>
      <c r="C179">
        <v>9</v>
      </c>
      <c r="D179">
        <v>1.524</v>
      </c>
      <c r="E179">
        <v>5</v>
      </c>
      <c r="F179">
        <v>1.304</v>
      </c>
      <c r="G179">
        <v>1145</v>
      </c>
      <c r="H179">
        <v>576</v>
      </c>
      <c r="I179">
        <v>569</v>
      </c>
      <c r="J179">
        <v>7</v>
      </c>
      <c r="K179">
        <v>424</v>
      </c>
      <c r="L179">
        <v>0.85399999999999998</v>
      </c>
      <c r="M179">
        <v>0</v>
      </c>
      <c r="N179">
        <v>1.347</v>
      </c>
      <c r="O179">
        <v>0</v>
      </c>
    </row>
    <row r="180" spans="1:15" x14ac:dyDescent="0.3">
      <c r="A180">
        <v>188</v>
      </c>
      <c r="B180">
        <v>424387101</v>
      </c>
      <c r="C180">
        <v>9</v>
      </c>
      <c r="D180">
        <v>1.2809999999999999</v>
      </c>
      <c r="E180">
        <v>5</v>
      </c>
      <c r="F180">
        <v>0.83499999999999996</v>
      </c>
      <c r="G180">
        <v>460</v>
      </c>
      <c r="H180">
        <v>232</v>
      </c>
      <c r="I180">
        <v>228</v>
      </c>
      <c r="J180">
        <v>4</v>
      </c>
      <c r="K180">
        <v>166</v>
      </c>
      <c r="L180">
        <v>1.5649999999999999</v>
      </c>
      <c r="M180">
        <v>0</v>
      </c>
      <c r="N180">
        <v>0.67700000000000005</v>
      </c>
      <c r="O180">
        <v>0</v>
      </c>
    </row>
    <row r="181" spans="1:15" x14ac:dyDescent="0.3">
      <c r="A181">
        <v>189</v>
      </c>
      <c r="B181">
        <v>428923101</v>
      </c>
      <c r="C181">
        <v>1</v>
      </c>
      <c r="D181">
        <v>2.7440000000000002</v>
      </c>
      <c r="E181">
        <v>4</v>
      </c>
      <c r="F181">
        <v>1.1060000000000001</v>
      </c>
      <c r="G181">
        <v>320</v>
      </c>
      <c r="H181">
        <v>160</v>
      </c>
      <c r="I181">
        <v>160</v>
      </c>
      <c r="J181">
        <v>0</v>
      </c>
      <c r="K181">
        <v>121</v>
      </c>
      <c r="L181">
        <v>3.871</v>
      </c>
      <c r="M181">
        <v>0</v>
      </c>
      <c r="N181">
        <v>0</v>
      </c>
      <c r="O181">
        <v>0</v>
      </c>
    </row>
    <row r="182" spans="1:15" x14ac:dyDescent="0.3">
      <c r="A182">
        <v>190</v>
      </c>
      <c r="B182">
        <v>430884601</v>
      </c>
      <c r="C182">
        <v>9</v>
      </c>
      <c r="D182">
        <v>1.3879999999999999</v>
      </c>
      <c r="E182">
        <v>6</v>
      </c>
      <c r="F182">
        <v>1.127</v>
      </c>
      <c r="G182">
        <v>1618</v>
      </c>
      <c r="H182">
        <v>812</v>
      </c>
      <c r="I182">
        <v>806</v>
      </c>
      <c r="J182">
        <v>6</v>
      </c>
      <c r="K182">
        <v>593</v>
      </c>
      <c r="L182">
        <v>0.81599999999999995</v>
      </c>
      <c r="M182">
        <v>0</v>
      </c>
      <c r="N182">
        <v>0.96099999999999997</v>
      </c>
      <c r="O182">
        <v>0</v>
      </c>
    </row>
    <row r="183" spans="1:15" x14ac:dyDescent="0.3">
      <c r="A183">
        <v>192</v>
      </c>
      <c r="B183">
        <v>431390701</v>
      </c>
      <c r="C183">
        <v>8</v>
      </c>
      <c r="D183">
        <v>1.3819999999999999</v>
      </c>
      <c r="E183">
        <v>6</v>
      </c>
      <c r="F183">
        <v>0.94099999999999995</v>
      </c>
      <c r="G183">
        <v>448</v>
      </c>
      <c r="H183">
        <v>226</v>
      </c>
      <c r="I183">
        <v>222</v>
      </c>
      <c r="J183">
        <v>4</v>
      </c>
      <c r="K183">
        <v>167</v>
      </c>
      <c r="L183">
        <v>1.2929999999999999</v>
      </c>
      <c r="M183">
        <v>0</v>
      </c>
      <c r="N183">
        <v>0.96499999999999997</v>
      </c>
      <c r="O183">
        <v>0</v>
      </c>
    </row>
    <row r="184" spans="1:15" x14ac:dyDescent="0.3">
      <c r="A184">
        <v>193</v>
      </c>
      <c r="B184">
        <v>431815001</v>
      </c>
      <c r="C184">
        <v>3</v>
      </c>
      <c r="D184">
        <v>1.764</v>
      </c>
      <c r="E184">
        <v>6</v>
      </c>
      <c r="F184">
        <v>1.0169999999999999</v>
      </c>
      <c r="G184">
        <v>1560</v>
      </c>
      <c r="H184">
        <v>780</v>
      </c>
      <c r="I184">
        <v>780</v>
      </c>
      <c r="J184">
        <v>0</v>
      </c>
      <c r="K184">
        <v>590</v>
      </c>
      <c r="L184">
        <v>1.2629999999999999</v>
      </c>
      <c r="M184">
        <v>0</v>
      </c>
      <c r="N184">
        <v>0.61599999999999999</v>
      </c>
      <c r="O184">
        <v>0</v>
      </c>
    </row>
    <row r="185" spans="1:15" x14ac:dyDescent="0.3">
      <c r="A185">
        <v>195</v>
      </c>
      <c r="B185">
        <v>433299001</v>
      </c>
      <c r="C185">
        <v>1</v>
      </c>
      <c r="D185">
        <v>2.2999999999999998</v>
      </c>
      <c r="E185">
        <v>3</v>
      </c>
      <c r="F185">
        <v>1.5049999999999999</v>
      </c>
      <c r="G185">
        <v>358</v>
      </c>
      <c r="H185">
        <v>179</v>
      </c>
      <c r="I185">
        <v>179</v>
      </c>
      <c r="J185">
        <v>0</v>
      </c>
      <c r="K185">
        <v>130</v>
      </c>
      <c r="L185">
        <v>2.2029999999999998</v>
      </c>
      <c r="M185">
        <v>0</v>
      </c>
      <c r="N185">
        <v>0.16900000000000001</v>
      </c>
      <c r="O185">
        <v>0</v>
      </c>
    </row>
    <row r="186" spans="1:15" x14ac:dyDescent="0.3">
      <c r="A186">
        <v>197</v>
      </c>
      <c r="B186">
        <v>435199201</v>
      </c>
      <c r="C186">
        <v>1</v>
      </c>
      <c r="D186">
        <v>3.2770000000000001</v>
      </c>
      <c r="E186">
        <v>4</v>
      </c>
      <c r="F186">
        <v>0.78200000000000003</v>
      </c>
      <c r="G186">
        <v>1052</v>
      </c>
      <c r="H186">
        <v>526</v>
      </c>
      <c r="I186">
        <v>526</v>
      </c>
      <c r="J186">
        <v>0</v>
      </c>
      <c r="K186">
        <v>396</v>
      </c>
      <c r="L186">
        <v>4.774</v>
      </c>
      <c r="M186">
        <v>0</v>
      </c>
      <c r="N186">
        <v>1.256</v>
      </c>
      <c r="O186">
        <v>0</v>
      </c>
    </row>
    <row r="187" spans="1:15" x14ac:dyDescent="0.3">
      <c r="A187">
        <v>198</v>
      </c>
      <c r="B187">
        <v>435713701</v>
      </c>
      <c r="C187">
        <v>14</v>
      </c>
      <c r="D187">
        <v>1.6479999999999999</v>
      </c>
      <c r="E187">
        <v>6</v>
      </c>
      <c r="F187">
        <v>1.2430000000000001</v>
      </c>
      <c r="G187">
        <v>1598</v>
      </c>
      <c r="H187">
        <v>803</v>
      </c>
      <c r="I187">
        <v>795</v>
      </c>
      <c r="J187">
        <v>8</v>
      </c>
      <c r="K187">
        <v>593</v>
      </c>
      <c r="L187">
        <v>0.98899999999999999</v>
      </c>
      <c r="M187">
        <v>0</v>
      </c>
      <c r="N187">
        <v>2.3889999999999998</v>
      </c>
      <c r="O187">
        <v>0</v>
      </c>
    </row>
    <row r="188" spans="1:15" x14ac:dyDescent="0.3">
      <c r="A188">
        <v>199</v>
      </c>
      <c r="B188">
        <v>436351801</v>
      </c>
      <c r="C188">
        <v>3</v>
      </c>
      <c r="D188">
        <v>1.4690000000000001</v>
      </c>
      <c r="E188">
        <v>5</v>
      </c>
      <c r="F188">
        <v>0.67900000000000005</v>
      </c>
      <c r="G188">
        <v>1590</v>
      </c>
      <c r="H188">
        <v>795</v>
      </c>
      <c r="I188">
        <v>795</v>
      </c>
      <c r="J188">
        <v>0</v>
      </c>
      <c r="K188">
        <v>594</v>
      </c>
      <c r="L188">
        <v>1.462</v>
      </c>
      <c r="M188">
        <v>0</v>
      </c>
      <c r="N188">
        <v>0.98599999999999999</v>
      </c>
      <c r="O188">
        <v>0</v>
      </c>
    </row>
    <row r="189" spans="1:15" x14ac:dyDescent="0.3">
      <c r="A189" t="s">
        <v>15</v>
      </c>
      <c r="B189">
        <f>SUBTOTAL(103,Tabelle4[client_id])</f>
        <v>187</v>
      </c>
      <c r="C189">
        <f>SUBTOTAL(101,Tabelle4[reconnections])</f>
        <v>7.6096256684491976</v>
      </c>
      <c r="D189">
        <f>SUBTOTAL(101,Tabelle4[lat_mean])</f>
        <v>1.8405294117647051</v>
      </c>
      <c r="E189">
        <f>SUBTOTAL(101,Tabelle4[lat_max])</f>
        <v>4.9197860962566846</v>
      </c>
      <c r="F189">
        <f>SUBTOTAL(101,Tabelle4[lat_min])</f>
        <v>1.0743796791443849</v>
      </c>
      <c r="G189">
        <f>SUBTOTAL(101,Tabelle4[total_msgs])</f>
        <v>1044.3155080213903</v>
      </c>
      <c r="H189">
        <f>SUBTOTAL(101,Tabelle4[out_msgs])</f>
        <v>524.43315508021385</v>
      </c>
      <c r="I189">
        <f>SUBTOTAL(101,Tabelle4[in_msgs])</f>
        <v>519.88235294117646</v>
      </c>
      <c r="J189">
        <f>SUBTOTAL(101,Tabelle4[lost_msgs])</f>
        <v>4.5508021390374331</v>
      </c>
      <c r="K189">
        <f>SUBTOTAL(101,Tabelle4[active_time])</f>
        <v>387.55614973262033</v>
      </c>
      <c r="L189">
        <f>SUBTOTAL(101,Tabelle4[rtt_rmse])</f>
        <v>1.6115294117647057</v>
      </c>
      <c r="M189">
        <f>SUBTOTAL(101,Tabelle4[opt_rate])</f>
        <v>1.1176470588235291E-2</v>
      </c>
      <c r="N189">
        <f>SUBTOTAL(101,Tabelle4[discovery_rmse])</f>
        <v>1.1020053475935832</v>
      </c>
      <c r="O189">
        <f>SUBTOTAL(101,Tabelle4[discovery_rate])</f>
        <v>3.2513368983957229E-2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FE04-92D9-422C-88EF-7A9879D0EAB3}">
  <dimension ref="A1:E10"/>
  <sheetViews>
    <sheetView tabSelected="1" workbookViewId="0">
      <selection activeCell="A15" sqref="A15"/>
    </sheetView>
  </sheetViews>
  <sheetFormatPr baseColWidth="10" defaultRowHeight="14.4" x14ac:dyDescent="0.3"/>
  <cols>
    <col min="1" max="1" width="24.6640625" customWidth="1"/>
  </cols>
  <sheetData>
    <row r="1" spans="1:5" x14ac:dyDescent="0.3"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 t="s">
        <v>18</v>
      </c>
      <c r="B2">
        <f>Tabelle3[[#Totals],[total_msgs]]</f>
        <v>1322.7058823529412</v>
      </c>
      <c r="C2">
        <f>Tabelle2[[#Totals],[total_msgs]]</f>
        <v>1198.9839572192514</v>
      </c>
      <c r="D2">
        <f>Tabelle1[[#Totals],[total_msgs]]</f>
        <v>1231.2023121387283</v>
      </c>
      <c r="E2">
        <f>Tabelle4[[#Totals],[total_msgs]]</f>
        <v>1044.3155080213903</v>
      </c>
    </row>
    <row r="3" spans="1:5" x14ac:dyDescent="0.3">
      <c r="A3" t="s">
        <v>16</v>
      </c>
      <c r="B3">
        <f>Tabelle3[[#Totals],[lat_mean]]</f>
        <v>3.6990695187165783</v>
      </c>
      <c r="C3">
        <f>Tabelle2[[#Totals],[lat_mean]]</f>
        <v>3.1430481283422442</v>
      </c>
      <c r="D3">
        <f>Tabelle1[[#Totals],[lat_mean]]</f>
        <v>1.9707919075144511</v>
      </c>
      <c r="E3">
        <f>Tabelle4[[#Totals],[lat_mean]]</f>
        <v>1.8405294117647051</v>
      </c>
    </row>
    <row r="4" spans="1:5" x14ac:dyDescent="0.3">
      <c r="A4" t="s">
        <v>17</v>
      </c>
      <c r="B4">
        <f>Tabelle3[[#Totals],[reconnections]]</f>
        <v>248.29946524064172</v>
      </c>
      <c r="C4">
        <f>Tabelle2[[#Totals],[reconnections]]</f>
        <v>124.37967914438502</v>
      </c>
      <c r="D4">
        <f>Tabelle1[[#Totals],[reconnections]]</f>
        <v>28.213872832369944</v>
      </c>
      <c r="E4">
        <f>Tabelle4[[#Totals],[reconnections]]</f>
        <v>7.6096256684491976</v>
      </c>
    </row>
    <row r="5" spans="1:5" x14ac:dyDescent="0.3">
      <c r="A5" t="s">
        <v>19</v>
      </c>
      <c r="B5">
        <f>Tabelle3[[#Totals],[lost_msgs]]</f>
        <v>207.54010695187165</v>
      </c>
      <c r="C5">
        <f>Tabelle2[[#Totals],[lost_msgs]]</f>
        <v>83.422459893048128</v>
      </c>
      <c r="D5">
        <f>Tabelle1[[#Totals],[lost_msgs]]</f>
        <v>8.6705202312138727</v>
      </c>
      <c r="E5">
        <f>Tabelle4[[#Totals],[lost_msgs]]</f>
        <v>4.5508021390374331</v>
      </c>
    </row>
    <row r="6" spans="1:5" x14ac:dyDescent="0.3">
      <c r="A6" t="s">
        <v>28</v>
      </c>
      <c r="B6">
        <f>Tabelle3[[#Totals],[rtt_rmse]]</f>
        <v>3.8333155080213901</v>
      </c>
      <c r="C6">
        <f>Tabelle2[[#Totals],[rtt_rmse]]</f>
        <v>3.8377165775401045</v>
      </c>
      <c r="D6">
        <f>Tabelle1[[#Totals],[rtt_rmse]]</f>
        <v>1.5677572254335266</v>
      </c>
      <c r="E6">
        <f>Tabelle4[[#Totals],[rtt_rmse]]</f>
        <v>1.6115294117647057</v>
      </c>
    </row>
    <row r="7" spans="1:5" x14ac:dyDescent="0.3">
      <c r="A7" t="s">
        <v>20</v>
      </c>
      <c r="B7">
        <f>Tabelle3[[#Totals],[opt_rate]]</f>
        <v>2.3957219251336849E-2</v>
      </c>
      <c r="C7">
        <f>Tabelle2[[#Totals],[opt_rate]]</f>
        <v>2.6203208556149736E-3</v>
      </c>
      <c r="D7">
        <f>Tabelle1[[#Totals],[opt_rate]]</f>
        <v>2.5144508670520236E-2</v>
      </c>
      <c r="E7">
        <f>Tabelle4[[#Totals],[opt_rate]]</f>
        <v>1.1176470588235291E-2</v>
      </c>
    </row>
    <row r="8" spans="1:5" x14ac:dyDescent="0.3">
      <c r="A8" t="s">
        <v>27</v>
      </c>
      <c r="B8">
        <f>Tabelle3[[#Totals],[discovery_rmse]]</f>
        <v>2.9893048128342265E-3</v>
      </c>
      <c r="C8">
        <f>Tabelle2[[#Totals],[discovery_rmse]]</f>
        <v>0.94721390374331504</v>
      </c>
      <c r="D8">
        <f>Tabelle1[[#Totals],[discovery_rmse]]</f>
        <v>0.62586705202312121</v>
      </c>
      <c r="E8">
        <f>Tabelle4[[#Totals],[discovery_rmse]]</f>
        <v>1.1020053475935832</v>
      </c>
    </row>
    <row r="9" spans="1:5" x14ac:dyDescent="0.3">
      <c r="A9" t="s">
        <v>21</v>
      </c>
      <c r="B9">
        <f>Tabelle3[[#Totals],[discovery_rate]]</f>
        <v>0.99171122994652494</v>
      </c>
      <c r="C9">
        <f>Tabelle2[[#Totals],[discovery_rate]]</f>
        <v>1.0481283422459898E-2</v>
      </c>
      <c r="D9">
        <f>Tabelle1[[#Totals],[discovery_rate]]</f>
        <v>1.7456647398843929E-2</v>
      </c>
      <c r="E9">
        <f>Tabelle4[[#Totals],[discovery_rate]]</f>
        <v>3.2513368983957229E-2</v>
      </c>
    </row>
    <row r="10" spans="1:5" x14ac:dyDescent="0.3">
      <c r="A10" t="s">
        <v>26</v>
      </c>
      <c r="B10">
        <v>712</v>
      </c>
      <c r="C10">
        <v>524</v>
      </c>
      <c r="D10">
        <v>1215</v>
      </c>
      <c r="E10">
        <v>566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Baseline</vt:lpstr>
      <vt:lpstr>Vivaldi</vt:lpstr>
      <vt:lpstr>Meridian</vt:lpstr>
      <vt:lpstr>Random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Huber</dc:creator>
  <cp:lastModifiedBy>Simon Huber</cp:lastModifiedBy>
  <dcterms:created xsi:type="dcterms:W3CDTF">2015-06-05T18:17:20Z</dcterms:created>
  <dcterms:modified xsi:type="dcterms:W3CDTF">2020-11-30T15:51:55Z</dcterms:modified>
</cp:coreProperties>
</file>