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6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chool\master's\diplomovka\"/>
    </mc:Choice>
  </mc:AlternateContent>
  <xr:revisionPtr revIDLastSave="0" documentId="13_ncr:1_{94A327A0-3F02-4C64-AB8E-880AF4FFAAFD}" xr6:coauthVersionLast="47" xr6:coauthVersionMax="47" xr10:uidLastSave="{00000000-0000-0000-0000-000000000000}"/>
  <bookViews>
    <workbookView xWindow="-96" yWindow="0" windowWidth="11712" windowHeight="12336" firstSheet="1" activeTab="2" xr2:uid="{37E1C211-AA4A-4906-B2F7-D5BD0B5E9EA7}"/>
  </bookViews>
  <sheets>
    <sheet name="2-states" sheetId="6" r:id="rId1"/>
    <sheet name="3-states" sheetId="1" r:id="rId2"/>
    <sheet name="4-states" sheetId="3" r:id="rId3"/>
    <sheet name="5-states" sheetId="4" r:id="rId4"/>
    <sheet name="6-states" sheetId="5" r:id="rId5"/>
    <sheet name="7-states (not complete, random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  <c r="C139" i="7"/>
  <c r="E22" i="7"/>
  <c r="E21" i="7"/>
  <c r="AF61" i="7"/>
  <c r="C9" i="7"/>
  <c r="P73" i="7"/>
  <c r="P74" i="7"/>
  <c r="P75" i="7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B73" i="7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P13" i="7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12" i="7"/>
  <c r="P11" i="7"/>
  <c r="B11" i="7"/>
  <c r="AF10" i="7"/>
  <c r="AF11" i="7" s="1"/>
  <c r="AF12" i="7" s="1"/>
  <c r="AF13" i="7" s="1"/>
  <c r="AF14" i="7" s="1"/>
  <c r="AF15" i="7" s="1"/>
  <c r="AF16" i="7" s="1"/>
  <c r="AF17" i="7" s="1"/>
  <c r="AF18" i="7" s="1"/>
  <c r="AF19" i="7" s="1"/>
  <c r="AF20" i="7" s="1"/>
  <c r="AF21" i="7" s="1"/>
  <c r="AF22" i="7" s="1"/>
  <c r="AF23" i="7" s="1"/>
  <c r="AF24" i="7" s="1"/>
  <c r="AF25" i="7" s="1"/>
  <c r="AF26" i="7" s="1"/>
  <c r="AF27" i="7" s="1"/>
  <c r="AF28" i="7" s="1"/>
  <c r="AF29" i="7" s="1"/>
  <c r="AF30" i="7" s="1"/>
  <c r="AF31" i="7" s="1"/>
  <c r="AF32" i="7" s="1"/>
  <c r="AF33" i="7" s="1"/>
  <c r="AF34" i="7" s="1"/>
  <c r="AF35" i="7" s="1"/>
  <c r="AF36" i="7" s="1"/>
  <c r="AF37" i="7" s="1"/>
  <c r="AF38" i="7" s="1"/>
  <c r="AF39" i="7" s="1"/>
  <c r="AF40" i="7" s="1"/>
  <c r="AF41" i="7" s="1"/>
  <c r="AF42" i="7" s="1"/>
  <c r="AF43" i="7" s="1"/>
  <c r="AF44" i="7" s="1"/>
  <c r="AF45" i="7" s="1"/>
  <c r="AF46" i="7" s="1"/>
  <c r="AF47" i="7" s="1"/>
  <c r="AF48" i="7" s="1"/>
  <c r="AF49" i="7" s="1"/>
  <c r="AF50" i="7" s="1"/>
  <c r="AF51" i="7" s="1"/>
  <c r="AF52" i="7" s="1"/>
  <c r="AF53" i="7" s="1"/>
  <c r="AF54" i="7" s="1"/>
  <c r="AF55" i="7" s="1"/>
  <c r="AF56" i="7" s="1"/>
  <c r="AF57" i="7" s="1"/>
  <c r="AF58" i="7" s="1"/>
  <c r="AF59" i="7" s="1"/>
  <c r="AF60" i="7" s="1"/>
  <c r="P10" i="7"/>
  <c r="B10" i="7"/>
  <c r="AF62" i="7" l="1"/>
  <c r="AF63" i="7" s="1"/>
  <c r="AF64" i="7" s="1"/>
  <c r="AF65" i="7" s="1"/>
  <c r="AF66" i="7" s="1"/>
  <c r="AF67" i="7" s="1"/>
  <c r="AF68" i="7" s="1"/>
  <c r="AF69" i="7" s="1"/>
  <c r="AF70" i="7" s="1"/>
  <c r="AF71" i="7" s="1"/>
  <c r="AF72" i="7" s="1"/>
  <c r="AF73" i="7" s="1"/>
  <c r="AF74" i="7" s="1"/>
  <c r="AF75" i="7" s="1"/>
  <c r="AF76" i="7" s="1"/>
  <c r="AF77" i="7" s="1"/>
  <c r="AF78" i="7" s="1"/>
  <c r="AF79" i="7" s="1"/>
  <c r="AF80" i="7" s="1"/>
  <c r="AF81" i="7" s="1"/>
  <c r="AF82" i="7" s="1"/>
  <c r="AF83" i="7" s="1"/>
  <c r="AF84" i="7" s="1"/>
  <c r="AF85" i="7" s="1"/>
  <c r="AF86" i="7" s="1"/>
  <c r="AF87" i="7" s="1"/>
  <c r="AF88" i="7" s="1"/>
  <c r="AF89" i="7" s="1"/>
  <c r="AF90" i="7" s="1"/>
  <c r="AF91" i="7" s="1"/>
  <c r="AF92" i="7" s="1"/>
  <c r="AF93" i="7" s="1"/>
  <c r="AF94" i="7" s="1"/>
  <c r="AF95" i="7" s="1"/>
  <c r="AF96" i="7" s="1"/>
  <c r="AF97" i="7" s="1"/>
  <c r="AF98" i="7" s="1"/>
  <c r="AF99" i="7" s="1"/>
  <c r="AF100" i="7" s="1"/>
  <c r="AF101" i="7" s="1"/>
  <c r="AF102" i="7" s="1"/>
  <c r="AF103" i="7" s="1"/>
  <c r="AF104" i="7" s="1"/>
  <c r="AF105" i="7" s="1"/>
  <c r="AF106" i="7" s="1"/>
  <c r="AF107" i="7" s="1"/>
  <c r="AF108" i="7" s="1"/>
  <c r="AF109" i="7" s="1"/>
  <c r="AF110" i="7" s="1"/>
  <c r="AF111" i="7" s="1"/>
  <c r="AF112" i="7" s="1"/>
  <c r="AF113" i="7" s="1"/>
  <c r="AF114" i="7" s="1"/>
  <c r="AF115" i="7" s="1"/>
  <c r="AF116" i="7" s="1"/>
  <c r="AF117" i="7" s="1"/>
  <c r="AF118" i="7" s="1"/>
  <c r="AF119" i="7" s="1"/>
  <c r="AF120" i="7" s="1"/>
  <c r="AF121" i="7" s="1"/>
  <c r="AF122" i="7" s="1"/>
  <c r="AF123" i="7" s="1"/>
  <c r="AF124" i="7" s="1"/>
  <c r="AF125" i="7" s="1"/>
  <c r="AF126" i="7" s="1"/>
  <c r="AF127" i="7" s="1"/>
  <c r="AF128" i="7" s="1"/>
  <c r="AF129" i="7" s="1"/>
  <c r="AF130" i="7" s="1"/>
  <c r="AF131" i="7" s="1"/>
  <c r="AF132" i="7" s="1"/>
  <c r="AF133" i="7" s="1"/>
  <c r="AF134" i="7" s="1"/>
  <c r="AF135" i="7" s="1"/>
  <c r="AF136" i="7" s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C9" i="5" l="1"/>
  <c r="E21" i="5" s="1"/>
  <c r="C9" i="4"/>
  <c r="C47" i="3"/>
  <c r="C65" i="3" s="1"/>
  <c r="C43" i="1"/>
  <c r="C53" i="1" s="1"/>
  <c r="C9" i="3"/>
  <c r="C9" i="1"/>
  <c r="C76" i="6"/>
  <c r="E88" i="6" s="1"/>
  <c r="C9" i="6"/>
  <c r="E21" i="6" s="1"/>
  <c r="C43" i="6"/>
  <c r="C53" i="6" s="1"/>
  <c r="C19" i="6"/>
  <c r="E89" i="6"/>
  <c r="E56" i="6"/>
  <c r="E22" i="6"/>
  <c r="E22" i="5"/>
  <c r="AF10" i="5"/>
  <c r="AF11" i="5" s="1"/>
  <c r="AF12" i="5" s="1"/>
  <c r="AF13" i="5" s="1"/>
  <c r="AF14" i="5" s="1"/>
  <c r="AF15" i="5" s="1"/>
  <c r="AF16" i="5" s="1"/>
  <c r="AF17" i="5" s="1"/>
  <c r="AF18" i="5" s="1"/>
  <c r="AF19" i="5" s="1"/>
  <c r="AF20" i="5" s="1"/>
  <c r="AF21" i="5" s="1"/>
  <c r="AF22" i="5" s="1"/>
  <c r="AF23" i="5" s="1"/>
  <c r="AF24" i="5" s="1"/>
  <c r="AF25" i="5" s="1"/>
  <c r="AF26" i="5" s="1"/>
  <c r="AF27" i="5" s="1"/>
  <c r="AF28" i="5" s="1"/>
  <c r="AF29" i="5" s="1"/>
  <c r="AF30" i="5" s="1"/>
  <c r="AF31" i="5" s="1"/>
  <c r="AF32" i="5" s="1"/>
  <c r="AF33" i="5" s="1"/>
  <c r="AF34" i="5" s="1"/>
  <c r="AF35" i="5" s="1"/>
  <c r="AF36" i="5" s="1"/>
  <c r="AF37" i="5" s="1"/>
  <c r="AF38" i="5" s="1"/>
  <c r="AF39" i="5" s="1"/>
  <c r="AF40" i="5" s="1"/>
  <c r="AF41" i="5" s="1"/>
  <c r="AF42" i="5" s="1"/>
  <c r="AF43" i="5" s="1"/>
  <c r="AF44" i="5" s="1"/>
  <c r="AF45" i="5" s="1"/>
  <c r="AF46" i="5" s="1"/>
  <c r="AF47" i="5" s="1"/>
  <c r="AF48" i="5" s="1"/>
  <c r="AF49" i="5" s="1"/>
  <c r="AF50" i="5" s="1"/>
  <c r="AF51" i="5" s="1"/>
  <c r="AF52" i="5" s="1"/>
  <c r="AF53" i="5" s="1"/>
  <c r="AF54" i="5" s="1"/>
  <c r="AF55" i="5" s="1"/>
  <c r="AF56" i="5" s="1"/>
  <c r="AF57" i="5" s="1"/>
  <c r="AF58" i="5" s="1"/>
  <c r="AF59" i="5" s="1"/>
  <c r="AF60" i="5" s="1"/>
  <c r="AF61" i="5" s="1"/>
  <c r="AF62" i="5" s="1"/>
  <c r="AF63" i="5" s="1"/>
  <c r="AF64" i="5" s="1"/>
  <c r="AF65" i="5" s="1"/>
  <c r="AF66" i="5" s="1"/>
  <c r="AF67" i="5" s="1"/>
  <c r="AF68" i="5" s="1"/>
  <c r="AF69" i="5" s="1"/>
  <c r="AF70" i="5" s="1"/>
  <c r="AF71" i="5" s="1"/>
  <c r="AF72" i="5" s="1"/>
  <c r="P10" i="5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B10" i="5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C43" i="4"/>
  <c r="AF25" i="4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P25" i="4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E22" i="4"/>
  <c r="B25" i="4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E60" i="3"/>
  <c r="C27" i="3"/>
  <c r="E22" i="3"/>
  <c r="E89" i="1"/>
  <c r="E88" i="1"/>
  <c r="E56" i="1"/>
  <c r="E22" i="1"/>
  <c r="C86" i="1"/>
  <c r="E59" i="3" l="1"/>
  <c r="E55" i="1"/>
  <c r="E21" i="3"/>
  <c r="E21" i="1"/>
  <c r="C86" i="6"/>
  <c r="E55" i="6"/>
  <c r="C75" i="5"/>
  <c r="E21" i="4"/>
  <c r="C19" i="1"/>
</calcChain>
</file>

<file path=xl/sharedStrings.xml><?xml version="1.0" encoding="utf-8"?>
<sst xmlns="http://schemas.openxmlformats.org/spreadsheetml/2006/main" count="121" uniqueCount="13">
  <si>
    <t>Alpahbet size = 3</t>
  </si>
  <si>
    <t>Alpahbet size = 4</t>
  </si>
  <si>
    <t>state complexity</t>
  </si>
  <si>
    <t>count of automata</t>
  </si>
  <si>
    <t>avg. state complexity</t>
  </si>
  <si>
    <t>number of automata</t>
  </si>
  <si>
    <t>number of languages</t>
  </si>
  <si>
    <t>number of families</t>
  </si>
  <si>
    <t>range of state complexity</t>
  </si>
  <si>
    <t>Alphabet size = 2</t>
  </si>
  <si>
    <t>Languages</t>
  </si>
  <si>
    <t>Range of state complexities</t>
  </si>
  <si>
    <t>State complexities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</si>
</sst>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4" x14ac:knownFonts="1">
    <font>
      <sz val="11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5" borderId="3" xfId="0" applyFill="1" applyBorder="1"/>
    <xf numFmtId="0" fontId="0" fillId="5" borderId="3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Families with </a:t>
            </a:r>
            <a:r>
              <a:rPr lang="en-US" sz="1600" baseline="0"/>
              <a:t>non-equivalent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'2-states'!$P$9:$P$12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'2-states'!$Q$9:$Q$12</c:f>
              <c:numCache>
                <c:formatCode>General</c:formatCode>
                <c:ptCount val="4"/>
                <c:pt idx="0">
                  <c:v>16</c:v>
                </c:pt>
                <c:pt idx="1">
                  <c:v>24</c:v>
                </c:pt>
                <c:pt idx="2">
                  <c:v>10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4-4C00-8931-B4DE5250D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68751"/>
        <c:axId val="20130654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'2-states'!$P$9:$P$12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Lit>
                    <c:formatCode>General</c:formatCode>
                    <c:ptCount val="8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1-EA64-4C00-8931-B4DE5250D7E1}"/>
                  </c:ext>
                </c:extLst>
              </c15:ser>
            </c15:filteredBarSeries>
          </c:ext>
        </c:extLst>
      </c:barChart>
      <c:catAx>
        <c:axId val="20130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5423"/>
        <c:crosses val="autoZero"/>
        <c:auto val="1"/>
        <c:lblAlgn val="ctr"/>
        <c:lblOffset val="100"/>
        <c:noMultiLvlLbl val="0"/>
      </c:catAx>
      <c:valAx>
        <c:axId val="20130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State complexity of individual automata</a:t>
            </a:r>
            <a:endParaRPr lang="sk-SK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DE-4FD7-9DDA-39918415C58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DE-4FD7-9DDA-39918415C5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DE-4FD7-9DDA-39918415C583}"/>
              </c:ext>
            </c:extLst>
          </c:dPt>
          <c:cat>
            <c:numRef>
              <c:f>'2-states'!$B$76:$B$79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'2-states'!$C$76:$C$79</c:f>
              <c:numCache>
                <c:formatCode>General</c:formatCode>
                <c:ptCount val="4"/>
                <c:pt idx="0">
                  <c:v>1662</c:v>
                </c:pt>
                <c:pt idx="1">
                  <c:v>1090</c:v>
                </c:pt>
                <c:pt idx="2">
                  <c:v>320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DE-4FD7-9DDA-39918415C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00287"/>
        <c:axId val="131594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'2-states'!$B$76:$B$79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Lit>
                    <c:formatCode>General</c:formatCode>
                    <c:ptCount val="8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7-49DE-4FD7-9DDA-39918415C583}"/>
                  </c:ext>
                </c:extLst>
              </c15:ser>
            </c15:filteredBarSeries>
          </c:ext>
        </c:extLst>
      </c:barChart>
      <c:catAx>
        <c:axId val="1316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594879"/>
        <c:crosses val="autoZero"/>
        <c:auto val="1"/>
        <c:lblAlgn val="ctr"/>
        <c:lblOffset val="100"/>
        <c:noMultiLvlLbl val="0"/>
      </c:catAx>
      <c:valAx>
        <c:axId val="1315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6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Range of values of state complexity for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'2-states'!$AF$76:$AF$79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'2-states'!$AG$76:$AG$79</c:f>
              <c:numCache>
                <c:formatCode>General</c:formatCode>
                <c:ptCount val="4"/>
                <c:pt idx="0">
                  <c:v>514</c:v>
                </c:pt>
                <c:pt idx="1">
                  <c:v>190</c:v>
                </c:pt>
                <c:pt idx="2">
                  <c:v>320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3-4C3D-B46A-075DA7F0A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351248"/>
        <c:axId val="628356240"/>
      </c:barChart>
      <c:catAx>
        <c:axId val="62835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6240"/>
        <c:crosses val="autoZero"/>
        <c:auto val="1"/>
        <c:lblAlgn val="ctr"/>
        <c:lblOffset val="100"/>
        <c:noMultiLvlLbl val="0"/>
      </c:catAx>
      <c:valAx>
        <c:axId val="628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61-4A17-A047-F0D4604D80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61-4A17-A047-F0D4604D80EC}"/>
              </c:ext>
            </c:extLst>
          </c:dPt>
          <c:dLbls>
            <c:spPr>
              <a:solidFill>
                <a:schemeClr val="bg1"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'2-states'!$E$88:$E$89</c:f>
              <c:numCache>
                <c:formatCode>General</c:formatCode>
                <c:ptCount val="2"/>
                <c:pt idx="0">
                  <c:v>2752</c:v>
                </c:pt>
                <c:pt idx="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61-4A17-A047-F0D4604D80E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Families with </a:t>
            </a:r>
            <a:r>
              <a:rPr lang="en-US" sz="1600" baseline="0"/>
              <a:t>non-equivalent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'3-states'!$P$9:$P$16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'3-states'!$Q$9:$Q$16</c:f>
              <c:numCache>
                <c:formatCode>General</c:formatCode>
                <c:ptCount val="8"/>
                <c:pt idx="0">
                  <c:v>729</c:v>
                </c:pt>
                <c:pt idx="1">
                  <c:v>1236</c:v>
                </c:pt>
                <c:pt idx="2">
                  <c:v>693</c:v>
                </c:pt>
                <c:pt idx="3">
                  <c:v>1026</c:v>
                </c:pt>
                <c:pt idx="4">
                  <c:v>456</c:v>
                </c:pt>
                <c:pt idx="5">
                  <c:v>282</c:v>
                </c:pt>
                <c:pt idx="6">
                  <c:v>684</c:v>
                </c:pt>
                <c:pt idx="7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1-49F0-8ECB-FEF4F9420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68751"/>
        <c:axId val="20130654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'3-states'!$P$9:$P$16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Lit>
                    <c:formatCode>General</c:formatCode>
                    <c:ptCount val="8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2-B3F1-49F0-8ECB-FEF4F9420BEC}"/>
                  </c:ext>
                </c:extLst>
              </c15:ser>
            </c15:filteredBarSeries>
          </c:ext>
        </c:extLst>
      </c:barChart>
      <c:catAx>
        <c:axId val="20130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5423"/>
        <c:crosses val="autoZero"/>
        <c:auto val="1"/>
        <c:lblAlgn val="ctr"/>
        <c:lblOffset val="100"/>
        <c:noMultiLvlLbl val="0"/>
      </c:catAx>
      <c:valAx>
        <c:axId val="20130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complexity of individual</a:t>
            </a:r>
            <a:r>
              <a:rPr lang="en-US" baseline="0"/>
              <a:t> automata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A0-4F67-916D-C6640C2C2AE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A0-4F67-916D-C6640C2C2AE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A0-4F67-916D-C6640C2C2AE6}"/>
              </c:ext>
            </c:extLst>
          </c:dPt>
          <c:cat>
            <c:numRef>
              <c:f>'3-states'!$B$9:$B$16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'3-states'!$C$9:$C$16</c:f>
              <c:numCache>
                <c:formatCode>General</c:formatCode>
                <c:ptCount val="8"/>
                <c:pt idx="0">
                  <c:v>18255</c:v>
                </c:pt>
                <c:pt idx="1">
                  <c:v>7377</c:v>
                </c:pt>
                <c:pt idx="2">
                  <c:v>9324</c:v>
                </c:pt>
                <c:pt idx="3">
                  <c:v>1632</c:v>
                </c:pt>
                <c:pt idx="4">
                  <c:v>1608</c:v>
                </c:pt>
                <c:pt idx="5">
                  <c:v>2196</c:v>
                </c:pt>
                <c:pt idx="6">
                  <c:v>432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A0-4F67-916D-C6640C2C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00287"/>
        <c:axId val="131594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'3-states'!$B$9:$B$16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Lit>
                    <c:formatCode>General</c:formatCode>
                    <c:ptCount val="8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7-ECA0-4F67-916D-C6640C2C2AE6}"/>
                  </c:ext>
                </c:extLst>
              </c15:ser>
            </c15:filteredBarSeries>
          </c:ext>
        </c:extLst>
      </c:barChart>
      <c:catAx>
        <c:axId val="1316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594879"/>
        <c:crosses val="autoZero"/>
        <c:auto val="1"/>
        <c:lblAlgn val="ctr"/>
        <c:lblOffset val="100"/>
        <c:noMultiLvlLbl val="0"/>
      </c:catAx>
      <c:valAx>
        <c:axId val="1315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6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of values of state complexity for families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'3-states'!$AF$9:$AF$16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'3-states'!$AG$9:$AG$16</c:f>
              <c:numCache>
                <c:formatCode>General</c:formatCode>
                <c:ptCount val="8"/>
                <c:pt idx="0">
                  <c:v>1554</c:v>
                </c:pt>
                <c:pt idx="1">
                  <c:v>1560</c:v>
                </c:pt>
                <c:pt idx="2">
                  <c:v>1182</c:v>
                </c:pt>
                <c:pt idx="3">
                  <c:v>1416</c:v>
                </c:pt>
                <c:pt idx="4">
                  <c:v>120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0-4EBF-A29E-1A180BF43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351248"/>
        <c:axId val="628356240"/>
      </c:barChart>
      <c:catAx>
        <c:axId val="6283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6240"/>
        <c:crosses val="autoZero"/>
        <c:auto val="1"/>
        <c:lblAlgn val="ctr"/>
        <c:lblOffset val="100"/>
        <c:noMultiLvlLbl val="0"/>
      </c:catAx>
      <c:valAx>
        <c:axId val="628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1A-450C-B80B-A213242750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1A-450C-B80B-A213242750A5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1A-450C-B80B-A213242750A5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1A-450C-B80B-A213242750A5}"/>
                </c:ext>
              </c:extLst>
            </c:dLbl>
            <c:spPr>
              <a:solidFill>
                <a:schemeClr val="bg1"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'3-states'!$E$21:$E$22</c:f>
              <c:numCache>
                <c:formatCode>General</c:formatCode>
                <c:ptCount val="2"/>
                <c:pt idx="0">
                  <c:v>34956</c:v>
                </c:pt>
                <c:pt idx="1">
                  <c:v>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1A-450C-B80B-A213242750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Families with non-equivalent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'3-states'!$P$43:$P$50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'3-states'!$Q$43:$Q$50</c:f>
              <c:numCache>
                <c:formatCode>General</c:formatCode>
                <c:ptCount val="8"/>
                <c:pt idx="0">
                  <c:v>19683</c:v>
                </c:pt>
                <c:pt idx="1">
                  <c:v>25242</c:v>
                </c:pt>
                <c:pt idx="2">
                  <c:v>9081</c:v>
                </c:pt>
                <c:pt idx="3">
                  <c:v>17214</c:v>
                </c:pt>
                <c:pt idx="4">
                  <c:v>9264</c:v>
                </c:pt>
                <c:pt idx="5">
                  <c:v>6414</c:v>
                </c:pt>
                <c:pt idx="6">
                  <c:v>26388</c:v>
                </c:pt>
                <c:pt idx="7">
                  <c:v>44178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29D-4BA3-B221-A86717232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68751"/>
        <c:axId val="2013065423"/>
        <c:extLst/>
      </c:barChart>
      <c:catAx>
        <c:axId val="20130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5423"/>
        <c:crosses val="autoZero"/>
        <c:auto val="1"/>
        <c:lblAlgn val="ctr"/>
        <c:lblOffset val="100"/>
        <c:noMultiLvlLbl val="0"/>
      </c:catAx>
      <c:valAx>
        <c:axId val="20130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State complexity of individual automata</a:t>
            </a:r>
            <a:endParaRPr lang="sk-SK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EA-41A4-8ACF-D68716FBB5F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EA-41A4-8ACF-D68716FBB5F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8EA-41A4-8ACF-D68716FBB5F3}"/>
              </c:ext>
            </c:extLst>
          </c:dPt>
          <c:cat>
            <c:numRef>
              <c:f>'3-states'!$B$43:$B$50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'3-states'!$C$43:$C$50</c:f>
              <c:numCache>
                <c:formatCode>General</c:formatCode>
                <c:ptCount val="8"/>
                <c:pt idx="0">
                  <c:v>361659</c:v>
                </c:pt>
                <c:pt idx="1">
                  <c:v>117801</c:v>
                </c:pt>
                <c:pt idx="2">
                  <c:v>320856</c:v>
                </c:pt>
                <c:pt idx="3">
                  <c:v>45216</c:v>
                </c:pt>
                <c:pt idx="4">
                  <c:v>72504</c:v>
                </c:pt>
                <c:pt idx="5">
                  <c:v>154800</c:v>
                </c:pt>
                <c:pt idx="6">
                  <c:v>29412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EA-41A4-8ACF-D68716FBB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00287"/>
        <c:axId val="131594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'3-states'!$B$43:$B$50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Lit>
                    <c:formatCode>General</c:formatCode>
                    <c:ptCount val="8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7-78EA-41A4-8ACF-D68716FBB5F3}"/>
                  </c:ext>
                </c:extLst>
              </c15:ser>
            </c15:filteredBarSeries>
          </c:ext>
        </c:extLst>
      </c:barChart>
      <c:catAx>
        <c:axId val="1316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594879"/>
        <c:crosses val="autoZero"/>
        <c:auto val="1"/>
        <c:lblAlgn val="ctr"/>
        <c:lblOffset val="100"/>
        <c:noMultiLvlLbl val="0"/>
      </c:catAx>
      <c:valAx>
        <c:axId val="1315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6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Range of values of state complexity for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'3-states'!$AF$43:$AF$50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'3-states'!$AG$43:$AG$50</c:f>
              <c:numCache>
                <c:formatCode>General</c:formatCode>
                <c:ptCount val="8"/>
                <c:pt idx="0">
                  <c:v>39750</c:v>
                </c:pt>
                <c:pt idx="1">
                  <c:v>20172</c:v>
                </c:pt>
                <c:pt idx="2">
                  <c:v>28278</c:v>
                </c:pt>
                <c:pt idx="3">
                  <c:v>62604</c:v>
                </c:pt>
                <c:pt idx="4">
                  <c:v>6660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8-40D6-9C79-EFEFB0D4A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351248"/>
        <c:axId val="628356240"/>
      </c:barChart>
      <c:catAx>
        <c:axId val="6283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6240"/>
        <c:crosses val="autoZero"/>
        <c:auto val="1"/>
        <c:lblAlgn val="ctr"/>
        <c:lblOffset val="100"/>
        <c:noMultiLvlLbl val="0"/>
      </c:catAx>
      <c:valAx>
        <c:axId val="628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complexity of individual</a:t>
            </a:r>
            <a:r>
              <a:rPr lang="en-US" baseline="0"/>
              <a:t> automata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D3-4843-91C5-350D7C1D19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D3-4843-91C5-350D7C1D19D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FD3-4843-91C5-350D7C1D19D4}"/>
              </c:ext>
            </c:extLst>
          </c:dPt>
          <c:cat>
            <c:numRef>
              <c:f>'2-states'!$B$9:$B$12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'2-states'!$C$9:$C$12</c:f>
              <c:numCache>
                <c:formatCode>General</c:formatCode>
                <c:ptCount val="4"/>
                <c:pt idx="0">
                  <c:v>126</c:v>
                </c:pt>
                <c:pt idx="1">
                  <c:v>58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D3-4843-91C5-350D7C1D1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00287"/>
        <c:axId val="131594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'2-states'!$B$9:$B$12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Lit>
                    <c:formatCode>General</c:formatCode>
                    <c:ptCount val="8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7-DFD3-4843-91C5-350D7C1D19D4}"/>
                  </c:ext>
                </c:extLst>
              </c15:ser>
            </c15:filteredBarSeries>
          </c:ext>
        </c:extLst>
      </c:barChart>
      <c:catAx>
        <c:axId val="1316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594879"/>
        <c:crosses val="autoZero"/>
        <c:auto val="1"/>
        <c:lblAlgn val="ctr"/>
        <c:lblOffset val="100"/>
        <c:noMultiLvlLbl val="0"/>
      </c:catAx>
      <c:valAx>
        <c:axId val="1315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6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77-4178-A295-1D4534B0A8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77-4178-A295-1D4534B0A8CC}"/>
              </c:ext>
            </c:extLst>
          </c:dPt>
          <c:dLbls>
            <c:spPr>
              <a:solidFill>
                <a:schemeClr val="bg1"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'3-states'!$E$55:$E$56</c:f>
              <c:numCache>
                <c:formatCode>General</c:formatCode>
                <c:ptCount val="2"/>
                <c:pt idx="0">
                  <c:v>800316</c:v>
                </c:pt>
                <c:pt idx="1">
                  <c:v>301932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77-4178-A295-1D4534B0A8C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Families with non-equivalent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'3-states'!$Q$76:$Q$83</c:f>
              <c:strCache>
                <c:ptCount val="8"/>
                <c:pt idx="0">
                  <c:v>531441</c:v>
                </c:pt>
                <c:pt idx="1">
                  <c:v>595524</c:v>
                </c:pt>
                <c:pt idx="2">
                  <c:v>117549</c:v>
                </c:pt>
                <c:pt idx="3">
                  <c:v>257058</c:v>
                </c:pt>
                <c:pt idx="4">
                  <c:v>147552</c:v>
                </c:pt>
                <c:pt idx="5">
                  <c:v>111738</c:v>
                </c:pt>
                <c:pt idx="6">
                  <c:v>674172</c:v>
                </c:pt>
                <c:pt idx="7">
                  <c:v>1816494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'3-states'!$P$76:$P$83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'3-states'!$Q$76:$Q$83</c:f>
              <c:numCache>
                <c:formatCode>General</c:formatCode>
                <c:ptCount val="8"/>
                <c:pt idx="0">
                  <c:v>531441</c:v>
                </c:pt>
                <c:pt idx="1">
                  <c:v>595524</c:v>
                </c:pt>
                <c:pt idx="2">
                  <c:v>117549</c:v>
                </c:pt>
                <c:pt idx="3">
                  <c:v>257058</c:v>
                </c:pt>
                <c:pt idx="4">
                  <c:v>147552</c:v>
                </c:pt>
                <c:pt idx="5">
                  <c:v>111738</c:v>
                </c:pt>
                <c:pt idx="6">
                  <c:v>674172</c:v>
                </c:pt>
                <c:pt idx="7">
                  <c:v>1816494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705-4DCC-A236-0570CB22B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68751"/>
        <c:axId val="2013065423"/>
        <c:extLst/>
      </c:barChart>
      <c:catAx>
        <c:axId val="20130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5423"/>
        <c:crosses val="autoZero"/>
        <c:auto val="1"/>
        <c:lblAlgn val="ctr"/>
        <c:lblOffset val="100"/>
        <c:noMultiLvlLbl val="0"/>
      </c:catAx>
      <c:valAx>
        <c:axId val="20130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State complexity of individual automata</a:t>
            </a:r>
            <a:endParaRPr lang="sk-SK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4EF-43E8-8002-C8E6CC8915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4EF-43E8-8002-C8E6CC89153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EF-43E8-8002-C8E6CC89153C}"/>
              </c:ext>
            </c:extLst>
          </c:dPt>
          <c:cat>
            <c:numRef>
              <c:f>'3-states'!$B$76:$B$83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'3-states'!$C$76:$C$83</c:f>
              <c:numCache>
                <c:formatCode>General</c:formatCode>
                <c:ptCount val="8"/>
                <c:pt idx="0">
                  <c:v>8348727</c:v>
                </c:pt>
                <c:pt idx="1">
                  <c:v>1730337</c:v>
                </c:pt>
                <c:pt idx="2">
                  <c:v>9288396</c:v>
                </c:pt>
                <c:pt idx="3">
                  <c:v>812496</c:v>
                </c:pt>
                <c:pt idx="4">
                  <c:v>1909176</c:v>
                </c:pt>
                <c:pt idx="5">
                  <c:v>6325668</c:v>
                </c:pt>
                <c:pt idx="6">
                  <c:v>1345896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F-43E8-8002-C8E6CC89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00287"/>
        <c:axId val="131594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'3-states'!$B$76:$B$83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Lit>
                    <c:formatCode>General</c:formatCode>
                    <c:ptCount val="8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7-04EF-43E8-8002-C8E6CC89153C}"/>
                  </c:ext>
                </c:extLst>
              </c15:ser>
            </c15:filteredBarSeries>
          </c:ext>
        </c:extLst>
      </c:barChart>
      <c:catAx>
        <c:axId val="1316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594879"/>
        <c:crosses val="autoZero"/>
        <c:auto val="1"/>
        <c:lblAlgn val="ctr"/>
        <c:lblOffset val="100"/>
        <c:noMultiLvlLbl val="0"/>
      </c:catAx>
      <c:valAx>
        <c:axId val="1315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6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Range of values of state complexity for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'3-states'!$AF$76:$AF$83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'3-states'!$AG$76:$AG$83</c:f>
              <c:numCache>
                <c:formatCode>General</c:formatCode>
                <c:ptCount val="8"/>
                <c:pt idx="0">
                  <c:v>1064418</c:v>
                </c:pt>
                <c:pt idx="1">
                  <c:v>254316</c:v>
                </c:pt>
                <c:pt idx="2">
                  <c:v>618618</c:v>
                </c:pt>
                <c:pt idx="3">
                  <c:v>2129952</c:v>
                </c:pt>
                <c:pt idx="4">
                  <c:v>184224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A-400D-A7AD-8F163ADC0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351248"/>
        <c:axId val="628356240"/>
      </c:barChart>
      <c:catAx>
        <c:axId val="62835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6240"/>
        <c:crosses val="autoZero"/>
        <c:auto val="1"/>
        <c:lblAlgn val="ctr"/>
        <c:lblOffset val="100"/>
        <c:noMultiLvlLbl val="0"/>
      </c:catAx>
      <c:valAx>
        <c:axId val="628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07-41C1-99E8-47DE7622E6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07-41C1-99E8-47DE7622E6B0}"/>
              </c:ext>
            </c:extLst>
          </c:dPt>
          <c:dLbls>
            <c:spPr>
              <a:solidFill>
                <a:schemeClr val="bg1"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'3-states'!$E$88:$E$89</c:f>
              <c:numCache>
                <c:formatCode>General</c:formatCode>
                <c:ptCount val="2"/>
                <c:pt idx="0">
                  <c:v>19367460</c:v>
                </c:pt>
                <c:pt idx="1">
                  <c:v>10393236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7-41C1-99E8-47DE7622E6B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Families with </a:t>
            </a:r>
            <a:r>
              <a:rPr lang="en-US" sz="1600" baseline="0"/>
              <a:t>non-equivalent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'4-states'!$P$9:$P$24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'4-states'!$Q$9:$Q$24</c:f>
              <c:numCache>
                <c:formatCode>General</c:formatCode>
                <c:ptCount val="16"/>
                <c:pt idx="0">
                  <c:v>65536</c:v>
                </c:pt>
                <c:pt idx="1">
                  <c:v>121472</c:v>
                </c:pt>
                <c:pt idx="2">
                  <c:v>77164</c:v>
                </c:pt>
                <c:pt idx="3">
                  <c:v>95748</c:v>
                </c:pt>
                <c:pt idx="4">
                  <c:v>68892</c:v>
                </c:pt>
                <c:pt idx="5">
                  <c:v>58044</c:v>
                </c:pt>
                <c:pt idx="6">
                  <c:v>70776</c:v>
                </c:pt>
                <c:pt idx="7">
                  <c:v>87768</c:v>
                </c:pt>
                <c:pt idx="8">
                  <c:v>38928</c:v>
                </c:pt>
                <c:pt idx="9">
                  <c:v>38784</c:v>
                </c:pt>
                <c:pt idx="10">
                  <c:v>62712</c:v>
                </c:pt>
                <c:pt idx="11">
                  <c:v>61176</c:v>
                </c:pt>
                <c:pt idx="12">
                  <c:v>35760</c:v>
                </c:pt>
                <c:pt idx="13">
                  <c:v>66864</c:v>
                </c:pt>
                <c:pt idx="14">
                  <c:v>19104</c:v>
                </c:pt>
                <c:pt idx="15">
                  <c:v>79848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6-4400-8FD2-EA61BE75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68751"/>
        <c:axId val="20130654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'4-states'!$P$9:$P$24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Lit>
                    <c:formatCode>General</c:formatCode>
                    <c:ptCount val="8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1-47A6-4400-8FD2-EA61BE750091}"/>
                  </c:ext>
                </c:extLst>
              </c15:ser>
            </c15:filteredBarSeries>
          </c:ext>
        </c:extLst>
      </c:barChart>
      <c:catAx>
        <c:axId val="20130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5423"/>
        <c:crosses val="autoZero"/>
        <c:auto val="1"/>
        <c:lblAlgn val="ctr"/>
        <c:lblOffset val="100"/>
        <c:noMultiLvlLbl val="0"/>
      </c:catAx>
      <c:valAx>
        <c:axId val="20130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complexity of individual</a:t>
            </a:r>
            <a:r>
              <a:rPr lang="en-US" baseline="0"/>
              <a:t> automata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EDA-4407-90F6-DCB12F350C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DA-4407-90F6-DCB12F350C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EDA-4407-90F6-DCB12F350C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EDA-4407-90F6-DCB12F350C14}"/>
              </c:ext>
            </c:extLst>
          </c:dPt>
          <c:cat>
            <c:numRef>
              <c:f>'4-states'!$B$9:$B$24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'4-states'!$C$9:$C$24</c:f>
              <c:numCache>
                <c:formatCode>General</c:formatCode>
                <c:ptCount val="16"/>
                <c:pt idx="0">
                  <c:v>4952160</c:v>
                </c:pt>
                <c:pt idx="1">
                  <c:v>1580796</c:v>
                </c:pt>
                <c:pt idx="2">
                  <c:v>2216844</c:v>
                </c:pt>
                <c:pt idx="3">
                  <c:v>2291160</c:v>
                </c:pt>
                <c:pt idx="4">
                  <c:v>823104</c:v>
                </c:pt>
                <c:pt idx="5">
                  <c:v>935472</c:v>
                </c:pt>
                <c:pt idx="6">
                  <c:v>794304</c:v>
                </c:pt>
                <c:pt idx="7">
                  <c:v>522960</c:v>
                </c:pt>
                <c:pt idx="8">
                  <c:v>691728</c:v>
                </c:pt>
                <c:pt idx="9">
                  <c:v>491952</c:v>
                </c:pt>
                <c:pt idx="10">
                  <c:v>143616</c:v>
                </c:pt>
                <c:pt idx="11">
                  <c:v>98304</c:v>
                </c:pt>
                <c:pt idx="12">
                  <c:v>54528</c:v>
                </c:pt>
                <c:pt idx="13">
                  <c:v>110208</c:v>
                </c:pt>
                <c:pt idx="14">
                  <c:v>21504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DA-4407-90F6-DCB12F350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00287"/>
        <c:axId val="131594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'4-states'!$B$9:$B$24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Lit>
                    <c:formatCode>General</c:formatCode>
                    <c:ptCount val="8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7-FEDA-4407-90F6-DCB12F350C14}"/>
                  </c:ext>
                </c:extLst>
              </c15:ser>
            </c15:filteredBarSeries>
          </c:ext>
        </c:extLst>
      </c:barChart>
      <c:catAx>
        <c:axId val="1316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594879"/>
        <c:crosses val="autoZero"/>
        <c:auto val="1"/>
        <c:lblAlgn val="ctr"/>
        <c:lblOffset val="100"/>
        <c:noMultiLvlLbl val="0"/>
      </c:catAx>
      <c:valAx>
        <c:axId val="1315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6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of values of state complexity for families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'4-states'!$AF$9:$AF$24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'4-states'!$AG$9:$AG$24</c:f>
              <c:numCache>
                <c:formatCode>General</c:formatCode>
                <c:ptCount val="16"/>
                <c:pt idx="0">
                  <c:v>138440</c:v>
                </c:pt>
                <c:pt idx="1">
                  <c:v>163616</c:v>
                </c:pt>
                <c:pt idx="2">
                  <c:v>165480</c:v>
                </c:pt>
                <c:pt idx="3">
                  <c:v>206256</c:v>
                </c:pt>
                <c:pt idx="4">
                  <c:v>184488</c:v>
                </c:pt>
                <c:pt idx="5">
                  <c:v>144264</c:v>
                </c:pt>
                <c:pt idx="6">
                  <c:v>31104</c:v>
                </c:pt>
                <c:pt idx="7">
                  <c:v>13632</c:v>
                </c:pt>
                <c:pt idx="8">
                  <c:v>1296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0-45F9-A9CB-22FF37ED3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351248"/>
        <c:axId val="628356240"/>
      </c:barChart>
      <c:catAx>
        <c:axId val="6283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6240"/>
        <c:crosses val="autoZero"/>
        <c:auto val="1"/>
        <c:lblAlgn val="ctr"/>
        <c:lblOffset val="100"/>
        <c:noMultiLvlLbl val="0"/>
      </c:catAx>
      <c:valAx>
        <c:axId val="628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6D-4409-AE99-369A84F571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6D-4409-AE99-369A84F5719B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6D-4409-AE99-369A84F5719B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6D-4409-AE99-369A84F5719B}"/>
                </c:ext>
              </c:extLst>
            </c:dLbl>
            <c:spPr>
              <a:solidFill>
                <a:schemeClr val="bg1"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'4-states'!$E$21:$E$22</c:f>
              <c:numCache>
                <c:formatCode>General</c:formatCode>
                <c:ptCount val="2"/>
                <c:pt idx="0">
                  <c:v>11040960</c:v>
                </c:pt>
                <c:pt idx="1">
                  <c:v>4687680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D-4409-AE99-369A84F5719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Families with non-equivalent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'4-states'!$P$47:$P$62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'4-states'!$Q$47:$Q$62</c:f>
              <c:numCache>
                <c:formatCode>General</c:formatCode>
                <c:ptCount val="16"/>
                <c:pt idx="0">
                  <c:v>16777216</c:v>
                </c:pt>
                <c:pt idx="1">
                  <c:v>22100480</c:v>
                </c:pt>
                <c:pt idx="2">
                  <c:v>6865060</c:v>
                </c:pt>
                <c:pt idx="3">
                  <c:v>7684692</c:v>
                </c:pt>
                <c:pt idx="4">
                  <c:v>5360892</c:v>
                </c:pt>
                <c:pt idx="5">
                  <c:v>5250012</c:v>
                </c:pt>
                <c:pt idx="6">
                  <c:v>9650808</c:v>
                </c:pt>
                <c:pt idx="7">
                  <c:v>14651088</c:v>
                </c:pt>
                <c:pt idx="8">
                  <c:v>6059496</c:v>
                </c:pt>
                <c:pt idx="9">
                  <c:v>6186816</c:v>
                </c:pt>
                <c:pt idx="10">
                  <c:v>13782672</c:v>
                </c:pt>
                <c:pt idx="11">
                  <c:v>17947248</c:v>
                </c:pt>
                <c:pt idx="12">
                  <c:v>16477848</c:v>
                </c:pt>
                <c:pt idx="13">
                  <c:v>34881840</c:v>
                </c:pt>
                <c:pt idx="14">
                  <c:v>17440704</c:v>
                </c:pt>
                <c:pt idx="15">
                  <c:v>67318584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2E2-4550-9E50-6140DBA65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68751"/>
        <c:axId val="2013065423"/>
        <c:extLst/>
      </c:barChart>
      <c:catAx>
        <c:axId val="20130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5423"/>
        <c:crosses val="autoZero"/>
        <c:auto val="1"/>
        <c:lblAlgn val="ctr"/>
        <c:lblOffset val="100"/>
        <c:noMultiLvlLbl val="0"/>
      </c:catAx>
      <c:valAx>
        <c:axId val="20130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of values of state complexity for families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'2-states'!$AF$9:$AF$12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'2-states'!$AG$9:$AG$12</c:f>
              <c:numCache>
                <c:formatCode>General</c:formatCode>
                <c:ptCount val="4"/>
                <c:pt idx="0">
                  <c:v>34</c:v>
                </c:pt>
                <c:pt idx="1">
                  <c:v>22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B-4AA9-AD24-7594A563D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351248"/>
        <c:axId val="628356240"/>
      </c:barChart>
      <c:catAx>
        <c:axId val="6283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6240"/>
        <c:crosses val="autoZero"/>
        <c:auto val="1"/>
        <c:lblAlgn val="ctr"/>
        <c:lblOffset val="100"/>
        <c:noMultiLvlLbl val="0"/>
      </c:catAx>
      <c:valAx>
        <c:axId val="628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State complexity of individual automata</a:t>
            </a:r>
            <a:endParaRPr lang="sk-SK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57-4681-8FAE-6D9D4707B9F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057-4681-8FAE-6D9D4707B9F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057-4681-8FAE-6D9D4707B9F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057-4681-8FAE-6D9D4707B9F9}"/>
              </c:ext>
            </c:extLst>
          </c:dPt>
          <c:cat>
            <c:numRef>
              <c:f>'4-states'!$B$47:$B$62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'4-states'!$C$47:$C$62</c:f>
              <c:numCache>
                <c:formatCode>General</c:formatCode>
                <c:ptCount val="16"/>
                <c:pt idx="0">
                  <c:v>740012880</c:v>
                </c:pt>
                <c:pt idx="1">
                  <c:v>138149580</c:v>
                </c:pt>
                <c:pt idx="2">
                  <c:v>300521124</c:v>
                </c:pt>
                <c:pt idx="3">
                  <c:v>757745784</c:v>
                </c:pt>
                <c:pt idx="4">
                  <c:v>139083768</c:v>
                </c:pt>
                <c:pt idx="5">
                  <c:v>225484128</c:v>
                </c:pt>
                <c:pt idx="6">
                  <c:v>223478640</c:v>
                </c:pt>
                <c:pt idx="7">
                  <c:v>245708784</c:v>
                </c:pt>
                <c:pt idx="8">
                  <c:v>404812368</c:v>
                </c:pt>
                <c:pt idx="9">
                  <c:v>462502368</c:v>
                </c:pt>
                <c:pt idx="10">
                  <c:v>116237232</c:v>
                </c:pt>
                <c:pt idx="11">
                  <c:v>83761488</c:v>
                </c:pt>
                <c:pt idx="12">
                  <c:v>69439392</c:v>
                </c:pt>
                <c:pt idx="13">
                  <c:v>103533696</c:v>
                </c:pt>
                <c:pt idx="14">
                  <c:v>16060608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57-4681-8FAE-6D9D4707B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00287"/>
        <c:axId val="131594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'4-states'!$B$47:$B$62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</c:numCache>
                  </c:numRef>
                </c:cat>
                <c:val>
                  <c:numLit>
                    <c:formatCode>General</c:formatCode>
                    <c:ptCount val="8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7-9057-4681-8FAE-6D9D4707B9F9}"/>
                  </c:ext>
                </c:extLst>
              </c15:ser>
            </c15:filteredBarSeries>
          </c:ext>
        </c:extLst>
      </c:barChart>
      <c:catAx>
        <c:axId val="1316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594879"/>
        <c:crosses val="autoZero"/>
        <c:auto val="1"/>
        <c:lblAlgn val="ctr"/>
        <c:lblOffset val="100"/>
        <c:noMultiLvlLbl val="0"/>
      </c:catAx>
      <c:valAx>
        <c:axId val="1315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6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Range of values of state complexity for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'4-states'!$AF$47:$AF$62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'4-states'!$AG$47:$AG$62</c:f>
              <c:numCache>
                <c:formatCode>General</c:formatCode>
                <c:ptCount val="16"/>
                <c:pt idx="0">
                  <c:v>33736472</c:v>
                </c:pt>
                <c:pt idx="1">
                  <c:v>14560760</c:v>
                </c:pt>
                <c:pt idx="2">
                  <c:v>16167816</c:v>
                </c:pt>
                <c:pt idx="3">
                  <c:v>43059648</c:v>
                </c:pt>
                <c:pt idx="4">
                  <c:v>74322192</c:v>
                </c:pt>
                <c:pt idx="5">
                  <c:v>62873352</c:v>
                </c:pt>
                <c:pt idx="6">
                  <c:v>14852736</c:v>
                </c:pt>
                <c:pt idx="7">
                  <c:v>7555104</c:v>
                </c:pt>
                <c:pt idx="8">
                  <c:v>1224144</c:v>
                </c:pt>
                <c:pt idx="9">
                  <c:v>78768</c:v>
                </c:pt>
                <c:pt idx="10">
                  <c:v>4464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5-4FCA-8F24-77767772F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351248"/>
        <c:axId val="628356240"/>
      </c:barChart>
      <c:catAx>
        <c:axId val="6283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6240"/>
        <c:crosses val="autoZero"/>
        <c:auto val="1"/>
        <c:lblAlgn val="ctr"/>
        <c:lblOffset val="100"/>
        <c:noMultiLvlLbl val="0"/>
      </c:catAx>
      <c:valAx>
        <c:axId val="628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77-4D8C-9D93-2D06D549CE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77-4D8C-9D93-2D06D549CE34}"/>
              </c:ext>
            </c:extLst>
          </c:dPt>
          <c:dLbls>
            <c:spPr>
              <a:solidFill>
                <a:schemeClr val="bg1"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'4-states'!$E$59:$E$60</c:f>
              <c:numCache>
                <c:formatCode>General</c:formatCode>
                <c:ptCount val="2"/>
                <c:pt idx="0">
                  <c:v>1936429368</c:v>
                </c:pt>
                <c:pt idx="1">
                  <c:v>2090102472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77-4D8C-9D93-2D06D549CE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Families with </a:t>
            </a:r>
            <a:r>
              <a:rPr lang="en-US" sz="1600" baseline="0"/>
              <a:t>non-equivalent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'5-states'!$P$9:$P$40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'5-states'!$Q$9:$Q$40</c:f>
              <c:numCache>
                <c:formatCode>General</c:formatCode>
                <c:ptCount val="32"/>
                <c:pt idx="0">
                  <c:v>9765625</c:v>
                </c:pt>
                <c:pt idx="1">
                  <c:v>19715880</c:v>
                </c:pt>
                <c:pt idx="2">
                  <c:v>13876755</c:v>
                </c:pt>
                <c:pt idx="3">
                  <c:v>14684900</c:v>
                </c:pt>
                <c:pt idx="4">
                  <c:v>10922040</c:v>
                </c:pt>
                <c:pt idx="5">
                  <c:v>10906680</c:v>
                </c:pt>
                <c:pt idx="6">
                  <c:v>11450880</c:v>
                </c:pt>
                <c:pt idx="7">
                  <c:v>13941740</c:v>
                </c:pt>
                <c:pt idx="8">
                  <c:v>9611040</c:v>
                </c:pt>
                <c:pt idx="9">
                  <c:v>9665040</c:v>
                </c:pt>
                <c:pt idx="10">
                  <c:v>11267280</c:v>
                </c:pt>
                <c:pt idx="11">
                  <c:v>12973740</c:v>
                </c:pt>
                <c:pt idx="12">
                  <c:v>9198480</c:v>
                </c:pt>
                <c:pt idx="13">
                  <c:v>11529240</c:v>
                </c:pt>
                <c:pt idx="14">
                  <c:v>7451520</c:v>
                </c:pt>
                <c:pt idx="15">
                  <c:v>17366040</c:v>
                </c:pt>
                <c:pt idx="16">
                  <c:v>8396160</c:v>
                </c:pt>
                <c:pt idx="17">
                  <c:v>9392880</c:v>
                </c:pt>
                <c:pt idx="18">
                  <c:v>6493200</c:v>
                </c:pt>
                <c:pt idx="19">
                  <c:v>7872240</c:v>
                </c:pt>
                <c:pt idx="20">
                  <c:v>9301080</c:v>
                </c:pt>
                <c:pt idx="21">
                  <c:v>6751080</c:v>
                </c:pt>
                <c:pt idx="22">
                  <c:v>7497840</c:v>
                </c:pt>
                <c:pt idx="23">
                  <c:v>9957480</c:v>
                </c:pt>
                <c:pt idx="24">
                  <c:v>4136160</c:v>
                </c:pt>
                <c:pt idx="25">
                  <c:v>10632000</c:v>
                </c:pt>
                <c:pt idx="26">
                  <c:v>3229920</c:v>
                </c:pt>
                <c:pt idx="27">
                  <c:v>12925440</c:v>
                </c:pt>
                <c:pt idx="28">
                  <c:v>2421360</c:v>
                </c:pt>
                <c:pt idx="29">
                  <c:v>1947120</c:v>
                </c:pt>
                <c:pt idx="30">
                  <c:v>1636320</c:v>
                </c:pt>
                <c:pt idx="31">
                  <c:v>15582840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B-4E44-B98F-1D14FA83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68751"/>
        <c:axId val="20130654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'5-states'!$P$9:$P$40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</c:numCache>
                  </c:numRef>
                </c:cat>
                <c:val>
                  <c:numLit>
                    <c:formatCode>General</c:formatCode>
                    <c:ptCount val="8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1-C90B-4E44-B98F-1D14FA832BCB}"/>
                  </c:ext>
                </c:extLst>
              </c15:ser>
            </c15:filteredBarSeries>
          </c:ext>
        </c:extLst>
      </c:barChart>
      <c:catAx>
        <c:axId val="20130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5423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0130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complexity of individual</a:t>
            </a:r>
            <a:r>
              <a:rPr lang="en-US" baseline="0"/>
              <a:t> automata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C3-4EF0-8C48-8779A945518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C3-4EF0-8C48-8779A945518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C3-4EF0-8C48-8779A945518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C3-4EF0-8C48-8779A945518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FC3-4EF0-8C48-8779A9455181}"/>
              </c:ext>
            </c:extLst>
          </c:dPt>
          <c:cat>
            <c:numRef>
              <c:f>'5-states'!$B$9:$B$40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'5-states'!$C$9:$C$40</c:f>
              <c:numCache>
                <c:formatCode>General</c:formatCode>
                <c:ptCount val="32"/>
                <c:pt idx="0">
                  <c:v>2197066165</c:v>
                </c:pt>
                <c:pt idx="1">
                  <c:v>546479935</c:v>
                </c:pt>
                <c:pt idx="2">
                  <c:v>721792240</c:v>
                </c:pt>
                <c:pt idx="3">
                  <c:v>923648060</c:v>
                </c:pt>
                <c:pt idx="4">
                  <c:v>930089280</c:v>
                </c:pt>
                <c:pt idx="5">
                  <c:v>486814320</c:v>
                </c:pt>
                <c:pt idx="6">
                  <c:v>497386800</c:v>
                </c:pt>
                <c:pt idx="7">
                  <c:v>442752480</c:v>
                </c:pt>
                <c:pt idx="8">
                  <c:v>523357920</c:v>
                </c:pt>
                <c:pt idx="9">
                  <c:v>475375440</c:v>
                </c:pt>
                <c:pt idx="10">
                  <c:v>334562880</c:v>
                </c:pt>
                <c:pt idx="11">
                  <c:v>316434960</c:v>
                </c:pt>
                <c:pt idx="12">
                  <c:v>272886000</c:v>
                </c:pt>
                <c:pt idx="13">
                  <c:v>301508160</c:v>
                </c:pt>
                <c:pt idx="14">
                  <c:v>212572080</c:v>
                </c:pt>
                <c:pt idx="15">
                  <c:v>78859200</c:v>
                </c:pt>
                <c:pt idx="16">
                  <c:v>73931280</c:v>
                </c:pt>
                <c:pt idx="17">
                  <c:v>63557520</c:v>
                </c:pt>
                <c:pt idx="18">
                  <c:v>44900160</c:v>
                </c:pt>
                <c:pt idx="19">
                  <c:v>52788000</c:v>
                </c:pt>
                <c:pt idx="20">
                  <c:v>62640960</c:v>
                </c:pt>
                <c:pt idx="21">
                  <c:v>23965680</c:v>
                </c:pt>
                <c:pt idx="22">
                  <c:v>15529200</c:v>
                </c:pt>
                <c:pt idx="23">
                  <c:v>15718080</c:v>
                </c:pt>
                <c:pt idx="24">
                  <c:v>48722880</c:v>
                </c:pt>
                <c:pt idx="25">
                  <c:v>1944000</c:v>
                </c:pt>
                <c:pt idx="26">
                  <c:v>3346560</c:v>
                </c:pt>
                <c:pt idx="27">
                  <c:v>1411200</c:v>
                </c:pt>
                <c:pt idx="28">
                  <c:v>5477760</c:v>
                </c:pt>
                <c:pt idx="29">
                  <c:v>10252800</c:v>
                </c:pt>
                <c:pt idx="30">
                  <c:v>1728000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C3-4EF0-8C48-8779A9455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00287"/>
        <c:axId val="131594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'5-states'!$B$9:$B$40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</c:numCache>
                  </c:numRef>
                </c:cat>
                <c:val>
                  <c:numLit>
                    <c:formatCode>General</c:formatCode>
                    <c:ptCount val="8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9-CFC3-4EF0-8C48-8779A9455181}"/>
                  </c:ext>
                </c:extLst>
              </c15:ser>
            </c15:filteredBarSeries>
          </c:ext>
        </c:extLst>
      </c:barChart>
      <c:catAx>
        <c:axId val="1316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594879"/>
        <c:crosses val="autoZero"/>
        <c:auto val="1"/>
        <c:lblAlgn val="ctr"/>
        <c:lblOffset val="100"/>
        <c:noMultiLvlLbl val="0"/>
      </c:catAx>
      <c:valAx>
        <c:axId val="1315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6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of values of state complexity for families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'5-states'!$AF$9:$AF$40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'5-states'!$AG$9:$AG$40</c:f>
              <c:numCache>
                <c:formatCode>General</c:formatCode>
                <c:ptCount val="32"/>
                <c:pt idx="0">
                  <c:v>20419890</c:v>
                </c:pt>
                <c:pt idx="1">
                  <c:v>26916090</c:v>
                </c:pt>
                <c:pt idx="2">
                  <c:v>28884880</c:v>
                </c:pt>
                <c:pt idx="3">
                  <c:v>36458560</c:v>
                </c:pt>
                <c:pt idx="4">
                  <c:v>40507020</c:v>
                </c:pt>
                <c:pt idx="5">
                  <c:v>50455440</c:v>
                </c:pt>
                <c:pt idx="6">
                  <c:v>39297960</c:v>
                </c:pt>
                <c:pt idx="7">
                  <c:v>39947280</c:v>
                </c:pt>
                <c:pt idx="8">
                  <c:v>15371160</c:v>
                </c:pt>
                <c:pt idx="9">
                  <c:v>7308120</c:v>
                </c:pt>
                <c:pt idx="10">
                  <c:v>4183680</c:v>
                </c:pt>
                <c:pt idx="11">
                  <c:v>1947840</c:v>
                </c:pt>
                <c:pt idx="12">
                  <c:v>537600</c:v>
                </c:pt>
                <c:pt idx="13">
                  <c:v>182400</c:v>
                </c:pt>
                <c:pt idx="14">
                  <c:v>67920</c:v>
                </c:pt>
                <c:pt idx="15">
                  <c:v>14160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B-4805-BACC-48068C127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351248"/>
        <c:axId val="628356240"/>
      </c:barChart>
      <c:catAx>
        <c:axId val="6283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6240"/>
        <c:crosses val="autoZero"/>
        <c:auto val="1"/>
        <c:lblAlgn val="ctr"/>
        <c:lblOffset val="100"/>
        <c:tickLblSkip val="2"/>
        <c:noMultiLvlLbl val="0"/>
      </c:catAx>
      <c:valAx>
        <c:axId val="628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E-4F97-9C85-4B71BDD52E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E-4F97-9C85-4B71BDD52E81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E-4F97-9C85-4B71BDD52E81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EE-4F97-9C85-4B71BDD52E81}"/>
                </c:ext>
              </c:extLst>
            </c:dLbl>
            <c:spPr>
              <a:solidFill>
                <a:schemeClr val="bg1"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'5-states'!$E$21:$E$22</c:f>
              <c:numCache>
                <c:formatCode>General</c:formatCode>
                <c:ptCount val="2"/>
                <c:pt idx="0">
                  <c:v>5319075680</c:v>
                </c:pt>
                <c:pt idx="1">
                  <c:v>4368424320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EE-4F97-9C85-4B71BDD52E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Families with </a:t>
            </a:r>
            <a:r>
              <a:rPr lang="en-US" sz="1600" baseline="0"/>
              <a:t>non-equivalent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'6-states'!$P$9:$P$72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'6-states'!$Q$9:$Q$72</c:f>
              <c:numCache>
                <c:formatCode>General</c:formatCode>
                <c:ptCount val="64"/>
                <c:pt idx="0">
                  <c:v>2176782336</c:v>
                </c:pt>
                <c:pt idx="1">
                  <c:v>4798276032</c:v>
                </c:pt>
                <c:pt idx="2">
                  <c:v>3713942106</c:v>
                </c:pt>
                <c:pt idx="3">
                  <c:v>3591163410</c:v>
                </c:pt>
                <c:pt idx="4">
                  <c:v>2574170550</c:v>
                </c:pt>
                <c:pt idx="5">
                  <c:v>2603078790</c:v>
                </c:pt>
                <c:pt idx="6">
                  <c:v>2489905140</c:v>
                </c:pt>
                <c:pt idx="7">
                  <c:v>3151169820</c:v>
                </c:pt>
                <c:pt idx="8">
                  <c:v>2447247480</c:v>
                </c:pt>
                <c:pt idx="9">
                  <c:v>2546733420</c:v>
                </c:pt>
                <c:pt idx="10">
                  <c:v>2582458860</c:v>
                </c:pt>
                <c:pt idx="11">
                  <c:v>3075924240</c:v>
                </c:pt>
                <c:pt idx="12">
                  <c:v>2439672720</c:v>
                </c:pt>
                <c:pt idx="13">
                  <c:v>2752706280</c:v>
                </c:pt>
                <c:pt idx="14">
                  <c:v>2269302720</c:v>
                </c:pt>
                <c:pt idx="15">
                  <c:v>3801556800</c:v>
                </c:pt>
                <c:pt idx="16">
                  <c:v>2488794480</c:v>
                </c:pt>
                <c:pt idx="17">
                  <c:v>2944319040</c:v>
                </c:pt>
                <c:pt idx="18">
                  <c:v>2270505600</c:v>
                </c:pt>
                <c:pt idx="19">
                  <c:v>2745878040</c:v>
                </c:pt>
                <c:pt idx="20">
                  <c:v>2653668000</c:v>
                </c:pt>
                <c:pt idx="21">
                  <c:v>2651708880</c:v>
                </c:pt>
                <c:pt idx="22">
                  <c:v>2570009760</c:v>
                </c:pt>
                <c:pt idx="23">
                  <c:v>3383889480</c:v>
                </c:pt>
                <c:pt idx="24">
                  <c:v>2342063520</c:v>
                </c:pt>
                <c:pt idx="25">
                  <c:v>3291020640</c:v>
                </c:pt>
                <c:pt idx="26">
                  <c:v>2017144080</c:v>
                </c:pt>
                <c:pt idx="27">
                  <c:v>3642225840</c:v>
                </c:pt>
                <c:pt idx="28">
                  <c:v>2159588880</c:v>
                </c:pt>
                <c:pt idx="29">
                  <c:v>2292534000</c:v>
                </c:pt>
                <c:pt idx="30">
                  <c:v>1843755840</c:v>
                </c:pt>
                <c:pt idx="31">
                  <c:v>4196468160</c:v>
                </c:pt>
                <c:pt idx="32">
                  <c:v>1838064240</c:v>
                </c:pt>
                <c:pt idx="33">
                  <c:v>2354623200</c:v>
                </c:pt>
                <c:pt idx="34">
                  <c:v>1580666400</c:v>
                </c:pt>
                <c:pt idx="35">
                  <c:v>2582494560</c:v>
                </c:pt>
                <c:pt idx="36">
                  <c:v>1749720960</c:v>
                </c:pt>
                <c:pt idx="37">
                  <c:v>1752361920</c:v>
                </c:pt>
                <c:pt idx="38">
                  <c:v>1770694560</c:v>
                </c:pt>
                <c:pt idx="39">
                  <c:v>2326502880</c:v>
                </c:pt>
                <c:pt idx="40">
                  <c:v>1250112960</c:v>
                </c:pt>
                <c:pt idx="41">
                  <c:v>2696108400</c:v>
                </c:pt>
                <c:pt idx="42">
                  <c:v>1424934720</c:v>
                </c:pt>
                <c:pt idx="43">
                  <c:v>1999707120</c:v>
                </c:pt>
                <c:pt idx="44">
                  <c:v>1230168960</c:v>
                </c:pt>
                <c:pt idx="45">
                  <c:v>1844644320</c:v>
                </c:pt>
                <c:pt idx="46">
                  <c:v>1028298240</c:v>
                </c:pt>
                <c:pt idx="47">
                  <c:v>2781876240</c:v>
                </c:pt>
                <c:pt idx="48">
                  <c:v>1197590400</c:v>
                </c:pt>
                <c:pt idx="49">
                  <c:v>1322660160</c:v>
                </c:pt>
                <c:pt idx="50">
                  <c:v>635002560</c:v>
                </c:pt>
                <c:pt idx="51">
                  <c:v>3149968320</c:v>
                </c:pt>
                <c:pt idx="52">
                  <c:v>800530560</c:v>
                </c:pt>
                <c:pt idx="53">
                  <c:v>850019040</c:v>
                </c:pt>
                <c:pt idx="54">
                  <c:v>414214560</c:v>
                </c:pt>
                <c:pt idx="55">
                  <c:v>4046608800</c:v>
                </c:pt>
                <c:pt idx="56">
                  <c:v>141660000</c:v>
                </c:pt>
                <c:pt idx="57">
                  <c:v>537717600</c:v>
                </c:pt>
                <c:pt idx="58">
                  <c:v>69723360</c:v>
                </c:pt>
                <c:pt idx="59">
                  <c:v>412007040</c:v>
                </c:pt>
                <c:pt idx="60">
                  <c:v>219147840</c:v>
                </c:pt>
                <c:pt idx="61">
                  <c:v>104358240</c:v>
                </c:pt>
                <c:pt idx="62">
                  <c:v>253926720</c:v>
                </c:pt>
                <c:pt idx="63">
                  <c:v>4440289680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B-4E8B-B449-531CDB4F5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68751"/>
        <c:axId val="20130654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'6-states'!$P$9:$P$72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</c:numCache>
                  </c:numRef>
                </c:cat>
                <c:val>
                  <c:numLit>
                    <c:formatCode>General</c:formatCode>
                    <c:ptCount val="8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1-ED5B-4E8B-B449-531CDB4F5D8C}"/>
                  </c:ext>
                </c:extLst>
              </c15:ser>
            </c15:filteredBarSeries>
          </c:ext>
        </c:extLst>
      </c:barChart>
      <c:catAx>
        <c:axId val="20130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5423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0130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complexity of individual</a:t>
            </a:r>
            <a:r>
              <a:rPr lang="en-US" baseline="0"/>
              <a:t> automata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9A-4F6B-9B07-D057EFCB839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99A-4F6B-9B07-D057EFCB839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99A-4F6B-9B07-D057EFCB839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99A-4F6B-9B07-D057EFCB839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99A-4F6B-9B07-D057EFCB839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99A-4F6B-9B07-D057EFCB8399}"/>
              </c:ext>
            </c:extLst>
          </c:dPt>
          <c:cat>
            <c:numRef>
              <c:f>'6-states'!$B$9:$B$72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'6-states'!$C$9:$C$72</c:f>
              <c:numCache>
                <c:formatCode>0</c:formatCode>
                <c:ptCount val="64"/>
                <c:pt idx="0">
                  <c:v>1471407668064</c:v>
                </c:pt>
                <c:pt idx="1">
                  <c:v>283450970238</c:v>
                </c:pt>
                <c:pt idx="2">
                  <c:v>342508194090</c:v>
                </c:pt>
                <c:pt idx="3">
                  <c:v>447818440080</c:v>
                </c:pt>
                <c:pt idx="4">
                  <c:v>560287257960</c:v>
                </c:pt>
                <c:pt idx="5">
                  <c:v>541308550080</c:v>
                </c:pt>
                <c:pt idx="6">
                  <c:v>345613830480</c:v>
                </c:pt>
                <c:pt idx="7">
                  <c:v>340440816000</c:v>
                </c:pt>
                <c:pt idx="8">
                  <c:v>395433258480</c:v>
                </c:pt>
                <c:pt idx="9">
                  <c:v>391094716320</c:v>
                </c:pt>
                <c:pt idx="10">
                  <c:v>352473393600</c:v>
                </c:pt>
                <c:pt idx="11">
                  <c:v>349384512960</c:v>
                </c:pt>
                <c:pt idx="12">
                  <c:v>333956604960</c:v>
                </c:pt>
                <c:pt idx="13">
                  <c:v>350380418400</c:v>
                </c:pt>
                <c:pt idx="14">
                  <c:v>322710876000</c:v>
                </c:pt>
                <c:pt idx="15">
                  <c:v>231828569280</c:v>
                </c:pt>
                <c:pt idx="16">
                  <c:v>204333678720</c:v>
                </c:pt>
                <c:pt idx="17">
                  <c:v>207536179680</c:v>
                </c:pt>
                <c:pt idx="18">
                  <c:v>182219875200</c:v>
                </c:pt>
                <c:pt idx="19">
                  <c:v>162657468000</c:v>
                </c:pt>
                <c:pt idx="20">
                  <c:v>146834917920</c:v>
                </c:pt>
                <c:pt idx="21">
                  <c:v>95196445920</c:v>
                </c:pt>
                <c:pt idx="22">
                  <c:v>72418019040</c:v>
                </c:pt>
                <c:pt idx="23">
                  <c:v>66822284160</c:v>
                </c:pt>
                <c:pt idx="24">
                  <c:v>88729024320</c:v>
                </c:pt>
                <c:pt idx="25">
                  <c:v>60963785280</c:v>
                </c:pt>
                <c:pt idx="26">
                  <c:v>46826076960</c:v>
                </c:pt>
                <c:pt idx="27">
                  <c:v>44836751520</c:v>
                </c:pt>
                <c:pt idx="28">
                  <c:v>43111752480</c:v>
                </c:pt>
                <c:pt idx="29">
                  <c:v>45403184160</c:v>
                </c:pt>
                <c:pt idx="30">
                  <c:v>37870326720</c:v>
                </c:pt>
                <c:pt idx="31">
                  <c:v>31214522880</c:v>
                </c:pt>
                <c:pt idx="32">
                  <c:v>25395429600</c:v>
                </c:pt>
                <c:pt idx="33">
                  <c:v>17000199360</c:v>
                </c:pt>
                <c:pt idx="34">
                  <c:v>20441630880</c:v>
                </c:pt>
                <c:pt idx="35">
                  <c:v>24243719040</c:v>
                </c:pt>
                <c:pt idx="36">
                  <c:v>10267122240</c:v>
                </c:pt>
                <c:pt idx="37">
                  <c:v>9198792000</c:v>
                </c:pt>
                <c:pt idx="38">
                  <c:v>9674212320</c:v>
                </c:pt>
                <c:pt idx="39">
                  <c:v>5792271840</c:v>
                </c:pt>
                <c:pt idx="40">
                  <c:v>16771897440</c:v>
                </c:pt>
                <c:pt idx="41">
                  <c:v>6391702080</c:v>
                </c:pt>
                <c:pt idx="42">
                  <c:v>3695487840</c:v>
                </c:pt>
                <c:pt idx="43">
                  <c:v>3072180960</c:v>
                </c:pt>
                <c:pt idx="44">
                  <c:v>6313740480</c:v>
                </c:pt>
                <c:pt idx="45">
                  <c:v>4691499840</c:v>
                </c:pt>
                <c:pt idx="46">
                  <c:v>2091424320</c:v>
                </c:pt>
                <c:pt idx="47">
                  <c:v>1255861440</c:v>
                </c:pt>
                <c:pt idx="48">
                  <c:v>268997760</c:v>
                </c:pt>
                <c:pt idx="49">
                  <c:v>345271680</c:v>
                </c:pt>
                <c:pt idx="50">
                  <c:v>1473016320</c:v>
                </c:pt>
                <c:pt idx="51">
                  <c:v>993640320</c:v>
                </c:pt>
                <c:pt idx="52">
                  <c:v>1602529920</c:v>
                </c:pt>
                <c:pt idx="53">
                  <c:v>120660480</c:v>
                </c:pt>
                <c:pt idx="54">
                  <c:v>1614412800</c:v>
                </c:pt>
                <c:pt idx="55">
                  <c:v>4317776640</c:v>
                </c:pt>
                <c:pt idx="56">
                  <c:v>212267520</c:v>
                </c:pt>
                <c:pt idx="57">
                  <c:v>76089600</c:v>
                </c:pt>
                <c:pt idx="58">
                  <c:v>374584320</c:v>
                </c:pt>
                <c:pt idx="59">
                  <c:v>113633280</c:v>
                </c:pt>
                <c:pt idx="60">
                  <c:v>697605120</c:v>
                </c:pt>
                <c:pt idx="61">
                  <c:v>1058503680</c:v>
                </c:pt>
                <c:pt idx="62">
                  <c:v>147847680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9A-4F6B-9B07-D057EFCB8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00287"/>
        <c:axId val="131594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'6-states'!$B$9:$B$72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</c:numCache>
                  </c:numRef>
                </c:cat>
                <c:val>
                  <c:numLit>
                    <c:formatCode>General</c:formatCode>
                    <c:ptCount val="8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B-699A-4F6B-9B07-D057EFCB8399}"/>
                  </c:ext>
                </c:extLst>
              </c15:ser>
            </c15:filteredBarSeries>
          </c:ext>
        </c:extLst>
      </c:barChart>
      <c:catAx>
        <c:axId val="1316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594879"/>
        <c:crosses val="autoZero"/>
        <c:auto val="1"/>
        <c:lblAlgn val="ctr"/>
        <c:lblOffset val="100"/>
        <c:noMultiLvlLbl val="0"/>
      </c:catAx>
      <c:valAx>
        <c:axId val="1315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6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of values of state complexity for families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'6-states'!$AF$9:$AF$72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'6-states'!$AG$9:$AG$72</c:f>
              <c:numCache>
                <c:formatCode>General</c:formatCode>
                <c:ptCount val="64"/>
                <c:pt idx="0">
                  <c:v>4512838272</c:v>
                </c:pt>
                <c:pt idx="1">
                  <c:v>6775516212</c:v>
                </c:pt>
                <c:pt idx="2">
                  <c:v>7005054420</c:v>
                </c:pt>
                <c:pt idx="3">
                  <c:v>8626270800</c:v>
                </c:pt>
                <c:pt idx="4">
                  <c:v>10183061640</c:v>
                </c:pt>
                <c:pt idx="5">
                  <c:v>13549671720</c:v>
                </c:pt>
                <c:pt idx="6">
                  <c:v>14703458760</c:v>
                </c:pt>
                <c:pt idx="7">
                  <c:v>17958939120</c:v>
                </c:pt>
                <c:pt idx="8">
                  <c:v>15380778240</c:v>
                </c:pt>
                <c:pt idx="9">
                  <c:v>12438692640</c:v>
                </c:pt>
                <c:pt idx="10">
                  <c:v>10162956960</c:v>
                </c:pt>
                <c:pt idx="11">
                  <c:v>6373873440</c:v>
                </c:pt>
                <c:pt idx="12">
                  <c:v>4273696080</c:v>
                </c:pt>
                <c:pt idx="13">
                  <c:v>2807796960</c:v>
                </c:pt>
                <c:pt idx="14">
                  <c:v>1837754640</c:v>
                </c:pt>
                <c:pt idx="15">
                  <c:v>1183016160</c:v>
                </c:pt>
                <c:pt idx="16">
                  <c:v>680240880</c:v>
                </c:pt>
                <c:pt idx="17">
                  <c:v>400327920</c:v>
                </c:pt>
                <c:pt idx="18">
                  <c:v>227095200</c:v>
                </c:pt>
                <c:pt idx="19">
                  <c:v>113292000</c:v>
                </c:pt>
                <c:pt idx="20">
                  <c:v>59935680</c:v>
                </c:pt>
                <c:pt idx="21">
                  <c:v>31798080</c:v>
                </c:pt>
                <c:pt idx="22">
                  <c:v>14667840</c:v>
                </c:pt>
                <c:pt idx="23">
                  <c:v>6366240</c:v>
                </c:pt>
                <c:pt idx="24">
                  <c:v>4066560</c:v>
                </c:pt>
                <c:pt idx="25">
                  <c:v>1808640</c:v>
                </c:pt>
                <c:pt idx="26">
                  <c:v>345600</c:v>
                </c:pt>
                <c:pt idx="27">
                  <c:v>432000</c:v>
                </c:pt>
                <c:pt idx="28">
                  <c:v>224640</c:v>
                </c:pt>
                <c:pt idx="29">
                  <c:v>92160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2-4B59-AD2C-CBFB7FEC8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351248"/>
        <c:axId val="628356240"/>
      </c:barChart>
      <c:catAx>
        <c:axId val="6283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6240"/>
        <c:crosses val="autoZero"/>
        <c:auto val="1"/>
        <c:lblAlgn val="ctr"/>
        <c:lblOffset val="100"/>
        <c:tickLblSkip val="3"/>
        <c:noMultiLvlLbl val="0"/>
      </c:catAx>
      <c:valAx>
        <c:axId val="628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D7-40D7-AFB9-A7ED943655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D7-40D7-AFB9-A7ED94365541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D7-40D7-AFB9-A7ED94365541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D7-40D7-AFB9-A7ED94365541}"/>
                </c:ext>
              </c:extLst>
            </c:dLbl>
            <c:spPr>
              <a:solidFill>
                <a:schemeClr val="bg1"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'2-states'!$E$21:$E$22</c:f>
              <c:numCache>
                <c:formatCode>General</c:formatCode>
                <c:ptCount val="2"/>
                <c:pt idx="0">
                  <c:v>184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D7-40D7-AFB9-A7ED9436554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B0-47C9-AFA3-126AD74183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B0-47C9-AFA3-126AD741839D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B0-47C9-AFA3-126AD741839D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B0-47C9-AFA3-126AD741839D}"/>
                </c:ext>
              </c:extLst>
            </c:dLbl>
            <c:spPr>
              <a:solidFill>
                <a:schemeClr val="bg1"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'6-states'!$E$21:$E$22</c:f>
              <c:numCache>
                <c:formatCode>0</c:formatCode>
                <c:ptCount val="2"/>
                <c:pt idx="0" formatCode="0.00000E+00">
                  <c:v>3646781080512</c:v>
                </c:pt>
                <c:pt idx="1">
                  <c:v>5130005298240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0-47C9-AFA3-126AD741839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Families with </a:t>
            </a:r>
            <a:r>
              <a:rPr lang="en-US" sz="1600" baseline="0"/>
              <a:t>non-equivalent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'7-states (not complete, random)'!$P$9:$P$136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'7-states (not complete, random)'!$Q$9:$Q$136</c:f>
              <c:numCache>
                <c:formatCode>General</c:formatCode>
                <c:ptCount val="128"/>
                <c:pt idx="0">
                  <c:v>20388678</c:v>
                </c:pt>
                <c:pt idx="1">
                  <c:v>49238516</c:v>
                </c:pt>
                <c:pt idx="2">
                  <c:v>41604668</c:v>
                </c:pt>
                <c:pt idx="3">
                  <c:v>38698811</c:v>
                </c:pt>
                <c:pt idx="4">
                  <c:v>27124603</c:v>
                </c:pt>
                <c:pt idx="5">
                  <c:v>26823370</c:v>
                </c:pt>
                <c:pt idx="6">
                  <c:v>23042783</c:v>
                </c:pt>
                <c:pt idx="7">
                  <c:v>30036189</c:v>
                </c:pt>
                <c:pt idx="8">
                  <c:v>23600896</c:v>
                </c:pt>
                <c:pt idx="9">
                  <c:v>25265570</c:v>
                </c:pt>
                <c:pt idx="10">
                  <c:v>23725990</c:v>
                </c:pt>
                <c:pt idx="11">
                  <c:v>28924888</c:v>
                </c:pt>
                <c:pt idx="12">
                  <c:v>23643239</c:v>
                </c:pt>
                <c:pt idx="13">
                  <c:v>25831402</c:v>
                </c:pt>
                <c:pt idx="14">
                  <c:v>23090867</c:v>
                </c:pt>
                <c:pt idx="15">
                  <c:v>33563316</c:v>
                </c:pt>
                <c:pt idx="16">
                  <c:v>24412862</c:v>
                </c:pt>
                <c:pt idx="17">
                  <c:v>29034077</c:v>
                </c:pt>
                <c:pt idx="18">
                  <c:v>23961067</c:v>
                </c:pt>
                <c:pt idx="19">
                  <c:v>28936793</c:v>
                </c:pt>
                <c:pt idx="20">
                  <c:v>26482248</c:v>
                </c:pt>
                <c:pt idx="21">
                  <c:v>27635492</c:v>
                </c:pt>
                <c:pt idx="22">
                  <c:v>26234237</c:v>
                </c:pt>
                <c:pt idx="23">
                  <c:v>33858740</c:v>
                </c:pt>
                <c:pt idx="24">
                  <c:v>26318701</c:v>
                </c:pt>
                <c:pt idx="25">
                  <c:v>31488561</c:v>
                </c:pt>
                <c:pt idx="26">
                  <c:v>24545834</c:v>
                </c:pt>
                <c:pt idx="27">
                  <c:v>33827886</c:v>
                </c:pt>
                <c:pt idx="28">
                  <c:v>26156681</c:v>
                </c:pt>
                <c:pt idx="29">
                  <c:v>29221217</c:v>
                </c:pt>
                <c:pt idx="30">
                  <c:v>24788751</c:v>
                </c:pt>
                <c:pt idx="31">
                  <c:v>39654652</c:v>
                </c:pt>
                <c:pt idx="32">
                  <c:v>26237528</c:v>
                </c:pt>
                <c:pt idx="33">
                  <c:v>30454120</c:v>
                </c:pt>
                <c:pt idx="34">
                  <c:v>24921293</c:v>
                </c:pt>
                <c:pt idx="35">
                  <c:v>34699613</c:v>
                </c:pt>
                <c:pt idx="36">
                  <c:v>26161754</c:v>
                </c:pt>
                <c:pt idx="37">
                  <c:v>28276001</c:v>
                </c:pt>
                <c:pt idx="38">
                  <c:v>26341666</c:v>
                </c:pt>
                <c:pt idx="39">
                  <c:v>33750530</c:v>
                </c:pt>
                <c:pt idx="40">
                  <c:v>24218349</c:v>
                </c:pt>
                <c:pt idx="41">
                  <c:v>33287144</c:v>
                </c:pt>
                <c:pt idx="42">
                  <c:v>24619770</c:v>
                </c:pt>
                <c:pt idx="43">
                  <c:v>31406218</c:v>
                </c:pt>
                <c:pt idx="44">
                  <c:v>23601961</c:v>
                </c:pt>
                <c:pt idx="45">
                  <c:v>29445981</c:v>
                </c:pt>
                <c:pt idx="46">
                  <c:v>23014108</c:v>
                </c:pt>
                <c:pt idx="47">
                  <c:v>37803029</c:v>
                </c:pt>
                <c:pt idx="48">
                  <c:v>24533504</c:v>
                </c:pt>
                <c:pt idx="49">
                  <c:v>28707201</c:v>
                </c:pt>
                <c:pt idx="50">
                  <c:v>20682623</c:v>
                </c:pt>
                <c:pt idx="51">
                  <c:v>38681926</c:v>
                </c:pt>
                <c:pt idx="52">
                  <c:v>21991695</c:v>
                </c:pt>
                <c:pt idx="53">
                  <c:v>25715367</c:v>
                </c:pt>
                <c:pt idx="54">
                  <c:v>19258383</c:v>
                </c:pt>
                <c:pt idx="55">
                  <c:v>44961151</c:v>
                </c:pt>
                <c:pt idx="56">
                  <c:v>18977123</c:v>
                </c:pt>
                <c:pt idx="57">
                  <c:v>25130826</c:v>
                </c:pt>
                <c:pt idx="58">
                  <c:v>17657236</c:v>
                </c:pt>
                <c:pt idx="59">
                  <c:v>27810138</c:v>
                </c:pt>
                <c:pt idx="60">
                  <c:v>17156037</c:v>
                </c:pt>
                <c:pt idx="61">
                  <c:v>22166932</c:v>
                </c:pt>
                <c:pt idx="62">
                  <c:v>16970121</c:v>
                </c:pt>
                <c:pt idx="63">
                  <c:v>50003369</c:v>
                </c:pt>
                <c:pt idx="64">
                  <c:v>17544819</c:v>
                </c:pt>
                <c:pt idx="65">
                  <c:v>23086879</c:v>
                </c:pt>
                <c:pt idx="66">
                  <c:v>15157142</c:v>
                </c:pt>
                <c:pt idx="67">
                  <c:v>28444603</c:v>
                </c:pt>
                <c:pt idx="68">
                  <c:v>16026840</c:v>
                </c:pt>
                <c:pt idx="69">
                  <c:v>19762178</c:v>
                </c:pt>
                <c:pt idx="70">
                  <c:v>13932414</c:v>
                </c:pt>
                <c:pt idx="71">
                  <c:v>30085333</c:v>
                </c:pt>
                <c:pt idx="72">
                  <c:v>12614819</c:v>
                </c:pt>
                <c:pt idx="73">
                  <c:v>22901045</c:v>
                </c:pt>
                <c:pt idx="74">
                  <c:v>13602450</c:v>
                </c:pt>
                <c:pt idx="75">
                  <c:v>20917890</c:v>
                </c:pt>
                <c:pt idx="76">
                  <c:v>11885846</c:v>
                </c:pt>
                <c:pt idx="77">
                  <c:v>24942258</c:v>
                </c:pt>
                <c:pt idx="78">
                  <c:v>13294480</c:v>
                </c:pt>
                <c:pt idx="79">
                  <c:v>24093529</c:v>
                </c:pt>
                <c:pt idx="80">
                  <c:v>12385118</c:v>
                </c:pt>
                <c:pt idx="81">
                  <c:v>15679916</c:v>
                </c:pt>
                <c:pt idx="82">
                  <c:v>9796275</c:v>
                </c:pt>
                <c:pt idx="83">
                  <c:v>36937444</c:v>
                </c:pt>
                <c:pt idx="84">
                  <c:v>10342007</c:v>
                </c:pt>
                <c:pt idx="85">
                  <c:v>16693703</c:v>
                </c:pt>
                <c:pt idx="86">
                  <c:v>9117518</c:v>
                </c:pt>
                <c:pt idx="87">
                  <c:v>26419119</c:v>
                </c:pt>
                <c:pt idx="88">
                  <c:v>7659869</c:v>
                </c:pt>
                <c:pt idx="89">
                  <c:v>13600245</c:v>
                </c:pt>
                <c:pt idx="90">
                  <c:v>10206719</c:v>
                </c:pt>
                <c:pt idx="91">
                  <c:v>21517387</c:v>
                </c:pt>
                <c:pt idx="92">
                  <c:v>6370328</c:v>
                </c:pt>
                <c:pt idx="93">
                  <c:v>10105065</c:v>
                </c:pt>
                <c:pt idx="94">
                  <c:v>6979862</c:v>
                </c:pt>
                <c:pt idx="95">
                  <c:v>33006896</c:v>
                </c:pt>
                <c:pt idx="96">
                  <c:v>4127090</c:v>
                </c:pt>
                <c:pt idx="97">
                  <c:v>18409236</c:v>
                </c:pt>
                <c:pt idx="98">
                  <c:v>2990546</c:v>
                </c:pt>
                <c:pt idx="99">
                  <c:v>15931780</c:v>
                </c:pt>
                <c:pt idx="100">
                  <c:v>4053850</c:v>
                </c:pt>
                <c:pt idx="101">
                  <c:v>7805984</c:v>
                </c:pt>
                <c:pt idx="102">
                  <c:v>2910408</c:v>
                </c:pt>
                <c:pt idx="103">
                  <c:v>38941213</c:v>
                </c:pt>
                <c:pt idx="104">
                  <c:v>4424163</c:v>
                </c:pt>
                <c:pt idx="105">
                  <c:v>9352529</c:v>
                </c:pt>
                <c:pt idx="106">
                  <c:v>3005684</c:v>
                </c:pt>
                <c:pt idx="107">
                  <c:v>6860747</c:v>
                </c:pt>
                <c:pt idx="108">
                  <c:v>1437322</c:v>
                </c:pt>
                <c:pt idx="109">
                  <c:v>5604627</c:v>
                </c:pt>
                <c:pt idx="110">
                  <c:v>1187222</c:v>
                </c:pt>
                <c:pt idx="111">
                  <c:v>51986726</c:v>
                </c:pt>
                <c:pt idx="112">
                  <c:v>1253671</c:v>
                </c:pt>
                <c:pt idx="113">
                  <c:v>2673706</c:v>
                </c:pt>
                <c:pt idx="114">
                  <c:v>372931</c:v>
                </c:pt>
                <c:pt idx="115">
                  <c:v>5516464</c:v>
                </c:pt>
                <c:pt idx="116">
                  <c:v>234479</c:v>
                </c:pt>
                <c:pt idx="117">
                  <c:v>350144</c:v>
                </c:pt>
                <c:pt idx="118">
                  <c:v>1289288</c:v>
                </c:pt>
                <c:pt idx="119">
                  <c:v>3606578</c:v>
                </c:pt>
                <c:pt idx="120">
                  <c:v>514886</c:v>
                </c:pt>
                <c:pt idx="121">
                  <c:v>936475</c:v>
                </c:pt>
                <c:pt idx="122">
                  <c:v>180832</c:v>
                </c:pt>
                <c:pt idx="123">
                  <c:v>906927</c:v>
                </c:pt>
                <c:pt idx="124">
                  <c:v>2491938</c:v>
                </c:pt>
                <c:pt idx="125">
                  <c:v>678922</c:v>
                </c:pt>
                <c:pt idx="126">
                  <c:v>1718657</c:v>
                </c:pt>
                <c:pt idx="127">
                  <c:v>53330697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6-4C28-A84E-39E336A03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68751"/>
        <c:axId val="20130654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'7-states (not complete, random)'!$P$9:$P$136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</c:numCache>
                  </c:numRef>
                </c:cat>
                <c:val>
                  <c:numLit>
                    <c:formatCode>General</c:formatCode>
                    <c:ptCount val="8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1-38F6-4C28-A84E-39E336A03427}"/>
                  </c:ext>
                </c:extLst>
              </c15:ser>
            </c15:filteredBarSeries>
          </c:ext>
        </c:extLst>
      </c:barChart>
      <c:catAx>
        <c:axId val="20130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542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20130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complexity of individual</a:t>
            </a:r>
            <a:r>
              <a:rPr lang="en-US" baseline="0"/>
              <a:t> automata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6C-46BB-9872-B35CE783739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6C-46BB-9872-B35CE783739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6C-46BB-9872-B35CE783739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6C-46BB-9872-B35CE783739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6C-46BB-9872-B35CE783739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6C-46BB-9872-B35CE783739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586C-46BB-9872-B35CE7837393}"/>
              </c:ext>
            </c:extLst>
          </c:dPt>
          <c:cat>
            <c:numRef>
              <c:f>'7-states (not complete, random)'!$B$9:$B$136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'7-states (not complete, random)'!$C$9:$C$136</c:f>
              <c:numCache>
                <c:formatCode>General</c:formatCode>
                <c:ptCount val="128"/>
                <c:pt idx="0" formatCode="0">
                  <c:v>42197002816</c:v>
                </c:pt>
                <c:pt idx="1">
                  <c:v>6240762966</c:v>
                </c:pt>
                <c:pt idx="2">
                  <c:v>6947176154</c:v>
                </c:pt>
                <c:pt idx="3">
                  <c:v>8773575104</c:v>
                </c:pt>
                <c:pt idx="4">
                  <c:v>11450371145</c:v>
                </c:pt>
                <c:pt idx="5">
                  <c:v>13554653589</c:v>
                </c:pt>
                <c:pt idx="6">
                  <c:v>12916395708</c:v>
                </c:pt>
                <c:pt idx="7">
                  <c:v>9100402577</c:v>
                </c:pt>
                <c:pt idx="8">
                  <c:v>10457328149</c:v>
                </c:pt>
                <c:pt idx="9">
                  <c:v>10850861156</c:v>
                </c:pt>
                <c:pt idx="10">
                  <c:v>10827717674</c:v>
                </c:pt>
                <c:pt idx="11">
                  <c:v>11122267445</c:v>
                </c:pt>
                <c:pt idx="12">
                  <c:v>11227957208</c:v>
                </c:pt>
                <c:pt idx="13">
                  <c:v>11737476278</c:v>
                </c:pt>
                <c:pt idx="14">
                  <c:v>11790008511</c:v>
                </c:pt>
                <c:pt idx="15">
                  <c:v>10336417774</c:v>
                </c:pt>
                <c:pt idx="16">
                  <c:v>9668611610</c:v>
                </c:pt>
                <c:pt idx="17">
                  <c:v>9874387507</c:v>
                </c:pt>
                <c:pt idx="18">
                  <c:v>9431024820</c:v>
                </c:pt>
                <c:pt idx="19">
                  <c:v>8802875617</c:v>
                </c:pt>
                <c:pt idx="20">
                  <c:v>8358408676</c:v>
                </c:pt>
                <c:pt idx="21">
                  <c:v>7098236494</c:v>
                </c:pt>
                <c:pt idx="22">
                  <c:v>6165516161</c:v>
                </c:pt>
                <c:pt idx="23">
                  <c:v>5752630216</c:v>
                </c:pt>
                <c:pt idx="24">
                  <c:v>6056577440</c:v>
                </c:pt>
                <c:pt idx="25">
                  <c:v>5385981998</c:v>
                </c:pt>
                <c:pt idx="26">
                  <c:v>4417118524</c:v>
                </c:pt>
                <c:pt idx="27">
                  <c:v>3936139775</c:v>
                </c:pt>
                <c:pt idx="28">
                  <c:v>3581583350</c:v>
                </c:pt>
                <c:pt idx="29">
                  <c:v>3526871134</c:v>
                </c:pt>
                <c:pt idx="30">
                  <c:v>3360062415</c:v>
                </c:pt>
                <c:pt idx="31">
                  <c:v>3081717806</c:v>
                </c:pt>
                <c:pt idx="32">
                  <c:v>2792738256</c:v>
                </c:pt>
                <c:pt idx="33">
                  <c:v>2307058025</c:v>
                </c:pt>
                <c:pt idx="34">
                  <c:v>2345934898</c:v>
                </c:pt>
                <c:pt idx="35">
                  <c:v>2384623153</c:v>
                </c:pt>
                <c:pt idx="36">
                  <c:v>1945947950</c:v>
                </c:pt>
                <c:pt idx="37">
                  <c:v>1657758607</c:v>
                </c:pt>
                <c:pt idx="38">
                  <c:v>1638982769</c:v>
                </c:pt>
                <c:pt idx="39">
                  <c:v>1389230127</c:v>
                </c:pt>
                <c:pt idx="40">
                  <c:v>1601088220</c:v>
                </c:pt>
                <c:pt idx="41">
                  <c:v>1327309186</c:v>
                </c:pt>
                <c:pt idx="42">
                  <c:v>1123956785</c:v>
                </c:pt>
                <c:pt idx="43">
                  <c:v>933479054</c:v>
                </c:pt>
                <c:pt idx="44">
                  <c:v>991375432</c:v>
                </c:pt>
                <c:pt idx="45">
                  <c:v>1011760077</c:v>
                </c:pt>
                <c:pt idx="46">
                  <c:v>918823196</c:v>
                </c:pt>
                <c:pt idx="47">
                  <c:v>728555006</c:v>
                </c:pt>
                <c:pt idx="48">
                  <c:v>636107979</c:v>
                </c:pt>
                <c:pt idx="49">
                  <c:v>545841446</c:v>
                </c:pt>
                <c:pt idx="50">
                  <c:v>556461367</c:v>
                </c:pt>
                <c:pt idx="51">
                  <c:v>564321309</c:v>
                </c:pt>
                <c:pt idx="52">
                  <c:v>463289071</c:v>
                </c:pt>
                <c:pt idx="53">
                  <c:v>396273408</c:v>
                </c:pt>
                <c:pt idx="54">
                  <c:v>430882572</c:v>
                </c:pt>
                <c:pt idx="55">
                  <c:v>585339355</c:v>
                </c:pt>
                <c:pt idx="56">
                  <c:v>438790698</c:v>
                </c:pt>
                <c:pt idx="57">
                  <c:v>260695256</c:v>
                </c:pt>
                <c:pt idx="58">
                  <c:v>229034891</c:v>
                </c:pt>
                <c:pt idx="59">
                  <c:v>237067186</c:v>
                </c:pt>
                <c:pt idx="60">
                  <c:v>266366126</c:v>
                </c:pt>
                <c:pt idx="61">
                  <c:v>271037520</c:v>
                </c:pt>
                <c:pt idx="62">
                  <c:v>366935719</c:v>
                </c:pt>
                <c:pt idx="63">
                  <c:v>132132360</c:v>
                </c:pt>
                <c:pt idx="64">
                  <c:v>120570049</c:v>
                </c:pt>
                <c:pt idx="65">
                  <c:v>89735662</c:v>
                </c:pt>
                <c:pt idx="66">
                  <c:v>102350775</c:v>
                </c:pt>
                <c:pt idx="67">
                  <c:v>89506714</c:v>
                </c:pt>
                <c:pt idx="68">
                  <c:v>67890104</c:v>
                </c:pt>
                <c:pt idx="69">
                  <c:v>107671374</c:v>
                </c:pt>
                <c:pt idx="70">
                  <c:v>137110467</c:v>
                </c:pt>
                <c:pt idx="71">
                  <c:v>85176444</c:v>
                </c:pt>
                <c:pt idx="72">
                  <c:v>59468884</c:v>
                </c:pt>
                <c:pt idx="73">
                  <c:v>59865093</c:v>
                </c:pt>
                <c:pt idx="74">
                  <c:v>54457608</c:v>
                </c:pt>
                <c:pt idx="75">
                  <c:v>48967505</c:v>
                </c:pt>
                <c:pt idx="76">
                  <c:v>63038385</c:v>
                </c:pt>
                <c:pt idx="77">
                  <c:v>99146137</c:v>
                </c:pt>
                <c:pt idx="78">
                  <c:v>57670287</c:v>
                </c:pt>
                <c:pt idx="79">
                  <c:v>34914129</c:v>
                </c:pt>
                <c:pt idx="80">
                  <c:v>28489747</c:v>
                </c:pt>
                <c:pt idx="81">
                  <c:v>88488776</c:v>
                </c:pt>
                <c:pt idx="82">
                  <c:v>50983284</c:v>
                </c:pt>
                <c:pt idx="83">
                  <c:v>19378314</c:v>
                </c:pt>
                <c:pt idx="84">
                  <c:v>24181286</c:v>
                </c:pt>
                <c:pt idx="85">
                  <c:v>17780673</c:v>
                </c:pt>
                <c:pt idx="86">
                  <c:v>20531038</c:v>
                </c:pt>
                <c:pt idx="87">
                  <c:v>21634945</c:v>
                </c:pt>
                <c:pt idx="88">
                  <c:v>13710936</c:v>
                </c:pt>
                <c:pt idx="89">
                  <c:v>6806455</c:v>
                </c:pt>
                <c:pt idx="90">
                  <c:v>62052527</c:v>
                </c:pt>
                <c:pt idx="91">
                  <c:v>31860538</c:v>
                </c:pt>
                <c:pt idx="92">
                  <c:v>38129214</c:v>
                </c:pt>
                <c:pt idx="93">
                  <c:v>15157422</c:v>
                </c:pt>
                <c:pt idx="94">
                  <c:v>14842777</c:v>
                </c:pt>
                <c:pt idx="95">
                  <c:v>7218828</c:v>
                </c:pt>
                <c:pt idx="96">
                  <c:v>23318848</c:v>
                </c:pt>
                <c:pt idx="97">
                  <c:v>85511032</c:v>
                </c:pt>
                <c:pt idx="98">
                  <c:v>2946665</c:v>
                </c:pt>
                <c:pt idx="99">
                  <c:v>627215</c:v>
                </c:pt>
                <c:pt idx="100">
                  <c:v>4815551</c:v>
                </c:pt>
                <c:pt idx="101">
                  <c:v>782380</c:v>
                </c:pt>
                <c:pt idx="102">
                  <c:v>322374</c:v>
                </c:pt>
                <c:pt idx="103">
                  <c:v>6874016</c:v>
                </c:pt>
                <c:pt idx="104">
                  <c:v>31401482</c:v>
                </c:pt>
                <c:pt idx="105">
                  <c:v>525895</c:v>
                </c:pt>
                <c:pt idx="106">
                  <c:v>2551218</c:v>
                </c:pt>
                <c:pt idx="107">
                  <c:v>7893580</c:v>
                </c:pt>
                <c:pt idx="108">
                  <c:v>385912</c:v>
                </c:pt>
                <c:pt idx="109">
                  <c:v>671949</c:v>
                </c:pt>
                <c:pt idx="110">
                  <c:v>1882345</c:v>
                </c:pt>
                <c:pt idx="111">
                  <c:v>850604</c:v>
                </c:pt>
                <c:pt idx="112">
                  <c:v>567376</c:v>
                </c:pt>
                <c:pt idx="113">
                  <c:v>176126</c:v>
                </c:pt>
                <c:pt idx="114">
                  <c:v>6046812</c:v>
                </c:pt>
                <c:pt idx="115">
                  <c:v>544913</c:v>
                </c:pt>
                <c:pt idx="116">
                  <c:v>540963</c:v>
                </c:pt>
                <c:pt idx="117">
                  <c:v>9141507</c:v>
                </c:pt>
                <c:pt idx="118">
                  <c:v>23014286</c:v>
                </c:pt>
                <c:pt idx="119">
                  <c:v>967637</c:v>
                </c:pt>
                <c:pt idx="120">
                  <c:v>113508</c:v>
                </c:pt>
                <c:pt idx="121">
                  <c:v>421683</c:v>
                </c:pt>
                <c:pt idx="122">
                  <c:v>2338277</c:v>
                </c:pt>
                <c:pt idx="123">
                  <c:v>559434</c:v>
                </c:pt>
                <c:pt idx="124">
                  <c:v>2914364</c:v>
                </c:pt>
                <c:pt idx="125">
                  <c:v>4613237</c:v>
                </c:pt>
                <c:pt idx="126">
                  <c:v>577633</c:v>
                </c:pt>
                <c:pt idx="1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86C-46BB-9872-B35CE7837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00287"/>
        <c:axId val="131594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'7-states (not complete, random)'!$B$9:$B$136</c15:sqref>
                        </c15:formulaRef>
                      </c:ext>
                    </c:extLst>
                    <c:numCache>
                      <c:formatCode>General</c:formatCode>
                      <c:ptCount val="12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</c:numCache>
                  </c:numRef>
                </c:cat>
                <c:val>
                  <c:numLit>
                    <c:formatCode>General</c:formatCode>
                    <c:ptCount val="8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D-586C-46BB-9872-B35CE7837393}"/>
                  </c:ext>
                </c:extLst>
              </c15:ser>
            </c15:filteredBarSeries>
          </c:ext>
        </c:extLst>
      </c:barChart>
      <c:catAx>
        <c:axId val="1316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594879"/>
        <c:crosses val="autoZero"/>
        <c:auto val="1"/>
        <c:lblAlgn val="ctr"/>
        <c:lblOffset val="100"/>
        <c:tickLblSkip val="10"/>
        <c:noMultiLvlLbl val="0"/>
      </c:catAx>
      <c:valAx>
        <c:axId val="1315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6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of values of state complexity for families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'7-states (not complete, random)'!$AF$9:$AF$136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'7-states (not complete, random)'!$AG$9:$AG$136</c:f>
              <c:numCache>
                <c:formatCode>General</c:formatCode>
                <c:ptCount val="128"/>
                <c:pt idx="0">
                  <c:v>41988331</c:v>
                </c:pt>
                <c:pt idx="1">
                  <c:v>73121826</c:v>
                </c:pt>
                <c:pt idx="2">
                  <c:v>72334264</c:v>
                </c:pt>
                <c:pt idx="3">
                  <c:v>84787602</c:v>
                </c:pt>
                <c:pt idx="4">
                  <c:v>99586579</c:v>
                </c:pt>
                <c:pt idx="5">
                  <c:v>129893779</c:v>
                </c:pt>
                <c:pt idx="6">
                  <c:v>158842477</c:v>
                </c:pt>
                <c:pt idx="7">
                  <c:v>205601456</c:v>
                </c:pt>
                <c:pt idx="8">
                  <c:v>225261198</c:v>
                </c:pt>
                <c:pt idx="9">
                  <c:v>234126329</c:v>
                </c:pt>
                <c:pt idx="10">
                  <c:v>237110553</c:v>
                </c:pt>
                <c:pt idx="11">
                  <c:v>205649995</c:v>
                </c:pt>
                <c:pt idx="12">
                  <c:v>176639582</c:v>
                </c:pt>
                <c:pt idx="13">
                  <c:v>152622452</c:v>
                </c:pt>
                <c:pt idx="14">
                  <c:v>119989884</c:v>
                </c:pt>
                <c:pt idx="15">
                  <c:v>94007607</c:v>
                </c:pt>
                <c:pt idx="16">
                  <c:v>73326945</c:v>
                </c:pt>
                <c:pt idx="17">
                  <c:v>57092370</c:v>
                </c:pt>
                <c:pt idx="18">
                  <c:v>43753664</c:v>
                </c:pt>
                <c:pt idx="19">
                  <c:v>32877312</c:v>
                </c:pt>
                <c:pt idx="20">
                  <c:v>24665818</c:v>
                </c:pt>
                <c:pt idx="21">
                  <c:v>18442103</c:v>
                </c:pt>
                <c:pt idx="22">
                  <c:v>13510763</c:v>
                </c:pt>
                <c:pt idx="23">
                  <c:v>9914491</c:v>
                </c:pt>
                <c:pt idx="24">
                  <c:v>7190436</c:v>
                </c:pt>
                <c:pt idx="25">
                  <c:v>5212988</c:v>
                </c:pt>
                <c:pt idx="26">
                  <c:v>3706113</c:v>
                </c:pt>
                <c:pt idx="27">
                  <c:v>2588557</c:v>
                </c:pt>
                <c:pt idx="28">
                  <c:v>1839148</c:v>
                </c:pt>
                <c:pt idx="29">
                  <c:v>1304219</c:v>
                </c:pt>
                <c:pt idx="30">
                  <c:v>915958</c:v>
                </c:pt>
                <c:pt idx="31">
                  <c:v>633118</c:v>
                </c:pt>
                <c:pt idx="32">
                  <c:v>431029</c:v>
                </c:pt>
                <c:pt idx="33">
                  <c:v>313012</c:v>
                </c:pt>
                <c:pt idx="34">
                  <c:v>221452</c:v>
                </c:pt>
                <c:pt idx="35">
                  <c:v>152524</c:v>
                </c:pt>
                <c:pt idx="36">
                  <c:v>106931</c:v>
                </c:pt>
                <c:pt idx="37">
                  <c:v>75468</c:v>
                </c:pt>
                <c:pt idx="38">
                  <c:v>55260</c:v>
                </c:pt>
                <c:pt idx="39">
                  <c:v>35213</c:v>
                </c:pt>
                <c:pt idx="40">
                  <c:v>23775</c:v>
                </c:pt>
                <c:pt idx="41">
                  <c:v>15747</c:v>
                </c:pt>
                <c:pt idx="42">
                  <c:v>11476</c:v>
                </c:pt>
                <c:pt idx="43">
                  <c:v>7263</c:v>
                </c:pt>
                <c:pt idx="44">
                  <c:v>5135</c:v>
                </c:pt>
                <c:pt idx="45">
                  <c:v>3535</c:v>
                </c:pt>
                <c:pt idx="46">
                  <c:v>1643</c:v>
                </c:pt>
                <c:pt idx="47">
                  <c:v>1262</c:v>
                </c:pt>
                <c:pt idx="48">
                  <c:v>630</c:v>
                </c:pt>
                <c:pt idx="49">
                  <c:v>526</c:v>
                </c:pt>
                <c:pt idx="50">
                  <c:v>59</c:v>
                </c:pt>
                <c:pt idx="51">
                  <c:v>103</c:v>
                </c:pt>
                <c:pt idx="52">
                  <c:v>40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1-4289-AFC5-F5AB585FE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351248"/>
        <c:axId val="628356240"/>
      </c:barChart>
      <c:catAx>
        <c:axId val="6283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6240"/>
        <c:crosses val="autoZero"/>
        <c:auto val="1"/>
        <c:lblAlgn val="ctr"/>
        <c:lblOffset val="100"/>
        <c:tickLblSkip val="10"/>
        <c:noMultiLvlLbl val="0"/>
      </c:catAx>
      <c:valAx>
        <c:axId val="628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10-43A5-B81A-BE90E28B01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10-43A5-B81A-BE90E28B01A5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10-43A5-B81A-BE90E28B01A5}"/>
                </c:ext>
              </c:extLst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10-43A5-B81A-BE90E28B01A5}"/>
                </c:ext>
              </c:extLst>
            </c:dLbl>
            <c:spPr>
              <a:solidFill>
                <a:schemeClr val="bg1"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'7-states (not complete, random)'!$E$21:$E$22</c:f>
              <c:numCache>
                <c:formatCode>0</c:formatCode>
                <c:ptCount val="2"/>
                <c:pt idx="0" formatCode="0.00000E+00">
                  <c:v>102079937482</c:v>
                </c:pt>
                <c:pt idx="1">
                  <c:v>229390062518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10-43A5-B81A-BE90E28B01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Families with non-equivalent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'2-states'!$P$43:$P$46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'2-states'!$Q$43:$Q$46</c:f>
              <c:numCache>
                <c:formatCode>General</c:formatCode>
                <c:ptCount val="4"/>
                <c:pt idx="0">
                  <c:v>64</c:v>
                </c:pt>
                <c:pt idx="1">
                  <c:v>80</c:v>
                </c:pt>
                <c:pt idx="2">
                  <c:v>38</c:v>
                </c:pt>
                <c:pt idx="3">
                  <c:v>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FFF-4117-A681-496D5A3F4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68751"/>
        <c:axId val="2013065423"/>
        <c:extLst/>
      </c:barChart>
      <c:catAx>
        <c:axId val="20130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5423"/>
        <c:crosses val="autoZero"/>
        <c:auto val="1"/>
        <c:lblAlgn val="ctr"/>
        <c:lblOffset val="100"/>
        <c:noMultiLvlLbl val="0"/>
      </c:catAx>
      <c:valAx>
        <c:axId val="20130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State complexity of individual automata</a:t>
            </a:r>
            <a:endParaRPr lang="sk-SK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62-439F-A7E3-8077C8B9468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62-439F-A7E3-8077C8B946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962-439F-A7E3-8077C8B94683}"/>
              </c:ext>
            </c:extLst>
          </c:dPt>
          <c:cat>
            <c:numRef>
              <c:f>'2-states'!$B$43:$B$46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'2-states'!$C$43:$C$46</c:f>
              <c:numCache>
                <c:formatCode>General</c:formatCode>
                <c:ptCount val="4"/>
                <c:pt idx="0">
                  <c:v>446</c:v>
                </c:pt>
                <c:pt idx="1">
                  <c:v>262</c:v>
                </c:pt>
                <c:pt idx="2">
                  <c:v>60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62-439F-A7E3-8077C8B94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600287"/>
        <c:axId val="13159487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'2-states'!$B$43:$B$46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cat>
                <c:val>
                  <c:numLit>
                    <c:formatCode>General</c:formatCode>
                    <c:ptCount val="8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  <c:pt idx="4">
                      <c:v>5</c:v>
                    </c:pt>
                    <c:pt idx="5">
                      <c:v>6</c:v>
                    </c:pt>
                    <c:pt idx="6">
                      <c:v>7</c:v>
                    </c:pt>
                    <c:pt idx="7">
                      <c:v>8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07-8962-439F-A7E3-8077C8B94683}"/>
                  </c:ext>
                </c:extLst>
              </c15:ser>
            </c15:filteredBarSeries>
          </c:ext>
        </c:extLst>
      </c:barChart>
      <c:catAx>
        <c:axId val="1316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594879"/>
        <c:crosses val="autoZero"/>
        <c:auto val="1"/>
        <c:lblAlgn val="ctr"/>
        <c:lblOffset val="100"/>
        <c:noMultiLvlLbl val="0"/>
      </c:catAx>
      <c:valAx>
        <c:axId val="13159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60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Range of values of state complexity for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'2-states'!$AF$43:$AF$46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'2-states'!$AG$43:$AG$46</c:f>
              <c:numCache>
                <c:formatCode>General</c:formatCode>
                <c:ptCount val="4"/>
                <c:pt idx="0">
                  <c:v>130</c:v>
                </c:pt>
                <c:pt idx="1">
                  <c:v>66</c:v>
                </c:pt>
                <c:pt idx="2">
                  <c:v>60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0-46EC-9560-E062F907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351248"/>
        <c:axId val="628356240"/>
      </c:barChart>
      <c:catAx>
        <c:axId val="6283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6240"/>
        <c:crosses val="autoZero"/>
        <c:auto val="1"/>
        <c:lblAlgn val="ctr"/>
        <c:lblOffset val="100"/>
        <c:noMultiLvlLbl val="0"/>
      </c:catAx>
      <c:valAx>
        <c:axId val="6283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2835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94-4995-8E39-6801E1F263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94-4995-8E39-6801E1F263F2}"/>
              </c:ext>
            </c:extLst>
          </c:dPt>
          <c:dLbls>
            <c:spPr>
              <a:solidFill>
                <a:schemeClr val="bg1">
                  <a:alpha val="2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k-SK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'2-states'!$E$55:$E$56</c:f>
              <c:numCache>
                <c:formatCode>General</c:formatCode>
                <c:ptCount val="2"/>
                <c:pt idx="0">
                  <c:v>708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94-4995-8E39-6801E1F263F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Families with non-equivalent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'2-states'!$P$76:$P$79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'2-states'!$Q$76:$Q$79</c:f>
              <c:numCache>
                <c:formatCode>General</c:formatCode>
                <c:ptCount val="4"/>
                <c:pt idx="0">
                  <c:v>256</c:v>
                </c:pt>
                <c:pt idx="1">
                  <c:v>288</c:v>
                </c:pt>
                <c:pt idx="2">
                  <c:v>130</c:v>
                </c:pt>
                <c:pt idx="3">
                  <c:v>350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6AE-429C-A3D2-A69E84245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68751"/>
        <c:axId val="2013065423"/>
        <c:extLst/>
      </c:barChart>
      <c:catAx>
        <c:axId val="20130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5423"/>
        <c:crosses val="autoZero"/>
        <c:auto val="1"/>
        <c:lblAlgn val="ctr"/>
        <c:lblOffset val="100"/>
        <c:noMultiLvlLbl val="0"/>
      </c:catAx>
      <c:valAx>
        <c:axId val="20130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1306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430530</xdr:colOff>
      <xdr:row>4</xdr:row>
      <xdr:rowOff>178117</xdr:rowOff>
    </xdr:from>
    <xdr:to>
      <xdr:col>25</xdr:col>
      <xdr:colOff>123825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C2C61-D970-474A-965D-C459B6C46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477989</xdr:colOff>
      <xdr:row>4</xdr:row>
      <xdr:rowOff>141977</xdr:rowOff>
    </xdr:from>
    <xdr:to>
      <xdr:col>10</xdr:col>
      <xdr:colOff>228434</xdr:colOff>
      <xdr:row>18</xdr:row>
      <xdr:rowOff>34345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B7339-4EBF-43B9-88E5-3D09259B8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466725</xdr:colOff>
      <xdr:row>5</xdr:row>
      <xdr:rowOff>149116</xdr:rowOff>
    </xdr:from>
    <xdr:to>
      <xdr:col>41</xdr:col>
      <xdr:colOff>131377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6F7321-3C5D-4BAE-A860-83FA30080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483372</xdr:colOff>
      <xdr:row>18</xdr:row>
      <xdr:rowOff>118483</xdr:rowOff>
    </xdr:from>
    <xdr:to>
      <xdr:col>6</xdr:col>
      <xdr:colOff>216672</xdr:colOff>
      <xdr:row>26</xdr:row>
      <xdr:rowOff>13708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7DC32A-523A-4437-86B0-0F01BA470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403316</xdr:colOff>
      <xdr:row>38</xdr:row>
      <xdr:rowOff>82867</xdr:rowOff>
    </xdr:from>
    <xdr:to>
      <xdr:col>25</xdr:col>
      <xdr:colOff>98516</xdr:colOff>
      <xdr:row>53</xdr:row>
      <xdr:rowOff>103549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D9A88E-8734-49C7-B24E-B71DCDC97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425073</xdr:colOff>
      <xdr:row>38</xdr:row>
      <xdr:rowOff>46727</xdr:rowOff>
    </xdr:from>
    <xdr:to>
      <xdr:col>10</xdr:col>
      <xdr:colOff>175518</xdr:colOff>
      <xdr:row>51</xdr:row>
      <xdr:rowOff>119012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FA9195-6AFC-4921-B908-18609332F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448593</xdr:colOff>
      <xdr:row>39</xdr:row>
      <xdr:rowOff>149115</xdr:rowOff>
    </xdr:from>
    <xdr:to>
      <xdr:col>41</xdr:col>
      <xdr:colOff>131378</xdr:colOff>
      <xdr:row>53</xdr:row>
      <xdr:rowOff>90126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27FFBC-8967-4BFE-88F1-F72C7E5E6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447852</xdr:colOff>
      <xdr:row>52</xdr:row>
      <xdr:rowOff>31442</xdr:rowOff>
    </xdr:from>
    <xdr:to>
      <xdr:col>6</xdr:col>
      <xdr:colOff>184581</xdr:colOff>
      <xdr:row>59</xdr:row>
      <xdr:rowOff>69161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317700-5FC1-4F51-AF9E-9067FCB0E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428625</xdr:colOff>
      <xdr:row>71</xdr:row>
      <xdr:rowOff>180022</xdr:rowOff>
    </xdr:from>
    <xdr:to>
      <xdr:col>25</xdr:col>
      <xdr:colOff>123825</xdr:colOff>
      <xdr:row>87</xdr:row>
      <xdr:rowOff>25717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A2053C-0E20-455F-A567-CB2DE3F89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477989</xdr:colOff>
      <xdr:row>71</xdr:row>
      <xdr:rowOff>36144</xdr:rowOff>
    </xdr:from>
    <xdr:to>
      <xdr:col>10</xdr:col>
      <xdr:colOff>228434</xdr:colOff>
      <xdr:row>84</xdr:row>
      <xdr:rowOff>108429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AF30CD2-2145-481D-B55D-99B705569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448593</xdr:colOff>
      <xdr:row>72</xdr:row>
      <xdr:rowOff>149115</xdr:rowOff>
    </xdr:from>
    <xdr:to>
      <xdr:col>41</xdr:col>
      <xdr:colOff>131378</xdr:colOff>
      <xdr:row>86</xdr:row>
      <xdr:rowOff>90126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86B7D7-3126-4E5E-B503-2DC4A3CB1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486196</xdr:colOff>
      <xdr:row>85</xdr:row>
      <xdr:rowOff>20009</xdr:rowOff>
    </xdr:from>
    <xdr:to>
      <xdr:col>6</xdr:col>
      <xdr:colOff>224830</xdr:colOff>
      <xdr:row>92</xdr:row>
      <xdr:rowOff>84398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D2FF98-3D2C-4AE9-A426-971E41E47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430530</xdr:colOff>
      <xdr:row>4</xdr:row>
      <xdr:rowOff>178117</xdr:rowOff>
    </xdr:from>
    <xdr:to>
      <xdr:col>25</xdr:col>
      <xdr:colOff>123825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1FBAA-290B-430B-87CC-C3679C65F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477989</xdr:colOff>
      <xdr:row>4</xdr:row>
      <xdr:rowOff>141977</xdr:rowOff>
    </xdr:from>
    <xdr:to>
      <xdr:col>10</xdr:col>
      <xdr:colOff>228434</xdr:colOff>
      <xdr:row>18</xdr:row>
      <xdr:rowOff>34345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A1913-5E51-4A14-AEEB-088CF721F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466725</xdr:colOff>
      <xdr:row>5</xdr:row>
      <xdr:rowOff>149116</xdr:rowOff>
    </xdr:from>
    <xdr:to>
      <xdr:col>41</xdr:col>
      <xdr:colOff>131377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C28F31-4795-47C6-9C14-6F976BEEA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460429</xdr:colOff>
      <xdr:row>18</xdr:row>
      <xdr:rowOff>108295</xdr:rowOff>
    </xdr:from>
    <xdr:to>
      <xdr:col>6</xdr:col>
      <xdr:colOff>193729</xdr:colOff>
      <xdr:row>26</xdr:row>
      <xdr:rowOff>7330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78496F-05FF-4F0E-B2CF-F84F62B8A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403316</xdr:colOff>
      <xdr:row>38</xdr:row>
      <xdr:rowOff>82867</xdr:rowOff>
    </xdr:from>
    <xdr:to>
      <xdr:col>25</xdr:col>
      <xdr:colOff>98516</xdr:colOff>
      <xdr:row>53</xdr:row>
      <xdr:rowOff>103549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5741C7-C232-45C9-9E1B-1B8BC9FD9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425073</xdr:colOff>
      <xdr:row>38</xdr:row>
      <xdr:rowOff>46727</xdr:rowOff>
    </xdr:from>
    <xdr:to>
      <xdr:col>10</xdr:col>
      <xdr:colOff>175518</xdr:colOff>
      <xdr:row>51</xdr:row>
      <xdr:rowOff>119012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B089EB-BD0A-4DB5-A86A-BA93E5296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448593</xdr:colOff>
      <xdr:row>39</xdr:row>
      <xdr:rowOff>149115</xdr:rowOff>
    </xdr:from>
    <xdr:to>
      <xdr:col>41</xdr:col>
      <xdr:colOff>131378</xdr:colOff>
      <xdr:row>53</xdr:row>
      <xdr:rowOff>90126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B7D527-1CA8-4B66-B90B-F6B89B8AC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441475</xdr:colOff>
      <xdr:row>52</xdr:row>
      <xdr:rowOff>37819</xdr:rowOff>
    </xdr:from>
    <xdr:to>
      <xdr:col>6</xdr:col>
      <xdr:colOff>168679</xdr:colOff>
      <xdr:row>59</xdr:row>
      <xdr:rowOff>75538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BB3556-6A2F-4070-BFB7-2CADB6584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428625</xdr:colOff>
      <xdr:row>71</xdr:row>
      <xdr:rowOff>180022</xdr:rowOff>
    </xdr:from>
    <xdr:to>
      <xdr:col>25</xdr:col>
      <xdr:colOff>123825</xdr:colOff>
      <xdr:row>87</xdr:row>
      <xdr:rowOff>25717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E20971-4803-4433-83CB-2E5EF85B6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477989</xdr:colOff>
      <xdr:row>71</xdr:row>
      <xdr:rowOff>36144</xdr:rowOff>
    </xdr:from>
    <xdr:to>
      <xdr:col>10</xdr:col>
      <xdr:colOff>228434</xdr:colOff>
      <xdr:row>84</xdr:row>
      <xdr:rowOff>108429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3A0319A-2BA5-491F-9EB4-6A461C4F0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448593</xdr:colOff>
      <xdr:row>72</xdr:row>
      <xdr:rowOff>149115</xdr:rowOff>
    </xdr:from>
    <xdr:to>
      <xdr:col>41</xdr:col>
      <xdr:colOff>131378</xdr:colOff>
      <xdr:row>86</xdr:row>
      <xdr:rowOff>90126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01F07A3-E859-4CFB-B82D-F81C13B5A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482386</xdr:colOff>
      <xdr:row>84</xdr:row>
      <xdr:rowOff>170504</xdr:rowOff>
    </xdr:from>
    <xdr:to>
      <xdr:col>6</xdr:col>
      <xdr:colOff>217210</xdr:colOff>
      <xdr:row>92</xdr:row>
      <xdr:rowOff>55823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38B9E21-6E8B-45EE-8EA8-1B7234F2E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430530</xdr:colOff>
      <xdr:row>4</xdr:row>
      <xdr:rowOff>178117</xdr:rowOff>
    </xdr:from>
    <xdr:to>
      <xdr:col>25</xdr:col>
      <xdr:colOff>123825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4FE47-B5FC-4CC9-AC2E-816D6F000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477989</xdr:colOff>
      <xdr:row>4</xdr:row>
      <xdr:rowOff>141977</xdr:rowOff>
    </xdr:from>
    <xdr:to>
      <xdr:col>10</xdr:col>
      <xdr:colOff>228434</xdr:colOff>
      <xdr:row>18</xdr:row>
      <xdr:rowOff>34345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935769-1945-441B-AFD3-F47763C7D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466725</xdr:colOff>
      <xdr:row>5</xdr:row>
      <xdr:rowOff>149116</xdr:rowOff>
    </xdr:from>
    <xdr:to>
      <xdr:col>41</xdr:col>
      <xdr:colOff>131377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F1E69A-1560-4C23-A7B4-EA8D1697F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478306</xdr:colOff>
      <xdr:row>18</xdr:row>
      <xdr:rowOff>97159</xdr:rowOff>
    </xdr:from>
    <xdr:to>
      <xdr:col>6</xdr:col>
      <xdr:colOff>204966</xdr:colOff>
      <xdr:row>26</xdr:row>
      <xdr:rowOff>245640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08380B-E33E-42D4-A05F-D2D1AB456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403316</xdr:colOff>
      <xdr:row>42</xdr:row>
      <xdr:rowOff>82867</xdr:rowOff>
    </xdr:from>
    <xdr:to>
      <xdr:col>25</xdr:col>
      <xdr:colOff>98516</xdr:colOff>
      <xdr:row>57</xdr:row>
      <xdr:rowOff>103549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C564DE-16DA-4EB8-A6C0-BFE0DF4F4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425073</xdr:colOff>
      <xdr:row>42</xdr:row>
      <xdr:rowOff>46727</xdr:rowOff>
    </xdr:from>
    <xdr:to>
      <xdr:col>10</xdr:col>
      <xdr:colOff>175518</xdr:colOff>
      <xdr:row>55</xdr:row>
      <xdr:rowOff>119012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88F93E-8FA2-4FD3-9B3B-243617F36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448593</xdr:colOff>
      <xdr:row>43</xdr:row>
      <xdr:rowOff>149115</xdr:rowOff>
    </xdr:from>
    <xdr:to>
      <xdr:col>41</xdr:col>
      <xdr:colOff>131378</xdr:colOff>
      <xdr:row>57</xdr:row>
      <xdr:rowOff>90126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608F1F-1EED-42E7-B073-11F4EC244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421398</xdr:colOff>
      <xdr:row>56</xdr:row>
      <xdr:rowOff>20700</xdr:rowOff>
    </xdr:from>
    <xdr:to>
      <xdr:col>6</xdr:col>
      <xdr:colOff>148058</xdr:colOff>
      <xdr:row>64</xdr:row>
      <xdr:rowOff>169181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C4BEB04-A31F-4BC4-B23F-2E729EE4A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430530</xdr:colOff>
      <xdr:row>4</xdr:row>
      <xdr:rowOff>178117</xdr:rowOff>
    </xdr:from>
    <xdr:to>
      <xdr:col>25</xdr:col>
      <xdr:colOff>123825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D00EB-E6C2-48B7-8E85-813544CAE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477989</xdr:colOff>
      <xdr:row>4</xdr:row>
      <xdr:rowOff>141977</xdr:rowOff>
    </xdr:from>
    <xdr:to>
      <xdr:col>10</xdr:col>
      <xdr:colOff>228434</xdr:colOff>
      <xdr:row>18</xdr:row>
      <xdr:rowOff>34345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7BA312-ACDE-42B9-82EB-0C4D8B57F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466725</xdr:colOff>
      <xdr:row>5</xdr:row>
      <xdr:rowOff>149116</xdr:rowOff>
    </xdr:from>
    <xdr:to>
      <xdr:col>41</xdr:col>
      <xdr:colOff>131377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687E95-94B5-4FB4-BA50-149B71F5E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472591</xdr:colOff>
      <xdr:row>18</xdr:row>
      <xdr:rowOff>100968</xdr:rowOff>
    </xdr:from>
    <xdr:to>
      <xdr:col>6</xdr:col>
      <xdr:colOff>206871</xdr:colOff>
      <xdr:row>27</xdr:row>
      <xdr:rowOff>35817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1ED368-CF92-412F-AB88-BEC40E04D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430530</xdr:colOff>
      <xdr:row>4</xdr:row>
      <xdr:rowOff>178117</xdr:rowOff>
    </xdr:from>
    <xdr:to>
      <xdr:col>25</xdr:col>
      <xdr:colOff>123825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8F41B-3BD3-4D66-9B31-3A5D7018E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477989</xdr:colOff>
      <xdr:row>4</xdr:row>
      <xdr:rowOff>141977</xdr:rowOff>
    </xdr:from>
    <xdr:to>
      <xdr:col>10</xdr:col>
      <xdr:colOff>228434</xdr:colOff>
      <xdr:row>18</xdr:row>
      <xdr:rowOff>34345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8A0FD7-3FDD-4EB3-A4A5-4761B7001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466725</xdr:colOff>
      <xdr:row>5</xdr:row>
      <xdr:rowOff>149116</xdr:rowOff>
    </xdr:from>
    <xdr:to>
      <xdr:col>41</xdr:col>
      <xdr:colOff>131377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8C0747-BE74-4DC7-9723-91FF4EB0E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481892</xdr:colOff>
      <xdr:row>18</xdr:row>
      <xdr:rowOff>110399</xdr:rowOff>
    </xdr:from>
    <xdr:to>
      <xdr:col>5</xdr:col>
      <xdr:colOff>582512</xdr:colOff>
      <xdr:row>27</xdr:row>
      <xdr:rowOff>52868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5B54CB-A5A5-4DB2-9E13-A794FBC19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430530</xdr:colOff>
      <xdr:row>4</xdr:row>
      <xdr:rowOff>178117</xdr:rowOff>
    </xdr:from>
    <xdr:to>
      <xdr:col>25</xdr:col>
      <xdr:colOff>123825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CCE7B-6773-408A-9832-44527E90D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477989</xdr:colOff>
      <xdr:row>4</xdr:row>
      <xdr:rowOff>141977</xdr:rowOff>
    </xdr:from>
    <xdr:to>
      <xdr:col>10</xdr:col>
      <xdr:colOff>228434</xdr:colOff>
      <xdr:row>18</xdr:row>
      <xdr:rowOff>34345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016F4-C6E3-447C-ABD4-1CE1574B25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466725</xdr:colOff>
      <xdr:row>5</xdr:row>
      <xdr:rowOff>149116</xdr:rowOff>
    </xdr:from>
    <xdr:to>
      <xdr:col>41</xdr:col>
      <xdr:colOff>131377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4CF679-D9C0-47E2-B50C-69324AA8C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498221</xdr:colOff>
      <xdr:row>18</xdr:row>
      <xdr:rowOff>150405</xdr:rowOff>
    </xdr:from>
    <xdr:to>
      <xdr:col>5</xdr:col>
      <xdr:colOff>598841</xdr:colOff>
      <xdr:row>27</xdr:row>
      <xdr:rowOff>86886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42CE1E-4C87-4320-8275-4FEAE2973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D9B52-AAF6-4A86-AD81-4FC9D74F423B}">
  <dimension ref="A2:AP89"/>
  <sheetViews>
    <sheetView zoomScale="67" zoomScaleNormal="25" workbookViewId="0">
      <selection activeCell="C9" sqref="C9"/>
    </sheetView>
  </sheetViews>
  <sheetFormatPr defaultRowHeight="14.4" x14ac:dyDescent="0.3"/>
  <cols>
    <col min="1" max="1" width="8.88671875" style="3"/>
    <col min="2" max="2" width="17.6640625" style="3" customWidth="1"/>
    <col min="3" max="3" width="19.44140625" style="3" customWidth="1"/>
    <col min="4" max="14" width="8.88671875" style="3"/>
    <col min="15" max="15" width="8.88671875" style="3" customWidth="1"/>
    <col min="16" max="16" width="21.88671875" style="3" customWidth="1"/>
    <col min="17" max="17" width="21.5546875" style="3" customWidth="1"/>
    <col min="18" max="31" width="8.88671875" style="3"/>
    <col min="32" max="32" width="24.6640625" style="3" customWidth="1"/>
    <col min="33" max="33" width="19.21875" style="3" customWidth="1"/>
    <col min="34" max="16384" width="8.88671875" style="3"/>
  </cols>
  <sheetData>
    <row r="2" spans="1:42" ht="39" customHeight="1" x14ac:dyDescent="0.3">
      <c r="A2" s="24" t="s">
        <v>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</row>
    <row r="3" spans="1:42" ht="39" customHeight="1" x14ac:dyDescent="0.3">
      <c r="A3" s="20" t="s">
        <v>12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 t="s">
        <v>10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 t="s">
        <v>11</v>
      </c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3"/>
    </row>
    <row r="7" spans="1:42" ht="15" thickBot="1" x14ac:dyDescent="0.35"/>
    <row r="8" spans="1:42" ht="24" customHeight="1" thickTop="1" thickBot="1" x14ac:dyDescent="0.35">
      <c r="B8" s="1" t="s">
        <v>2</v>
      </c>
      <c r="C8" s="1" t="s">
        <v>5</v>
      </c>
      <c r="P8" s="1" t="s">
        <v>6</v>
      </c>
      <c r="Q8" s="1" t="s">
        <v>7</v>
      </c>
      <c r="AF8" s="5" t="s">
        <v>8</v>
      </c>
      <c r="AG8" s="1" t="s">
        <v>7</v>
      </c>
    </row>
    <row r="9" spans="1:42" ht="15" thickTop="1" x14ac:dyDescent="0.3">
      <c r="B9" s="2">
        <v>1</v>
      </c>
      <c r="C9" s="2">
        <f>190-(POWER(2,2*2)*POWER(2,2))</f>
        <v>126</v>
      </c>
      <c r="P9" s="2">
        <v>1</v>
      </c>
      <c r="Q9" s="2">
        <v>16</v>
      </c>
      <c r="AF9" s="2">
        <v>1</v>
      </c>
      <c r="AG9" s="2">
        <v>34</v>
      </c>
    </row>
    <row r="10" spans="1:42" x14ac:dyDescent="0.3">
      <c r="B10" s="2">
        <v>2</v>
      </c>
      <c r="C10" s="2">
        <v>58</v>
      </c>
      <c r="P10" s="2">
        <v>2</v>
      </c>
      <c r="Q10" s="2">
        <v>24</v>
      </c>
      <c r="AF10" s="2">
        <v>2</v>
      </c>
      <c r="AG10" s="2">
        <v>22</v>
      </c>
    </row>
    <row r="11" spans="1:42" x14ac:dyDescent="0.3">
      <c r="B11" s="2">
        <v>3</v>
      </c>
      <c r="C11" s="2">
        <v>8</v>
      </c>
      <c r="P11" s="2">
        <v>3</v>
      </c>
      <c r="Q11" s="2">
        <v>10</v>
      </c>
      <c r="AF11" s="13">
        <v>3</v>
      </c>
      <c r="AG11" s="13">
        <v>8</v>
      </c>
    </row>
    <row r="12" spans="1:42" x14ac:dyDescent="0.3">
      <c r="B12" s="2">
        <v>4</v>
      </c>
      <c r="C12" s="2">
        <v>0</v>
      </c>
      <c r="P12" s="2">
        <v>4</v>
      </c>
      <c r="Q12" s="2">
        <v>14</v>
      </c>
      <c r="AF12" s="2">
        <v>4</v>
      </c>
      <c r="AG12" s="2">
        <v>0</v>
      </c>
    </row>
    <row r="19" spans="2:5" ht="31.8" customHeight="1" x14ac:dyDescent="0.3">
      <c r="B19" s="7" t="s">
        <v>4</v>
      </c>
      <c r="C19" s="8">
        <f>SUMPRODUCT(B9:B12,C9:C12)/SUM(C9:C12)</f>
        <v>1.3854166666666667</v>
      </c>
    </row>
    <row r="21" spans="2:5" x14ac:dyDescent="0.3">
      <c r="E21" s="3">
        <f>SUM(C9:C10)</f>
        <v>184</v>
      </c>
    </row>
    <row r="22" spans="2:5" x14ac:dyDescent="0.3">
      <c r="E22" s="3">
        <f>SUM(C11:C12)</f>
        <v>8</v>
      </c>
    </row>
    <row r="35" spans="1:42" ht="43.2" customHeight="1" x14ac:dyDescent="0.3">
      <c r="A35" s="25" t="s">
        <v>0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</row>
    <row r="36" spans="1:42" ht="43.2" customHeight="1" x14ac:dyDescent="0.3">
      <c r="A36" s="20" t="s">
        <v>12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 t="s">
        <v>10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2" t="s">
        <v>11</v>
      </c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3"/>
    </row>
    <row r="41" spans="1:42" ht="15" thickBot="1" x14ac:dyDescent="0.35"/>
    <row r="42" spans="1:42" ht="22.2" customHeight="1" thickTop="1" thickBot="1" x14ac:dyDescent="0.35">
      <c r="B42" s="1" t="s">
        <v>2</v>
      </c>
      <c r="C42" s="1" t="s">
        <v>3</v>
      </c>
      <c r="P42" s="1" t="s">
        <v>6</v>
      </c>
      <c r="Q42" s="1" t="s">
        <v>7</v>
      </c>
      <c r="AF42" s="5" t="s">
        <v>8</v>
      </c>
      <c r="AG42" s="1" t="s">
        <v>7</v>
      </c>
    </row>
    <row r="43" spans="1:42" ht="15" thickTop="1" x14ac:dyDescent="0.3">
      <c r="B43" s="4">
        <v>1</v>
      </c>
      <c r="C43" s="4">
        <f>702-(POWER(2,2*3)*POWER(2,2))</f>
        <v>446</v>
      </c>
      <c r="P43" s="4">
        <v>1</v>
      </c>
      <c r="Q43" s="4">
        <v>64</v>
      </c>
      <c r="AF43" s="4">
        <v>1</v>
      </c>
      <c r="AG43" s="4">
        <v>130</v>
      </c>
    </row>
    <row r="44" spans="1:42" x14ac:dyDescent="0.3">
      <c r="B44" s="6">
        <v>2</v>
      </c>
      <c r="C44" s="6">
        <v>262</v>
      </c>
      <c r="P44" s="6">
        <v>2</v>
      </c>
      <c r="Q44" s="6">
        <v>80</v>
      </c>
      <c r="AF44" s="6">
        <v>2</v>
      </c>
      <c r="AG44" s="6">
        <v>66</v>
      </c>
    </row>
    <row r="45" spans="1:42" x14ac:dyDescent="0.3">
      <c r="B45" s="6">
        <v>3</v>
      </c>
      <c r="C45" s="6">
        <v>60</v>
      </c>
      <c r="P45" s="6">
        <v>3</v>
      </c>
      <c r="Q45" s="6">
        <v>38</v>
      </c>
      <c r="AF45" s="14">
        <v>3</v>
      </c>
      <c r="AG45" s="14">
        <v>60</v>
      </c>
    </row>
    <row r="46" spans="1:42" x14ac:dyDescent="0.3">
      <c r="B46" s="6">
        <v>4</v>
      </c>
      <c r="C46" s="6">
        <v>0</v>
      </c>
      <c r="P46" s="6">
        <v>4</v>
      </c>
      <c r="Q46" s="6">
        <v>74</v>
      </c>
      <c r="AF46" s="6">
        <v>4</v>
      </c>
      <c r="AG46" s="6">
        <v>0</v>
      </c>
    </row>
    <row r="53" spans="2:5" ht="35.4" customHeight="1" x14ac:dyDescent="0.3">
      <c r="B53" s="7" t="s">
        <v>4</v>
      </c>
      <c r="C53" s="8">
        <f>SUMPRODUCT(B43:B46,C43:C46)/SUM(C43:C46)</f>
        <v>1.4973958333333333</v>
      </c>
    </row>
    <row r="55" spans="2:5" x14ac:dyDescent="0.3">
      <c r="E55" s="3">
        <f>SUM(C43:C44)</f>
        <v>708</v>
      </c>
    </row>
    <row r="56" spans="2:5" x14ac:dyDescent="0.3">
      <c r="E56" s="3">
        <f>SUM(C45:C46)</f>
        <v>60</v>
      </c>
    </row>
    <row r="68" spans="1:42" ht="44.4" customHeight="1" x14ac:dyDescent="0.3">
      <c r="A68" s="25" t="s">
        <v>1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</row>
    <row r="69" spans="1:42" ht="44.4" customHeight="1" x14ac:dyDescent="0.3">
      <c r="A69" s="20" t="s">
        <v>12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 t="s">
        <v>10</v>
      </c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2" t="s">
        <v>11</v>
      </c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3"/>
    </row>
    <row r="74" spans="1:42" ht="15" thickBot="1" x14ac:dyDescent="0.35"/>
    <row r="75" spans="1:42" ht="24" customHeight="1" thickTop="1" thickBot="1" x14ac:dyDescent="0.35">
      <c r="B75" s="1" t="s">
        <v>2</v>
      </c>
      <c r="C75" s="1" t="s">
        <v>3</v>
      </c>
      <c r="P75" s="1" t="s">
        <v>6</v>
      </c>
      <c r="Q75" s="1" t="s">
        <v>7</v>
      </c>
      <c r="AF75" s="5" t="s">
        <v>8</v>
      </c>
      <c r="AG75" s="1" t="s">
        <v>7</v>
      </c>
    </row>
    <row r="76" spans="1:42" ht="15" thickTop="1" x14ac:dyDescent="0.3">
      <c r="B76" s="4">
        <v>1</v>
      </c>
      <c r="C76" s="4">
        <f>2686-(POWER(2,2*4)*POWER(2,2))</f>
        <v>1662</v>
      </c>
      <c r="P76" s="4">
        <v>1</v>
      </c>
      <c r="Q76" s="4">
        <v>256</v>
      </c>
      <c r="AF76" s="4">
        <v>1</v>
      </c>
      <c r="AG76" s="4">
        <v>514</v>
      </c>
    </row>
    <row r="77" spans="1:42" x14ac:dyDescent="0.3">
      <c r="B77" s="6">
        <v>2</v>
      </c>
      <c r="C77" s="6">
        <v>1090</v>
      </c>
      <c r="P77" s="6">
        <v>2</v>
      </c>
      <c r="Q77" s="6">
        <v>288</v>
      </c>
      <c r="AF77" s="6">
        <v>2</v>
      </c>
      <c r="AG77" s="6">
        <v>190</v>
      </c>
    </row>
    <row r="78" spans="1:42" x14ac:dyDescent="0.3">
      <c r="B78" s="6">
        <v>3</v>
      </c>
      <c r="C78" s="6">
        <v>320</v>
      </c>
      <c r="P78" s="6">
        <v>3</v>
      </c>
      <c r="Q78" s="6">
        <v>130</v>
      </c>
      <c r="AF78" s="14">
        <v>3</v>
      </c>
      <c r="AG78" s="14">
        <v>320</v>
      </c>
    </row>
    <row r="79" spans="1:42" x14ac:dyDescent="0.3">
      <c r="B79" s="6">
        <v>4</v>
      </c>
      <c r="C79" s="6">
        <v>0</v>
      </c>
      <c r="P79" s="6">
        <v>4</v>
      </c>
      <c r="Q79" s="6">
        <v>350</v>
      </c>
      <c r="AF79" s="6">
        <v>4</v>
      </c>
      <c r="AG79" s="6">
        <v>0</v>
      </c>
    </row>
    <row r="86" spans="2:5" ht="32.4" customHeight="1" x14ac:dyDescent="0.3">
      <c r="B86" s="7" t="s">
        <v>4</v>
      </c>
      <c r="C86" s="8">
        <f>SUMPRODUCT(B76:B79,C76:C79)/SUM(C76:C79)</f>
        <v>1.5631510416666667</v>
      </c>
    </row>
    <row r="88" spans="2:5" x14ac:dyDescent="0.3">
      <c r="E88" s="3">
        <f>SUM(C76:C77)</f>
        <v>2752</v>
      </c>
    </row>
    <row r="89" spans="2:5" x14ac:dyDescent="0.3">
      <c r="E89" s="3">
        <f>SUM(C78:C79)</f>
        <v>320</v>
      </c>
    </row>
  </sheetData>
  <mergeCells count="12">
    <mergeCell ref="A69:M69"/>
    <mergeCell ref="N69:AC69"/>
    <mergeCell ref="AD69:AP69"/>
    <mergeCell ref="A2:AP2"/>
    <mergeCell ref="A35:AP35"/>
    <mergeCell ref="A68:AP68"/>
    <mergeCell ref="A3:M3"/>
    <mergeCell ref="N3:AC3"/>
    <mergeCell ref="AD3:AP3"/>
    <mergeCell ref="A36:M36"/>
    <mergeCell ref="N36:AC36"/>
    <mergeCell ref="AD36:AP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981E6-6C3B-4209-B477-7F1F57002147}">
  <dimension ref="A2:AP89"/>
  <sheetViews>
    <sheetView topLeftCell="A3" zoomScale="65" zoomScaleNormal="40" workbookViewId="0">
      <selection activeCell="C9" sqref="C9"/>
    </sheetView>
  </sheetViews>
  <sheetFormatPr defaultRowHeight="14.4" x14ac:dyDescent="0.3"/>
  <cols>
    <col min="1" max="1" width="8.88671875" style="3"/>
    <col min="2" max="2" width="17.6640625" style="3" customWidth="1"/>
    <col min="3" max="3" width="19.44140625" style="3" customWidth="1"/>
    <col min="4" max="14" width="8.88671875" style="3"/>
    <col min="15" max="15" width="8.88671875" style="3" customWidth="1"/>
    <col min="16" max="16" width="21.88671875" style="3" customWidth="1"/>
    <col min="17" max="17" width="21.5546875" style="3" customWidth="1"/>
    <col min="18" max="31" width="8.88671875" style="3"/>
    <col min="32" max="32" width="24.6640625" style="3" customWidth="1"/>
    <col min="33" max="33" width="19.21875" style="3" customWidth="1"/>
    <col min="34" max="16384" width="8.88671875" style="3"/>
  </cols>
  <sheetData>
    <row r="2" spans="1:42" ht="39" customHeight="1" x14ac:dyDescent="0.3">
      <c r="A2" s="24" t="s">
        <v>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</row>
    <row r="3" spans="1:42" ht="39" customHeight="1" x14ac:dyDescent="0.3">
      <c r="A3" s="20" t="s">
        <v>12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 t="s">
        <v>10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 t="s">
        <v>11</v>
      </c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6"/>
    </row>
    <row r="7" spans="1:42" ht="15" thickBot="1" x14ac:dyDescent="0.35"/>
    <row r="8" spans="1:42" ht="24" customHeight="1" thickTop="1" thickBot="1" x14ac:dyDescent="0.35">
      <c r="B8" s="1" t="s">
        <v>2</v>
      </c>
      <c r="C8" s="1" t="s">
        <v>5</v>
      </c>
      <c r="P8" s="1" t="s">
        <v>6</v>
      </c>
      <c r="Q8" s="1" t="s">
        <v>7</v>
      </c>
      <c r="AF8" s="5" t="s">
        <v>8</v>
      </c>
      <c r="AG8" s="1" t="s">
        <v>7</v>
      </c>
    </row>
    <row r="9" spans="1:42" ht="15" thickTop="1" x14ac:dyDescent="0.3">
      <c r="B9" s="6">
        <v>1</v>
      </c>
      <c r="C9" s="6">
        <f>24087-(POWER(3,3*2)*POWER(2,3))</f>
        <v>18255</v>
      </c>
      <c r="P9" s="4">
        <v>1</v>
      </c>
      <c r="Q9" s="4">
        <v>729</v>
      </c>
      <c r="AF9" s="6">
        <v>1</v>
      </c>
      <c r="AG9" s="6">
        <v>1554</v>
      </c>
    </row>
    <row r="10" spans="1:42" x14ac:dyDescent="0.3">
      <c r="B10" s="6">
        <v>2</v>
      </c>
      <c r="C10" s="6">
        <v>7377</v>
      </c>
      <c r="P10" s="6">
        <v>2</v>
      </c>
      <c r="Q10" s="6">
        <v>1236</v>
      </c>
      <c r="AF10" s="6">
        <v>2</v>
      </c>
      <c r="AG10" s="6">
        <v>1560</v>
      </c>
    </row>
    <row r="11" spans="1:42" x14ac:dyDescent="0.3">
      <c r="B11" s="6">
        <v>3</v>
      </c>
      <c r="C11" s="6">
        <v>9324</v>
      </c>
      <c r="P11" s="6">
        <v>3</v>
      </c>
      <c r="Q11" s="6">
        <v>693</v>
      </c>
      <c r="AF11" s="6">
        <v>3</v>
      </c>
      <c r="AG11" s="6">
        <v>1182</v>
      </c>
    </row>
    <row r="12" spans="1:42" x14ac:dyDescent="0.3">
      <c r="B12" s="6">
        <v>4</v>
      </c>
      <c r="C12" s="6">
        <v>1632</v>
      </c>
      <c r="P12" s="6">
        <v>4</v>
      </c>
      <c r="Q12" s="6">
        <v>1026</v>
      </c>
      <c r="AF12" s="6">
        <v>4</v>
      </c>
      <c r="AG12" s="6">
        <v>1416</v>
      </c>
    </row>
    <row r="13" spans="1:42" x14ac:dyDescent="0.3">
      <c r="B13" s="6">
        <v>5</v>
      </c>
      <c r="C13" s="6">
        <v>1608</v>
      </c>
      <c r="P13" s="6">
        <v>5</v>
      </c>
      <c r="Q13" s="6">
        <v>456</v>
      </c>
      <c r="AF13" s="14">
        <v>5</v>
      </c>
      <c r="AG13" s="14">
        <v>120</v>
      </c>
    </row>
    <row r="14" spans="1:42" x14ac:dyDescent="0.3">
      <c r="B14" s="6">
        <v>6</v>
      </c>
      <c r="C14" s="6">
        <v>2196</v>
      </c>
      <c r="P14" s="6">
        <v>6</v>
      </c>
      <c r="Q14" s="6">
        <v>282</v>
      </c>
      <c r="AF14" s="6">
        <v>6</v>
      </c>
      <c r="AG14" s="6">
        <v>0</v>
      </c>
    </row>
    <row r="15" spans="1:42" x14ac:dyDescent="0.3">
      <c r="B15" s="6">
        <v>7</v>
      </c>
      <c r="C15" s="6">
        <v>432</v>
      </c>
      <c r="P15" s="6">
        <v>7</v>
      </c>
      <c r="Q15" s="6">
        <v>684</v>
      </c>
      <c r="AF15" s="6">
        <v>7</v>
      </c>
      <c r="AG15" s="6">
        <v>0</v>
      </c>
    </row>
    <row r="16" spans="1:42" x14ac:dyDescent="0.3">
      <c r="B16" s="6">
        <v>8</v>
      </c>
      <c r="C16" s="6">
        <v>0</v>
      </c>
      <c r="P16" s="6">
        <v>8</v>
      </c>
      <c r="Q16" s="6">
        <v>726</v>
      </c>
      <c r="AF16" s="6">
        <v>8</v>
      </c>
      <c r="AG16" s="6">
        <v>0</v>
      </c>
    </row>
    <row r="19" spans="2:5" ht="31.8" customHeight="1" x14ac:dyDescent="0.3">
      <c r="B19" s="7" t="s">
        <v>4</v>
      </c>
      <c r="C19" s="8">
        <f>SUMPRODUCT(B9:B16,C9:C16)/SUM(C9:C16)</f>
        <v>2.2474279835390947</v>
      </c>
    </row>
    <row r="21" spans="2:5" x14ac:dyDescent="0.3">
      <c r="E21" s="3">
        <f>SUM(C9:C11)</f>
        <v>34956</v>
      </c>
    </row>
    <row r="22" spans="2:5" x14ac:dyDescent="0.3">
      <c r="E22" s="3">
        <f>SUM(C12:C16)</f>
        <v>5868</v>
      </c>
    </row>
    <row r="35" spans="1:42" ht="43.2" customHeight="1" x14ac:dyDescent="0.3">
      <c r="A35" s="25" t="s">
        <v>0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</row>
    <row r="36" spans="1:42" ht="43.2" customHeight="1" x14ac:dyDescent="0.3">
      <c r="A36" s="20" t="s">
        <v>12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 t="s">
        <v>10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2" t="s">
        <v>11</v>
      </c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3"/>
    </row>
    <row r="41" spans="1:42" ht="15" thickBot="1" x14ac:dyDescent="0.35"/>
    <row r="42" spans="1:42" ht="22.2" customHeight="1" thickTop="1" thickBot="1" x14ac:dyDescent="0.35">
      <c r="B42" s="1" t="s">
        <v>2</v>
      </c>
      <c r="C42" s="1" t="s">
        <v>3</v>
      </c>
      <c r="P42" s="1" t="s">
        <v>6</v>
      </c>
      <c r="Q42" s="1" t="s">
        <v>7</v>
      </c>
      <c r="AF42" s="5" t="s">
        <v>8</v>
      </c>
      <c r="AG42" s="1" t="s">
        <v>7</v>
      </c>
    </row>
    <row r="43" spans="1:42" ht="15" thickTop="1" x14ac:dyDescent="0.3">
      <c r="B43" s="4">
        <v>1</v>
      </c>
      <c r="C43" s="4">
        <f>519123-(POWER(3,3*3)*POWER(2,3))</f>
        <v>361659</v>
      </c>
      <c r="P43" s="4">
        <v>1</v>
      </c>
      <c r="Q43" s="4">
        <v>19683</v>
      </c>
      <c r="AF43" s="4">
        <v>1</v>
      </c>
      <c r="AG43" s="4">
        <v>39750</v>
      </c>
    </row>
    <row r="44" spans="1:42" x14ac:dyDescent="0.3">
      <c r="B44" s="6">
        <v>2</v>
      </c>
      <c r="C44" s="6">
        <v>117801</v>
      </c>
      <c r="P44" s="6">
        <v>2</v>
      </c>
      <c r="Q44" s="6">
        <v>25242</v>
      </c>
      <c r="AF44" s="6">
        <v>2</v>
      </c>
      <c r="AG44" s="6">
        <v>20172</v>
      </c>
    </row>
    <row r="45" spans="1:42" x14ac:dyDescent="0.3">
      <c r="B45" s="6">
        <v>3</v>
      </c>
      <c r="C45" s="6">
        <v>320856</v>
      </c>
      <c r="P45" s="6">
        <v>3</v>
      </c>
      <c r="Q45" s="6">
        <v>9081</v>
      </c>
      <c r="AF45" s="6">
        <v>3</v>
      </c>
      <c r="AG45" s="6">
        <v>28278</v>
      </c>
    </row>
    <row r="46" spans="1:42" x14ac:dyDescent="0.3">
      <c r="B46" s="6">
        <v>4</v>
      </c>
      <c r="C46" s="6">
        <v>45216</v>
      </c>
      <c r="P46" s="6">
        <v>4</v>
      </c>
      <c r="Q46" s="6">
        <v>17214</v>
      </c>
      <c r="AF46" s="6">
        <v>4</v>
      </c>
      <c r="AG46" s="6">
        <v>62604</v>
      </c>
    </row>
    <row r="47" spans="1:42" x14ac:dyDescent="0.3">
      <c r="B47" s="6">
        <v>5</v>
      </c>
      <c r="C47" s="6">
        <v>72504</v>
      </c>
      <c r="P47" s="6">
        <v>5</v>
      </c>
      <c r="Q47" s="6">
        <v>9264</v>
      </c>
      <c r="AF47" s="14">
        <v>5</v>
      </c>
      <c r="AG47" s="14">
        <v>6660</v>
      </c>
    </row>
    <row r="48" spans="1:42" x14ac:dyDescent="0.3">
      <c r="B48" s="6">
        <v>6</v>
      </c>
      <c r="C48" s="6">
        <v>154800</v>
      </c>
      <c r="P48" s="6">
        <v>6</v>
      </c>
      <c r="Q48" s="6">
        <v>6414</v>
      </c>
      <c r="AF48" s="6">
        <v>6</v>
      </c>
      <c r="AG48" s="6">
        <v>0</v>
      </c>
    </row>
    <row r="49" spans="2:33" x14ac:dyDescent="0.3">
      <c r="B49" s="6">
        <v>7</v>
      </c>
      <c r="C49" s="6">
        <v>29412</v>
      </c>
      <c r="P49" s="6">
        <v>7</v>
      </c>
      <c r="Q49" s="6">
        <v>26388</v>
      </c>
      <c r="AF49" s="6">
        <v>7</v>
      </c>
      <c r="AG49" s="6">
        <v>0</v>
      </c>
    </row>
    <row r="50" spans="2:33" x14ac:dyDescent="0.3">
      <c r="B50" s="6">
        <v>8</v>
      </c>
      <c r="C50" s="6">
        <v>0</v>
      </c>
      <c r="P50" s="6">
        <v>8</v>
      </c>
      <c r="Q50" s="6">
        <v>44178</v>
      </c>
      <c r="AF50" s="6">
        <v>8</v>
      </c>
      <c r="AG50" s="6">
        <v>0</v>
      </c>
    </row>
    <row r="53" spans="2:33" ht="35.4" customHeight="1" x14ac:dyDescent="0.3">
      <c r="B53" s="7" t="s">
        <v>4</v>
      </c>
      <c r="C53" s="8">
        <f>SUMPRODUCT(B43:B50,C43:C50)/SUM(C43:C50)</f>
        <v>2.9375394648028395</v>
      </c>
    </row>
    <row r="55" spans="2:33" x14ac:dyDescent="0.3">
      <c r="E55" s="3">
        <f>SUM(C43:C45)</f>
        <v>800316</v>
      </c>
    </row>
    <row r="56" spans="2:33" x14ac:dyDescent="0.3">
      <c r="E56" s="3">
        <f>SUM(C46:C50)</f>
        <v>301932</v>
      </c>
    </row>
    <row r="68" spans="1:42" ht="44.4" customHeight="1" x14ac:dyDescent="0.3">
      <c r="A68" s="25" t="s">
        <v>1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</row>
    <row r="69" spans="1:42" ht="44.4" customHeight="1" x14ac:dyDescent="0.3">
      <c r="A69" s="20" t="s">
        <v>12</v>
      </c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 t="s">
        <v>10</v>
      </c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 t="s">
        <v>11</v>
      </c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6"/>
    </row>
    <row r="74" spans="1:42" ht="15" thickBot="1" x14ac:dyDescent="0.35"/>
    <row r="75" spans="1:42" ht="24" customHeight="1" thickTop="1" thickBot="1" x14ac:dyDescent="0.35">
      <c r="B75" s="1" t="s">
        <v>2</v>
      </c>
      <c r="C75" s="1" t="s">
        <v>3</v>
      </c>
      <c r="P75" s="1" t="s">
        <v>6</v>
      </c>
      <c r="Q75" s="1" t="s">
        <v>7</v>
      </c>
      <c r="AF75" s="5" t="s">
        <v>8</v>
      </c>
      <c r="AG75" s="1" t="s">
        <v>7</v>
      </c>
    </row>
    <row r="76" spans="1:42" ht="15" thickTop="1" x14ac:dyDescent="0.3">
      <c r="B76" s="4">
        <v>1</v>
      </c>
      <c r="C76" s="4">
        <f>12600255-(POWER(3,3*4)*POWER(2,3))</f>
        <v>8348727</v>
      </c>
      <c r="P76" s="4">
        <v>1</v>
      </c>
      <c r="Q76" s="4">
        <v>531441</v>
      </c>
      <c r="AF76" s="4">
        <v>1</v>
      </c>
      <c r="AG76" s="4">
        <v>1064418</v>
      </c>
    </row>
    <row r="77" spans="1:42" x14ac:dyDescent="0.3">
      <c r="B77" s="6">
        <v>2</v>
      </c>
      <c r="C77" s="6">
        <v>1730337</v>
      </c>
      <c r="P77" s="6">
        <v>2</v>
      </c>
      <c r="Q77" s="6">
        <v>595524</v>
      </c>
      <c r="AF77" s="6">
        <v>2</v>
      </c>
      <c r="AG77" s="6">
        <v>254316</v>
      </c>
    </row>
    <row r="78" spans="1:42" x14ac:dyDescent="0.3">
      <c r="B78" s="6">
        <v>3</v>
      </c>
      <c r="C78" s="6">
        <v>9288396</v>
      </c>
      <c r="P78" s="6">
        <v>3</v>
      </c>
      <c r="Q78" s="6">
        <v>117549</v>
      </c>
      <c r="AF78" s="6">
        <v>3</v>
      </c>
      <c r="AG78" s="6">
        <v>618618</v>
      </c>
    </row>
    <row r="79" spans="1:42" x14ac:dyDescent="0.3">
      <c r="B79" s="6">
        <v>4</v>
      </c>
      <c r="C79" s="6">
        <v>812496</v>
      </c>
      <c r="P79" s="6">
        <v>4</v>
      </c>
      <c r="Q79" s="6">
        <v>257058</v>
      </c>
      <c r="AF79" s="6">
        <v>4</v>
      </c>
      <c r="AG79" s="6">
        <v>2129952</v>
      </c>
    </row>
    <row r="80" spans="1:42" x14ac:dyDescent="0.3">
      <c r="B80" s="6">
        <v>5</v>
      </c>
      <c r="C80" s="6">
        <v>1909176</v>
      </c>
      <c r="P80" s="6">
        <v>5</v>
      </c>
      <c r="Q80" s="6">
        <v>147552</v>
      </c>
      <c r="AF80" s="14">
        <v>5</v>
      </c>
      <c r="AG80" s="14">
        <v>184224</v>
      </c>
    </row>
    <row r="81" spans="2:33" x14ac:dyDescent="0.3">
      <c r="B81" s="6">
        <v>6</v>
      </c>
      <c r="C81" s="6">
        <v>6325668</v>
      </c>
      <c r="P81" s="6">
        <v>6</v>
      </c>
      <c r="Q81" s="6">
        <v>111738</v>
      </c>
      <c r="AF81" s="6">
        <v>6</v>
      </c>
      <c r="AG81" s="6">
        <v>0</v>
      </c>
    </row>
    <row r="82" spans="2:33" x14ac:dyDescent="0.3">
      <c r="B82" s="6">
        <v>7</v>
      </c>
      <c r="C82" s="6">
        <v>1345896</v>
      </c>
      <c r="P82" s="6">
        <v>7</v>
      </c>
      <c r="Q82" s="6">
        <v>674172</v>
      </c>
      <c r="AF82" s="6">
        <v>7</v>
      </c>
      <c r="AG82" s="6">
        <v>0</v>
      </c>
    </row>
    <row r="83" spans="2:33" x14ac:dyDescent="0.3">
      <c r="B83" s="6">
        <v>8</v>
      </c>
      <c r="C83" s="6">
        <v>0</v>
      </c>
      <c r="P83" s="6">
        <v>8</v>
      </c>
      <c r="Q83" s="6">
        <v>1816494</v>
      </c>
      <c r="AF83" s="6">
        <v>8</v>
      </c>
      <c r="AG83" s="6">
        <v>0</v>
      </c>
    </row>
    <row r="86" spans="2:33" ht="32.4" customHeight="1" x14ac:dyDescent="0.3">
      <c r="B86" s="7" t="s">
        <v>4</v>
      </c>
      <c r="C86" s="8">
        <f>SUMPRODUCT(B76:B83,C76:C83)/SUM(C76:C83)</f>
        <v>3.3549528881985826</v>
      </c>
    </row>
    <row r="88" spans="2:33" x14ac:dyDescent="0.3">
      <c r="E88" s="3">
        <f>SUM(C76:C78)</f>
        <v>19367460</v>
      </c>
    </row>
    <row r="89" spans="2:33" x14ac:dyDescent="0.3">
      <c r="E89" s="3">
        <f>SUM(C79:C83)</f>
        <v>10393236</v>
      </c>
    </row>
  </sheetData>
  <mergeCells count="12">
    <mergeCell ref="A69:M69"/>
    <mergeCell ref="N69:AC69"/>
    <mergeCell ref="AD69:AP69"/>
    <mergeCell ref="A36:M36"/>
    <mergeCell ref="N36:AC36"/>
    <mergeCell ref="AD36:AP36"/>
    <mergeCell ref="A35:AP35"/>
    <mergeCell ref="A2:AP2"/>
    <mergeCell ref="A68:AP68"/>
    <mergeCell ref="A3:M3"/>
    <mergeCell ref="N3:AC3"/>
    <mergeCell ref="AD3:AP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8614-4142-444F-96EF-3A2458809F79}">
  <dimension ref="A2:AP97"/>
  <sheetViews>
    <sheetView tabSelected="1" topLeftCell="A45" zoomScale="136" zoomScaleNormal="25" workbookViewId="0">
      <selection activeCell="C50" sqref="C50"/>
    </sheetView>
  </sheetViews>
  <sheetFormatPr defaultRowHeight="14.4" x14ac:dyDescent="0.3"/>
  <cols>
    <col min="1" max="1" width="8.88671875" style="3"/>
    <col min="2" max="2" width="17.6640625" style="3" customWidth="1"/>
    <col min="3" max="3" width="19.44140625" style="3" customWidth="1"/>
    <col min="4" max="4" width="8.88671875" style="3"/>
    <col min="5" max="5" width="14.88671875" style="3" bestFit="1" customWidth="1"/>
    <col min="6" max="14" width="8.88671875" style="3"/>
    <col min="15" max="15" width="8.88671875" style="3" customWidth="1"/>
    <col min="16" max="16" width="21.88671875" style="3" customWidth="1"/>
    <col min="17" max="17" width="21.5546875" style="3" customWidth="1"/>
    <col min="18" max="31" width="8.88671875" style="3"/>
    <col min="32" max="32" width="24.6640625" style="3" customWidth="1"/>
    <col min="33" max="33" width="19.21875" style="3" customWidth="1"/>
    <col min="34" max="16384" width="8.88671875" style="3"/>
  </cols>
  <sheetData>
    <row r="2" spans="1:42" ht="39" customHeight="1" x14ac:dyDescent="0.3">
      <c r="A2" s="24" t="s">
        <v>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</row>
    <row r="3" spans="1:42" ht="39" customHeight="1" x14ac:dyDescent="0.3">
      <c r="A3" s="20" t="s">
        <v>12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 t="s">
        <v>10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 t="s">
        <v>11</v>
      </c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6"/>
    </row>
    <row r="7" spans="1:42" ht="15" thickBot="1" x14ac:dyDescent="0.35"/>
    <row r="8" spans="1:42" ht="24" customHeight="1" thickTop="1" thickBot="1" x14ac:dyDescent="0.35">
      <c r="B8" s="1" t="s">
        <v>2</v>
      </c>
      <c r="C8" s="1" t="s">
        <v>5</v>
      </c>
      <c r="P8" s="1" t="s">
        <v>6</v>
      </c>
      <c r="Q8" s="1" t="s">
        <v>7</v>
      </c>
      <c r="AF8" s="5" t="s">
        <v>8</v>
      </c>
      <c r="AG8" s="1" t="s">
        <v>7</v>
      </c>
    </row>
    <row r="9" spans="1:42" ht="15" thickTop="1" x14ac:dyDescent="0.3">
      <c r="B9" s="6">
        <v>1</v>
      </c>
      <c r="C9" s="6">
        <f>6000736-(POWER(4,4*2)*POWER(2,4))</f>
        <v>4952160</v>
      </c>
      <c r="P9" s="4">
        <v>1</v>
      </c>
      <c r="Q9" s="4">
        <v>65536</v>
      </c>
      <c r="AF9" s="6">
        <v>1</v>
      </c>
      <c r="AG9" s="6">
        <v>138440</v>
      </c>
    </row>
    <row r="10" spans="1:42" x14ac:dyDescent="0.3">
      <c r="B10" s="6">
        <v>2</v>
      </c>
      <c r="C10" s="6">
        <v>1580796</v>
      </c>
      <c r="P10" s="6">
        <v>2</v>
      </c>
      <c r="Q10" s="6">
        <v>121472</v>
      </c>
      <c r="AF10" s="6">
        <v>2</v>
      </c>
      <c r="AG10" s="6">
        <v>163616</v>
      </c>
    </row>
    <row r="11" spans="1:42" x14ac:dyDescent="0.3">
      <c r="B11" s="6">
        <v>3</v>
      </c>
      <c r="C11" s="6">
        <v>2216844</v>
      </c>
      <c r="P11" s="6">
        <v>3</v>
      </c>
      <c r="Q11" s="6">
        <v>77164</v>
      </c>
      <c r="AF11" s="6">
        <v>3</v>
      </c>
      <c r="AG11" s="6">
        <v>165480</v>
      </c>
    </row>
    <row r="12" spans="1:42" x14ac:dyDescent="0.3">
      <c r="B12" s="6">
        <v>4</v>
      </c>
      <c r="C12" s="6">
        <v>2291160</v>
      </c>
      <c r="P12" s="6">
        <v>4</v>
      </c>
      <c r="Q12" s="6">
        <v>95748</v>
      </c>
      <c r="AF12" s="6">
        <v>4</v>
      </c>
      <c r="AG12" s="6">
        <v>206256</v>
      </c>
    </row>
    <row r="13" spans="1:42" x14ac:dyDescent="0.3">
      <c r="B13" s="6">
        <v>5</v>
      </c>
      <c r="C13" s="6">
        <v>823104</v>
      </c>
      <c r="P13" s="6">
        <v>5</v>
      </c>
      <c r="Q13" s="6">
        <v>68892</v>
      </c>
      <c r="AF13" s="6">
        <v>5</v>
      </c>
      <c r="AG13" s="6">
        <v>184488</v>
      </c>
    </row>
    <row r="14" spans="1:42" x14ac:dyDescent="0.3">
      <c r="B14" s="6">
        <v>6</v>
      </c>
      <c r="C14" s="6">
        <v>935472</v>
      </c>
      <c r="P14" s="6">
        <v>6</v>
      </c>
      <c r="Q14" s="6">
        <v>58044</v>
      </c>
      <c r="AF14" s="6">
        <v>6</v>
      </c>
      <c r="AG14" s="6">
        <v>144264</v>
      </c>
    </row>
    <row r="15" spans="1:42" x14ac:dyDescent="0.3">
      <c r="B15" s="6">
        <v>7</v>
      </c>
      <c r="C15" s="6">
        <v>794304</v>
      </c>
      <c r="P15" s="6">
        <v>7</v>
      </c>
      <c r="Q15" s="6">
        <v>70776</v>
      </c>
      <c r="AF15" s="6">
        <v>7</v>
      </c>
      <c r="AG15" s="6">
        <v>31104</v>
      </c>
    </row>
    <row r="16" spans="1:42" x14ac:dyDescent="0.3">
      <c r="B16" s="6">
        <v>8</v>
      </c>
      <c r="C16" s="6">
        <v>522960</v>
      </c>
      <c r="P16" s="6">
        <v>8</v>
      </c>
      <c r="Q16" s="6">
        <v>87768</v>
      </c>
      <c r="AF16" s="6">
        <v>8</v>
      </c>
      <c r="AG16" s="6">
        <v>13632</v>
      </c>
    </row>
    <row r="17" spans="2:33" x14ac:dyDescent="0.3">
      <c r="B17" s="6">
        <v>9</v>
      </c>
      <c r="C17" s="6">
        <v>691728</v>
      </c>
      <c r="P17" s="6">
        <v>9</v>
      </c>
      <c r="Q17" s="6">
        <v>38928</v>
      </c>
      <c r="AF17" s="14">
        <v>9</v>
      </c>
      <c r="AG17" s="14">
        <v>1296</v>
      </c>
    </row>
    <row r="18" spans="2:33" x14ac:dyDescent="0.3">
      <c r="B18" s="6">
        <v>10</v>
      </c>
      <c r="C18" s="6">
        <v>491952</v>
      </c>
      <c r="P18" s="6">
        <v>10</v>
      </c>
      <c r="Q18" s="6">
        <v>38784</v>
      </c>
      <c r="AF18" s="6">
        <v>10</v>
      </c>
      <c r="AG18" s="6">
        <v>0</v>
      </c>
    </row>
    <row r="19" spans="2:33" ht="14.4" customHeight="1" x14ac:dyDescent="0.3">
      <c r="B19" s="6">
        <v>11</v>
      </c>
      <c r="C19" s="6">
        <v>143616</v>
      </c>
      <c r="P19" s="6">
        <v>11</v>
      </c>
      <c r="Q19" s="6">
        <v>62712</v>
      </c>
      <c r="AF19" s="6">
        <v>11</v>
      </c>
      <c r="AG19" s="6">
        <v>0</v>
      </c>
    </row>
    <row r="20" spans="2:33" ht="14.4" customHeight="1" x14ac:dyDescent="0.3">
      <c r="B20" s="6">
        <v>12</v>
      </c>
      <c r="C20" s="6">
        <v>98304</v>
      </c>
      <c r="P20" s="6">
        <v>12</v>
      </c>
      <c r="Q20" s="6">
        <v>61176</v>
      </c>
      <c r="AF20" s="6">
        <v>12</v>
      </c>
      <c r="AG20" s="6">
        <v>0</v>
      </c>
    </row>
    <row r="21" spans="2:33" x14ac:dyDescent="0.3">
      <c r="B21" s="6">
        <v>13</v>
      </c>
      <c r="C21" s="6">
        <v>54528</v>
      </c>
      <c r="E21" s="3">
        <f>SUM(C9:C12)</f>
        <v>11040960</v>
      </c>
      <c r="P21" s="6">
        <v>13</v>
      </c>
      <c r="Q21" s="6">
        <v>35760</v>
      </c>
      <c r="AF21" s="6">
        <v>13</v>
      </c>
      <c r="AG21" s="6">
        <v>0</v>
      </c>
    </row>
    <row r="22" spans="2:33" x14ac:dyDescent="0.3">
      <c r="B22" s="6">
        <v>14</v>
      </c>
      <c r="C22" s="6">
        <v>110208</v>
      </c>
      <c r="E22" s="3">
        <f>SUM(C13:C24)</f>
        <v>4687680</v>
      </c>
      <c r="P22" s="6">
        <v>14</v>
      </c>
      <c r="Q22" s="6">
        <v>66864</v>
      </c>
      <c r="AF22" s="6">
        <v>14</v>
      </c>
      <c r="AG22" s="6">
        <v>0</v>
      </c>
    </row>
    <row r="23" spans="2:33" x14ac:dyDescent="0.3">
      <c r="B23" s="6">
        <v>15</v>
      </c>
      <c r="C23" s="6">
        <v>21504</v>
      </c>
      <c r="P23" s="6">
        <v>15</v>
      </c>
      <c r="Q23" s="6">
        <v>19104</v>
      </c>
      <c r="AF23" s="6">
        <v>15</v>
      </c>
      <c r="AG23" s="6">
        <v>0</v>
      </c>
    </row>
    <row r="24" spans="2:33" x14ac:dyDescent="0.3">
      <c r="B24" s="6">
        <v>16</v>
      </c>
      <c r="C24" s="6">
        <v>0</v>
      </c>
      <c r="P24" s="6">
        <v>16</v>
      </c>
      <c r="Q24" s="6">
        <v>79848</v>
      </c>
      <c r="AF24" s="6">
        <v>16</v>
      </c>
      <c r="AG24" s="6">
        <v>0</v>
      </c>
    </row>
    <row r="27" spans="2:33" ht="37.799999999999997" customHeight="1" x14ac:dyDescent="0.3">
      <c r="B27" s="7" t="s">
        <v>4</v>
      </c>
      <c r="C27" s="8">
        <f>SUMPRODUCT(B9:B24,C9:C24)/SUM(C9:C24)</f>
        <v>3.807062530517578</v>
      </c>
    </row>
    <row r="39" spans="1:42" ht="43.2" customHeight="1" x14ac:dyDescent="0.3">
      <c r="A39" s="25" t="s">
        <v>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</row>
    <row r="40" spans="1:42" ht="43.2" customHeight="1" x14ac:dyDescent="0.3">
      <c r="A40" s="20" t="s">
        <v>12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 t="s">
        <v>10</v>
      </c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 t="s">
        <v>11</v>
      </c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6"/>
    </row>
    <row r="45" spans="1:42" ht="15" thickBot="1" x14ac:dyDescent="0.35"/>
    <row r="46" spans="1:42" ht="22.2" customHeight="1" thickTop="1" thickBot="1" x14ac:dyDescent="0.35">
      <c r="B46" s="1" t="s">
        <v>2</v>
      </c>
      <c r="C46" s="1" t="s">
        <v>3</v>
      </c>
      <c r="P46" s="1" t="s">
        <v>6</v>
      </c>
      <c r="Q46" s="1" t="s">
        <v>7</v>
      </c>
      <c r="AF46" s="5" t="s">
        <v>8</v>
      </c>
      <c r="AG46" s="1" t="s">
        <v>7</v>
      </c>
    </row>
    <row r="47" spans="1:42" ht="15" thickTop="1" x14ac:dyDescent="0.3">
      <c r="B47" s="11">
        <v>1</v>
      </c>
      <c r="C47" s="11">
        <f>1008448336-(POWER(4,4*3)*POWER(2,4))</f>
        <v>740012880</v>
      </c>
      <c r="P47" s="11">
        <v>1</v>
      </c>
      <c r="Q47" s="11">
        <v>16777216</v>
      </c>
      <c r="AF47" s="11">
        <v>1</v>
      </c>
      <c r="AG47" s="11">
        <v>33736472</v>
      </c>
    </row>
    <row r="48" spans="1:42" x14ac:dyDescent="0.3">
      <c r="B48" s="6">
        <v>2</v>
      </c>
      <c r="C48" s="6">
        <v>138149580</v>
      </c>
      <c r="P48" s="6">
        <v>2</v>
      </c>
      <c r="Q48" s="6">
        <v>22100480</v>
      </c>
      <c r="AF48" s="6">
        <v>2</v>
      </c>
      <c r="AG48" s="6">
        <v>14560760</v>
      </c>
    </row>
    <row r="49" spans="2:33" x14ac:dyDescent="0.3">
      <c r="B49" s="6">
        <v>3</v>
      </c>
      <c r="C49" s="6">
        <v>300521124</v>
      </c>
      <c r="P49" s="6">
        <v>3</v>
      </c>
      <c r="Q49" s="6">
        <v>6865060</v>
      </c>
      <c r="AF49" s="6">
        <v>3</v>
      </c>
      <c r="AG49" s="6">
        <v>16167816</v>
      </c>
    </row>
    <row r="50" spans="2:33" x14ac:dyDescent="0.3">
      <c r="B50" s="6">
        <v>4</v>
      </c>
      <c r="C50" s="6">
        <v>757745784</v>
      </c>
      <c r="P50" s="6">
        <v>4</v>
      </c>
      <c r="Q50" s="6">
        <v>7684692</v>
      </c>
      <c r="AF50" s="6">
        <v>4</v>
      </c>
      <c r="AG50" s="6">
        <v>43059648</v>
      </c>
    </row>
    <row r="51" spans="2:33" x14ac:dyDescent="0.3">
      <c r="B51" s="6">
        <v>5</v>
      </c>
      <c r="C51" s="6">
        <v>139083768</v>
      </c>
      <c r="P51" s="6">
        <v>5</v>
      </c>
      <c r="Q51" s="6">
        <v>5360892</v>
      </c>
      <c r="AF51" s="6">
        <v>5</v>
      </c>
      <c r="AG51" s="6">
        <v>74322192</v>
      </c>
    </row>
    <row r="52" spans="2:33" x14ac:dyDescent="0.3">
      <c r="B52" s="6">
        <v>6</v>
      </c>
      <c r="C52" s="6">
        <v>225484128</v>
      </c>
      <c r="P52" s="6">
        <v>6</v>
      </c>
      <c r="Q52" s="6">
        <v>5250012</v>
      </c>
      <c r="AF52" s="6">
        <v>6</v>
      </c>
      <c r="AG52" s="6">
        <v>62873352</v>
      </c>
    </row>
    <row r="53" spans="2:33" x14ac:dyDescent="0.3">
      <c r="B53" s="6">
        <v>7</v>
      </c>
      <c r="C53" s="6">
        <v>223478640</v>
      </c>
      <c r="P53" s="6">
        <v>7</v>
      </c>
      <c r="Q53" s="6">
        <v>9650808</v>
      </c>
      <c r="AF53" s="6">
        <v>7</v>
      </c>
      <c r="AG53" s="6">
        <v>14852736</v>
      </c>
    </row>
    <row r="54" spans="2:33" x14ac:dyDescent="0.3">
      <c r="B54" s="6">
        <v>8</v>
      </c>
      <c r="C54" s="6">
        <v>245708784</v>
      </c>
      <c r="P54" s="6">
        <v>8</v>
      </c>
      <c r="Q54" s="6">
        <v>14651088</v>
      </c>
      <c r="AF54" s="6">
        <v>8</v>
      </c>
      <c r="AG54" s="6">
        <v>7555104</v>
      </c>
    </row>
    <row r="55" spans="2:33" x14ac:dyDescent="0.3">
      <c r="B55" s="6">
        <v>9</v>
      </c>
      <c r="C55" s="6">
        <v>404812368</v>
      </c>
      <c r="P55" s="6">
        <v>9</v>
      </c>
      <c r="Q55" s="6">
        <v>6059496</v>
      </c>
      <c r="AF55" s="6">
        <v>9</v>
      </c>
      <c r="AG55" s="6">
        <v>1224144</v>
      </c>
    </row>
    <row r="56" spans="2:33" x14ac:dyDescent="0.3">
      <c r="B56" s="6">
        <v>10</v>
      </c>
      <c r="C56" s="6">
        <v>462502368</v>
      </c>
      <c r="P56" s="6">
        <v>10</v>
      </c>
      <c r="Q56" s="6">
        <v>6186816</v>
      </c>
      <c r="AF56" s="6">
        <v>10</v>
      </c>
      <c r="AG56" s="6">
        <v>78768</v>
      </c>
    </row>
    <row r="57" spans="2:33" x14ac:dyDescent="0.3">
      <c r="B57" s="6">
        <v>11</v>
      </c>
      <c r="C57" s="6">
        <v>116237232</v>
      </c>
      <c r="P57" s="6">
        <v>11</v>
      </c>
      <c r="Q57" s="6">
        <v>13782672</v>
      </c>
      <c r="AF57" s="14">
        <v>11</v>
      </c>
      <c r="AG57" s="14">
        <v>4464</v>
      </c>
    </row>
    <row r="58" spans="2:33" x14ac:dyDescent="0.3">
      <c r="B58" s="6">
        <v>12</v>
      </c>
      <c r="C58" s="6">
        <v>83761488</v>
      </c>
      <c r="P58" s="6">
        <v>12</v>
      </c>
      <c r="Q58" s="6">
        <v>17947248</v>
      </c>
      <c r="AF58" s="6">
        <v>12</v>
      </c>
      <c r="AG58" s="6">
        <v>0</v>
      </c>
    </row>
    <row r="59" spans="2:33" x14ac:dyDescent="0.3">
      <c r="B59" s="6">
        <v>13</v>
      </c>
      <c r="C59" s="6">
        <v>69439392</v>
      </c>
      <c r="E59" s="3">
        <f>SUM(C47:C50)</f>
        <v>1936429368</v>
      </c>
      <c r="P59" s="6">
        <v>13</v>
      </c>
      <c r="Q59" s="6">
        <v>16477848</v>
      </c>
      <c r="AF59" s="6">
        <v>13</v>
      </c>
      <c r="AG59" s="6">
        <v>0</v>
      </c>
    </row>
    <row r="60" spans="2:33" x14ac:dyDescent="0.3">
      <c r="B60" s="6">
        <v>14</v>
      </c>
      <c r="C60" s="6">
        <v>103533696</v>
      </c>
      <c r="E60" s="3">
        <f>SUM(C51:C62)</f>
        <v>2090102472</v>
      </c>
      <c r="P60" s="6">
        <v>14</v>
      </c>
      <c r="Q60" s="6">
        <v>34881840</v>
      </c>
      <c r="AF60" s="6">
        <v>14</v>
      </c>
      <c r="AG60" s="6">
        <v>0</v>
      </c>
    </row>
    <row r="61" spans="2:33" x14ac:dyDescent="0.3">
      <c r="B61" s="6">
        <v>15</v>
      </c>
      <c r="C61" s="6">
        <v>16060608</v>
      </c>
      <c r="P61" s="6">
        <v>15</v>
      </c>
      <c r="Q61" s="6">
        <v>17440704</v>
      </c>
      <c r="AF61" s="6">
        <v>15</v>
      </c>
      <c r="AG61" s="6">
        <v>0</v>
      </c>
    </row>
    <row r="62" spans="2:33" x14ac:dyDescent="0.3">
      <c r="B62" s="6">
        <v>16</v>
      </c>
      <c r="C62" s="6">
        <v>0</v>
      </c>
      <c r="P62" s="6">
        <v>16</v>
      </c>
      <c r="Q62" s="6">
        <v>67318584</v>
      </c>
      <c r="AF62" s="6">
        <v>16</v>
      </c>
      <c r="AG62" s="6">
        <v>0</v>
      </c>
    </row>
    <row r="65" spans="2:3" ht="35.4" customHeight="1" x14ac:dyDescent="0.3">
      <c r="B65" s="7" t="s">
        <v>4</v>
      </c>
      <c r="C65" s="8">
        <f>SUMPRODUCT(B47:B62,C47:C62)/SUM(C47:C62)</f>
        <v>5.8790987402200701</v>
      </c>
    </row>
    <row r="86" spans="32:32" ht="24" customHeight="1" x14ac:dyDescent="0.3">
      <c r="AF86" s="9"/>
    </row>
    <row r="97" spans="2:3" ht="32.4" customHeight="1" x14ac:dyDescent="0.3">
      <c r="B97" s="9"/>
      <c r="C97" s="10"/>
    </row>
  </sheetData>
  <mergeCells count="8">
    <mergeCell ref="A40:M40"/>
    <mergeCell ref="N40:AC40"/>
    <mergeCell ref="AD40:AP40"/>
    <mergeCell ref="A2:AP2"/>
    <mergeCell ref="A39:AP39"/>
    <mergeCell ref="A3:M3"/>
    <mergeCell ref="N3:AC3"/>
    <mergeCell ref="AD3:AP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7487F-A6F0-4F7C-B18C-0FDD56858B3C}">
  <dimension ref="A2:AP45"/>
  <sheetViews>
    <sheetView zoomScale="41" zoomScaleNormal="45" workbookViewId="0">
      <selection activeCell="C9" sqref="C9"/>
    </sheetView>
  </sheetViews>
  <sheetFormatPr defaultRowHeight="14.4" x14ac:dyDescent="0.3"/>
  <cols>
    <col min="1" max="1" width="8.88671875" style="3"/>
    <col min="2" max="2" width="17.6640625" style="3" customWidth="1"/>
    <col min="3" max="3" width="19.44140625" style="3" customWidth="1"/>
    <col min="4" max="4" width="8.88671875" style="3"/>
    <col min="5" max="5" width="11.6640625" style="3" bestFit="1" customWidth="1"/>
    <col min="6" max="14" width="8.88671875" style="3"/>
    <col min="15" max="15" width="8.88671875" style="3" customWidth="1"/>
    <col min="16" max="16" width="21.88671875" style="3" customWidth="1"/>
    <col min="17" max="17" width="21.5546875" style="3" customWidth="1"/>
    <col min="18" max="31" width="8.88671875" style="3"/>
    <col min="32" max="32" width="24.6640625" style="3" customWidth="1"/>
    <col min="33" max="33" width="19.21875" style="3" customWidth="1"/>
    <col min="34" max="16384" width="8.88671875" style="3"/>
  </cols>
  <sheetData>
    <row r="2" spans="1:42" ht="39" customHeight="1" x14ac:dyDescent="0.3">
      <c r="A2" s="24" t="s">
        <v>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</row>
    <row r="3" spans="1:42" ht="39" customHeight="1" x14ac:dyDescent="0.3">
      <c r="A3" s="20" t="s">
        <v>12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 t="s">
        <v>10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 t="s">
        <v>11</v>
      </c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6"/>
    </row>
    <row r="7" spans="1:42" ht="15" thickBot="1" x14ac:dyDescent="0.35"/>
    <row r="8" spans="1:42" ht="24" customHeight="1" thickTop="1" thickBot="1" x14ac:dyDescent="0.35">
      <c r="B8" s="1" t="s">
        <v>2</v>
      </c>
      <c r="C8" s="1" t="s">
        <v>5</v>
      </c>
      <c r="P8" s="1" t="s">
        <v>6</v>
      </c>
      <c r="Q8" s="1" t="s">
        <v>7</v>
      </c>
      <c r="AF8" s="5" t="s">
        <v>8</v>
      </c>
      <c r="AG8" s="1" t="s">
        <v>7</v>
      </c>
    </row>
    <row r="9" spans="1:42" ht="15" thickTop="1" x14ac:dyDescent="0.3">
      <c r="B9" s="4">
        <v>1</v>
      </c>
      <c r="C9" s="6">
        <f>2509566165-(POWER(5,5*2)*POWER(2,5))</f>
        <v>2197066165</v>
      </c>
      <c r="P9" s="4">
        <v>1</v>
      </c>
      <c r="Q9" s="4">
        <v>9765625</v>
      </c>
      <c r="AF9" s="4">
        <v>1</v>
      </c>
      <c r="AG9" s="6">
        <v>20419890</v>
      </c>
    </row>
    <row r="10" spans="1:42" x14ac:dyDescent="0.3">
      <c r="B10" s="6">
        <v>2</v>
      </c>
      <c r="C10" s="6">
        <v>546479935</v>
      </c>
      <c r="P10" s="6">
        <v>2</v>
      </c>
      <c r="Q10" s="6">
        <v>19715880</v>
      </c>
      <c r="AF10" s="6">
        <v>2</v>
      </c>
      <c r="AG10" s="6">
        <v>26916090</v>
      </c>
    </row>
    <row r="11" spans="1:42" x14ac:dyDescent="0.3">
      <c r="B11" s="6">
        <v>3</v>
      </c>
      <c r="C11" s="6">
        <v>721792240</v>
      </c>
      <c r="P11" s="6">
        <v>3</v>
      </c>
      <c r="Q11" s="6">
        <v>13876755</v>
      </c>
      <c r="AF11" s="6">
        <v>3</v>
      </c>
      <c r="AG11" s="6">
        <v>28884880</v>
      </c>
    </row>
    <row r="12" spans="1:42" x14ac:dyDescent="0.3">
      <c r="B12" s="6">
        <v>4</v>
      </c>
      <c r="C12" s="6">
        <v>923648060</v>
      </c>
      <c r="P12" s="6">
        <v>4</v>
      </c>
      <c r="Q12" s="6">
        <v>14684900</v>
      </c>
      <c r="AF12" s="6">
        <v>4</v>
      </c>
      <c r="AG12" s="6">
        <v>36458560</v>
      </c>
    </row>
    <row r="13" spans="1:42" x14ac:dyDescent="0.3">
      <c r="B13" s="6">
        <v>5</v>
      </c>
      <c r="C13" s="6">
        <v>930089280</v>
      </c>
      <c r="P13" s="6">
        <v>5</v>
      </c>
      <c r="Q13" s="6">
        <v>10922040</v>
      </c>
      <c r="AF13" s="6">
        <v>5</v>
      </c>
      <c r="AG13" s="6">
        <v>40507020</v>
      </c>
    </row>
    <row r="14" spans="1:42" x14ac:dyDescent="0.3">
      <c r="B14" s="6">
        <v>6</v>
      </c>
      <c r="C14" s="6">
        <v>486814320</v>
      </c>
      <c r="P14" s="6">
        <v>6</v>
      </c>
      <c r="Q14" s="6">
        <v>10906680</v>
      </c>
      <c r="AF14" s="6">
        <v>6</v>
      </c>
      <c r="AG14" s="6">
        <v>50455440</v>
      </c>
    </row>
    <row r="15" spans="1:42" x14ac:dyDescent="0.3">
      <c r="B15" s="6">
        <v>7</v>
      </c>
      <c r="C15" s="6">
        <v>497386800</v>
      </c>
      <c r="P15" s="6">
        <v>7</v>
      </c>
      <c r="Q15" s="6">
        <v>11450880</v>
      </c>
      <c r="AF15" s="6">
        <v>7</v>
      </c>
      <c r="AG15" s="6">
        <v>39297960</v>
      </c>
    </row>
    <row r="16" spans="1:42" x14ac:dyDescent="0.3">
      <c r="B16" s="6">
        <v>8</v>
      </c>
      <c r="C16" s="6">
        <v>442752480</v>
      </c>
      <c r="P16" s="6">
        <v>8</v>
      </c>
      <c r="Q16" s="6">
        <v>13941740</v>
      </c>
      <c r="AF16" s="6">
        <v>8</v>
      </c>
      <c r="AG16" s="6">
        <v>39947280</v>
      </c>
    </row>
    <row r="17" spans="2:33" x14ac:dyDescent="0.3">
      <c r="B17" s="6">
        <v>9</v>
      </c>
      <c r="C17" s="6">
        <v>523357920</v>
      </c>
      <c r="P17" s="6">
        <v>9</v>
      </c>
      <c r="Q17" s="6">
        <v>9611040</v>
      </c>
      <c r="AF17" s="6">
        <v>9</v>
      </c>
      <c r="AG17" s="6">
        <v>15371160</v>
      </c>
    </row>
    <row r="18" spans="2:33" x14ac:dyDescent="0.3">
      <c r="B18" s="6">
        <v>10</v>
      </c>
      <c r="C18" s="6">
        <v>475375440</v>
      </c>
      <c r="P18" s="6">
        <v>10</v>
      </c>
      <c r="Q18" s="6">
        <v>9665040</v>
      </c>
      <c r="AF18" s="6">
        <v>10</v>
      </c>
      <c r="AG18" s="6">
        <v>7308120</v>
      </c>
    </row>
    <row r="19" spans="2:33" ht="14.4" customHeight="1" x14ac:dyDescent="0.3">
      <c r="B19" s="6">
        <v>11</v>
      </c>
      <c r="C19" s="6">
        <v>334562880</v>
      </c>
      <c r="P19" s="6">
        <v>11</v>
      </c>
      <c r="Q19" s="6">
        <v>11267280</v>
      </c>
      <c r="AF19" s="6">
        <v>11</v>
      </c>
      <c r="AG19" s="6">
        <v>4183680</v>
      </c>
    </row>
    <row r="20" spans="2:33" ht="14.4" customHeight="1" x14ac:dyDescent="0.3">
      <c r="B20" s="6">
        <v>12</v>
      </c>
      <c r="C20" s="6">
        <v>316434960</v>
      </c>
      <c r="P20" s="6">
        <v>12</v>
      </c>
      <c r="Q20" s="6">
        <v>12973740</v>
      </c>
      <c r="AF20" s="6">
        <v>12</v>
      </c>
      <c r="AG20" s="6">
        <v>1947840</v>
      </c>
    </row>
    <row r="21" spans="2:33" x14ac:dyDescent="0.3">
      <c r="B21" s="6">
        <v>13</v>
      </c>
      <c r="C21" s="6">
        <v>272886000</v>
      </c>
      <c r="E21" s="3">
        <f>SUM(C9:C13)</f>
        <v>5319075680</v>
      </c>
      <c r="P21" s="6">
        <v>13</v>
      </c>
      <c r="Q21" s="6">
        <v>9198480</v>
      </c>
      <c r="AF21" s="6">
        <v>13</v>
      </c>
      <c r="AG21" s="6">
        <v>537600</v>
      </c>
    </row>
    <row r="22" spans="2:33" x14ac:dyDescent="0.3">
      <c r="B22" s="6">
        <v>14</v>
      </c>
      <c r="C22" s="6">
        <v>301508160</v>
      </c>
      <c r="E22" s="3">
        <f>SUM(C14:C40)</f>
        <v>4368424320</v>
      </c>
      <c r="P22" s="6">
        <v>14</v>
      </c>
      <c r="Q22" s="6">
        <v>11529240</v>
      </c>
      <c r="AF22" s="6">
        <v>14</v>
      </c>
      <c r="AG22" s="6">
        <v>182400</v>
      </c>
    </row>
    <row r="23" spans="2:33" x14ac:dyDescent="0.3">
      <c r="B23" s="6">
        <v>15</v>
      </c>
      <c r="C23" s="6">
        <v>212572080</v>
      </c>
      <c r="P23" s="6">
        <v>15</v>
      </c>
      <c r="Q23" s="6">
        <v>7451520</v>
      </c>
      <c r="AF23" s="6">
        <v>15</v>
      </c>
      <c r="AG23" s="6">
        <v>67920</v>
      </c>
    </row>
    <row r="24" spans="2:33" x14ac:dyDescent="0.3">
      <c r="B24" s="6">
        <v>16</v>
      </c>
      <c r="C24" s="6">
        <v>78859200</v>
      </c>
      <c r="P24" s="6">
        <v>16</v>
      </c>
      <c r="Q24" s="6">
        <v>17366040</v>
      </c>
      <c r="AF24" s="14">
        <v>16</v>
      </c>
      <c r="AG24" s="14">
        <v>14160</v>
      </c>
    </row>
    <row r="25" spans="2:33" x14ac:dyDescent="0.3">
      <c r="B25" s="6">
        <f>B24+1</f>
        <v>17</v>
      </c>
      <c r="C25" s="6">
        <v>73931280</v>
      </c>
      <c r="P25" s="6">
        <f>P24+1</f>
        <v>17</v>
      </c>
      <c r="Q25" s="6">
        <v>8396160</v>
      </c>
      <c r="AF25" s="6">
        <f>AF24+1</f>
        <v>17</v>
      </c>
      <c r="AG25" s="6">
        <v>0</v>
      </c>
    </row>
    <row r="26" spans="2:33" x14ac:dyDescent="0.3">
      <c r="B26" s="6">
        <f t="shared" ref="B26:B40" si="0">B25+1</f>
        <v>18</v>
      </c>
      <c r="C26" s="6">
        <v>63557520</v>
      </c>
      <c r="P26" s="6">
        <f t="shared" ref="P26:P40" si="1">P25+1</f>
        <v>18</v>
      </c>
      <c r="Q26" s="6">
        <v>9392880</v>
      </c>
      <c r="AF26" s="6">
        <f t="shared" ref="AF26:AF40" si="2">AF25+1</f>
        <v>18</v>
      </c>
      <c r="AG26" s="6">
        <v>0</v>
      </c>
    </row>
    <row r="27" spans="2:33" x14ac:dyDescent="0.3">
      <c r="B27" s="6">
        <f t="shared" si="0"/>
        <v>19</v>
      </c>
      <c r="C27" s="6">
        <v>44900160</v>
      </c>
      <c r="P27" s="6">
        <f t="shared" si="1"/>
        <v>19</v>
      </c>
      <c r="Q27" s="6">
        <v>6493200</v>
      </c>
      <c r="AF27" s="6">
        <f t="shared" si="2"/>
        <v>19</v>
      </c>
      <c r="AG27" s="6">
        <v>0</v>
      </c>
    </row>
    <row r="28" spans="2:33" x14ac:dyDescent="0.3">
      <c r="B28" s="6">
        <f t="shared" si="0"/>
        <v>20</v>
      </c>
      <c r="C28" s="6">
        <v>52788000</v>
      </c>
      <c r="P28" s="6">
        <f t="shared" si="1"/>
        <v>20</v>
      </c>
      <c r="Q28" s="6">
        <v>7872240</v>
      </c>
      <c r="AF28" s="6">
        <f t="shared" si="2"/>
        <v>20</v>
      </c>
      <c r="AG28" s="6">
        <v>0</v>
      </c>
    </row>
    <row r="29" spans="2:33" x14ac:dyDescent="0.3">
      <c r="B29" s="6">
        <f t="shared" si="0"/>
        <v>21</v>
      </c>
      <c r="C29" s="6">
        <v>62640960</v>
      </c>
      <c r="P29" s="6">
        <f t="shared" si="1"/>
        <v>21</v>
      </c>
      <c r="Q29" s="6">
        <v>9301080</v>
      </c>
      <c r="AF29" s="6">
        <f t="shared" si="2"/>
        <v>21</v>
      </c>
      <c r="AG29" s="6">
        <v>0</v>
      </c>
    </row>
    <row r="30" spans="2:33" x14ac:dyDescent="0.3">
      <c r="B30" s="6">
        <f t="shared" si="0"/>
        <v>22</v>
      </c>
      <c r="C30" s="6">
        <v>23965680</v>
      </c>
      <c r="P30" s="6">
        <f t="shared" si="1"/>
        <v>22</v>
      </c>
      <c r="Q30" s="6">
        <v>6751080</v>
      </c>
      <c r="AF30" s="6">
        <f t="shared" si="2"/>
        <v>22</v>
      </c>
      <c r="AG30" s="6">
        <v>0</v>
      </c>
    </row>
    <row r="31" spans="2:33" x14ac:dyDescent="0.3">
      <c r="B31" s="6">
        <f t="shared" si="0"/>
        <v>23</v>
      </c>
      <c r="C31" s="6">
        <v>15529200</v>
      </c>
      <c r="P31" s="6">
        <f t="shared" si="1"/>
        <v>23</v>
      </c>
      <c r="Q31" s="6">
        <v>7497840</v>
      </c>
      <c r="AF31" s="6">
        <f t="shared" si="2"/>
        <v>23</v>
      </c>
      <c r="AG31" s="6">
        <v>0</v>
      </c>
    </row>
    <row r="32" spans="2:33" x14ac:dyDescent="0.3">
      <c r="B32" s="6">
        <f t="shared" si="0"/>
        <v>24</v>
      </c>
      <c r="C32" s="6">
        <v>15718080</v>
      </c>
      <c r="P32" s="6">
        <f t="shared" si="1"/>
        <v>24</v>
      </c>
      <c r="Q32" s="6">
        <v>9957480</v>
      </c>
      <c r="AF32" s="6">
        <f t="shared" si="2"/>
        <v>24</v>
      </c>
      <c r="AG32" s="6">
        <v>0</v>
      </c>
    </row>
    <row r="33" spans="2:33" x14ac:dyDescent="0.3">
      <c r="B33" s="6">
        <f t="shared" si="0"/>
        <v>25</v>
      </c>
      <c r="C33" s="6">
        <v>48722880</v>
      </c>
      <c r="P33" s="6">
        <f t="shared" si="1"/>
        <v>25</v>
      </c>
      <c r="Q33" s="6">
        <v>4136160</v>
      </c>
      <c r="AF33" s="6">
        <f t="shared" si="2"/>
        <v>25</v>
      </c>
      <c r="AG33" s="6">
        <v>0</v>
      </c>
    </row>
    <row r="34" spans="2:33" x14ac:dyDescent="0.3">
      <c r="B34" s="6">
        <f t="shared" si="0"/>
        <v>26</v>
      </c>
      <c r="C34" s="6">
        <v>1944000</v>
      </c>
      <c r="P34" s="6">
        <f t="shared" si="1"/>
        <v>26</v>
      </c>
      <c r="Q34" s="6">
        <v>10632000</v>
      </c>
      <c r="AF34" s="6">
        <f t="shared" si="2"/>
        <v>26</v>
      </c>
      <c r="AG34" s="6">
        <v>0</v>
      </c>
    </row>
    <row r="35" spans="2:33" x14ac:dyDescent="0.3">
      <c r="B35" s="6">
        <f t="shared" si="0"/>
        <v>27</v>
      </c>
      <c r="C35" s="6">
        <v>3346560</v>
      </c>
      <c r="P35" s="6">
        <f t="shared" si="1"/>
        <v>27</v>
      </c>
      <c r="Q35" s="6">
        <v>3229920</v>
      </c>
      <c r="AF35" s="6">
        <f t="shared" si="2"/>
        <v>27</v>
      </c>
      <c r="AG35" s="6">
        <v>0</v>
      </c>
    </row>
    <row r="36" spans="2:33" x14ac:dyDescent="0.3">
      <c r="B36" s="6">
        <f t="shared" si="0"/>
        <v>28</v>
      </c>
      <c r="C36" s="6">
        <v>1411200</v>
      </c>
      <c r="P36" s="6">
        <f t="shared" si="1"/>
        <v>28</v>
      </c>
      <c r="Q36" s="6">
        <v>12925440</v>
      </c>
      <c r="AF36" s="6">
        <f t="shared" si="2"/>
        <v>28</v>
      </c>
      <c r="AG36" s="6">
        <v>0</v>
      </c>
    </row>
    <row r="37" spans="2:33" x14ac:dyDescent="0.3">
      <c r="B37" s="6">
        <f t="shared" si="0"/>
        <v>29</v>
      </c>
      <c r="C37" s="6">
        <v>5477760</v>
      </c>
      <c r="P37" s="6">
        <f t="shared" si="1"/>
        <v>29</v>
      </c>
      <c r="Q37" s="6">
        <v>2421360</v>
      </c>
      <c r="AF37" s="6">
        <f t="shared" si="2"/>
        <v>29</v>
      </c>
      <c r="AG37" s="6">
        <v>0</v>
      </c>
    </row>
    <row r="38" spans="2:33" x14ac:dyDescent="0.3">
      <c r="B38" s="6">
        <f t="shared" si="0"/>
        <v>30</v>
      </c>
      <c r="C38" s="6">
        <v>10252800</v>
      </c>
      <c r="P38" s="6">
        <f t="shared" si="1"/>
        <v>30</v>
      </c>
      <c r="Q38" s="6">
        <v>1947120</v>
      </c>
      <c r="AF38" s="6">
        <f t="shared" si="2"/>
        <v>30</v>
      </c>
      <c r="AG38" s="6">
        <v>0</v>
      </c>
    </row>
    <row r="39" spans="2:33" x14ac:dyDescent="0.3">
      <c r="B39" s="6">
        <f t="shared" si="0"/>
        <v>31</v>
      </c>
      <c r="C39" s="6">
        <v>1728000</v>
      </c>
      <c r="P39" s="6">
        <f t="shared" si="1"/>
        <v>31</v>
      </c>
      <c r="Q39" s="6">
        <v>1636320</v>
      </c>
      <c r="AF39" s="6">
        <f t="shared" si="2"/>
        <v>31</v>
      </c>
      <c r="AG39" s="6">
        <v>0</v>
      </c>
    </row>
    <row r="40" spans="2:33" x14ac:dyDescent="0.3">
      <c r="B40" s="6">
        <f t="shared" si="0"/>
        <v>32</v>
      </c>
      <c r="C40" s="6">
        <v>0</v>
      </c>
      <c r="P40" s="6">
        <f t="shared" si="1"/>
        <v>32</v>
      </c>
      <c r="Q40" s="6">
        <v>15582840</v>
      </c>
      <c r="AF40" s="6">
        <f t="shared" si="2"/>
        <v>32</v>
      </c>
      <c r="AG40" s="6">
        <v>0</v>
      </c>
    </row>
    <row r="43" spans="2:33" ht="42" customHeight="1" x14ac:dyDescent="0.3">
      <c r="B43" s="7" t="s">
        <v>4</v>
      </c>
      <c r="C43" s="8">
        <f>SUMPRODUCT(B9:B40,C9:C40)/SUM(C9:C40)</f>
        <v>6.3701405765161292</v>
      </c>
    </row>
    <row r="45" spans="2:33" ht="22.2" customHeight="1" x14ac:dyDescent="0.3">
      <c r="AF45" s="9"/>
    </row>
  </sheetData>
  <mergeCells count="4">
    <mergeCell ref="A2:AP2"/>
    <mergeCell ref="A3:M3"/>
    <mergeCell ref="N3:AC3"/>
    <mergeCell ref="AD3:AP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E163-A344-4325-9B62-25867F6D347E}">
  <dimension ref="A2:AP75"/>
  <sheetViews>
    <sheetView topLeftCell="A49" zoomScale="41" zoomScaleNormal="40" workbookViewId="0">
      <selection activeCell="C94" sqref="C94"/>
    </sheetView>
  </sheetViews>
  <sheetFormatPr defaultRowHeight="14.4" x14ac:dyDescent="0.3"/>
  <cols>
    <col min="1" max="1" width="8.88671875" style="3"/>
    <col min="2" max="2" width="17.6640625" style="3" customWidth="1"/>
    <col min="3" max="3" width="27.109375" style="3" customWidth="1"/>
    <col min="4" max="4" width="8.88671875" style="3"/>
    <col min="5" max="5" width="16.33203125" style="3" bestFit="1" customWidth="1"/>
    <col min="6" max="14" width="8.88671875" style="3"/>
    <col min="15" max="15" width="8.88671875" style="3" customWidth="1"/>
    <col min="16" max="16" width="21.88671875" style="3" customWidth="1"/>
    <col min="17" max="17" width="21.5546875" style="3" customWidth="1"/>
    <col min="18" max="31" width="8.88671875" style="3"/>
    <col min="32" max="32" width="24.6640625" style="3" customWidth="1"/>
    <col min="33" max="33" width="19.21875" style="3" customWidth="1"/>
    <col min="34" max="16384" width="8.88671875" style="3"/>
  </cols>
  <sheetData>
    <row r="2" spans="1:42" ht="39" customHeight="1" x14ac:dyDescent="0.3">
      <c r="A2" s="24" t="s">
        <v>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</row>
    <row r="3" spans="1:42" ht="39" customHeight="1" x14ac:dyDescent="0.3">
      <c r="A3" s="20" t="s">
        <v>12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 t="s">
        <v>10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 t="s">
        <v>11</v>
      </c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6"/>
    </row>
    <row r="7" spans="1:42" ht="15" thickBot="1" x14ac:dyDescent="0.35"/>
    <row r="8" spans="1:42" ht="24" customHeight="1" thickTop="1" thickBot="1" x14ac:dyDescent="0.35">
      <c r="B8" s="1" t="s">
        <v>2</v>
      </c>
      <c r="C8" s="1" t="s">
        <v>5</v>
      </c>
      <c r="P8" s="1" t="s">
        <v>6</v>
      </c>
      <c r="Q8" s="1" t="s">
        <v>7</v>
      </c>
      <c r="AF8" s="5" t="s">
        <v>8</v>
      </c>
      <c r="AG8" s="1" t="s">
        <v>7</v>
      </c>
    </row>
    <row r="9" spans="1:42" ht="15" thickTop="1" x14ac:dyDescent="0.3">
      <c r="B9" s="4">
        <v>1</v>
      </c>
      <c r="C9" s="15">
        <f>1610721737568-(POWER(6,6*2)*POWER(2,6))</f>
        <v>1471407668064</v>
      </c>
      <c r="P9" s="4">
        <v>1</v>
      </c>
      <c r="Q9" s="4">
        <v>2176782336</v>
      </c>
      <c r="AF9" s="4">
        <v>1</v>
      </c>
      <c r="AG9" s="4">
        <v>4512838272</v>
      </c>
    </row>
    <row r="10" spans="1:42" x14ac:dyDescent="0.3">
      <c r="B10" s="6">
        <f>B9+1</f>
        <v>2</v>
      </c>
      <c r="C10" s="16">
        <v>283450970238</v>
      </c>
      <c r="P10" s="6">
        <f>P9+1</f>
        <v>2</v>
      </c>
      <c r="Q10" s="6">
        <v>4798276032</v>
      </c>
      <c r="AF10" s="6">
        <f>AF9+1</f>
        <v>2</v>
      </c>
      <c r="AG10" s="6">
        <v>6775516212</v>
      </c>
    </row>
    <row r="11" spans="1:42" x14ac:dyDescent="0.3">
      <c r="B11" s="6">
        <f t="shared" ref="B11:B72" si="0">B10+1</f>
        <v>3</v>
      </c>
      <c r="C11" s="16">
        <v>342508194090</v>
      </c>
      <c r="P11" s="6">
        <f t="shared" ref="P11:P72" si="1">P10+1</f>
        <v>3</v>
      </c>
      <c r="Q11" s="6">
        <v>3713942106</v>
      </c>
      <c r="AF11" s="6">
        <f t="shared" ref="AF11:AF72" si="2">AF10+1</f>
        <v>3</v>
      </c>
      <c r="AG11" s="6">
        <v>7005054420</v>
      </c>
    </row>
    <row r="12" spans="1:42" x14ac:dyDescent="0.3">
      <c r="B12" s="6">
        <f t="shared" si="0"/>
        <v>4</v>
      </c>
      <c r="C12" s="16">
        <v>447818440080</v>
      </c>
      <c r="P12" s="6">
        <f t="shared" si="1"/>
        <v>4</v>
      </c>
      <c r="Q12" s="6">
        <v>3591163410</v>
      </c>
      <c r="AF12" s="6">
        <f t="shared" si="2"/>
        <v>4</v>
      </c>
      <c r="AG12" s="6">
        <v>8626270800</v>
      </c>
    </row>
    <row r="13" spans="1:42" x14ac:dyDescent="0.3">
      <c r="B13" s="6">
        <f t="shared" si="0"/>
        <v>5</v>
      </c>
      <c r="C13" s="16">
        <v>560287257960</v>
      </c>
      <c r="P13" s="6">
        <f t="shared" si="1"/>
        <v>5</v>
      </c>
      <c r="Q13" s="6">
        <v>2574170550</v>
      </c>
      <c r="AF13" s="6">
        <f t="shared" si="2"/>
        <v>5</v>
      </c>
      <c r="AG13" s="6">
        <v>10183061640</v>
      </c>
    </row>
    <row r="14" spans="1:42" x14ac:dyDescent="0.3">
      <c r="B14" s="6">
        <f t="shared" si="0"/>
        <v>6</v>
      </c>
      <c r="C14" s="16">
        <v>541308550080</v>
      </c>
      <c r="P14" s="6">
        <f t="shared" si="1"/>
        <v>6</v>
      </c>
      <c r="Q14" s="6">
        <v>2603078790</v>
      </c>
      <c r="AF14" s="6">
        <f t="shared" si="2"/>
        <v>6</v>
      </c>
      <c r="AG14" s="6">
        <v>13549671720</v>
      </c>
    </row>
    <row r="15" spans="1:42" x14ac:dyDescent="0.3">
      <c r="B15" s="6">
        <f t="shared" si="0"/>
        <v>7</v>
      </c>
      <c r="C15" s="16">
        <v>345613830480</v>
      </c>
      <c r="P15" s="6">
        <f t="shared" si="1"/>
        <v>7</v>
      </c>
      <c r="Q15" s="6">
        <v>2489905140</v>
      </c>
      <c r="AF15" s="6">
        <f t="shared" si="2"/>
        <v>7</v>
      </c>
      <c r="AG15" s="6">
        <v>14703458760</v>
      </c>
    </row>
    <row r="16" spans="1:42" x14ac:dyDescent="0.3">
      <c r="B16" s="6">
        <f t="shared" si="0"/>
        <v>8</v>
      </c>
      <c r="C16" s="16">
        <v>340440816000</v>
      </c>
      <c r="P16" s="6">
        <f t="shared" si="1"/>
        <v>8</v>
      </c>
      <c r="Q16" s="6">
        <v>3151169820</v>
      </c>
      <c r="AF16" s="6">
        <f t="shared" si="2"/>
        <v>8</v>
      </c>
      <c r="AG16" s="6">
        <v>17958939120</v>
      </c>
    </row>
    <row r="17" spans="2:33" x14ac:dyDescent="0.3">
      <c r="B17" s="6">
        <f t="shared" si="0"/>
        <v>9</v>
      </c>
      <c r="C17" s="16">
        <v>395433258480</v>
      </c>
      <c r="P17" s="6">
        <f t="shared" si="1"/>
        <v>9</v>
      </c>
      <c r="Q17" s="6">
        <v>2447247480</v>
      </c>
      <c r="AF17" s="6">
        <f t="shared" si="2"/>
        <v>9</v>
      </c>
      <c r="AG17" s="6">
        <v>15380778240</v>
      </c>
    </row>
    <row r="18" spans="2:33" x14ac:dyDescent="0.3">
      <c r="B18" s="6">
        <f t="shared" si="0"/>
        <v>10</v>
      </c>
      <c r="C18" s="16">
        <v>391094716320</v>
      </c>
      <c r="P18" s="6">
        <f t="shared" si="1"/>
        <v>10</v>
      </c>
      <c r="Q18" s="6">
        <v>2546733420</v>
      </c>
      <c r="AF18" s="6">
        <f t="shared" si="2"/>
        <v>10</v>
      </c>
      <c r="AG18" s="6">
        <v>12438692640</v>
      </c>
    </row>
    <row r="19" spans="2:33" ht="14.4" customHeight="1" x14ac:dyDescent="0.3">
      <c r="B19" s="6">
        <f t="shared" si="0"/>
        <v>11</v>
      </c>
      <c r="C19" s="16">
        <v>352473393600</v>
      </c>
      <c r="P19" s="6">
        <f t="shared" si="1"/>
        <v>11</v>
      </c>
      <c r="Q19" s="6">
        <v>2582458860</v>
      </c>
      <c r="AF19" s="6">
        <f t="shared" si="2"/>
        <v>11</v>
      </c>
      <c r="AG19" s="6">
        <v>10162956960</v>
      </c>
    </row>
    <row r="20" spans="2:33" ht="14.4" customHeight="1" x14ac:dyDescent="0.3">
      <c r="B20" s="6">
        <f t="shared" si="0"/>
        <v>12</v>
      </c>
      <c r="C20" s="16">
        <v>349384512960</v>
      </c>
      <c r="P20" s="6">
        <f t="shared" si="1"/>
        <v>12</v>
      </c>
      <c r="Q20" s="6">
        <v>3075924240</v>
      </c>
      <c r="AF20" s="6">
        <f t="shared" si="2"/>
        <v>12</v>
      </c>
      <c r="AG20" s="6">
        <v>6373873440</v>
      </c>
    </row>
    <row r="21" spans="2:33" x14ac:dyDescent="0.3">
      <c r="B21" s="6">
        <f t="shared" si="0"/>
        <v>13</v>
      </c>
      <c r="C21" s="16">
        <v>333956604960</v>
      </c>
      <c r="E21" s="12">
        <f>SUM(C9:C14)</f>
        <v>3646781080512</v>
      </c>
      <c r="P21" s="6">
        <f t="shared" si="1"/>
        <v>13</v>
      </c>
      <c r="Q21" s="6">
        <v>2439672720</v>
      </c>
      <c r="AF21" s="6">
        <f t="shared" si="2"/>
        <v>13</v>
      </c>
      <c r="AG21" s="6">
        <v>4273696080</v>
      </c>
    </row>
    <row r="22" spans="2:33" x14ac:dyDescent="0.3">
      <c r="B22" s="6">
        <f t="shared" si="0"/>
        <v>14</v>
      </c>
      <c r="C22" s="16">
        <v>350380418400</v>
      </c>
      <c r="E22" s="17">
        <f>SUM(C15:C72)</f>
        <v>5130005298240</v>
      </c>
      <c r="P22" s="6">
        <f t="shared" si="1"/>
        <v>14</v>
      </c>
      <c r="Q22" s="6">
        <v>2752706280</v>
      </c>
      <c r="AF22" s="6">
        <f t="shared" si="2"/>
        <v>14</v>
      </c>
      <c r="AG22" s="6">
        <v>2807796960</v>
      </c>
    </row>
    <row r="23" spans="2:33" x14ac:dyDescent="0.3">
      <c r="B23" s="6">
        <f t="shared" si="0"/>
        <v>15</v>
      </c>
      <c r="C23" s="16">
        <v>322710876000</v>
      </c>
      <c r="P23" s="6">
        <f t="shared" si="1"/>
        <v>15</v>
      </c>
      <c r="Q23" s="6">
        <v>2269302720</v>
      </c>
      <c r="AF23" s="6">
        <f t="shared" si="2"/>
        <v>15</v>
      </c>
      <c r="AG23" s="6">
        <v>1837754640</v>
      </c>
    </row>
    <row r="24" spans="2:33" x14ac:dyDescent="0.3">
      <c r="B24" s="6">
        <f t="shared" si="0"/>
        <v>16</v>
      </c>
      <c r="C24" s="16">
        <v>231828569280</v>
      </c>
      <c r="P24" s="6">
        <f t="shared" si="1"/>
        <v>16</v>
      </c>
      <c r="Q24" s="6">
        <v>3801556800</v>
      </c>
      <c r="AF24" s="6">
        <f t="shared" si="2"/>
        <v>16</v>
      </c>
      <c r="AG24" s="6">
        <v>1183016160</v>
      </c>
    </row>
    <row r="25" spans="2:33" x14ac:dyDescent="0.3">
      <c r="B25" s="6">
        <f t="shared" si="0"/>
        <v>17</v>
      </c>
      <c r="C25" s="16">
        <v>204333678720</v>
      </c>
      <c r="P25" s="6">
        <f t="shared" si="1"/>
        <v>17</v>
      </c>
      <c r="Q25" s="6">
        <v>2488794480</v>
      </c>
      <c r="AF25" s="6">
        <f t="shared" si="2"/>
        <v>17</v>
      </c>
      <c r="AG25" s="6">
        <v>680240880</v>
      </c>
    </row>
    <row r="26" spans="2:33" x14ac:dyDescent="0.3">
      <c r="B26" s="6">
        <f t="shared" si="0"/>
        <v>18</v>
      </c>
      <c r="C26" s="16">
        <v>207536179680</v>
      </c>
      <c r="P26" s="6">
        <f t="shared" si="1"/>
        <v>18</v>
      </c>
      <c r="Q26" s="6">
        <v>2944319040</v>
      </c>
      <c r="AF26" s="6">
        <f t="shared" si="2"/>
        <v>18</v>
      </c>
      <c r="AG26" s="6">
        <v>400327920</v>
      </c>
    </row>
    <row r="27" spans="2:33" x14ac:dyDescent="0.3">
      <c r="B27" s="6">
        <f t="shared" si="0"/>
        <v>19</v>
      </c>
      <c r="C27" s="16">
        <v>182219875200</v>
      </c>
      <c r="P27" s="6">
        <f t="shared" si="1"/>
        <v>19</v>
      </c>
      <c r="Q27" s="6">
        <v>2270505600</v>
      </c>
      <c r="AF27" s="6">
        <f t="shared" si="2"/>
        <v>19</v>
      </c>
      <c r="AG27" s="6">
        <v>227095200</v>
      </c>
    </row>
    <row r="28" spans="2:33" x14ac:dyDescent="0.3">
      <c r="B28" s="6">
        <f t="shared" si="0"/>
        <v>20</v>
      </c>
      <c r="C28" s="16">
        <v>162657468000</v>
      </c>
      <c r="P28" s="6">
        <f t="shared" si="1"/>
        <v>20</v>
      </c>
      <c r="Q28" s="6">
        <v>2745878040</v>
      </c>
      <c r="AF28" s="6">
        <f t="shared" si="2"/>
        <v>20</v>
      </c>
      <c r="AG28" s="6">
        <v>113292000</v>
      </c>
    </row>
    <row r="29" spans="2:33" x14ac:dyDescent="0.3">
      <c r="B29" s="6">
        <f t="shared" si="0"/>
        <v>21</v>
      </c>
      <c r="C29" s="16">
        <v>146834917920</v>
      </c>
      <c r="P29" s="6">
        <f t="shared" si="1"/>
        <v>21</v>
      </c>
      <c r="Q29" s="6">
        <v>2653668000</v>
      </c>
      <c r="AF29" s="6">
        <f t="shared" si="2"/>
        <v>21</v>
      </c>
      <c r="AG29" s="6">
        <v>59935680</v>
      </c>
    </row>
    <row r="30" spans="2:33" x14ac:dyDescent="0.3">
      <c r="B30" s="6">
        <f t="shared" si="0"/>
        <v>22</v>
      </c>
      <c r="C30" s="16">
        <v>95196445920</v>
      </c>
      <c r="P30" s="6">
        <f t="shared" si="1"/>
        <v>22</v>
      </c>
      <c r="Q30" s="6">
        <v>2651708880</v>
      </c>
      <c r="AF30" s="6">
        <f t="shared" si="2"/>
        <v>22</v>
      </c>
      <c r="AG30" s="6">
        <v>31798080</v>
      </c>
    </row>
    <row r="31" spans="2:33" x14ac:dyDescent="0.3">
      <c r="B31" s="6">
        <f t="shared" si="0"/>
        <v>23</v>
      </c>
      <c r="C31" s="16">
        <v>72418019040</v>
      </c>
      <c r="P31" s="6">
        <f t="shared" si="1"/>
        <v>23</v>
      </c>
      <c r="Q31" s="6">
        <v>2570009760</v>
      </c>
      <c r="AF31" s="6">
        <f t="shared" si="2"/>
        <v>23</v>
      </c>
      <c r="AG31" s="6">
        <v>14667840</v>
      </c>
    </row>
    <row r="32" spans="2:33" x14ac:dyDescent="0.3">
      <c r="B32" s="6">
        <f t="shared" si="0"/>
        <v>24</v>
      </c>
      <c r="C32" s="16">
        <v>66822284160</v>
      </c>
      <c r="P32" s="6">
        <f t="shared" si="1"/>
        <v>24</v>
      </c>
      <c r="Q32" s="6">
        <v>3383889480</v>
      </c>
      <c r="AF32" s="6">
        <f t="shared" si="2"/>
        <v>24</v>
      </c>
      <c r="AG32" s="6">
        <v>6366240</v>
      </c>
    </row>
    <row r="33" spans="2:33" x14ac:dyDescent="0.3">
      <c r="B33" s="6">
        <f t="shared" si="0"/>
        <v>25</v>
      </c>
      <c r="C33" s="16">
        <v>88729024320</v>
      </c>
      <c r="P33" s="6">
        <f t="shared" si="1"/>
        <v>25</v>
      </c>
      <c r="Q33" s="6">
        <v>2342063520</v>
      </c>
      <c r="AF33" s="6">
        <f t="shared" si="2"/>
        <v>25</v>
      </c>
      <c r="AG33" s="6">
        <v>4066560</v>
      </c>
    </row>
    <row r="34" spans="2:33" x14ac:dyDescent="0.3">
      <c r="B34" s="6">
        <f t="shared" si="0"/>
        <v>26</v>
      </c>
      <c r="C34" s="16">
        <v>60963785280</v>
      </c>
      <c r="P34" s="6">
        <f t="shared" si="1"/>
        <v>26</v>
      </c>
      <c r="Q34" s="6">
        <v>3291020640</v>
      </c>
      <c r="AF34" s="6">
        <f t="shared" si="2"/>
        <v>26</v>
      </c>
      <c r="AG34" s="6">
        <v>1808640</v>
      </c>
    </row>
    <row r="35" spans="2:33" x14ac:dyDescent="0.3">
      <c r="B35" s="6">
        <f t="shared" si="0"/>
        <v>27</v>
      </c>
      <c r="C35" s="16">
        <v>46826076960</v>
      </c>
      <c r="P35" s="6">
        <f t="shared" si="1"/>
        <v>27</v>
      </c>
      <c r="Q35" s="6">
        <v>2017144080</v>
      </c>
      <c r="AF35" s="6">
        <f t="shared" si="2"/>
        <v>27</v>
      </c>
      <c r="AG35" s="6">
        <v>345600</v>
      </c>
    </row>
    <row r="36" spans="2:33" x14ac:dyDescent="0.3">
      <c r="B36" s="6">
        <f t="shared" si="0"/>
        <v>28</v>
      </c>
      <c r="C36" s="16">
        <v>44836751520</v>
      </c>
      <c r="P36" s="6">
        <f t="shared" si="1"/>
        <v>28</v>
      </c>
      <c r="Q36" s="6">
        <v>3642225840</v>
      </c>
      <c r="AF36" s="6">
        <f t="shared" si="2"/>
        <v>28</v>
      </c>
      <c r="AG36" s="6">
        <v>432000</v>
      </c>
    </row>
    <row r="37" spans="2:33" x14ac:dyDescent="0.3">
      <c r="B37" s="6">
        <f t="shared" si="0"/>
        <v>29</v>
      </c>
      <c r="C37" s="16">
        <v>43111752480</v>
      </c>
      <c r="P37" s="6">
        <f t="shared" si="1"/>
        <v>29</v>
      </c>
      <c r="Q37" s="6">
        <v>2159588880</v>
      </c>
      <c r="AF37" s="6">
        <f t="shared" si="2"/>
        <v>29</v>
      </c>
      <c r="AG37" s="6">
        <v>224640</v>
      </c>
    </row>
    <row r="38" spans="2:33" x14ac:dyDescent="0.3">
      <c r="B38" s="6">
        <f t="shared" si="0"/>
        <v>30</v>
      </c>
      <c r="C38" s="16">
        <v>45403184160</v>
      </c>
      <c r="P38" s="6">
        <f t="shared" si="1"/>
        <v>30</v>
      </c>
      <c r="Q38" s="6">
        <v>2292534000</v>
      </c>
      <c r="AF38" s="14">
        <f t="shared" si="2"/>
        <v>30</v>
      </c>
      <c r="AG38" s="14">
        <v>92160</v>
      </c>
    </row>
    <row r="39" spans="2:33" x14ac:dyDescent="0.3">
      <c r="B39" s="6">
        <f t="shared" si="0"/>
        <v>31</v>
      </c>
      <c r="C39" s="16">
        <v>37870326720</v>
      </c>
      <c r="P39" s="6">
        <f t="shared" si="1"/>
        <v>31</v>
      </c>
      <c r="Q39" s="6">
        <v>1843755840</v>
      </c>
      <c r="AF39" s="6">
        <f t="shared" si="2"/>
        <v>31</v>
      </c>
      <c r="AG39" s="6">
        <v>0</v>
      </c>
    </row>
    <row r="40" spans="2:33" x14ac:dyDescent="0.3">
      <c r="B40" s="6">
        <f t="shared" si="0"/>
        <v>32</v>
      </c>
      <c r="C40" s="16">
        <v>31214522880</v>
      </c>
      <c r="P40" s="6">
        <f t="shared" si="1"/>
        <v>32</v>
      </c>
      <c r="Q40" s="6">
        <v>4196468160</v>
      </c>
      <c r="AF40" s="6">
        <f t="shared" si="2"/>
        <v>32</v>
      </c>
      <c r="AG40" s="6">
        <v>0</v>
      </c>
    </row>
    <row r="41" spans="2:33" x14ac:dyDescent="0.3">
      <c r="B41" s="6">
        <f t="shared" si="0"/>
        <v>33</v>
      </c>
      <c r="C41" s="16">
        <v>25395429600</v>
      </c>
      <c r="P41" s="6">
        <f t="shared" si="1"/>
        <v>33</v>
      </c>
      <c r="Q41" s="6">
        <v>1838064240</v>
      </c>
      <c r="AF41" s="6">
        <f t="shared" si="2"/>
        <v>33</v>
      </c>
      <c r="AG41" s="6">
        <v>0</v>
      </c>
    </row>
    <row r="42" spans="2:33" x14ac:dyDescent="0.3">
      <c r="B42" s="6">
        <f t="shared" si="0"/>
        <v>34</v>
      </c>
      <c r="C42" s="16">
        <v>17000199360</v>
      </c>
      <c r="P42" s="6">
        <f t="shared" si="1"/>
        <v>34</v>
      </c>
      <c r="Q42" s="6">
        <v>2354623200</v>
      </c>
      <c r="AF42" s="6">
        <f t="shared" si="2"/>
        <v>34</v>
      </c>
      <c r="AG42" s="6">
        <v>0</v>
      </c>
    </row>
    <row r="43" spans="2:33" x14ac:dyDescent="0.3">
      <c r="B43" s="6">
        <f t="shared" si="0"/>
        <v>35</v>
      </c>
      <c r="C43" s="16">
        <v>20441630880</v>
      </c>
      <c r="P43" s="6">
        <f t="shared" si="1"/>
        <v>35</v>
      </c>
      <c r="Q43" s="6">
        <v>1580666400</v>
      </c>
      <c r="AF43" s="6">
        <f t="shared" si="2"/>
        <v>35</v>
      </c>
      <c r="AG43" s="6">
        <v>0</v>
      </c>
    </row>
    <row r="44" spans="2:33" x14ac:dyDescent="0.3">
      <c r="B44" s="6">
        <f t="shared" si="0"/>
        <v>36</v>
      </c>
      <c r="C44" s="16">
        <v>24243719040</v>
      </c>
      <c r="P44" s="6">
        <f t="shared" si="1"/>
        <v>36</v>
      </c>
      <c r="Q44" s="6">
        <v>2582494560</v>
      </c>
      <c r="AF44" s="6">
        <f t="shared" si="2"/>
        <v>36</v>
      </c>
      <c r="AG44" s="6">
        <v>0</v>
      </c>
    </row>
    <row r="45" spans="2:33" x14ac:dyDescent="0.3">
      <c r="B45" s="6">
        <f t="shared" si="0"/>
        <v>37</v>
      </c>
      <c r="C45" s="16">
        <v>10267122240</v>
      </c>
      <c r="P45" s="6">
        <f t="shared" si="1"/>
        <v>37</v>
      </c>
      <c r="Q45" s="6">
        <v>1749720960</v>
      </c>
      <c r="AF45" s="6">
        <f t="shared" si="2"/>
        <v>37</v>
      </c>
      <c r="AG45" s="6">
        <v>0</v>
      </c>
    </row>
    <row r="46" spans="2:33" x14ac:dyDescent="0.3">
      <c r="B46" s="6">
        <f t="shared" si="0"/>
        <v>38</v>
      </c>
      <c r="C46" s="16">
        <v>9198792000</v>
      </c>
      <c r="P46" s="6">
        <f t="shared" si="1"/>
        <v>38</v>
      </c>
      <c r="Q46" s="6">
        <v>1752361920</v>
      </c>
      <c r="AF46" s="6">
        <f t="shared" si="2"/>
        <v>38</v>
      </c>
      <c r="AG46" s="6">
        <v>0</v>
      </c>
    </row>
    <row r="47" spans="2:33" x14ac:dyDescent="0.3">
      <c r="B47" s="6">
        <f t="shared" si="0"/>
        <v>39</v>
      </c>
      <c r="C47" s="16">
        <v>9674212320</v>
      </c>
      <c r="P47" s="6">
        <f t="shared" si="1"/>
        <v>39</v>
      </c>
      <c r="Q47" s="6">
        <v>1770694560</v>
      </c>
      <c r="AF47" s="6">
        <f t="shared" si="2"/>
        <v>39</v>
      </c>
      <c r="AG47" s="6">
        <v>0</v>
      </c>
    </row>
    <row r="48" spans="2:33" x14ac:dyDescent="0.3">
      <c r="B48" s="6">
        <f t="shared" si="0"/>
        <v>40</v>
      </c>
      <c r="C48" s="16">
        <v>5792271840</v>
      </c>
      <c r="P48" s="6">
        <f t="shared" si="1"/>
        <v>40</v>
      </c>
      <c r="Q48" s="6">
        <v>2326502880</v>
      </c>
      <c r="AF48" s="6">
        <f t="shared" si="2"/>
        <v>40</v>
      </c>
      <c r="AG48" s="6">
        <v>0</v>
      </c>
    </row>
    <row r="49" spans="2:33" x14ac:dyDescent="0.3">
      <c r="B49" s="6">
        <f t="shared" si="0"/>
        <v>41</v>
      </c>
      <c r="C49" s="16">
        <v>16771897440</v>
      </c>
      <c r="P49" s="6">
        <f t="shared" si="1"/>
        <v>41</v>
      </c>
      <c r="Q49" s="6">
        <v>1250112960</v>
      </c>
      <c r="AF49" s="6">
        <f t="shared" si="2"/>
        <v>41</v>
      </c>
      <c r="AG49" s="6">
        <v>0</v>
      </c>
    </row>
    <row r="50" spans="2:33" x14ac:dyDescent="0.3">
      <c r="B50" s="6">
        <f t="shared" si="0"/>
        <v>42</v>
      </c>
      <c r="C50" s="16">
        <v>6391702080</v>
      </c>
      <c r="P50" s="6">
        <f t="shared" si="1"/>
        <v>42</v>
      </c>
      <c r="Q50" s="6">
        <v>2696108400</v>
      </c>
      <c r="AF50" s="6">
        <f t="shared" si="2"/>
        <v>42</v>
      </c>
      <c r="AG50" s="6">
        <v>0</v>
      </c>
    </row>
    <row r="51" spans="2:33" x14ac:dyDescent="0.3">
      <c r="B51" s="6">
        <f t="shared" si="0"/>
        <v>43</v>
      </c>
      <c r="C51" s="16">
        <v>3695487840</v>
      </c>
      <c r="P51" s="6">
        <f t="shared" si="1"/>
        <v>43</v>
      </c>
      <c r="Q51" s="6">
        <v>1424934720</v>
      </c>
      <c r="AF51" s="6">
        <f t="shared" si="2"/>
        <v>43</v>
      </c>
      <c r="AG51" s="6">
        <v>0</v>
      </c>
    </row>
    <row r="52" spans="2:33" x14ac:dyDescent="0.3">
      <c r="B52" s="6">
        <f t="shared" si="0"/>
        <v>44</v>
      </c>
      <c r="C52" s="16">
        <v>3072180960</v>
      </c>
      <c r="P52" s="6">
        <f t="shared" si="1"/>
        <v>44</v>
      </c>
      <c r="Q52" s="6">
        <v>1999707120</v>
      </c>
      <c r="AF52" s="6">
        <f t="shared" si="2"/>
        <v>44</v>
      </c>
      <c r="AG52" s="6">
        <v>0</v>
      </c>
    </row>
    <row r="53" spans="2:33" x14ac:dyDescent="0.3">
      <c r="B53" s="6">
        <f t="shared" si="0"/>
        <v>45</v>
      </c>
      <c r="C53" s="16">
        <v>6313740480</v>
      </c>
      <c r="P53" s="6">
        <f t="shared" si="1"/>
        <v>45</v>
      </c>
      <c r="Q53" s="6">
        <v>1230168960</v>
      </c>
      <c r="AF53" s="6">
        <f t="shared" si="2"/>
        <v>45</v>
      </c>
      <c r="AG53" s="6">
        <v>0</v>
      </c>
    </row>
    <row r="54" spans="2:33" x14ac:dyDescent="0.3">
      <c r="B54" s="6">
        <f t="shared" si="0"/>
        <v>46</v>
      </c>
      <c r="C54" s="16">
        <v>4691499840</v>
      </c>
      <c r="P54" s="6">
        <f t="shared" si="1"/>
        <v>46</v>
      </c>
      <c r="Q54" s="6">
        <v>1844644320</v>
      </c>
      <c r="AF54" s="6">
        <f t="shared" si="2"/>
        <v>46</v>
      </c>
      <c r="AG54" s="6">
        <v>0</v>
      </c>
    </row>
    <row r="55" spans="2:33" x14ac:dyDescent="0.3">
      <c r="B55" s="6">
        <f t="shared" si="0"/>
        <v>47</v>
      </c>
      <c r="C55" s="16">
        <v>2091424320</v>
      </c>
      <c r="P55" s="6">
        <f t="shared" si="1"/>
        <v>47</v>
      </c>
      <c r="Q55" s="6">
        <v>1028298240</v>
      </c>
      <c r="AF55" s="6">
        <f t="shared" si="2"/>
        <v>47</v>
      </c>
      <c r="AG55" s="6">
        <v>0</v>
      </c>
    </row>
    <row r="56" spans="2:33" x14ac:dyDescent="0.3">
      <c r="B56" s="6">
        <f t="shared" si="0"/>
        <v>48</v>
      </c>
      <c r="C56" s="16">
        <v>1255861440</v>
      </c>
      <c r="P56" s="6">
        <f t="shared" si="1"/>
        <v>48</v>
      </c>
      <c r="Q56" s="6">
        <v>2781876240</v>
      </c>
      <c r="AF56" s="6">
        <f t="shared" si="2"/>
        <v>48</v>
      </c>
      <c r="AG56" s="6">
        <v>0</v>
      </c>
    </row>
    <row r="57" spans="2:33" x14ac:dyDescent="0.3">
      <c r="B57" s="6">
        <f t="shared" si="0"/>
        <v>49</v>
      </c>
      <c r="C57" s="16">
        <v>268997760</v>
      </c>
      <c r="P57" s="6">
        <f t="shared" si="1"/>
        <v>49</v>
      </c>
      <c r="Q57" s="6">
        <v>1197590400</v>
      </c>
      <c r="AF57" s="6">
        <f t="shared" si="2"/>
        <v>49</v>
      </c>
      <c r="AG57" s="6">
        <v>0</v>
      </c>
    </row>
    <row r="58" spans="2:33" x14ac:dyDescent="0.3">
      <c r="B58" s="6">
        <f t="shared" si="0"/>
        <v>50</v>
      </c>
      <c r="C58" s="16">
        <v>345271680</v>
      </c>
      <c r="P58" s="6">
        <f t="shared" si="1"/>
        <v>50</v>
      </c>
      <c r="Q58" s="6">
        <v>1322660160</v>
      </c>
      <c r="AF58" s="6">
        <f t="shared" si="2"/>
        <v>50</v>
      </c>
      <c r="AG58" s="6">
        <v>0</v>
      </c>
    </row>
    <row r="59" spans="2:33" x14ac:dyDescent="0.3">
      <c r="B59" s="6">
        <f t="shared" si="0"/>
        <v>51</v>
      </c>
      <c r="C59" s="16">
        <v>1473016320</v>
      </c>
      <c r="P59" s="6">
        <f t="shared" si="1"/>
        <v>51</v>
      </c>
      <c r="Q59" s="6">
        <v>635002560</v>
      </c>
      <c r="AF59" s="6">
        <f t="shared" si="2"/>
        <v>51</v>
      </c>
      <c r="AG59" s="6">
        <v>0</v>
      </c>
    </row>
    <row r="60" spans="2:33" x14ac:dyDescent="0.3">
      <c r="B60" s="6">
        <f t="shared" si="0"/>
        <v>52</v>
      </c>
      <c r="C60" s="16">
        <v>993640320</v>
      </c>
      <c r="P60" s="6">
        <f t="shared" si="1"/>
        <v>52</v>
      </c>
      <c r="Q60" s="6">
        <v>3149968320</v>
      </c>
      <c r="AF60" s="6">
        <f t="shared" si="2"/>
        <v>52</v>
      </c>
      <c r="AG60" s="6">
        <v>0</v>
      </c>
    </row>
    <row r="61" spans="2:33" x14ac:dyDescent="0.3">
      <c r="B61" s="6">
        <f t="shared" si="0"/>
        <v>53</v>
      </c>
      <c r="C61" s="16">
        <v>1602529920</v>
      </c>
      <c r="P61" s="6">
        <f t="shared" si="1"/>
        <v>53</v>
      </c>
      <c r="Q61" s="6">
        <v>800530560</v>
      </c>
      <c r="AF61" s="6">
        <f t="shared" si="2"/>
        <v>53</v>
      </c>
      <c r="AG61" s="6">
        <v>0</v>
      </c>
    </row>
    <row r="62" spans="2:33" x14ac:dyDescent="0.3">
      <c r="B62" s="6">
        <f t="shared" si="0"/>
        <v>54</v>
      </c>
      <c r="C62" s="16">
        <v>120660480</v>
      </c>
      <c r="P62" s="6">
        <f t="shared" si="1"/>
        <v>54</v>
      </c>
      <c r="Q62" s="6">
        <v>850019040</v>
      </c>
      <c r="AF62" s="6">
        <f t="shared" si="2"/>
        <v>54</v>
      </c>
      <c r="AG62" s="6">
        <v>0</v>
      </c>
    </row>
    <row r="63" spans="2:33" x14ac:dyDescent="0.3">
      <c r="B63" s="6">
        <f t="shared" si="0"/>
        <v>55</v>
      </c>
      <c r="C63" s="16">
        <v>1614412800</v>
      </c>
      <c r="P63" s="6">
        <f t="shared" si="1"/>
        <v>55</v>
      </c>
      <c r="Q63" s="6">
        <v>414214560</v>
      </c>
      <c r="AF63" s="6">
        <f t="shared" si="2"/>
        <v>55</v>
      </c>
      <c r="AG63" s="6">
        <v>0</v>
      </c>
    </row>
    <row r="64" spans="2:33" x14ac:dyDescent="0.3">
      <c r="B64" s="6">
        <f t="shared" si="0"/>
        <v>56</v>
      </c>
      <c r="C64" s="16">
        <v>4317776640</v>
      </c>
      <c r="P64" s="6">
        <f t="shared" si="1"/>
        <v>56</v>
      </c>
      <c r="Q64" s="6">
        <v>4046608800</v>
      </c>
      <c r="AF64" s="6">
        <f t="shared" si="2"/>
        <v>56</v>
      </c>
      <c r="AG64" s="6">
        <v>0</v>
      </c>
    </row>
    <row r="65" spans="2:33" x14ac:dyDescent="0.3">
      <c r="B65" s="6">
        <f t="shared" si="0"/>
        <v>57</v>
      </c>
      <c r="C65" s="16">
        <v>212267520</v>
      </c>
      <c r="P65" s="6">
        <f t="shared" si="1"/>
        <v>57</v>
      </c>
      <c r="Q65" s="6">
        <v>141660000</v>
      </c>
      <c r="AF65" s="6">
        <f t="shared" si="2"/>
        <v>57</v>
      </c>
      <c r="AG65" s="6">
        <v>0</v>
      </c>
    </row>
    <row r="66" spans="2:33" x14ac:dyDescent="0.3">
      <c r="B66" s="6">
        <f t="shared" si="0"/>
        <v>58</v>
      </c>
      <c r="C66" s="16">
        <v>76089600</v>
      </c>
      <c r="P66" s="6">
        <f t="shared" si="1"/>
        <v>58</v>
      </c>
      <c r="Q66" s="6">
        <v>537717600</v>
      </c>
      <c r="AF66" s="6">
        <f t="shared" si="2"/>
        <v>58</v>
      </c>
      <c r="AG66" s="6">
        <v>0</v>
      </c>
    </row>
    <row r="67" spans="2:33" x14ac:dyDescent="0.3">
      <c r="B67" s="6">
        <f t="shared" si="0"/>
        <v>59</v>
      </c>
      <c r="C67" s="16">
        <v>374584320</v>
      </c>
      <c r="P67" s="6">
        <f t="shared" si="1"/>
        <v>59</v>
      </c>
      <c r="Q67" s="6">
        <v>69723360</v>
      </c>
      <c r="AF67" s="6">
        <f t="shared" si="2"/>
        <v>59</v>
      </c>
      <c r="AG67" s="6">
        <v>0</v>
      </c>
    </row>
    <row r="68" spans="2:33" x14ac:dyDescent="0.3">
      <c r="B68" s="6">
        <f t="shared" si="0"/>
        <v>60</v>
      </c>
      <c r="C68" s="16">
        <v>113633280</v>
      </c>
      <c r="P68" s="6">
        <f t="shared" si="1"/>
        <v>60</v>
      </c>
      <c r="Q68" s="6">
        <v>412007040</v>
      </c>
      <c r="AF68" s="6">
        <f t="shared" si="2"/>
        <v>60</v>
      </c>
      <c r="AG68" s="6">
        <v>0</v>
      </c>
    </row>
    <row r="69" spans="2:33" x14ac:dyDescent="0.3">
      <c r="B69" s="6">
        <f t="shared" si="0"/>
        <v>61</v>
      </c>
      <c r="C69" s="16">
        <v>697605120</v>
      </c>
      <c r="P69" s="6">
        <f t="shared" si="1"/>
        <v>61</v>
      </c>
      <c r="Q69" s="6">
        <v>219147840</v>
      </c>
      <c r="AF69" s="6">
        <f t="shared" si="2"/>
        <v>61</v>
      </c>
      <c r="AG69" s="6">
        <v>0</v>
      </c>
    </row>
    <row r="70" spans="2:33" x14ac:dyDescent="0.3">
      <c r="B70" s="6">
        <f t="shared" si="0"/>
        <v>62</v>
      </c>
      <c r="C70" s="16">
        <v>1058503680</v>
      </c>
      <c r="P70" s="6">
        <f t="shared" si="1"/>
        <v>62</v>
      </c>
      <c r="Q70" s="6">
        <v>104358240</v>
      </c>
      <c r="AF70" s="6">
        <f t="shared" si="2"/>
        <v>62</v>
      </c>
      <c r="AG70" s="6">
        <v>0</v>
      </c>
    </row>
    <row r="71" spans="2:33" x14ac:dyDescent="0.3">
      <c r="B71" s="6">
        <f t="shared" si="0"/>
        <v>63</v>
      </c>
      <c r="C71" s="16">
        <v>147847680</v>
      </c>
      <c r="P71" s="6">
        <f t="shared" si="1"/>
        <v>63</v>
      </c>
      <c r="Q71" s="6">
        <v>253926720</v>
      </c>
      <c r="AF71" s="6">
        <f t="shared" si="2"/>
        <v>63</v>
      </c>
      <c r="AG71" s="6">
        <v>0</v>
      </c>
    </row>
    <row r="72" spans="2:33" x14ac:dyDescent="0.3">
      <c r="B72" s="6">
        <f t="shared" si="0"/>
        <v>64</v>
      </c>
      <c r="C72" s="16">
        <v>0</v>
      </c>
      <c r="P72" s="6">
        <f t="shared" si="1"/>
        <v>64</v>
      </c>
      <c r="Q72" s="6">
        <v>4440289680</v>
      </c>
      <c r="AF72" s="6">
        <f t="shared" si="2"/>
        <v>64</v>
      </c>
      <c r="AG72" s="6">
        <v>0</v>
      </c>
    </row>
    <row r="73" spans="2:33" x14ac:dyDescent="0.3">
      <c r="C73" s="17"/>
    </row>
    <row r="75" spans="2:33" x14ac:dyDescent="0.3">
      <c r="B75" s="7" t="s">
        <v>4</v>
      </c>
      <c r="C75" s="8">
        <f>SUMPRODUCT(B9:B72,C9:C72)/SUM(C9:C72)</f>
        <v>10.23828277723986</v>
      </c>
    </row>
  </sheetData>
  <mergeCells count="4">
    <mergeCell ref="A2:AP2"/>
    <mergeCell ref="A3:M3"/>
    <mergeCell ref="N3:AC3"/>
    <mergeCell ref="AD3:AP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4EAB-C8A2-4D3C-9EDF-C9B04977C9D3}">
  <dimension ref="A2:AP142"/>
  <sheetViews>
    <sheetView topLeftCell="A93" zoomScale="45" zoomScaleNormal="115" workbookViewId="0">
      <selection activeCell="S139" sqref="S139"/>
    </sheetView>
  </sheetViews>
  <sheetFormatPr defaultRowHeight="14.4" x14ac:dyDescent="0.3"/>
  <cols>
    <col min="1" max="1" width="8.88671875" style="3"/>
    <col min="2" max="2" width="17.6640625" style="3" customWidth="1"/>
    <col min="3" max="3" width="27.109375" style="3" customWidth="1"/>
    <col min="4" max="4" width="8.88671875" style="3"/>
    <col min="5" max="5" width="16.33203125" style="3" bestFit="1" customWidth="1"/>
    <col min="6" max="14" width="8.88671875" style="3"/>
    <col min="15" max="15" width="8.88671875" style="3" customWidth="1"/>
    <col min="16" max="16" width="21.88671875" style="3" customWidth="1"/>
    <col min="17" max="17" width="21.5546875" style="3" customWidth="1"/>
    <col min="18" max="31" width="8.88671875" style="3"/>
    <col min="32" max="32" width="24.6640625" style="3" customWidth="1"/>
    <col min="33" max="33" width="19.21875" style="3" customWidth="1"/>
    <col min="34" max="16384" width="8.88671875" style="3"/>
  </cols>
  <sheetData>
    <row r="2" spans="1:42" ht="39" customHeight="1" x14ac:dyDescent="0.3">
      <c r="A2" s="24" t="s">
        <v>9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</row>
    <row r="3" spans="1:42" ht="39" customHeight="1" x14ac:dyDescent="0.3">
      <c r="A3" s="20" t="s">
        <v>12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 t="s">
        <v>10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 t="s">
        <v>11</v>
      </c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6"/>
    </row>
    <row r="7" spans="1:42" ht="15" thickBot="1" x14ac:dyDescent="0.35"/>
    <row r="8" spans="1:42" ht="24" customHeight="1" thickTop="1" thickBot="1" x14ac:dyDescent="0.35">
      <c r="B8" s="1" t="s">
        <v>2</v>
      </c>
      <c r="C8" s="1" t="s">
        <v>5</v>
      </c>
      <c r="P8" s="1" t="s">
        <v>6</v>
      </c>
      <c r="Q8" s="1" t="s">
        <v>7</v>
      </c>
      <c r="AF8" s="5" t="s">
        <v>8</v>
      </c>
      <c r="AG8" s="1" t="s">
        <v>7</v>
      </c>
    </row>
    <row r="9" spans="1:42" ht="15" thickTop="1" x14ac:dyDescent="0.3">
      <c r="B9" s="4">
        <v>1</v>
      </c>
      <c r="C9" s="18">
        <f>44807002816-SUM(Q9:Q136)</f>
        <v>42197002816</v>
      </c>
      <c r="P9" s="4">
        <v>1</v>
      </c>
      <c r="Q9" s="19">
        <v>20388678</v>
      </c>
      <c r="AF9" s="4">
        <v>1</v>
      </c>
      <c r="AG9" s="2">
        <v>41988331</v>
      </c>
    </row>
    <row r="10" spans="1:42" x14ac:dyDescent="0.3">
      <c r="B10" s="6">
        <f>B9+1</f>
        <v>2</v>
      </c>
      <c r="C10" s="19">
        <v>6240762966</v>
      </c>
      <c r="P10" s="6">
        <f>P9+1</f>
        <v>2</v>
      </c>
      <c r="Q10" s="19">
        <v>49238516</v>
      </c>
      <c r="AF10" s="6">
        <f>AF9+1</f>
        <v>2</v>
      </c>
      <c r="AG10" s="2">
        <v>73121826</v>
      </c>
    </row>
    <row r="11" spans="1:42" x14ac:dyDescent="0.3">
      <c r="B11" s="6">
        <f t="shared" ref="B11:B74" si="0">B10+1</f>
        <v>3</v>
      </c>
      <c r="C11" s="19">
        <v>6947176154</v>
      </c>
      <c r="P11" s="6">
        <f t="shared" ref="P11:P74" si="1">P10+1</f>
        <v>3</v>
      </c>
      <c r="Q11" s="19">
        <v>41604668</v>
      </c>
      <c r="AF11" s="6">
        <f t="shared" ref="AF11:AF74" si="2">AF10+1</f>
        <v>3</v>
      </c>
      <c r="AG11" s="2">
        <v>72334264</v>
      </c>
    </row>
    <row r="12" spans="1:42" x14ac:dyDescent="0.3">
      <c r="B12" s="6">
        <f t="shared" si="0"/>
        <v>4</v>
      </c>
      <c r="C12" s="19">
        <v>8773575104</v>
      </c>
      <c r="P12" s="6">
        <f t="shared" si="1"/>
        <v>4</v>
      </c>
      <c r="Q12" s="19">
        <v>38698811</v>
      </c>
      <c r="AF12" s="6">
        <f t="shared" si="2"/>
        <v>4</v>
      </c>
      <c r="AG12" s="2">
        <v>84787602</v>
      </c>
    </row>
    <row r="13" spans="1:42" x14ac:dyDescent="0.3">
      <c r="B13" s="6">
        <f t="shared" si="0"/>
        <v>5</v>
      </c>
      <c r="C13" s="19">
        <v>11450371145</v>
      </c>
      <c r="P13" s="6">
        <f t="shared" si="1"/>
        <v>5</v>
      </c>
      <c r="Q13" s="19">
        <v>27124603</v>
      </c>
      <c r="AF13" s="6">
        <f t="shared" si="2"/>
        <v>5</v>
      </c>
      <c r="AG13" s="2">
        <v>99586579</v>
      </c>
    </row>
    <row r="14" spans="1:42" x14ac:dyDescent="0.3">
      <c r="B14" s="6">
        <f t="shared" si="0"/>
        <v>6</v>
      </c>
      <c r="C14" s="19">
        <v>13554653589</v>
      </c>
      <c r="P14" s="6">
        <f t="shared" si="1"/>
        <v>6</v>
      </c>
      <c r="Q14" s="19">
        <v>26823370</v>
      </c>
      <c r="AF14" s="6">
        <f t="shared" si="2"/>
        <v>6</v>
      </c>
      <c r="AG14" s="2">
        <v>129893779</v>
      </c>
    </row>
    <row r="15" spans="1:42" x14ac:dyDescent="0.3">
      <c r="B15" s="6">
        <f t="shared" si="0"/>
        <v>7</v>
      </c>
      <c r="C15" s="19">
        <v>12916395708</v>
      </c>
      <c r="P15" s="6">
        <f t="shared" si="1"/>
        <v>7</v>
      </c>
      <c r="Q15" s="19">
        <v>23042783</v>
      </c>
      <c r="AF15" s="6">
        <f t="shared" si="2"/>
        <v>7</v>
      </c>
      <c r="AG15" s="2">
        <v>158842477</v>
      </c>
    </row>
    <row r="16" spans="1:42" x14ac:dyDescent="0.3">
      <c r="B16" s="6">
        <f t="shared" si="0"/>
        <v>8</v>
      </c>
      <c r="C16" s="19">
        <v>9100402577</v>
      </c>
      <c r="P16" s="6">
        <f t="shared" si="1"/>
        <v>8</v>
      </c>
      <c r="Q16" s="19">
        <v>30036189</v>
      </c>
      <c r="AF16" s="6">
        <f t="shared" si="2"/>
        <v>8</v>
      </c>
      <c r="AG16" s="2">
        <v>205601456</v>
      </c>
    </row>
    <row r="17" spans="2:33" x14ac:dyDescent="0.3">
      <c r="B17" s="6">
        <f t="shared" si="0"/>
        <v>9</v>
      </c>
      <c r="C17" s="19">
        <v>10457328149</v>
      </c>
      <c r="P17" s="6">
        <f t="shared" si="1"/>
        <v>9</v>
      </c>
      <c r="Q17" s="19">
        <v>23600896</v>
      </c>
      <c r="AF17" s="6">
        <f t="shared" si="2"/>
        <v>9</v>
      </c>
      <c r="AG17" s="2">
        <v>225261198</v>
      </c>
    </row>
    <row r="18" spans="2:33" x14ac:dyDescent="0.3">
      <c r="B18" s="6">
        <f t="shared" si="0"/>
        <v>10</v>
      </c>
      <c r="C18" s="19">
        <v>10850861156</v>
      </c>
      <c r="P18" s="6">
        <f t="shared" si="1"/>
        <v>10</v>
      </c>
      <c r="Q18" s="19">
        <v>25265570</v>
      </c>
      <c r="AF18" s="6">
        <f t="shared" si="2"/>
        <v>10</v>
      </c>
      <c r="AG18" s="2">
        <v>234126329</v>
      </c>
    </row>
    <row r="19" spans="2:33" ht="14.4" customHeight="1" x14ac:dyDescent="0.3">
      <c r="B19" s="6">
        <f t="shared" si="0"/>
        <v>11</v>
      </c>
      <c r="C19" s="19">
        <v>10827717674</v>
      </c>
      <c r="P19" s="6">
        <f t="shared" si="1"/>
        <v>11</v>
      </c>
      <c r="Q19" s="19">
        <v>23725990</v>
      </c>
      <c r="AF19" s="6">
        <f t="shared" si="2"/>
        <v>11</v>
      </c>
      <c r="AG19" s="2">
        <v>237110553</v>
      </c>
    </row>
    <row r="20" spans="2:33" ht="14.4" customHeight="1" x14ac:dyDescent="0.3">
      <c r="B20" s="6">
        <f t="shared" si="0"/>
        <v>12</v>
      </c>
      <c r="C20" s="19">
        <v>11122267445</v>
      </c>
      <c r="P20" s="6">
        <f t="shared" si="1"/>
        <v>12</v>
      </c>
      <c r="Q20" s="19">
        <v>28924888</v>
      </c>
      <c r="AF20" s="6">
        <f t="shared" si="2"/>
        <v>12</v>
      </c>
      <c r="AG20" s="2">
        <v>205649995</v>
      </c>
    </row>
    <row r="21" spans="2:33" x14ac:dyDescent="0.3">
      <c r="B21" s="6">
        <f t="shared" si="0"/>
        <v>13</v>
      </c>
      <c r="C21" s="19">
        <v>11227957208</v>
      </c>
      <c r="E21" s="12">
        <f>SUM(C9:C15)</f>
        <v>102079937482</v>
      </c>
      <c r="P21" s="6">
        <f t="shared" si="1"/>
        <v>13</v>
      </c>
      <c r="Q21" s="19">
        <v>23643239</v>
      </c>
      <c r="AF21" s="6">
        <f t="shared" si="2"/>
        <v>13</v>
      </c>
      <c r="AG21" s="2">
        <v>176639582</v>
      </c>
    </row>
    <row r="22" spans="2:33" x14ac:dyDescent="0.3">
      <c r="B22" s="6">
        <f t="shared" si="0"/>
        <v>14</v>
      </c>
      <c r="C22" s="19">
        <v>11737476278</v>
      </c>
      <c r="E22" s="17">
        <f>SUM(C16:C136)</f>
        <v>229390062518</v>
      </c>
      <c r="P22" s="6">
        <f t="shared" si="1"/>
        <v>14</v>
      </c>
      <c r="Q22" s="19">
        <v>25831402</v>
      </c>
      <c r="AF22" s="6">
        <f t="shared" si="2"/>
        <v>14</v>
      </c>
      <c r="AG22" s="2">
        <v>152622452</v>
      </c>
    </row>
    <row r="23" spans="2:33" x14ac:dyDescent="0.3">
      <c r="B23" s="6">
        <f t="shared" si="0"/>
        <v>15</v>
      </c>
      <c r="C23" s="19">
        <v>11790008511</v>
      </c>
      <c r="P23" s="6">
        <f t="shared" si="1"/>
        <v>15</v>
      </c>
      <c r="Q23" s="19">
        <v>23090867</v>
      </c>
      <c r="AF23" s="6">
        <f t="shared" si="2"/>
        <v>15</v>
      </c>
      <c r="AG23" s="2">
        <v>119989884</v>
      </c>
    </row>
    <row r="24" spans="2:33" x14ac:dyDescent="0.3">
      <c r="B24" s="6">
        <f t="shared" si="0"/>
        <v>16</v>
      </c>
      <c r="C24" s="19">
        <v>10336417774</v>
      </c>
      <c r="P24" s="6">
        <f t="shared" si="1"/>
        <v>16</v>
      </c>
      <c r="Q24" s="19">
        <v>33563316</v>
      </c>
      <c r="AF24" s="6">
        <f t="shared" si="2"/>
        <v>16</v>
      </c>
      <c r="AG24" s="2">
        <v>94007607</v>
      </c>
    </row>
    <row r="25" spans="2:33" x14ac:dyDescent="0.3">
      <c r="B25" s="6">
        <f t="shared" si="0"/>
        <v>17</v>
      </c>
      <c r="C25" s="19">
        <v>9668611610</v>
      </c>
      <c r="P25" s="6">
        <f t="shared" si="1"/>
        <v>17</v>
      </c>
      <c r="Q25" s="19">
        <v>24412862</v>
      </c>
      <c r="AF25" s="6">
        <f t="shared" si="2"/>
        <v>17</v>
      </c>
      <c r="AG25" s="2">
        <v>73326945</v>
      </c>
    </row>
    <row r="26" spans="2:33" x14ac:dyDescent="0.3">
      <c r="B26" s="6">
        <f t="shared" si="0"/>
        <v>18</v>
      </c>
      <c r="C26" s="19">
        <v>9874387507</v>
      </c>
      <c r="P26" s="6">
        <f t="shared" si="1"/>
        <v>18</v>
      </c>
      <c r="Q26" s="19">
        <v>29034077</v>
      </c>
      <c r="AF26" s="6">
        <f t="shared" si="2"/>
        <v>18</v>
      </c>
      <c r="AG26" s="2">
        <v>57092370</v>
      </c>
    </row>
    <row r="27" spans="2:33" x14ac:dyDescent="0.3">
      <c r="B27" s="6">
        <f t="shared" si="0"/>
        <v>19</v>
      </c>
      <c r="C27" s="19">
        <v>9431024820</v>
      </c>
      <c r="P27" s="6">
        <f t="shared" si="1"/>
        <v>19</v>
      </c>
      <c r="Q27" s="19">
        <v>23961067</v>
      </c>
      <c r="AF27" s="6">
        <f t="shared" si="2"/>
        <v>19</v>
      </c>
      <c r="AG27" s="2">
        <v>43753664</v>
      </c>
    </row>
    <row r="28" spans="2:33" x14ac:dyDescent="0.3">
      <c r="B28" s="6">
        <f t="shared" si="0"/>
        <v>20</v>
      </c>
      <c r="C28" s="19">
        <v>8802875617</v>
      </c>
      <c r="P28" s="6">
        <f t="shared" si="1"/>
        <v>20</v>
      </c>
      <c r="Q28" s="19">
        <v>28936793</v>
      </c>
      <c r="AF28" s="6">
        <f t="shared" si="2"/>
        <v>20</v>
      </c>
      <c r="AG28" s="2">
        <v>32877312</v>
      </c>
    </row>
    <row r="29" spans="2:33" x14ac:dyDescent="0.3">
      <c r="B29" s="6">
        <f t="shared" si="0"/>
        <v>21</v>
      </c>
      <c r="C29" s="19">
        <v>8358408676</v>
      </c>
      <c r="P29" s="6">
        <f t="shared" si="1"/>
        <v>21</v>
      </c>
      <c r="Q29" s="19">
        <v>26482248</v>
      </c>
      <c r="AF29" s="6">
        <f t="shared" si="2"/>
        <v>21</v>
      </c>
      <c r="AG29" s="2">
        <v>24665818</v>
      </c>
    </row>
    <row r="30" spans="2:33" x14ac:dyDescent="0.3">
      <c r="B30" s="6">
        <f t="shared" si="0"/>
        <v>22</v>
      </c>
      <c r="C30" s="19">
        <v>7098236494</v>
      </c>
      <c r="P30" s="6">
        <f t="shared" si="1"/>
        <v>22</v>
      </c>
      <c r="Q30" s="19">
        <v>27635492</v>
      </c>
      <c r="AF30" s="6">
        <f t="shared" si="2"/>
        <v>22</v>
      </c>
      <c r="AG30" s="2">
        <v>18442103</v>
      </c>
    </row>
    <row r="31" spans="2:33" x14ac:dyDescent="0.3">
      <c r="B31" s="6">
        <f t="shared" si="0"/>
        <v>23</v>
      </c>
      <c r="C31" s="19">
        <v>6165516161</v>
      </c>
      <c r="P31" s="6">
        <f t="shared" si="1"/>
        <v>23</v>
      </c>
      <c r="Q31" s="19">
        <v>26234237</v>
      </c>
      <c r="AF31" s="6">
        <f t="shared" si="2"/>
        <v>23</v>
      </c>
      <c r="AG31" s="2">
        <v>13510763</v>
      </c>
    </row>
    <row r="32" spans="2:33" x14ac:dyDescent="0.3">
      <c r="B32" s="6">
        <f t="shared" si="0"/>
        <v>24</v>
      </c>
      <c r="C32" s="19">
        <v>5752630216</v>
      </c>
      <c r="P32" s="6">
        <f t="shared" si="1"/>
        <v>24</v>
      </c>
      <c r="Q32" s="19">
        <v>33858740</v>
      </c>
      <c r="AF32" s="6">
        <f t="shared" si="2"/>
        <v>24</v>
      </c>
      <c r="AG32" s="2">
        <v>9914491</v>
      </c>
    </row>
    <row r="33" spans="2:33" x14ac:dyDescent="0.3">
      <c r="B33" s="6">
        <f t="shared" si="0"/>
        <v>25</v>
      </c>
      <c r="C33" s="19">
        <v>6056577440</v>
      </c>
      <c r="P33" s="6">
        <f t="shared" si="1"/>
        <v>25</v>
      </c>
      <c r="Q33" s="19">
        <v>26318701</v>
      </c>
      <c r="AF33" s="6">
        <f t="shared" si="2"/>
        <v>25</v>
      </c>
      <c r="AG33" s="2">
        <v>7190436</v>
      </c>
    </row>
    <row r="34" spans="2:33" x14ac:dyDescent="0.3">
      <c r="B34" s="6">
        <f t="shared" si="0"/>
        <v>26</v>
      </c>
      <c r="C34" s="19">
        <v>5385981998</v>
      </c>
      <c r="P34" s="6">
        <f t="shared" si="1"/>
        <v>26</v>
      </c>
      <c r="Q34" s="19">
        <v>31488561</v>
      </c>
      <c r="AF34" s="6">
        <f t="shared" si="2"/>
        <v>26</v>
      </c>
      <c r="AG34" s="2">
        <v>5212988</v>
      </c>
    </row>
    <row r="35" spans="2:33" x14ac:dyDescent="0.3">
      <c r="B35" s="6">
        <f t="shared" si="0"/>
        <v>27</v>
      </c>
      <c r="C35" s="19">
        <v>4417118524</v>
      </c>
      <c r="P35" s="6">
        <f t="shared" si="1"/>
        <v>27</v>
      </c>
      <c r="Q35" s="19">
        <v>24545834</v>
      </c>
      <c r="AF35" s="6">
        <f t="shared" si="2"/>
        <v>27</v>
      </c>
      <c r="AG35" s="2">
        <v>3706113</v>
      </c>
    </row>
    <row r="36" spans="2:33" x14ac:dyDescent="0.3">
      <c r="B36" s="6">
        <f t="shared" si="0"/>
        <v>28</v>
      </c>
      <c r="C36" s="19">
        <v>3936139775</v>
      </c>
      <c r="P36" s="6">
        <f t="shared" si="1"/>
        <v>28</v>
      </c>
      <c r="Q36" s="19">
        <v>33827886</v>
      </c>
      <c r="AF36" s="6">
        <f t="shared" si="2"/>
        <v>28</v>
      </c>
      <c r="AG36" s="2">
        <v>2588557</v>
      </c>
    </row>
    <row r="37" spans="2:33" x14ac:dyDescent="0.3">
      <c r="B37" s="6">
        <f t="shared" si="0"/>
        <v>29</v>
      </c>
      <c r="C37" s="19">
        <v>3581583350</v>
      </c>
      <c r="P37" s="6">
        <f t="shared" si="1"/>
        <v>29</v>
      </c>
      <c r="Q37" s="19">
        <v>26156681</v>
      </c>
      <c r="AF37" s="6">
        <f t="shared" si="2"/>
        <v>29</v>
      </c>
      <c r="AG37" s="2">
        <v>1839148</v>
      </c>
    </row>
    <row r="38" spans="2:33" x14ac:dyDescent="0.3">
      <c r="B38" s="6">
        <f t="shared" si="0"/>
        <v>30</v>
      </c>
      <c r="C38" s="19">
        <v>3526871134</v>
      </c>
      <c r="P38" s="6">
        <f t="shared" si="1"/>
        <v>30</v>
      </c>
      <c r="Q38" s="19">
        <v>29221217</v>
      </c>
      <c r="AF38" s="6">
        <f t="shared" si="2"/>
        <v>30</v>
      </c>
      <c r="AG38" s="2">
        <v>1304219</v>
      </c>
    </row>
    <row r="39" spans="2:33" x14ac:dyDescent="0.3">
      <c r="B39" s="6">
        <f t="shared" si="0"/>
        <v>31</v>
      </c>
      <c r="C39" s="19">
        <v>3360062415</v>
      </c>
      <c r="P39" s="6">
        <f t="shared" si="1"/>
        <v>31</v>
      </c>
      <c r="Q39" s="19">
        <v>24788751</v>
      </c>
      <c r="AF39" s="6">
        <f t="shared" si="2"/>
        <v>31</v>
      </c>
      <c r="AG39" s="2">
        <v>915958</v>
      </c>
    </row>
    <row r="40" spans="2:33" x14ac:dyDescent="0.3">
      <c r="B40" s="6">
        <f t="shared" si="0"/>
        <v>32</v>
      </c>
      <c r="C40" s="19">
        <v>3081717806</v>
      </c>
      <c r="P40" s="6">
        <f t="shared" si="1"/>
        <v>32</v>
      </c>
      <c r="Q40" s="19">
        <v>39654652</v>
      </c>
      <c r="AF40" s="6">
        <f t="shared" si="2"/>
        <v>32</v>
      </c>
      <c r="AG40" s="2">
        <v>633118</v>
      </c>
    </row>
    <row r="41" spans="2:33" x14ac:dyDescent="0.3">
      <c r="B41" s="6">
        <f t="shared" si="0"/>
        <v>33</v>
      </c>
      <c r="C41" s="19">
        <v>2792738256</v>
      </c>
      <c r="P41" s="6">
        <f t="shared" si="1"/>
        <v>33</v>
      </c>
      <c r="Q41" s="19">
        <v>26237528</v>
      </c>
      <c r="AF41" s="6">
        <f t="shared" si="2"/>
        <v>33</v>
      </c>
      <c r="AG41" s="2">
        <v>431029</v>
      </c>
    </row>
    <row r="42" spans="2:33" x14ac:dyDescent="0.3">
      <c r="B42" s="6">
        <f t="shared" si="0"/>
        <v>34</v>
      </c>
      <c r="C42" s="19">
        <v>2307058025</v>
      </c>
      <c r="P42" s="6">
        <f t="shared" si="1"/>
        <v>34</v>
      </c>
      <c r="Q42" s="19">
        <v>30454120</v>
      </c>
      <c r="AF42" s="6">
        <f t="shared" si="2"/>
        <v>34</v>
      </c>
      <c r="AG42" s="2">
        <v>313012</v>
      </c>
    </row>
    <row r="43" spans="2:33" x14ac:dyDescent="0.3">
      <c r="B43" s="6">
        <f t="shared" si="0"/>
        <v>35</v>
      </c>
      <c r="C43" s="19">
        <v>2345934898</v>
      </c>
      <c r="P43" s="6">
        <f t="shared" si="1"/>
        <v>35</v>
      </c>
      <c r="Q43" s="19">
        <v>24921293</v>
      </c>
      <c r="AF43" s="6">
        <f t="shared" si="2"/>
        <v>35</v>
      </c>
      <c r="AG43" s="2">
        <v>221452</v>
      </c>
    </row>
    <row r="44" spans="2:33" x14ac:dyDescent="0.3">
      <c r="B44" s="6">
        <f t="shared" si="0"/>
        <v>36</v>
      </c>
      <c r="C44" s="19">
        <v>2384623153</v>
      </c>
      <c r="P44" s="6">
        <f t="shared" si="1"/>
        <v>36</v>
      </c>
      <c r="Q44" s="19">
        <v>34699613</v>
      </c>
      <c r="AF44" s="6">
        <f t="shared" si="2"/>
        <v>36</v>
      </c>
      <c r="AG44" s="2">
        <v>152524</v>
      </c>
    </row>
    <row r="45" spans="2:33" x14ac:dyDescent="0.3">
      <c r="B45" s="6">
        <f t="shared" si="0"/>
        <v>37</v>
      </c>
      <c r="C45" s="19">
        <v>1945947950</v>
      </c>
      <c r="P45" s="6">
        <f t="shared" si="1"/>
        <v>37</v>
      </c>
      <c r="Q45" s="19">
        <v>26161754</v>
      </c>
      <c r="AF45" s="6">
        <f t="shared" si="2"/>
        <v>37</v>
      </c>
      <c r="AG45" s="2">
        <v>106931</v>
      </c>
    </row>
    <row r="46" spans="2:33" x14ac:dyDescent="0.3">
      <c r="B46" s="6">
        <f t="shared" si="0"/>
        <v>38</v>
      </c>
      <c r="C46" s="19">
        <v>1657758607</v>
      </c>
      <c r="P46" s="6">
        <f t="shared" si="1"/>
        <v>38</v>
      </c>
      <c r="Q46" s="19">
        <v>28276001</v>
      </c>
      <c r="AF46" s="6">
        <f t="shared" si="2"/>
        <v>38</v>
      </c>
      <c r="AG46" s="2">
        <v>75468</v>
      </c>
    </row>
    <row r="47" spans="2:33" x14ac:dyDescent="0.3">
      <c r="B47" s="6">
        <f t="shared" si="0"/>
        <v>39</v>
      </c>
      <c r="C47" s="19">
        <v>1638982769</v>
      </c>
      <c r="P47" s="6">
        <f t="shared" si="1"/>
        <v>39</v>
      </c>
      <c r="Q47" s="19">
        <v>26341666</v>
      </c>
      <c r="AF47" s="6">
        <f t="shared" si="2"/>
        <v>39</v>
      </c>
      <c r="AG47" s="2">
        <v>55260</v>
      </c>
    </row>
    <row r="48" spans="2:33" x14ac:dyDescent="0.3">
      <c r="B48" s="6">
        <f t="shared" si="0"/>
        <v>40</v>
      </c>
      <c r="C48" s="19">
        <v>1389230127</v>
      </c>
      <c r="P48" s="6">
        <f t="shared" si="1"/>
        <v>40</v>
      </c>
      <c r="Q48" s="19">
        <v>33750530</v>
      </c>
      <c r="AF48" s="6">
        <f t="shared" si="2"/>
        <v>40</v>
      </c>
      <c r="AG48" s="2">
        <v>35213</v>
      </c>
    </row>
    <row r="49" spans="2:33" x14ac:dyDescent="0.3">
      <c r="B49" s="6">
        <f t="shared" si="0"/>
        <v>41</v>
      </c>
      <c r="C49" s="19">
        <v>1601088220</v>
      </c>
      <c r="P49" s="6">
        <f t="shared" si="1"/>
        <v>41</v>
      </c>
      <c r="Q49" s="19">
        <v>24218349</v>
      </c>
      <c r="AF49" s="6">
        <f t="shared" si="2"/>
        <v>41</v>
      </c>
      <c r="AG49" s="2">
        <v>23775</v>
      </c>
    </row>
    <row r="50" spans="2:33" x14ac:dyDescent="0.3">
      <c r="B50" s="6">
        <f t="shared" si="0"/>
        <v>42</v>
      </c>
      <c r="C50" s="19">
        <v>1327309186</v>
      </c>
      <c r="P50" s="6">
        <f t="shared" si="1"/>
        <v>42</v>
      </c>
      <c r="Q50" s="19">
        <v>33287144</v>
      </c>
      <c r="AF50" s="6">
        <f t="shared" si="2"/>
        <v>42</v>
      </c>
      <c r="AG50" s="2">
        <v>15747</v>
      </c>
    </row>
    <row r="51" spans="2:33" x14ac:dyDescent="0.3">
      <c r="B51" s="6">
        <f t="shared" si="0"/>
        <v>43</v>
      </c>
      <c r="C51" s="19">
        <v>1123956785</v>
      </c>
      <c r="P51" s="6">
        <f t="shared" si="1"/>
        <v>43</v>
      </c>
      <c r="Q51" s="19">
        <v>24619770</v>
      </c>
      <c r="AF51" s="6">
        <f t="shared" si="2"/>
        <v>43</v>
      </c>
      <c r="AG51" s="2">
        <v>11476</v>
      </c>
    </row>
    <row r="52" spans="2:33" x14ac:dyDescent="0.3">
      <c r="B52" s="6">
        <f t="shared" si="0"/>
        <v>44</v>
      </c>
      <c r="C52" s="19">
        <v>933479054</v>
      </c>
      <c r="P52" s="6">
        <f t="shared" si="1"/>
        <v>44</v>
      </c>
      <c r="Q52" s="19">
        <v>31406218</v>
      </c>
      <c r="AF52" s="6">
        <f t="shared" si="2"/>
        <v>44</v>
      </c>
      <c r="AG52" s="2">
        <v>7263</v>
      </c>
    </row>
    <row r="53" spans="2:33" x14ac:dyDescent="0.3">
      <c r="B53" s="6">
        <f t="shared" si="0"/>
        <v>45</v>
      </c>
      <c r="C53" s="19">
        <v>991375432</v>
      </c>
      <c r="P53" s="6">
        <f t="shared" si="1"/>
        <v>45</v>
      </c>
      <c r="Q53" s="19">
        <v>23601961</v>
      </c>
      <c r="AF53" s="6">
        <f t="shared" si="2"/>
        <v>45</v>
      </c>
      <c r="AG53" s="2">
        <v>5135</v>
      </c>
    </row>
    <row r="54" spans="2:33" x14ac:dyDescent="0.3">
      <c r="B54" s="6">
        <f t="shared" si="0"/>
        <v>46</v>
      </c>
      <c r="C54" s="19">
        <v>1011760077</v>
      </c>
      <c r="P54" s="6">
        <f t="shared" si="1"/>
        <v>46</v>
      </c>
      <c r="Q54" s="19">
        <v>29445981</v>
      </c>
      <c r="AF54" s="6">
        <f t="shared" si="2"/>
        <v>46</v>
      </c>
      <c r="AG54" s="2">
        <v>3535</v>
      </c>
    </row>
    <row r="55" spans="2:33" x14ac:dyDescent="0.3">
      <c r="B55" s="6">
        <f t="shared" si="0"/>
        <v>47</v>
      </c>
      <c r="C55" s="19">
        <v>918823196</v>
      </c>
      <c r="P55" s="6">
        <f t="shared" si="1"/>
        <v>47</v>
      </c>
      <c r="Q55" s="19">
        <v>23014108</v>
      </c>
      <c r="AF55" s="6">
        <f t="shared" si="2"/>
        <v>47</v>
      </c>
      <c r="AG55" s="2">
        <v>1643</v>
      </c>
    </row>
    <row r="56" spans="2:33" x14ac:dyDescent="0.3">
      <c r="B56" s="6">
        <f t="shared" si="0"/>
        <v>48</v>
      </c>
      <c r="C56" s="19">
        <v>728555006</v>
      </c>
      <c r="P56" s="6">
        <f t="shared" si="1"/>
        <v>48</v>
      </c>
      <c r="Q56" s="19">
        <v>37803029</v>
      </c>
      <c r="AF56" s="6">
        <f t="shared" si="2"/>
        <v>48</v>
      </c>
      <c r="AG56" s="2">
        <v>1262</v>
      </c>
    </row>
    <row r="57" spans="2:33" x14ac:dyDescent="0.3">
      <c r="B57" s="6">
        <f t="shared" si="0"/>
        <v>49</v>
      </c>
      <c r="C57" s="19">
        <v>636107979</v>
      </c>
      <c r="P57" s="6">
        <f t="shared" si="1"/>
        <v>49</v>
      </c>
      <c r="Q57" s="19">
        <v>24533504</v>
      </c>
      <c r="AF57" s="6">
        <f t="shared" si="2"/>
        <v>49</v>
      </c>
      <c r="AG57" s="2">
        <v>630</v>
      </c>
    </row>
    <row r="58" spans="2:33" x14ac:dyDescent="0.3">
      <c r="B58" s="6">
        <f t="shared" si="0"/>
        <v>50</v>
      </c>
      <c r="C58" s="19">
        <v>545841446</v>
      </c>
      <c r="P58" s="6">
        <f t="shared" si="1"/>
        <v>50</v>
      </c>
      <c r="Q58" s="19">
        <v>28707201</v>
      </c>
      <c r="AF58" s="6">
        <f t="shared" si="2"/>
        <v>50</v>
      </c>
      <c r="AG58" s="2">
        <v>526</v>
      </c>
    </row>
    <row r="59" spans="2:33" x14ac:dyDescent="0.3">
      <c r="B59" s="6">
        <f t="shared" si="0"/>
        <v>51</v>
      </c>
      <c r="C59" s="19">
        <v>556461367</v>
      </c>
      <c r="P59" s="6">
        <f t="shared" si="1"/>
        <v>51</v>
      </c>
      <c r="Q59" s="19">
        <v>20682623</v>
      </c>
      <c r="AF59" s="6">
        <f t="shared" si="2"/>
        <v>51</v>
      </c>
      <c r="AG59" s="2">
        <v>59</v>
      </c>
    </row>
    <row r="60" spans="2:33" x14ac:dyDescent="0.3">
      <c r="B60" s="6">
        <f t="shared" si="0"/>
        <v>52</v>
      </c>
      <c r="C60" s="19">
        <v>564321309</v>
      </c>
      <c r="P60" s="6">
        <f t="shared" si="1"/>
        <v>52</v>
      </c>
      <c r="Q60" s="19">
        <v>38681926</v>
      </c>
      <c r="AF60" s="6">
        <f t="shared" si="2"/>
        <v>52</v>
      </c>
      <c r="AG60" s="2">
        <v>103</v>
      </c>
    </row>
    <row r="61" spans="2:33" x14ac:dyDescent="0.3">
      <c r="B61" s="6">
        <f t="shared" si="0"/>
        <v>53</v>
      </c>
      <c r="C61" s="19">
        <v>463289071</v>
      </c>
      <c r="P61" s="6">
        <f t="shared" si="1"/>
        <v>53</v>
      </c>
      <c r="Q61" s="19">
        <v>21991695</v>
      </c>
      <c r="AF61" s="14">
        <f t="shared" si="2"/>
        <v>53</v>
      </c>
      <c r="AG61" s="13">
        <v>40</v>
      </c>
    </row>
    <row r="62" spans="2:33" x14ac:dyDescent="0.3">
      <c r="B62" s="6">
        <f t="shared" si="0"/>
        <v>54</v>
      </c>
      <c r="C62" s="19">
        <v>396273408</v>
      </c>
      <c r="P62" s="6">
        <f t="shared" si="1"/>
        <v>54</v>
      </c>
      <c r="Q62" s="19">
        <v>25715367</v>
      </c>
      <c r="AF62" s="6">
        <f t="shared" si="2"/>
        <v>54</v>
      </c>
      <c r="AG62" s="2">
        <v>0</v>
      </c>
    </row>
    <row r="63" spans="2:33" x14ac:dyDescent="0.3">
      <c r="B63" s="6">
        <f t="shared" si="0"/>
        <v>55</v>
      </c>
      <c r="C63" s="19">
        <v>430882572</v>
      </c>
      <c r="P63" s="6">
        <f t="shared" si="1"/>
        <v>55</v>
      </c>
      <c r="Q63" s="19">
        <v>19258383</v>
      </c>
      <c r="AF63" s="6">
        <f t="shared" si="2"/>
        <v>55</v>
      </c>
      <c r="AG63" s="2">
        <v>0</v>
      </c>
    </row>
    <row r="64" spans="2:33" x14ac:dyDescent="0.3">
      <c r="B64" s="6">
        <f t="shared" si="0"/>
        <v>56</v>
      </c>
      <c r="C64" s="19">
        <v>585339355</v>
      </c>
      <c r="P64" s="6">
        <f t="shared" si="1"/>
        <v>56</v>
      </c>
      <c r="Q64" s="19">
        <v>44961151</v>
      </c>
      <c r="AF64" s="6">
        <f t="shared" si="2"/>
        <v>56</v>
      </c>
      <c r="AG64" s="2">
        <v>0</v>
      </c>
    </row>
    <row r="65" spans="2:33" x14ac:dyDescent="0.3">
      <c r="B65" s="6">
        <f t="shared" si="0"/>
        <v>57</v>
      </c>
      <c r="C65" s="19">
        <v>438790698</v>
      </c>
      <c r="P65" s="6">
        <f t="shared" si="1"/>
        <v>57</v>
      </c>
      <c r="Q65" s="19">
        <v>18977123</v>
      </c>
      <c r="AF65" s="6">
        <f t="shared" si="2"/>
        <v>57</v>
      </c>
      <c r="AG65" s="2">
        <v>0</v>
      </c>
    </row>
    <row r="66" spans="2:33" x14ac:dyDescent="0.3">
      <c r="B66" s="6">
        <f t="shared" si="0"/>
        <v>58</v>
      </c>
      <c r="C66" s="19">
        <v>260695256</v>
      </c>
      <c r="P66" s="6">
        <f t="shared" si="1"/>
        <v>58</v>
      </c>
      <c r="Q66" s="19">
        <v>25130826</v>
      </c>
      <c r="AF66" s="6">
        <f t="shared" si="2"/>
        <v>58</v>
      </c>
      <c r="AG66" s="2">
        <v>0</v>
      </c>
    </row>
    <row r="67" spans="2:33" x14ac:dyDescent="0.3">
      <c r="B67" s="6">
        <f t="shared" si="0"/>
        <v>59</v>
      </c>
      <c r="C67" s="19">
        <v>229034891</v>
      </c>
      <c r="P67" s="6">
        <f t="shared" si="1"/>
        <v>59</v>
      </c>
      <c r="Q67" s="19">
        <v>17657236</v>
      </c>
      <c r="AF67" s="6">
        <f t="shared" si="2"/>
        <v>59</v>
      </c>
      <c r="AG67" s="2">
        <v>0</v>
      </c>
    </row>
    <row r="68" spans="2:33" x14ac:dyDescent="0.3">
      <c r="B68" s="6">
        <f t="shared" si="0"/>
        <v>60</v>
      </c>
      <c r="C68" s="19">
        <v>237067186</v>
      </c>
      <c r="P68" s="6">
        <f t="shared" si="1"/>
        <v>60</v>
      </c>
      <c r="Q68" s="19">
        <v>27810138</v>
      </c>
      <c r="AF68" s="6">
        <f t="shared" si="2"/>
        <v>60</v>
      </c>
      <c r="AG68" s="2">
        <v>0</v>
      </c>
    </row>
    <row r="69" spans="2:33" x14ac:dyDescent="0.3">
      <c r="B69" s="6">
        <f t="shared" si="0"/>
        <v>61</v>
      </c>
      <c r="C69" s="19">
        <v>266366126</v>
      </c>
      <c r="P69" s="6">
        <f t="shared" si="1"/>
        <v>61</v>
      </c>
      <c r="Q69" s="19">
        <v>17156037</v>
      </c>
      <c r="AF69" s="6">
        <f t="shared" si="2"/>
        <v>61</v>
      </c>
      <c r="AG69" s="2">
        <v>0</v>
      </c>
    </row>
    <row r="70" spans="2:33" x14ac:dyDescent="0.3">
      <c r="B70" s="6">
        <f t="shared" si="0"/>
        <v>62</v>
      </c>
      <c r="C70" s="19">
        <v>271037520</v>
      </c>
      <c r="P70" s="6">
        <f t="shared" si="1"/>
        <v>62</v>
      </c>
      <c r="Q70" s="19">
        <v>22166932</v>
      </c>
      <c r="AF70" s="6">
        <f t="shared" si="2"/>
        <v>62</v>
      </c>
      <c r="AG70" s="2">
        <v>0</v>
      </c>
    </row>
    <row r="71" spans="2:33" x14ac:dyDescent="0.3">
      <c r="B71" s="6">
        <f t="shared" si="0"/>
        <v>63</v>
      </c>
      <c r="C71" s="19">
        <v>366935719</v>
      </c>
      <c r="P71" s="6">
        <f t="shared" si="1"/>
        <v>63</v>
      </c>
      <c r="Q71" s="19">
        <v>16970121</v>
      </c>
      <c r="AF71" s="6">
        <f t="shared" si="2"/>
        <v>63</v>
      </c>
      <c r="AG71" s="2">
        <v>0</v>
      </c>
    </row>
    <row r="72" spans="2:33" x14ac:dyDescent="0.3">
      <c r="B72" s="6">
        <f t="shared" si="0"/>
        <v>64</v>
      </c>
      <c r="C72" s="19">
        <v>132132360</v>
      </c>
      <c r="P72" s="6">
        <f t="shared" si="1"/>
        <v>64</v>
      </c>
      <c r="Q72" s="19">
        <v>50003369</v>
      </c>
      <c r="AF72" s="6">
        <f t="shared" si="2"/>
        <v>64</v>
      </c>
      <c r="AG72" s="2">
        <v>0</v>
      </c>
    </row>
    <row r="73" spans="2:33" x14ac:dyDescent="0.3">
      <c r="B73" s="6">
        <f t="shared" si="0"/>
        <v>65</v>
      </c>
      <c r="C73" s="19">
        <v>120570049</v>
      </c>
      <c r="P73" s="6">
        <f t="shared" si="1"/>
        <v>65</v>
      </c>
      <c r="Q73" s="19">
        <v>17544819</v>
      </c>
      <c r="AF73" s="6">
        <f t="shared" si="2"/>
        <v>65</v>
      </c>
      <c r="AG73" s="2">
        <v>0</v>
      </c>
    </row>
    <row r="74" spans="2:33" x14ac:dyDescent="0.3">
      <c r="B74" s="6">
        <f t="shared" si="0"/>
        <v>66</v>
      </c>
      <c r="C74" s="19">
        <v>89735662</v>
      </c>
      <c r="P74" s="6">
        <f t="shared" si="1"/>
        <v>66</v>
      </c>
      <c r="Q74" s="19">
        <v>23086879</v>
      </c>
      <c r="AF74" s="6">
        <f t="shared" si="2"/>
        <v>66</v>
      </c>
      <c r="AG74" s="2">
        <v>0</v>
      </c>
    </row>
    <row r="75" spans="2:33" x14ac:dyDescent="0.3">
      <c r="B75" s="6">
        <f t="shared" ref="B75:B136" si="3">B74+1</f>
        <v>67</v>
      </c>
      <c r="C75" s="19">
        <v>102350775</v>
      </c>
      <c r="P75" s="6">
        <f t="shared" ref="P75:P136" si="4">P74+1</f>
        <v>67</v>
      </c>
      <c r="Q75" s="19">
        <v>15157142</v>
      </c>
      <c r="AF75" s="6">
        <f t="shared" ref="AF75:AF136" si="5">AF74+1</f>
        <v>67</v>
      </c>
      <c r="AG75" s="2">
        <v>0</v>
      </c>
    </row>
    <row r="76" spans="2:33" x14ac:dyDescent="0.3">
      <c r="B76" s="6">
        <f t="shared" si="3"/>
        <v>68</v>
      </c>
      <c r="C76" s="19">
        <v>89506714</v>
      </c>
      <c r="P76" s="6">
        <f t="shared" si="4"/>
        <v>68</v>
      </c>
      <c r="Q76" s="19">
        <v>28444603</v>
      </c>
      <c r="AF76" s="6">
        <f t="shared" si="5"/>
        <v>68</v>
      </c>
      <c r="AG76" s="2">
        <v>0</v>
      </c>
    </row>
    <row r="77" spans="2:33" x14ac:dyDescent="0.3">
      <c r="B77" s="6">
        <f t="shared" si="3"/>
        <v>69</v>
      </c>
      <c r="C77" s="19">
        <v>67890104</v>
      </c>
      <c r="P77" s="6">
        <f t="shared" si="4"/>
        <v>69</v>
      </c>
      <c r="Q77" s="19">
        <v>16026840</v>
      </c>
      <c r="AF77" s="6">
        <f t="shared" si="5"/>
        <v>69</v>
      </c>
      <c r="AG77" s="2">
        <v>0</v>
      </c>
    </row>
    <row r="78" spans="2:33" x14ac:dyDescent="0.3">
      <c r="B78" s="6">
        <f t="shared" si="3"/>
        <v>70</v>
      </c>
      <c r="C78" s="19">
        <v>107671374</v>
      </c>
      <c r="P78" s="6">
        <f t="shared" si="4"/>
        <v>70</v>
      </c>
      <c r="Q78" s="19">
        <v>19762178</v>
      </c>
      <c r="AF78" s="6">
        <f t="shared" si="5"/>
        <v>70</v>
      </c>
      <c r="AG78" s="2">
        <v>0</v>
      </c>
    </row>
    <row r="79" spans="2:33" x14ac:dyDescent="0.3">
      <c r="B79" s="6">
        <f t="shared" si="3"/>
        <v>71</v>
      </c>
      <c r="C79" s="19">
        <v>137110467</v>
      </c>
      <c r="P79" s="6">
        <f t="shared" si="4"/>
        <v>71</v>
      </c>
      <c r="Q79" s="19">
        <v>13932414</v>
      </c>
      <c r="AF79" s="6">
        <f t="shared" si="5"/>
        <v>71</v>
      </c>
      <c r="AG79" s="2">
        <v>0</v>
      </c>
    </row>
    <row r="80" spans="2:33" x14ac:dyDescent="0.3">
      <c r="B80" s="6">
        <f t="shared" si="3"/>
        <v>72</v>
      </c>
      <c r="C80" s="19">
        <v>85176444</v>
      </c>
      <c r="P80" s="6">
        <f t="shared" si="4"/>
        <v>72</v>
      </c>
      <c r="Q80" s="19">
        <v>30085333</v>
      </c>
      <c r="AF80" s="6">
        <f t="shared" si="5"/>
        <v>72</v>
      </c>
      <c r="AG80" s="2">
        <v>0</v>
      </c>
    </row>
    <row r="81" spans="2:33" x14ac:dyDescent="0.3">
      <c r="B81" s="6">
        <f t="shared" si="3"/>
        <v>73</v>
      </c>
      <c r="C81" s="19">
        <v>59468884</v>
      </c>
      <c r="P81" s="6">
        <f t="shared" si="4"/>
        <v>73</v>
      </c>
      <c r="Q81" s="19">
        <v>12614819</v>
      </c>
      <c r="AF81" s="6">
        <f t="shared" si="5"/>
        <v>73</v>
      </c>
      <c r="AG81" s="2">
        <v>0</v>
      </c>
    </row>
    <row r="82" spans="2:33" x14ac:dyDescent="0.3">
      <c r="B82" s="6">
        <f t="shared" si="3"/>
        <v>74</v>
      </c>
      <c r="C82" s="19">
        <v>59865093</v>
      </c>
      <c r="P82" s="6">
        <f t="shared" si="4"/>
        <v>74</v>
      </c>
      <c r="Q82" s="19">
        <v>22901045</v>
      </c>
      <c r="AF82" s="6">
        <f t="shared" si="5"/>
        <v>74</v>
      </c>
      <c r="AG82" s="2">
        <v>0</v>
      </c>
    </row>
    <row r="83" spans="2:33" x14ac:dyDescent="0.3">
      <c r="B83" s="6">
        <f t="shared" si="3"/>
        <v>75</v>
      </c>
      <c r="C83" s="19">
        <v>54457608</v>
      </c>
      <c r="P83" s="6">
        <f t="shared" si="4"/>
        <v>75</v>
      </c>
      <c r="Q83" s="19">
        <v>13602450</v>
      </c>
      <c r="AF83" s="6">
        <f t="shared" si="5"/>
        <v>75</v>
      </c>
      <c r="AG83" s="2">
        <v>0</v>
      </c>
    </row>
    <row r="84" spans="2:33" x14ac:dyDescent="0.3">
      <c r="B84" s="6">
        <f t="shared" si="3"/>
        <v>76</v>
      </c>
      <c r="C84" s="19">
        <v>48967505</v>
      </c>
      <c r="P84" s="6">
        <f t="shared" si="4"/>
        <v>76</v>
      </c>
      <c r="Q84" s="19">
        <v>20917890</v>
      </c>
      <c r="AF84" s="6">
        <f t="shared" si="5"/>
        <v>76</v>
      </c>
      <c r="AG84" s="2">
        <v>0</v>
      </c>
    </row>
    <row r="85" spans="2:33" x14ac:dyDescent="0.3">
      <c r="B85" s="6">
        <f t="shared" si="3"/>
        <v>77</v>
      </c>
      <c r="C85" s="19">
        <v>63038385</v>
      </c>
      <c r="P85" s="6">
        <f t="shared" si="4"/>
        <v>77</v>
      </c>
      <c r="Q85" s="19">
        <v>11885846</v>
      </c>
      <c r="AF85" s="6">
        <f t="shared" si="5"/>
        <v>77</v>
      </c>
      <c r="AG85" s="2">
        <v>0</v>
      </c>
    </row>
    <row r="86" spans="2:33" x14ac:dyDescent="0.3">
      <c r="B86" s="6">
        <f t="shared" si="3"/>
        <v>78</v>
      </c>
      <c r="C86" s="19">
        <v>99146137</v>
      </c>
      <c r="P86" s="6">
        <f t="shared" si="4"/>
        <v>78</v>
      </c>
      <c r="Q86" s="19">
        <v>24942258</v>
      </c>
      <c r="AF86" s="6">
        <f t="shared" si="5"/>
        <v>78</v>
      </c>
      <c r="AG86" s="2">
        <v>0</v>
      </c>
    </row>
    <row r="87" spans="2:33" x14ac:dyDescent="0.3">
      <c r="B87" s="6">
        <f t="shared" si="3"/>
        <v>79</v>
      </c>
      <c r="C87" s="19">
        <v>57670287</v>
      </c>
      <c r="P87" s="6">
        <f t="shared" si="4"/>
        <v>79</v>
      </c>
      <c r="Q87" s="19">
        <v>13294480</v>
      </c>
      <c r="AF87" s="6">
        <f t="shared" si="5"/>
        <v>79</v>
      </c>
      <c r="AG87" s="2">
        <v>0</v>
      </c>
    </row>
    <row r="88" spans="2:33" x14ac:dyDescent="0.3">
      <c r="B88" s="6">
        <f t="shared" si="3"/>
        <v>80</v>
      </c>
      <c r="C88" s="19">
        <v>34914129</v>
      </c>
      <c r="P88" s="6">
        <f t="shared" si="4"/>
        <v>80</v>
      </c>
      <c r="Q88" s="19">
        <v>24093529</v>
      </c>
      <c r="AF88" s="6">
        <f t="shared" si="5"/>
        <v>80</v>
      </c>
      <c r="AG88" s="2">
        <v>0</v>
      </c>
    </row>
    <row r="89" spans="2:33" x14ac:dyDescent="0.3">
      <c r="B89" s="6">
        <f t="shared" si="3"/>
        <v>81</v>
      </c>
      <c r="C89" s="19">
        <v>28489747</v>
      </c>
      <c r="P89" s="6">
        <f t="shared" si="4"/>
        <v>81</v>
      </c>
      <c r="Q89" s="19">
        <v>12385118</v>
      </c>
      <c r="AF89" s="6">
        <f t="shared" si="5"/>
        <v>81</v>
      </c>
      <c r="AG89" s="2">
        <v>0</v>
      </c>
    </row>
    <row r="90" spans="2:33" x14ac:dyDescent="0.3">
      <c r="B90" s="6">
        <f t="shared" si="3"/>
        <v>82</v>
      </c>
      <c r="C90" s="19">
        <v>88488776</v>
      </c>
      <c r="P90" s="6">
        <f t="shared" si="4"/>
        <v>82</v>
      </c>
      <c r="Q90" s="19">
        <v>15679916</v>
      </c>
      <c r="AF90" s="6">
        <f t="shared" si="5"/>
        <v>82</v>
      </c>
      <c r="AG90" s="2">
        <v>0</v>
      </c>
    </row>
    <row r="91" spans="2:33" x14ac:dyDescent="0.3">
      <c r="B91" s="6">
        <f t="shared" si="3"/>
        <v>83</v>
      </c>
      <c r="C91" s="19">
        <v>50983284</v>
      </c>
      <c r="P91" s="6">
        <f t="shared" si="4"/>
        <v>83</v>
      </c>
      <c r="Q91" s="19">
        <v>9796275</v>
      </c>
      <c r="AF91" s="6">
        <f t="shared" si="5"/>
        <v>83</v>
      </c>
      <c r="AG91" s="2">
        <v>0</v>
      </c>
    </row>
    <row r="92" spans="2:33" x14ac:dyDescent="0.3">
      <c r="B92" s="6">
        <f t="shared" si="3"/>
        <v>84</v>
      </c>
      <c r="C92" s="19">
        <v>19378314</v>
      </c>
      <c r="P92" s="6">
        <f t="shared" si="4"/>
        <v>84</v>
      </c>
      <c r="Q92" s="19">
        <v>36937444</v>
      </c>
      <c r="AF92" s="6">
        <f t="shared" si="5"/>
        <v>84</v>
      </c>
      <c r="AG92" s="2">
        <v>0</v>
      </c>
    </row>
    <row r="93" spans="2:33" x14ac:dyDescent="0.3">
      <c r="B93" s="6">
        <f t="shared" si="3"/>
        <v>85</v>
      </c>
      <c r="C93" s="19">
        <v>24181286</v>
      </c>
      <c r="P93" s="6">
        <f t="shared" si="4"/>
        <v>85</v>
      </c>
      <c r="Q93" s="19">
        <v>10342007</v>
      </c>
      <c r="AF93" s="6">
        <f t="shared" si="5"/>
        <v>85</v>
      </c>
      <c r="AG93" s="2">
        <v>0</v>
      </c>
    </row>
    <row r="94" spans="2:33" x14ac:dyDescent="0.3">
      <c r="B94" s="6">
        <f t="shared" si="3"/>
        <v>86</v>
      </c>
      <c r="C94" s="19">
        <v>17780673</v>
      </c>
      <c r="P94" s="6">
        <f t="shared" si="4"/>
        <v>86</v>
      </c>
      <c r="Q94" s="19">
        <v>16693703</v>
      </c>
      <c r="AF94" s="6">
        <f t="shared" si="5"/>
        <v>86</v>
      </c>
      <c r="AG94" s="2">
        <v>0</v>
      </c>
    </row>
    <row r="95" spans="2:33" x14ac:dyDescent="0.3">
      <c r="B95" s="6">
        <f t="shared" si="3"/>
        <v>87</v>
      </c>
      <c r="C95" s="19">
        <v>20531038</v>
      </c>
      <c r="P95" s="6">
        <f t="shared" si="4"/>
        <v>87</v>
      </c>
      <c r="Q95" s="19">
        <v>9117518</v>
      </c>
      <c r="AF95" s="6">
        <f t="shared" si="5"/>
        <v>87</v>
      </c>
      <c r="AG95" s="2">
        <v>0</v>
      </c>
    </row>
    <row r="96" spans="2:33" x14ac:dyDescent="0.3">
      <c r="B96" s="6">
        <f t="shared" si="3"/>
        <v>88</v>
      </c>
      <c r="C96" s="19">
        <v>21634945</v>
      </c>
      <c r="P96" s="6">
        <f t="shared" si="4"/>
        <v>88</v>
      </c>
      <c r="Q96" s="19">
        <v>26419119</v>
      </c>
      <c r="AF96" s="6">
        <f t="shared" si="5"/>
        <v>88</v>
      </c>
      <c r="AG96" s="2">
        <v>0</v>
      </c>
    </row>
    <row r="97" spans="2:33" x14ac:dyDescent="0.3">
      <c r="B97" s="6">
        <f t="shared" si="3"/>
        <v>89</v>
      </c>
      <c r="C97" s="19">
        <v>13710936</v>
      </c>
      <c r="P97" s="6">
        <f t="shared" si="4"/>
        <v>89</v>
      </c>
      <c r="Q97" s="19">
        <v>7659869</v>
      </c>
      <c r="AF97" s="6">
        <f t="shared" si="5"/>
        <v>89</v>
      </c>
      <c r="AG97" s="2">
        <v>0</v>
      </c>
    </row>
    <row r="98" spans="2:33" x14ac:dyDescent="0.3">
      <c r="B98" s="6">
        <f t="shared" si="3"/>
        <v>90</v>
      </c>
      <c r="C98" s="19">
        <v>6806455</v>
      </c>
      <c r="P98" s="6">
        <f t="shared" si="4"/>
        <v>90</v>
      </c>
      <c r="Q98" s="19">
        <v>13600245</v>
      </c>
      <c r="AF98" s="6">
        <f t="shared" si="5"/>
        <v>90</v>
      </c>
      <c r="AG98" s="2">
        <v>0</v>
      </c>
    </row>
    <row r="99" spans="2:33" x14ac:dyDescent="0.3">
      <c r="B99" s="6">
        <f t="shared" si="3"/>
        <v>91</v>
      </c>
      <c r="C99" s="19">
        <v>62052527</v>
      </c>
      <c r="P99" s="6">
        <f t="shared" si="4"/>
        <v>91</v>
      </c>
      <c r="Q99" s="19">
        <v>10206719</v>
      </c>
      <c r="AF99" s="6">
        <f t="shared" si="5"/>
        <v>91</v>
      </c>
      <c r="AG99" s="2">
        <v>0</v>
      </c>
    </row>
    <row r="100" spans="2:33" x14ac:dyDescent="0.3">
      <c r="B100" s="6">
        <f t="shared" si="3"/>
        <v>92</v>
      </c>
      <c r="C100" s="19">
        <v>31860538</v>
      </c>
      <c r="P100" s="6">
        <f t="shared" si="4"/>
        <v>92</v>
      </c>
      <c r="Q100" s="19">
        <v>21517387</v>
      </c>
      <c r="AF100" s="6">
        <f t="shared" si="5"/>
        <v>92</v>
      </c>
      <c r="AG100" s="2">
        <v>0</v>
      </c>
    </row>
    <row r="101" spans="2:33" x14ac:dyDescent="0.3">
      <c r="B101" s="6">
        <f t="shared" si="3"/>
        <v>93</v>
      </c>
      <c r="C101" s="19">
        <v>38129214</v>
      </c>
      <c r="P101" s="6">
        <f t="shared" si="4"/>
        <v>93</v>
      </c>
      <c r="Q101" s="19">
        <v>6370328</v>
      </c>
      <c r="AF101" s="6">
        <f t="shared" si="5"/>
        <v>93</v>
      </c>
      <c r="AG101" s="2">
        <v>0</v>
      </c>
    </row>
    <row r="102" spans="2:33" x14ac:dyDescent="0.3">
      <c r="B102" s="6">
        <f t="shared" si="3"/>
        <v>94</v>
      </c>
      <c r="C102" s="19">
        <v>15157422</v>
      </c>
      <c r="P102" s="6">
        <f t="shared" si="4"/>
        <v>94</v>
      </c>
      <c r="Q102" s="19">
        <v>10105065</v>
      </c>
      <c r="AF102" s="6">
        <f t="shared" si="5"/>
        <v>94</v>
      </c>
      <c r="AG102" s="2">
        <v>0</v>
      </c>
    </row>
    <row r="103" spans="2:33" x14ac:dyDescent="0.3">
      <c r="B103" s="6">
        <f t="shared" si="3"/>
        <v>95</v>
      </c>
      <c r="C103" s="19">
        <v>14842777</v>
      </c>
      <c r="P103" s="6">
        <f t="shared" si="4"/>
        <v>95</v>
      </c>
      <c r="Q103" s="19">
        <v>6979862</v>
      </c>
      <c r="AF103" s="6">
        <f t="shared" si="5"/>
        <v>95</v>
      </c>
      <c r="AG103" s="2">
        <v>0</v>
      </c>
    </row>
    <row r="104" spans="2:33" x14ac:dyDescent="0.3">
      <c r="B104" s="6">
        <f t="shared" si="3"/>
        <v>96</v>
      </c>
      <c r="C104" s="19">
        <v>7218828</v>
      </c>
      <c r="P104" s="6">
        <f t="shared" si="4"/>
        <v>96</v>
      </c>
      <c r="Q104" s="19">
        <v>33006896</v>
      </c>
      <c r="AF104" s="6">
        <f t="shared" si="5"/>
        <v>96</v>
      </c>
      <c r="AG104" s="2">
        <v>0</v>
      </c>
    </row>
    <row r="105" spans="2:33" x14ac:dyDescent="0.3">
      <c r="B105" s="6">
        <f t="shared" si="3"/>
        <v>97</v>
      </c>
      <c r="C105" s="19">
        <v>23318848</v>
      </c>
      <c r="P105" s="6">
        <f t="shared" si="4"/>
        <v>97</v>
      </c>
      <c r="Q105" s="19">
        <v>4127090</v>
      </c>
      <c r="AF105" s="6">
        <f t="shared" si="5"/>
        <v>97</v>
      </c>
      <c r="AG105" s="2">
        <v>0</v>
      </c>
    </row>
    <row r="106" spans="2:33" x14ac:dyDescent="0.3">
      <c r="B106" s="6">
        <f t="shared" si="3"/>
        <v>98</v>
      </c>
      <c r="C106" s="19">
        <v>85511032</v>
      </c>
      <c r="P106" s="6">
        <f t="shared" si="4"/>
        <v>98</v>
      </c>
      <c r="Q106" s="19">
        <v>18409236</v>
      </c>
      <c r="AF106" s="6">
        <f t="shared" si="5"/>
        <v>98</v>
      </c>
      <c r="AG106" s="2">
        <v>0</v>
      </c>
    </row>
    <row r="107" spans="2:33" x14ac:dyDescent="0.3">
      <c r="B107" s="6">
        <f t="shared" si="3"/>
        <v>99</v>
      </c>
      <c r="C107" s="19">
        <v>2946665</v>
      </c>
      <c r="P107" s="6">
        <f t="shared" si="4"/>
        <v>99</v>
      </c>
      <c r="Q107" s="19">
        <v>2990546</v>
      </c>
      <c r="AF107" s="6">
        <f t="shared" si="5"/>
        <v>99</v>
      </c>
      <c r="AG107" s="2">
        <v>0</v>
      </c>
    </row>
    <row r="108" spans="2:33" x14ac:dyDescent="0.3">
      <c r="B108" s="6">
        <f t="shared" si="3"/>
        <v>100</v>
      </c>
      <c r="C108" s="19">
        <v>627215</v>
      </c>
      <c r="P108" s="6">
        <f t="shared" si="4"/>
        <v>100</v>
      </c>
      <c r="Q108" s="19">
        <v>15931780</v>
      </c>
      <c r="AF108" s="6">
        <f t="shared" si="5"/>
        <v>100</v>
      </c>
      <c r="AG108" s="2">
        <v>0</v>
      </c>
    </row>
    <row r="109" spans="2:33" x14ac:dyDescent="0.3">
      <c r="B109" s="6">
        <f t="shared" si="3"/>
        <v>101</v>
      </c>
      <c r="C109" s="19">
        <v>4815551</v>
      </c>
      <c r="P109" s="6">
        <f t="shared" si="4"/>
        <v>101</v>
      </c>
      <c r="Q109" s="19">
        <v>4053850</v>
      </c>
      <c r="AF109" s="6">
        <f t="shared" si="5"/>
        <v>101</v>
      </c>
      <c r="AG109" s="2">
        <v>0</v>
      </c>
    </row>
    <row r="110" spans="2:33" x14ac:dyDescent="0.3">
      <c r="B110" s="6">
        <f t="shared" si="3"/>
        <v>102</v>
      </c>
      <c r="C110" s="19">
        <v>782380</v>
      </c>
      <c r="P110" s="6">
        <f t="shared" si="4"/>
        <v>102</v>
      </c>
      <c r="Q110" s="19">
        <v>7805984</v>
      </c>
      <c r="AF110" s="6">
        <f t="shared" si="5"/>
        <v>102</v>
      </c>
      <c r="AG110" s="2">
        <v>0</v>
      </c>
    </row>
    <row r="111" spans="2:33" x14ac:dyDescent="0.3">
      <c r="B111" s="6">
        <f t="shared" si="3"/>
        <v>103</v>
      </c>
      <c r="C111" s="19">
        <v>322374</v>
      </c>
      <c r="P111" s="6">
        <f t="shared" si="4"/>
        <v>103</v>
      </c>
      <c r="Q111" s="19">
        <v>2910408</v>
      </c>
      <c r="AF111" s="6">
        <f t="shared" si="5"/>
        <v>103</v>
      </c>
      <c r="AG111" s="2">
        <v>0</v>
      </c>
    </row>
    <row r="112" spans="2:33" x14ac:dyDescent="0.3">
      <c r="B112" s="6">
        <f t="shared" si="3"/>
        <v>104</v>
      </c>
      <c r="C112" s="19">
        <v>6874016</v>
      </c>
      <c r="P112" s="6">
        <f t="shared" si="4"/>
        <v>104</v>
      </c>
      <c r="Q112" s="19">
        <v>38941213</v>
      </c>
      <c r="AF112" s="6">
        <f t="shared" si="5"/>
        <v>104</v>
      </c>
      <c r="AG112" s="2">
        <v>0</v>
      </c>
    </row>
    <row r="113" spans="2:33" x14ac:dyDescent="0.3">
      <c r="B113" s="6">
        <f t="shared" si="3"/>
        <v>105</v>
      </c>
      <c r="C113" s="19">
        <v>31401482</v>
      </c>
      <c r="P113" s="6">
        <f t="shared" si="4"/>
        <v>105</v>
      </c>
      <c r="Q113" s="19">
        <v>4424163</v>
      </c>
      <c r="AF113" s="6">
        <f t="shared" si="5"/>
        <v>105</v>
      </c>
      <c r="AG113" s="2">
        <v>0</v>
      </c>
    </row>
    <row r="114" spans="2:33" x14ac:dyDescent="0.3">
      <c r="B114" s="6">
        <f t="shared" si="3"/>
        <v>106</v>
      </c>
      <c r="C114" s="19">
        <v>525895</v>
      </c>
      <c r="P114" s="6">
        <f t="shared" si="4"/>
        <v>106</v>
      </c>
      <c r="Q114" s="19">
        <v>9352529</v>
      </c>
      <c r="AF114" s="6">
        <f t="shared" si="5"/>
        <v>106</v>
      </c>
      <c r="AG114" s="2">
        <v>0</v>
      </c>
    </row>
    <row r="115" spans="2:33" x14ac:dyDescent="0.3">
      <c r="B115" s="6">
        <f t="shared" si="3"/>
        <v>107</v>
      </c>
      <c r="C115" s="19">
        <v>2551218</v>
      </c>
      <c r="P115" s="6">
        <f t="shared" si="4"/>
        <v>107</v>
      </c>
      <c r="Q115" s="19">
        <v>3005684</v>
      </c>
      <c r="AF115" s="6">
        <f t="shared" si="5"/>
        <v>107</v>
      </c>
      <c r="AG115" s="2">
        <v>0</v>
      </c>
    </row>
    <row r="116" spans="2:33" x14ac:dyDescent="0.3">
      <c r="B116" s="6">
        <f t="shared" si="3"/>
        <v>108</v>
      </c>
      <c r="C116" s="19">
        <v>7893580</v>
      </c>
      <c r="P116" s="6">
        <f t="shared" si="4"/>
        <v>108</v>
      </c>
      <c r="Q116" s="19">
        <v>6860747</v>
      </c>
      <c r="AF116" s="6">
        <f t="shared" si="5"/>
        <v>108</v>
      </c>
      <c r="AG116" s="2">
        <v>0</v>
      </c>
    </row>
    <row r="117" spans="2:33" x14ac:dyDescent="0.3">
      <c r="B117" s="6">
        <f t="shared" si="3"/>
        <v>109</v>
      </c>
      <c r="C117" s="19">
        <v>385912</v>
      </c>
      <c r="P117" s="6">
        <f t="shared" si="4"/>
        <v>109</v>
      </c>
      <c r="Q117" s="19">
        <v>1437322</v>
      </c>
      <c r="AF117" s="6">
        <f t="shared" si="5"/>
        <v>109</v>
      </c>
      <c r="AG117" s="2">
        <v>0</v>
      </c>
    </row>
    <row r="118" spans="2:33" x14ac:dyDescent="0.3">
      <c r="B118" s="6">
        <f t="shared" si="3"/>
        <v>110</v>
      </c>
      <c r="C118" s="19">
        <v>671949</v>
      </c>
      <c r="P118" s="6">
        <f t="shared" si="4"/>
        <v>110</v>
      </c>
      <c r="Q118" s="19">
        <v>5604627</v>
      </c>
      <c r="AF118" s="6">
        <f t="shared" si="5"/>
        <v>110</v>
      </c>
      <c r="AG118" s="2">
        <v>0</v>
      </c>
    </row>
    <row r="119" spans="2:33" x14ac:dyDescent="0.3">
      <c r="B119" s="6">
        <f t="shared" si="3"/>
        <v>111</v>
      </c>
      <c r="C119" s="19">
        <v>1882345</v>
      </c>
      <c r="P119" s="6">
        <f t="shared" si="4"/>
        <v>111</v>
      </c>
      <c r="Q119" s="19">
        <v>1187222</v>
      </c>
      <c r="AF119" s="6">
        <f t="shared" si="5"/>
        <v>111</v>
      </c>
      <c r="AG119" s="2">
        <v>0</v>
      </c>
    </row>
    <row r="120" spans="2:33" x14ac:dyDescent="0.3">
      <c r="B120" s="6">
        <f t="shared" si="3"/>
        <v>112</v>
      </c>
      <c r="C120" s="19">
        <v>850604</v>
      </c>
      <c r="P120" s="6">
        <f t="shared" si="4"/>
        <v>112</v>
      </c>
      <c r="Q120" s="19">
        <v>51986726</v>
      </c>
      <c r="AF120" s="6">
        <f t="shared" si="5"/>
        <v>112</v>
      </c>
      <c r="AG120" s="2">
        <v>0</v>
      </c>
    </row>
    <row r="121" spans="2:33" x14ac:dyDescent="0.3">
      <c r="B121" s="6">
        <f t="shared" si="3"/>
        <v>113</v>
      </c>
      <c r="C121" s="19">
        <v>567376</v>
      </c>
      <c r="P121" s="6">
        <f t="shared" si="4"/>
        <v>113</v>
      </c>
      <c r="Q121" s="19">
        <v>1253671</v>
      </c>
      <c r="AF121" s="6">
        <f t="shared" si="5"/>
        <v>113</v>
      </c>
      <c r="AG121" s="2">
        <v>0</v>
      </c>
    </row>
    <row r="122" spans="2:33" x14ac:dyDescent="0.3">
      <c r="B122" s="6">
        <f t="shared" si="3"/>
        <v>114</v>
      </c>
      <c r="C122" s="19">
        <v>176126</v>
      </c>
      <c r="P122" s="6">
        <f t="shared" si="4"/>
        <v>114</v>
      </c>
      <c r="Q122" s="19">
        <v>2673706</v>
      </c>
      <c r="AF122" s="6">
        <f t="shared" si="5"/>
        <v>114</v>
      </c>
      <c r="AG122" s="2">
        <v>0</v>
      </c>
    </row>
    <row r="123" spans="2:33" x14ac:dyDescent="0.3">
      <c r="B123" s="6">
        <f t="shared" si="3"/>
        <v>115</v>
      </c>
      <c r="C123" s="19">
        <v>6046812</v>
      </c>
      <c r="P123" s="6">
        <f t="shared" si="4"/>
        <v>115</v>
      </c>
      <c r="Q123" s="19">
        <v>372931</v>
      </c>
      <c r="AF123" s="6">
        <f t="shared" si="5"/>
        <v>115</v>
      </c>
      <c r="AG123" s="2">
        <v>0</v>
      </c>
    </row>
    <row r="124" spans="2:33" x14ac:dyDescent="0.3">
      <c r="B124" s="6">
        <f t="shared" si="3"/>
        <v>116</v>
      </c>
      <c r="C124" s="19">
        <v>544913</v>
      </c>
      <c r="P124" s="6">
        <f t="shared" si="4"/>
        <v>116</v>
      </c>
      <c r="Q124" s="19">
        <v>5516464</v>
      </c>
      <c r="AF124" s="6">
        <f t="shared" si="5"/>
        <v>116</v>
      </c>
      <c r="AG124" s="2">
        <v>0</v>
      </c>
    </row>
    <row r="125" spans="2:33" x14ac:dyDescent="0.3">
      <c r="B125" s="6">
        <f t="shared" si="3"/>
        <v>117</v>
      </c>
      <c r="C125" s="19">
        <v>540963</v>
      </c>
      <c r="P125" s="6">
        <f t="shared" si="4"/>
        <v>117</v>
      </c>
      <c r="Q125" s="19">
        <v>234479</v>
      </c>
      <c r="AF125" s="6">
        <f t="shared" si="5"/>
        <v>117</v>
      </c>
      <c r="AG125" s="2">
        <v>0</v>
      </c>
    </row>
    <row r="126" spans="2:33" x14ac:dyDescent="0.3">
      <c r="B126" s="6">
        <f t="shared" si="3"/>
        <v>118</v>
      </c>
      <c r="C126" s="19">
        <v>9141507</v>
      </c>
      <c r="P126" s="6">
        <f t="shared" si="4"/>
        <v>118</v>
      </c>
      <c r="Q126" s="19">
        <v>350144</v>
      </c>
      <c r="AF126" s="6">
        <f t="shared" si="5"/>
        <v>118</v>
      </c>
      <c r="AG126" s="2">
        <v>0</v>
      </c>
    </row>
    <row r="127" spans="2:33" x14ac:dyDescent="0.3">
      <c r="B127" s="6">
        <f t="shared" si="3"/>
        <v>119</v>
      </c>
      <c r="C127" s="19">
        <v>23014286</v>
      </c>
      <c r="P127" s="6">
        <f t="shared" si="4"/>
        <v>119</v>
      </c>
      <c r="Q127" s="19">
        <v>1289288</v>
      </c>
      <c r="AF127" s="6">
        <f t="shared" si="5"/>
        <v>119</v>
      </c>
      <c r="AG127" s="2">
        <v>0</v>
      </c>
    </row>
    <row r="128" spans="2:33" x14ac:dyDescent="0.3">
      <c r="B128" s="6">
        <f t="shared" si="3"/>
        <v>120</v>
      </c>
      <c r="C128" s="19">
        <v>967637</v>
      </c>
      <c r="P128" s="6">
        <f t="shared" si="4"/>
        <v>120</v>
      </c>
      <c r="Q128" s="19">
        <v>3606578</v>
      </c>
      <c r="AF128" s="6">
        <f t="shared" si="5"/>
        <v>120</v>
      </c>
      <c r="AG128" s="2">
        <v>0</v>
      </c>
    </row>
    <row r="129" spans="2:33" x14ac:dyDescent="0.3">
      <c r="B129" s="6">
        <f t="shared" si="3"/>
        <v>121</v>
      </c>
      <c r="C129" s="19">
        <v>113508</v>
      </c>
      <c r="P129" s="6">
        <f t="shared" si="4"/>
        <v>121</v>
      </c>
      <c r="Q129" s="19">
        <v>514886</v>
      </c>
      <c r="AF129" s="6">
        <f t="shared" si="5"/>
        <v>121</v>
      </c>
      <c r="AG129" s="2">
        <v>0</v>
      </c>
    </row>
    <row r="130" spans="2:33" x14ac:dyDescent="0.3">
      <c r="B130" s="6">
        <f t="shared" si="3"/>
        <v>122</v>
      </c>
      <c r="C130" s="19">
        <v>421683</v>
      </c>
      <c r="P130" s="6">
        <f t="shared" si="4"/>
        <v>122</v>
      </c>
      <c r="Q130" s="19">
        <v>936475</v>
      </c>
      <c r="AF130" s="6">
        <f t="shared" si="5"/>
        <v>122</v>
      </c>
      <c r="AG130" s="2">
        <v>0</v>
      </c>
    </row>
    <row r="131" spans="2:33" x14ac:dyDescent="0.3">
      <c r="B131" s="6">
        <f t="shared" si="3"/>
        <v>123</v>
      </c>
      <c r="C131" s="19">
        <v>2338277</v>
      </c>
      <c r="P131" s="6">
        <f t="shared" si="4"/>
        <v>123</v>
      </c>
      <c r="Q131" s="19">
        <v>180832</v>
      </c>
      <c r="AF131" s="6">
        <f t="shared" si="5"/>
        <v>123</v>
      </c>
      <c r="AG131" s="2">
        <v>0</v>
      </c>
    </row>
    <row r="132" spans="2:33" x14ac:dyDescent="0.3">
      <c r="B132" s="6">
        <f t="shared" si="3"/>
        <v>124</v>
      </c>
      <c r="C132" s="19">
        <v>559434</v>
      </c>
      <c r="P132" s="6">
        <f t="shared" si="4"/>
        <v>124</v>
      </c>
      <c r="Q132" s="19">
        <v>906927</v>
      </c>
      <c r="AF132" s="6">
        <f t="shared" si="5"/>
        <v>124</v>
      </c>
      <c r="AG132" s="2">
        <v>0</v>
      </c>
    </row>
    <row r="133" spans="2:33" x14ac:dyDescent="0.3">
      <c r="B133" s="6">
        <f t="shared" si="3"/>
        <v>125</v>
      </c>
      <c r="C133" s="19">
        <v>2914364</v>
      </c>
      <c r="P133" s="6">
        <f t="shared" si="4"/>
        <v>125</v>
      </c>
      <c r="Q133" s="19">
        <v>2491938</v>
      </c>
      <c r="AF133" s="6">
        <f t="shared" si="5"/>
        <v>125</v>
      </c>
      <c r="AG133" s="2">
        <v>0</v>
      </c>
    </row>
    <row r="134" spans="2:33" x14ac:dyDescent="0.3">
      <c r="B134" s="6">
        <f t="shared" si="3"/>
        <v>126</v>
      </c>
      <c r="C134" s="19">
        <v>4613237</v>
      </c>
      <c r="P134" s="6">
        <f t="shared" si="4"/>
        <v>126</v>
      </c>
      <c r="Q134" s="19">
        <v>678922</v>
      </c>
      <c r="AF134" s="6">
        <f t="shared" si="5"/>
        <v>126</v>
      </c>
      <c r="AG134" s="2">
        <v>0</v>
      </c>
    </row>
    <row r="135" spans="2:33" x14ac:dyDescent="0.3">
      <c r="B135" s="6">
        <f t="shared" si="3"/>
        <v>127</v>
      </c>
      <c r="C135" s="19">
        <v>577633</v>
      </c>
      <c r="P135" s="6">
        <f t="shared" si="4"/>
        <v>127</v>
      </c>
      <c r="Q135" s="19">
        <v>1718657</v>
      </c>
      <c r="AF135" s="6">
        <f t="shared" si="5"/>
        <v>127</v>
      </c>
      <c r="AG135" s="2">
        <v>0</v>
      </c>
    </row>
    <row r="136" spans="2:33" x14ac:dyDescent="0.3">
      <c r="B136" s="6">
        <f t="shared" si="3"/>
        <v>128</v>
      </c>
      <c r="C136" s="19">
        <v>0</v>
      </c>
      <c r="P136" s="6">
        <f t="shared" si="4"/>
        <v>128</v>
      </c>
      <c r="Q136" s="19">
        <v>53330697</v>
      </c>
      <c r="AF136" s="6">
        <f t="shared" si="5"/>
        <v>128</v>
      </c>
      <c r="AG136" s="2">
        <v>0</v>
      </c>
    </row>
    <row r="139" spans="2:33" x14ac:dyDescent="0.3">
      <c r="B139" s="7" t="s">
        <v>4</v>
      </c>
      <c r="C139" s="8">
        <f>SUMPRODUCT(B9:B136,C9:C136)/SUM(C9:C136)</f>
        <v>15.813328842616224</v>
      </c>
    </row>
    <row r="142" spans="2:33" x14ac:dyDescent="0.3">
      <c r="C142" s="17"/>
    </row>
  </sheetData>
  <mergeCells count="4">
    <mergeCell ref="A2:AP2"/>
    <mergeCell ref="A3:M3"/>
    <mergeCell ref="N3:AC3"/>
    <mergeCell ref="AD3:AP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2-states</vt:lpstr>
      <vt:lpstr>3-states</vt:lpstr>
      <vt:lpstr>4-states</vt:lpstr>
      <vt:lpstr>5-states</vt:lpstr>
      <vt:lpstr>6-states</vt:lpstr>
      <vt:lpstr>7-states (not complete, random)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Šimon Huraj</dc:creator>
  <cp:lastModifiedBy>Šimon Huraj</cp:lastModifiedBy>
  <dcterms:created xsi:type="dcterms:W3CDTF">2024-03-16T17:33:00Z</dcterms:created>
  <dcterms:modified xsi:type="dcterms:W3CDTF">2024-04-17T20:28:32Z</dcterms:modified>
</cp:coreProperties>
</file>