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aintapzid1\udata$\u212519\Desktop\"/>
    </mc:Choice>
  </mc:AlternateContent>
  <workbookProtection lockStructure="1"/>
  <bookViews>
    <workbookView xWindow="0" yWindow="0" windowWidth="21570" windowHeight="8055" tabRatio="796" activeTab="3"/>
  </bookViews>
  <sheets>
    <sheet name="Auswertung" sheetId="1" r:id="rId1"/>
    <sheet name="80m PS M" sheetId="2" r:id="rId2"/>
    <sheet name="80m PS W" sheetId="3" r:id="rId3"/>
    <sheet name="80m PS Mixed" sheetId="4" r:id="rId4"/>
    <sheet name="40m PS Stab M" sheetId="5" r:id="rId5"/>
    <sheet name="40m PS Stab W" sheetId="6" r:id="rId6"/>
    <sheet name="40m PS Stab Mixed" sheetId="7" r:id="rId7"/>
    <sheet name="80m M" sheetId="8" r:id="rId8"/>
    <sheet name="80m W" sheetId="16" r:id="rId9"/>
    <sheet name="400m M" sheetId="9" r:id="rId10"/>
    <sheet name="400m W" sheetId="17" r:id="rId11"/>
    <sheet name="800m M" sheetId="10" r:id="rId12"/>
    <sheet name="800m W" sheetId="18" r:id="rId13"/>
    <sheet name="1000m M" sheetId="11" r:id="rId14"/>
    <sheet name="1000m W" sheetId="19" r:id="rId15"/>
    <sheet name="Hochsprung M" sheetId="12" r:id="rId16"/>
    <sheet name="Hochsprung W" sheetId="20" r:id="rId17"/>
    <sheet name="Weitsprung M" sheetId="13" r:id="rId18"/>
    <sheet name="Weitsprung W" sheetId="21" r:id="rId19"/>
    <sheet name="Kugelstossen M" sheetId="14" r:id="rId20"/>
    <sheet name="Kugelstossen W" sheetId="22" r:id="rId21"/>
    <sheet name="Weitwurf M" sheetId="15" r:id="rId22"/>
    <sheet name="Weitwurf W" sheetId="23" r:id="rId23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3" l="1"/>
  <c r="D29" i="15"/>
  <c r="D2" i="22"/>
  <c r="D2" i="14"/>
  <c r="E2" i="13"/>
  <c r="E3" i="13"/>
  <c r="E3" i="21"/>
  <c r="E2" i="21"/>
  <c r="E2" i="12"/>
  <c r="E3" i="12"/>
  <c r="E2" i="20"/>
  <c r="E3" i="20"/>
  <c r="E2" i="11"/>
  <c r="E3" i="11"/>
  <c r="E4" i="11"/>
  <c r="E2" i="19"/>
  <c r="E3" i="19"/>
  <c r="E4" i="19"/>
  <c r="E2" i="10"/>
  <c r="E3" i="10"/>
  <c r="E4" i="10"/>
  <c r="E2" i="18"/>
  <c r="E3" i="18"/>
  <c r="E4" i="18"/>
  <c r="E2" i="9"/>
  <c r="E3" i="9"/>
  <c r="E4" i="9"/>
  <c r="E4" i="17"/>
  <c r="E3" i="17"/>
  <c r="E2" i="17"/>
  <c r="E2" i="16"/>
  <c r="E3" i="16"/>
  <c r="E4" i="16"/>
  <c r="E2" i="8"/>
  <c r="E3" i="8"/>
  <c r="E4" i="8"/>
  <c r="E2" i="5" l="1"/>
  <c r="E3" i="5"/>
  <c r="E4" i="5"/>
  <c r="E2" i="6"/>
  <c r="E3" i="6"/>
  <c r="E4" i="6"/>
  <c r="E4" i="3"/>
  <c r="E3" i="3"/>
  <c r="E2" i="3"/>
  <c r="E3" i="2" l="1"/>
  <c r="E4" i="2"/>
  <c r="E2" i="2"/>
</calcChain>
</file>

<file path=xl/sharedStrings.xml><?xml version="1.0" encoding="utf-8"?>
<sst xmlns="http://schemas.openxmlformats.org/spreadsheetml/2006/main" count="223" uniqueCount="16">
  <si>
    <t>Kunststoff</t>
  </si>
  <si>
    <t>Rasen</t>
  </si>
  <si>
    <t>Wiese</t>
  </si>
  <si>
    <t>Gelände</t>
  </si>
  <si>
    <t>Vorname</t>
  </si>
  <si>
    <t>Nachname</t>
  </si>
  <si>
    <t>Punktzahl</t>
  </si>
  <si>
    <t>Note</t>
  </si>
  <si>
    <t>Simon</t>
  </si>
  <si>
    <t>Jäggi</t>
  </si>
  <si>
    <t xml:space="preserve">Simon </t>
  </si>
  <si>
    <t>Rahel</t>
  </si>
  <si>
    <t>Kleiber</t>
  </si>
  <si>
    <t>Asphalt</t>
  </si>
  <si>
    <t>Temporär gebaut</t>
  </si>
  <si>
    <t xml:space="preserve">Auswertungen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</si>
</sst>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1" fillId="2" borderId="0" xfId="0" applyFont="1" applyFill="1" applyBorder="1"/>
    <xf numFmtId="0" fontId="2" fillId="0" borderId="1" xfId="0" applyFont="1" applyBorder="1"/>
    <xf numFmtId="0" fontId="0" fillId="0" borderId="0" xfId="0" applyNumberFormat="1"/>
  </cellXfs>
  <cellStyles count="1">
    <cellStyle name="Standard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le1" displayName="Tabelle1" ref="A1:E4" totalsRowShown="0">
  <autoFilter ref="A1:E4"/>
  <tableColumns count="5">
    <tableColumn id="1" name="Gelände"/>
    <tableColumn id="2" name="Vorname"/>
    <tableColumn id="3" name="Nachname"/>
    <tableColumn id="4" name="Punktzahl"/>
    <tableColumn id="5" name="Note" dataDxfId="33">
      <calculatedColumnFormula>IF(A2="Kunststoff",(14.2 - D2) / 0.5, IF( A2="Rasen", (14.5 - D2) / 0.5,  IF( A2="Wiese", (14.8 - D2) / 0.5, "404")))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9" name="Tabelle184610" displayName="Tabelle184610" ref="A1:E4" totalsRowShown="0">
  <autoFilter ref="A1:E4"/>
  <tableColumns count="5">
    <tableColumn id="1" name="Gelände"/>
    <tableColumn id="2" name="Vorname"/>
    <tableColumn id="3" name="Nachname"/>
    <tableColumn id="4" name="Punktzahl"/>
    <tableColumn id="5" name="Note" dataDxfId="11">
      <calculatedColumnFormula>IF(A2="Kunststoff",(252 - D2) / 10, IF( A2="Rasen", (262 - D2) /10,  IF( A2="Wiese", (272 - D2) / 10, "404")))</calculatedColumnFormula>
    </tableColumn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2" name="Tabelle184610111213" displayName="Tabelle184610111213" ref="A1:E4" totalsRowShown="0">
  <autoFilter ref="A1:E4"/>
  <tableColumns count="5">
    <tableColumn id="1" name="Gelände"/>
    <tableColumn id="2" name="Vorname"/>
    <tableColumn id="3" name="Nachname"/>
    <tableColumn id="4" name="Punktzahl"/>
    <tableColumn id="5" name="Note" dataDxfId="8">
      <calculatedColumnFormula>IF(A2="Kunststoff",(265 - D2) / 10, IF( A2="Rasen", (275 - D2) /10,  IF( A2="Wiese", (285 - D2) / 10, "404")))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1" name="Tabelle1846101112" displayName="Tabelle1846101112" ref="A1:E4" totalsRowShown="0">
  <autoFilter ref="A1:E4"/>
  <tableColumns count="5">
    <tableColumn id="1" name="Gelände"/>
    <tableColumn id="2" name="Vorname"/>
    <tableColumn id="3" name="Nachname"/>
    <tableColumn id="4" name="Punktzahl"/>
    <tableColumn id="5" name="Note" dataDxfId="9">
      <calculatedColumnFormula>IF(A2="Kunststoff",(348 - D2) / 15, IF( A2="Rasen", (360 - D2) /15,  IF( A2="Wiese", (372 - D2) / 15, "404")))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Tabelle18461011121415" displayName="Tabelle18461011121415" ref="A1:E3" totalsRowShown="0">
  <autoFilter ref="A1:E3"/>
  <tableColumns count="5">
    <tableColumn id="1" name="Gelände"/>
    <tableColumn id="2" name="Vorname"/>
    <tableColumn id="3" name="Nachname"/>
    <tableColumn id="4" name="Punktzahl"/>
    <tableColumn id="5" name="Note" dataDxfId="6">
      <calculatedColumnFormula>IF(A2="Kunststoff",(D2-0.8) *10, IF( A2="Asphalt", (D2-0.75)*10, "404"))</calculatedColumnFormula>
    </tableColumn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id="13" name="Tabelle184610111214" displayName="Tabelle184610111214" ref="A1:E3" totalsRowShown="0">
  <autoFilter ref="A1:E3"/>
  <tableColumns count="5">
    <tableColumn id="1" name="Gelände"/>
    <tableColumn id="2" name="Vorname"/>
    <tableColumn id="3" name="Nachname"/>
    <tableColumn id="4" name="Punktzahl"/>
    <tableColumn id="5" name="Note" dataDxfId="7">
      <calculatedColumnFormula>IF(A2="Kunststoff",(D2-0.45) *10, IF( A2="Asphalt", (D2-0.4)*10, "404"))</calculatedColumnFormula>
    </tableColumn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id="16" name="Tabelle1846101112141617" displayName="Tabelle1846101112141617" ref="A1:E3" totalsRowShown="0">
  <autoFilter ref="A1:E3"/>
  <tableColumns count="5">
    <tableColumn id="1" name="Gelände"/>
    <tableColumn id="2" name="Vorname"/>
    <tableColumn id="3" name="Nachname"/>
    <tableColumn id="4" name="Punktzahl"/>
    <tableColumn id="5" name="Note" dataDxfId="4">
      <calculatedColumnFormula>IF(A2="Kunststoff",(D2-1.2) /0.5, IF( A2="Temporär gebaut", (D2-1.1)/0.5, "404"))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5" name="Tabelle18461011121416" displayName="Tabelle18461011121416" ref="A1:E3" totalsRowShown="0">
  <autoFilter ref="A1:E3"/>
  <tableColumns count="5">
    <tableColumn id="1" name="Gelände"/>
    <tableColumn id="2" name="Vorname"/>
    <tableColumn id="3" name="Nachname"/>
    <tableColumn id="4" name="Punktzahl"/>
    <tableColumn id="5" name="Note" dataDxfId="5">
      <calculatedColumnFormula>IF(A2="Kunststoff",(D2-0.8) /0.4, IF( A2="Temporär gebaut", (D2-0.7)/0.4, "404"))</calculatedColumnFormula>
    </tableColumn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id="17" name="Tabelle1846101112141618" displayName="Tabelle1846101112141618" ref="A1:D2" totalsRowShown="0">
  <autoFilter ref="A1:D2"/>
  <tableColumns count="4">
    <tableColumn id="2" name="Vorname"/>
    <tableColumn id="3" name="Nachname"/>
    <tableColumn id="4" name="Punktzahl"/>
    <tableColumn id="5" name="Note" dataDxfId="3">
      <calculatedColumnFormula>(Tabelle1846101112141618[Punktzahl] +0.5)/1.5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id="18" name="Tabelle184610111214161819" displayName="Tabelle184610111214161819" ref="A1:D2" totalsRowShown="0">
  <autoFilter ref="A1:D2"/>
  <tableColumns count="4">
    <tableColumn id="2" name="Vorname"/>
    <tableColumn id="3" name="Nachname"/>
    <tableColumn id="4" name="Punktzahl"/>
    <tableColumn id="5" name="Note" dataDxfId="2">
      <calculatedColumnFormula>Tabelle184610111214161819[Punktzahl]/1</calculatedColumnFormula>
    </tableColumn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id="19" name="Tabelle18461011121416181920" displayName="Tabelle18461011121416181920" ref="A28:D29" totalsRowShown="0">
  <autoFilter ref="A28:D29"/>
  <tableColumns count="4">
    <tableColumn id="2" name="Vorname"/>
    <tableColumn id="3" name="Nachname"/>
    <tableColumn id="4" name="Punktzahl"/>
    <tableColumn id="5" name="Note" dataDxfId="1">
      <calculatedColumnFormula>(Tabelle18461011121416181920[Punktzahl]-3)/6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E4" totalsRowShown="0" headerRowDxfId="32" dataDxfId="31" tableBorderDxfId="30">
  <autoFilter ref="A1:E4"/>
  <tableColumns count="5">
    <tableColumn id="1" name="Gelände" dataDxfId="29"/>
    <tableColumn id="2" name="Vorname" dataDxfId="28"/>
    <tableColumn id="3" name="Nachname" dataDxfId="27"/>
    <tableColumn id="4" name="Punktzahl" dataDxfId="26"/>
    <tableColumn id="5" name="Note" dataDxfId="25">
      <calculatedColumnFormula>IF(A2="Kunststoff",(18.6 - D2) / 0.8, IF( A2="Rasen", (18.9 - D2) / 0.8,  IF( A2="Wiese", (19.2 - D2) / 0.8, "404")))</calculatedColumnFormula>
    </tableColumn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id="21" name="Tabelle1846101112141618192022" displayName="Tabelle1846101112141618192022" ref="A1:D2" totalsRowShown="0">
  <autoFilter ref="A1:D2"/>
  <tableColumns count="4">
    <tableColumn id="2" name="Vorname"/>
    <tableColumn id="3" name="Nachname"/>
    <tableColumn id="4" name="Punktzahl"/>
    <tableColumn id="5" name="Note" dataDxfId="0">
      <calculatedColumnFormula>(Tabelle1846101112141618192022[Punktzahl]+8)/5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7" name="Tabelle18" displayName="Tabelle18" ref="A1:E4" totalsRowShown="0">
  <autoFilter ref="A1:E4"/>
  <tableColumns count="5">
    <tableColumn id="1" name="Gelände"/>
    <tableColumn id="2" name="Vorname"/>
    <tableColumn id="3" name="Nachname"/>
    <tableColumn id="4" name="Punktzahl"/>
    <tableColumn id="5" name="Note" dataDxfId="24">
      <calculatedColumnFormula>IF(A2="Kunststoff",(13.2 - D2) / 0.8, IF( A2="Rasen", (13.4 - D2) / 0.8,  IF( A2="Wiese", (13.6 - D2) / 0.8, "404")))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6" name="Tabelle27" displayName="Tabelle27" ref="A1:E4" totalsRowShown="0" headerRowDxfId="23" dataDxfId="22" tableBorderDxfId="21">
  <autoFilter ref="A1:E4"/>
  <tableColumns count="5">
    <tableColumn id="1" name="Gelände" dataDxfId="20"/>
    <tableColumn id="2" name="Vorname" dataDxfId="19"/>
    <tableColumn id="3" name="Nachname" dataDxfId="18"/>
    <tableColumn id="4" name="Punktzahl" dataDxfId="17"/>
    <tableColumn id="5" name="Note" dataDxfId="16">
      <calculatedColumnFormula>IF(A2="Kunststoff",(13.9 - D2) / 0.8, IF( A2="Rasen", (14.1 - D2) / 0.8,  IF( A2="Wiese", (14.3 - D2) / 0.8, "404")))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3" name="Tabelle184" displayName="Tabelle184" ref="A1:E4" totalsRowShown="0">
  <autoFilter ref="A1:E4"/>
  <tableColumns count="5">
    <tableColumn id="1" name="Gelände"/>
    <tableColumn id="2" name="Vorname"/>
    <tableColumn id="3" name="Nachname"/>
    <tableColumn id="4" name="Punktzahl"/>
    <tableColumn id="5" name="Note" dataDxfId="15">
      <calculatedColumnFormula>IF(A2="Kunststoff",(14.5 - D2) / 0.5, IF( A2="Rasen", (14.8 - D2) / 0.5,  IF( A2="Wiese", (15.1 - D2) / 0.5, "404")))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4" name="Tabelle185" displayName="Tabelle185" ref="A1:E4" totalsRowShown="0">
  <autoFilter ref="A1:E4"/>
  <tableColumns count="5">
    <tableColumn id="1" name="Gelände"/>
    <tableColumn id="2" name="Vorname"/>
    <tableColumn id="3" name="Nachname"/>
    <tableColumn id="4" name="Punktzahl"/>
    <tableColumn id="5" name="Note" dataDxfId="14">
      <calculatedColumnFormula>IF(A2="Kunststoff",(16.7 - D2) / 0.6, IF( A2="Rasen", (17 - D2) / 0.6,  IF( A2="Wiese", (17.3 - D2) / 0.6, "404")))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8" name="Tabelle18469" displayName="Tabelle18469" ref="A1:E4" totalsRowShown="0">
  <autoFilter ref="A1:E4"/>
  <tableColumns count="5">
    <tableColumn id="1" name="Gelände"/>
    <tableColumn id="2" name="Vorname"/>
    <tableColumn id="3" name="Nachname"/>
    <tableColumn id="4" name="Punktzahl"/>
    <tableColumn id="5" name="Note" dataDxfId="12">
      <calculatedColumnFormula>IF(A2="Kunststoff",(74 - D2) / 2, IF( A2="Rasen", (77 - D2) / 2,  IF( A2="Wiese", (80 - D2) / 2, "404")))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5" name="Tabelle1846" displayName="Tabelle1846" ref="A1:E4" totalsRowShown="0">
  <autoFilter ref="A1:E4"/>
  <tableColumns count="5">
    <tableColumn id="1" name="Gelände"/>
    <tableColumn id="2" name="Vorname"/>
    <tableColumn id="3" name="Nachname"/>
    <tableColumn id="4" name="Punktzahl"/>
    <tableColumn id="5" name="Note" dataDxfId="13">
      <calculatedColumnFormula>IF(A2="Kunststoff",(112 - D2) / 5, IF( A2="Rasen", (115 - D2) / 5,  IF( A2="Wiese", (118 - D2) / 5, "404")))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10" name="Tabelle18461011" displayName="Tabelle18461011" ref="A1:E4" totalsRowShown="0">
  <autoFilter ref="A1:E4"/>
  <tableColumns count="5">
    <tableColumn id="1" name="Gelände"/>
    <tableColumn id="2" name="Vorname"/>
    <tableColumn id="3" name="Nachname"/>
    <tableColumn id="4" name="Punktzahl"/>
    <tableColumn id="5" name="Note" dataDxfId="10">
      <calculatedColumnFormula>IF(A2="Kunststoff",(204 - D2) / 8, IF( A2="Rasen", (212 - D2) /8,  IF( A2="Wiese", (220 - D2) / 8, "404")))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cols>
    <col min="1" max="1" width="13" bestFit="1" customWidth="1"/>
  </cols>
  <sheetData>
    <row r="1" spans="1:1" x14ac:dyDescent="0.25">
      <c r="A1" t="s">
        <v>15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5" sqref="D5"/>
    </sheetView>
  </sheetViews>
  <sheetFormatPr baseColWidth="10" defaultRowHeight="15" x14ac:dyDescent="0.25"/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 t="s">
        <v>8</v>
      </c>
      <c r="C2" t="s">
        <v>9</v>
      </c>
      <c r="D2">
        <v>54</v>
      </c>
      <c r="E2">
        <f t="shared" ref="E2:E4" si="0">IF(A2="Kunststoff",(74 - D2) / 2, IF( A2="Rasen", (77 - D2) / 2,  IF( A2="Wiese", (80 - D2) / 2, "404")))</f>
        <v>10</v>
      </c>
    </row>
    <row r="3" spans="1:5" x14ac:dyDescent="0.25">
      <c r="A3" t="s">
        <v>1</v>
      </c>
      <c r="B3" t="s">
        <v>10</v>
      </c>
      <c r="C3" t="s">
        <v>9</v>
      </c>
      <c r="D3">
        <v>57</v>
      </c>
      <c r="E3">
        <f t="shared" si="0"/>
        <v>10</v>
      </c>
    </row>
    <row r="4" spans="1:5" x14ac:dyDescent="0.25">
      <c r="A4" t="s">
        <v>2</v>
      </c>
      <c r="B4" t="s">
        <v>8</v>
      </c>
      <c r="C4" t="s">
        <v>9</v>
      </c>
      <c r="D4">
        <v>60</v>
      </c>
      <c r="E4">
        <f t="shared" si="0"/>
        <v>10</v>
      </c>
    </row>
  </sheetData>
  <dataValidations count="1">
    <dataValidation type="list" allowBlank="1" showInputMessage="1" showErrorMessage="1" sqref="A2:A4">
      <formula1>"Kunststoff, Rasen, Wiese"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baseColWidth="10" defaultRowHeight="15" x14ac:dyDescent="0.25"/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 t="s">
        <v>8</v>
      </c>
      <c r="C2" t="s">
        <v>9</v>
      </c>
      <c r="D2">
        <v>62</v>
      </c>
      <c r="E2">
        <f>IF(A2="Kunststoff",(112 - D2) / 5, IF( A2="Rasen", (115 - D2) / 5,  IF( A2="Wiese", (118 - D2) / 5, "404")))</f>
        <v>10</v>
      </c>
    </row>
    <row r="3" spans="1:5" x14ac:dyDescent="0.25">
      <c r="A3" t="s">
        <v>1</v>
      </c>
      <c r="B3" t="s">
        <v>10</v>
      </c>
      <c r="C3" t="s">
        <v>9</v>
      </c>
      <c r="D3">
        <v>65</v>
      </c>
      <c r="E3">
        <f>IF(A3="Kunststoff",(112 - D3) / 5, IF( A3="Rasen", (115 - D3) / 5,  IF( A3="Wiese", (118 - D3) / 5, "404")))</f>
        <v>10</v>
      </c>
    </row>
    <row r="4" spans="1:5" x14ac:dyDescent="0.25">
      <c r="A4" t="s">
        <v>2</v>
      </c>
      <c r="B4" t="s">
        <v>8</v>
      </c>
      <c r="C4" t="s">
        <v>9</v>
      </c>
      <c r="D4">
        <v>68</v>
      </c>
      <c r="E4">
        <f>IF(A4="Kunststoff",(112 - D4) / 5, IF( A4="Rasen", (115 - D4) / 5,  IF( A4="Wiese", (118 - D4) / 5, "404")))</f>
        <v>10</v>
      </c>
    </row>
  </sheetData>
  <dataValidations count="1">
    <dataValidation type="list" allowBlank="1" showInputMessage="1" showErrorMessage="1" sqref="A2:A4">
      <formula1>"Kunststoff, Rasen, Wiese"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I14" sqref="I14"/>
    </sheetView>
  </sheetViews>
  <sheetFormatPr baseColWidth="10" defaultRowHeight="15" x14ac:dyDescent="0.25"/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 t="s">
        <v>8</v>
      </c>
      <c r="C2" t="s">
        <v>9</v>
      </c>
      <c r="D2">
        <v>124</v>
      </c>
      <c r="E2">
        <f t="shared" ref="E2:E4" si="0">IF(A2="Kunststoff",(204 - D2) / 8, IF( A2="Rasen", (212 - D2) /8,  IF( A2="Wiese", (220 - D2) / 8, "404")))</f>
        <v>10</v>
      </c>
    </row>
    <row r="3" spans="1:5" x14ac:dyDescent="0.25">
      <c r="A3" t="s">
        <v>1</v>
      </c>
      <c r="B3" t="s">
        <v>10</v>
      </c>
      <c r="C3" t="s">
        <v>9</v>
      </c>
      <c r="D3">
        <v>132</v>
      </c>
      <c r="E3">
        <f t="shared" si="0"/>
        <v>10</v>
      </c>
    </row>
    <row r="4" spans="1:5" x14ac:dyDescent="0.25">
      <c r="A4" t="s">
        <v>2</v>
      </c>
      <c r="B4" t="s">
        <v>8</v>
      </c>
      <c r="C4" t="s">
        <v>9</v>
      </c>
      <c r="D4">
        <v>140</v>
      </c>
      <c r="E4">
        <f t="shared" si="0"/>
        <v>10</v>
      </c>
    </row>
  </sheetData>
  <dataValidations count="1">
    <dataValidation type="list" allowBlank="1" showInputMessage="1" showErrorMessage="1" sqref="A2:A4">
      <formula1>"Kunststoff, Rasen, Wiese"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A1:E4"/>
    </sheetView>
  </sheetViews>
  <sheetFormatPr baseColWidth="10" defaultRowHeight="15" x14ac:dyDescent="0.25"/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 t="s">
        <v>8</v>
      </c>
      <c r="C2" t="s">
        <v>9</v>
      </c>
      <c r="D2">
        <v>152</v>
      </c>
      <c r="E2">
        <f t="shared" ref="E2:E4" si="0">IF(A2="Kunststoff",(252 - D2) / 10, IF( A2="Rasen", (262 - D2) /10,  IF( A2="Wiese", (272 - D2) / 10, "404")))</f>
        <v>10</v>
      </c>
    </row>
    <row r="3" spans="1:5" x14ac:dyDescent="0.25">
      <c r="A3" t="s">
        <v>1</v>
      </c>
      <c r="B3" t="s">
        <v>10</v>
      </c>
      <c r="C3" t="s">
        <v>9</v>
      </c>
      <c r="D3">
        <v>162</v>
      </c>
      <c r="E3">
        <f t="shared" si="0"/>
        <v>10</v>
      </c>
    </row>
    <row r="4" spans="1:5" x14ac:dyDescent="0.25">
      <c r="A4" t="s">
        <v>2</v>
      </c>
      <c r="B4" t="s">
        <v>8</v>
      </c>
      <c r="C4" t="s">
        <v>9</v>
      </c>
      <c r="D4">
        <v>172</v>
      </c>
      <c r="E4">
        <f t="shared" si="0"/>
        <v>10</v>
      </c>
    </row>
  </sheetData>
  <dataValidations count="1">
    <dataValidation type="list" allowBlank="1" showInputMessage="1" showErrorMessage="1" sqref="A2:A4">
      <formula1>"Kunststoff, Rasen, Wiese"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5" sqref="D5"/>
    </sheetView>
  </sheetViews>
  <sheetFormatPr baseColWidth="10" defaultRowHeight="15" x14ac:dyDescent="0.25"/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 t="s">
        <v>8</v>
      </c>
      <c r="C2" t="s">
        <v>9</v>
      </c>
      <c r="D2">
        <v>165</v>
      </c>
      <c r="E2">
        <f t="shared" ref="E2:E4" si="0">IF(A2="Kunststoff",(265 - D2) / 10, IF( A2="Rasen", (275 - D2) /10,  IF( A2="Wiese", (285 - D2) / 10, "404")))</f>
        <v>10</v>
      </c>
    </row>
    <row r="3" spans="1:5" x14ac:dyDescent="0.25">
      <c r="A3" t="s">
        <v>1</v>
      </c>
      <c r="B3" t="s">
        <v>10</v>
      </c>
      <c r="C3" t="s">
        <v>9</v>
      </c>
      <c r="D3">
        <v>175</v>
      </c>
      <c r="E3">
        <f t="shared" si="0"/>
        <v>10</v>
      </c>
    </row>
    <row r="4" spans="1:5" x14ac:dyDescent="0.25">
      <c r="A4" t="s">
        <v>2</v>
      </c>
      <c r="B4" t="s">
        <v>8</v>
      </c>
      <c r="C4" t="s">
        <v>9</v>
      </c>
      <c r="D4">
        <v>185</v>
      </c>
      <c r="E4">
        <f t="shared" si="0"/>
        <v>10</v>
      </c>
    </row>
  </sheetData>
  <dataValidations count="1">
    <dataValidation type="list" allowBlank="1" showInputMessage="1" showErrorMessage="1" sqref="A2:A4">
      <formula1>"Kunststoff, Rasen, Wiese"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A1:E4"/>
    </sheetView>
  </sheetViews>
  <sheetFormatPr baseColWidth="10" defaultRowHeight="15" x14ac:dyDescent="0.25"/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 t="s">
        <v>8</v>
      </c>
      <c r="C2" t="s">
        <v>9</v>
      </c>
      <c r="D2">
        <v>198</v>
      </c>
      <c r="E2">
        <f t="shared" ref="E2:E4" si="0">IF(A2="Kunststoff",(348 - D2) / 15, IF( A2="Rasen", (360 - D2) /15,  IF( A2="Wiese", (372 - D2) / 15, "404")))</f>
        <v>10</v>
      </c>
    </row>
    <row r="3" spans="1:5" x14ac:dyDescent="0.25">
      <c r="A3" t="s">
        <v>1</v>
      </c>
      <c r="B3" t="s">
        <v>10</v>
      </c>
      <c r="C3" t="s">
        <v>9</v>
      </c>
      <c r="D3">
        <v>210</v>
      </c>
      <c r="E3">
        <f t="shared" si="0"/>
        <v>10</v>
      </c>
    </row>
    <row r="4" spans="1:5" x14ac:dyDescent="0.25">
      <c r="A4" t="s">
        <v>2</v>
      </c>
      <c r="B4" t="s">
        <v>8</v>
      </c>
      <c r="C4" t="s">
        <v>9</v>
      </c>
      <c r="D4">
        <v>222</v>
      </c>
      <c r="E4">
        <f t="shared" si="0"/>
        <v>10</v>
      </c>
    </row>
  </sheetData>
  <dataValidations count="1">
    <dataValidation type="list" allowBlank="1" showInputMessage="1" showErrorMessage="1" sqref="A2:A4">
      <formula1>"Kunststoff, Rasen, Wiese"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2" sqref="D2"/>
    </sheetView>
  </sheetViews>
  <sheetFormatPr baseColWidth="10" defaultRowHeight="15" x14ac:dyDescent="0.25"/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 t="s">
        <v>8</v>
      </c>
      <c r="C2" t="s">
        <v>9</v>
      </c>
      <c r="D2">
        <v>1.8</v>
      </c>
      <c r="E2">
        <f t="shared" ref="E2:E3" si="0">IF(A2="Kunststoff",(D2-0.8) *10, IF( A2="Asphalt", (D2-0.75)*10, "404"))</f>
        <v>10</v>
      </c>
    </row>
    <row r="3" spans="1:5" x14ac:dyDescent="0.25">
      <c r="A3" t="s">
        <v>13</v>
      </c>
      <c r="D3">
        <v>1.75</v>
      </c>
      <c r="E3" s="4">
        <f t="shared" si="0"/>
        <v>10</v>
      </c>
    </row>
  </sheetData>
  <dataValidations count="1">
    <dataValidation type="list" allowBlank="1" showInputMessage="1" showErrorMessage="1" sqref="A2:A3">
      <formula1>"Kunststoff, Asphalt"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A1:E3"/>
    </sheetView>
  </sheetViews>
  <sheetFormatPr baseColWidth="10" defaultRowHeight="15" x14ac:dyDescent="0.25"/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 t="s">
        <v>8</v>
      </c>
      <c r="C2" t="s">
        <v>9</v>
      </c>
      <c r="D2">
        <v>1.45</v>
      </c>
      <c r="E2">
        <f t="shared" ref="E2:E3" si="0">IF(A2="Kunststoff",(D2-0.45) *10, IF( A2="Asphalt", (D2-0.4)*10, "404"))</f>
        <v>10</v>
      </c>
    </row>
    <row r="3" spans="1:5" x14ac:dyDescent="0.25">
      <c r="A3" t="s">
        <v>13</v>
      </c>
      <c r="D3">
        <v>1.4</v>
      </c>
      <c r="E3" s="4">
        <f t="shared" si="0"/>
        <v>9.9999999999999982</v>
      </c>
    </row>
  </sheetData>
  <dataValidations count="1">
    <dataValidation type="list" allowBlank="1" showInputMessage="1" showErrorMessage="1" sqref="A2:A3">
      <formula1>"Kunststoff, Asphalt"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I33" sqref="I33"/>
    </sheetView>
  </sheetViews>
  <sheetFormatPr baseColWidth="10" defaultRowHeight="15" x14ac:dyDescent="0.25"/>
  <cols>
    <col min="1" max="1" width="16.28515625" bestFit="1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 t="s">
        <v>8</v>
      </c>
      <c r="C2" t="s">
        <v>9</v>
      </c>
      <c r="D2">
        <v>6.2</v>
      </c>
      <c r="E2">
        <f t="shared" ref="E2:E3" si="0">IF(A2="Kunststoff",(D2-1.2) /0.5, IF( A2="Temporär gebaut", (D2-1.1)/0.5, "404"))</f>
        <v>10</v>
      </c>
    </row>
    <row r="3" spans="1:5" x14ac:dyDescent="0.25">
      <c r="A3" t="s">
        <v>14</v>
      </c>
      <c r="D3">
        <v>6.1</v>
      </c>
      <c r="E3" s="4">
        <f t="shared" si="0"/>
        <v>10</v>
      </c>
    </row>
  </sheetData>
  <dataValidations count="1">
    <dataValidation type="list" allowBlank="1" showInputMessage="1" showErrorMessage="1" sqref="A2:A3">
      <formula1>"Kunststoff, Temporär gebaut"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A1:E3"/>
    </sheetView>
  </sheetViews>
  <sheetFormatPr baseColWidth="10" defaultRowHeight="15" x14ac:dyDescent="0.25"/>
  <cols>
    <col min="1" max="1" width="16.28515625" bestFit="1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 t="s">
        <v>8</v>
      </c>
      <c r="C2" t="s">
        <v>9</v>
      </c>
      <c r="D2">
        <v>4.8</v>
      </c>
      <c r="E2">
        <f>IF(A2="Kunststoff",(D2-0.8) /0.4, IF( A2="Temporär gebaut", (D2-0.7)/0.4, "404"))</f>
        <v>10</v>
      </c>
    </row>
    <row r="3" spans="1:5" x14ac:dyDescent="0.25">
      <c r="A3" t="s">
        <v>14</v>
      </c>
      <c r="E3" s="4">
        <f>IF(A3="Kunststoff",(D3-0.8) /0.4, IF( A3="Temporär gebaut", (D3-0.7)/0.4, "404"))</f>
        <v>-1.7499999999999998</v>
      </c>
    </row>
  </sheetData>
  <dataValidations count="1">
    <dataValidation type="list" allowBlank="1" showInputMessage="1" showErrorMessage="1" sqref="A2:A3">
      <formula1>"Kunststoff, Temporär gebaut"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baseColWidth="10" defaultRowHeight="15" x14ac:dyDescent="0.25"/>
  <cols>
    <col min="3" max="3" width="12.5703125" customWidth="1"/>
    <col min="4" max="4" width="11.85546875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 t="s">
        <v>8</v>
      </c>
      <c r="C2" t="s">
        <v>9</v>
      </c>
      <c r="D2">
        <v>9.1999999999999993</v>
      </c>
      <c r="E2">
        <f t="shared" ref="E2:E4" si="0">IF(A2="Kunststoff",(14.2 - D2) / 0.5, IF( A2="Rasen", (14.5 - D2) / 0.5,  IF( A2="Wiese", (14.8 - D2) / 0.5, "404")))</f>
        <v>10</v>
      </c>
    </row>
    <row r="3" spans="1:5" x14ac:dyDescent="0.25">
      <c r="A3" t="s">
        <v>1</v>
      </c>
      <c r="B3" t="s">
        <v>10</v>
      </c>
      <c r="C3" t="s">
        <v>9</v>
      </c>
      <c r="D3">
        <v>9.5</v>
      </c>
      <c r="E3">
        <f t="shared" si="0"/>
        <v>10</v>
      </c>
    </row>
    <row r="4" spans="1:5" x14ac:dyDescent="0.25">
      <c r="A4" t="s">
        <v>2</v>
      </c>
      <c r="B4" t="s">
        <v>8</v>
      </c>
      <c r="C4" t="s">
        <v>9</v>
      </c>
      <c r="D4">
        <v>9.8000000000000007</v>
      </c>
      <c r="E4">
        <f t="shared" si="0"/>
        <v>10</v>
      </c>
    </row>
  </sheetData>
  <protectedRanges>
    <protectedRange sqref="A2:D63" name="Bereich1"/>
  </protectedRanges>
  <dataValidations count="1">
    <dataValidation type="list" allowBlank="1" showInputMessage="1" showErrorMessage="1" sqref="A2:A4">
      <formula1>"Kunststoff, Rasen, Wiese"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A1:D2"/>
    </sheetView>
  </sheetViews>
  <sheetFormatPr baseColWidth="10"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8</v>
      </c>
      <c r="B2" t="s">
        <v>9</v>
      </c>
      <c r="C2">
        <v>14.5</v>
      </c>
      <c r="D2">
        <f>(Tabelle1846101112141618[Punktzahl] +0.5)/1.5</f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D2" sqref="A1:D2"/>
    </sheetView>
  </sheetViews>
  <sheetFormatPr baseColWidth="10"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8</v>
      </c>
      <c r="B2" t="s">
        <v>9</v>
      </c>
      <c r="C2">
        <v>10</v>
      </c>
      <c r="D2">
        <f>Tabelle184610111214161819[Punktzahl]/1</f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D29"/>
  <sheetViews>
    <sheetView topLeftCell="A28" zoomScaleNormal="100" workbookViewId="0">
      <selection activeCell="D29" sqref="A28:D29"/>
    </sheetView>
  </sheetViews>
  <sheetFormatPr baseColWidth="10" defaultRowHeight="15" x14ac:dyDescent="0.25"/>
  <sheetData>
    <row r="28" spans="1:4" x14ac:dyDescent="0.25">
      <c r="A28" t="s">
        <v>4</v>
      </c>
      <c r="B28" t="s">
        <v>5</v>
      </c>
      <c r="C28" t="s">
        <v>6</v>
      </c>
      <c r="D28" t="s">
        <v>7</v>
      </c>
    </row>
    <row r="29" spans="1:4" x14ac:dyDescent="0.25">
      <c r="A29" t="s">
        <v>8</v>
      </c>
      <c r="B29" t="s">
        <v>9</v>
      </c>
      <c r="C29">
        <v>63</v>
      </c>
      <c r="D29">
        <f>(Tabelle18461011121416181920[Punktzahl]-3)/6</f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O24" sqref="O24"/>
    </sheetView>
  </sheetViews>
  <sheetFormatPr baseColWidth="10"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8</v>
      </c>
      <c r="B2" t="s">
        <v>9</v>
      </c>
      <c r="C2">
        <v>42</v>
      </c>
      <c r="D2">
        <f>(Tabelle1846101112141618192022[Punktzahl]+8)/5</f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A1:E4"/>
    </sheetView>
  </sheetViews>
  <sheetFormatPr baseColWidth="10" defaultRowHeight="15" x14ac:dyDescent="0.25"/>
  <cols>
    <col min="3" max="3" width="12.5703125" customWidth="1"/>
    <col min="4" max="4" width="11.85546875" customWidth="1"/>
  </cols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25">
      <c r="A2" s="1" t="s">
        <v>0</v>
      </c>
      <c r="B2" s="1" t="s">
        <v>11</v>
      </c>
      <c r="C2" s="1" t="s">
        <v>12</v>
      </c>
      <c r="D2" s="1">
        <v>10.6</v>
      </c>
      <c r="E2" s="1">
        <f>IF(A2="Kunststoff",(18.6 - D2) / 0.8, IF( A2="Rasen", (18.9 - D2) / 0.8,  IF( A2="Wiese", (19.2 - D2) / 0.8, "404")))</f>
        <v>10.000000000000002</v>
      </c>
    </row>
    <row r="3" spans="1:5" x14ac:dyDescent="0.25">
      <c r="A3" s="3" t="s">
        <v>1</v>
      </c>
      <c r="B3" s="3" t="s">
        <v>11</v>
      </c>
      <c r="C3" s="3" t="s">
        <v>12</v>
      </c>
      <c r="D3" s="3">
        <v>10.9</v>
      </c>
      <c r="E3" s="3">
        <f>IF(A3="Kunststoff",(18.6 - D3) / 0.8, IF( A3="Rasen", (18.9 - D3) / 0.8,  IF( A3="Wiese", (19.2 - D3) / 0.8, "404")))</f>
        <v>9.9999999999999964</v>
      </c>
    </row>
    <row r="4" spans="1:5" x14ac:dyDescent="0.25">
      <c r="A4" s="3" t="s">
        <v>2</v>
      </c>
      <c r="B4" s="3" t="s">
        <v>11</v>
      </c>
      <c r="C4" s="3" t="s">
        <v>12</v>
      </c>
      <c r="D4" s="3">
        <v>11.2</v>
      </c>
      <c r="E4" s="3">
        <f>IF(A4="Kunststoff",(18.6 - D4) / 0.8, IF( A4="Rasen", (18.9 - D4) / 0.8,  IF( A4="Wiese", (19.2 - D4) / 0.8, "404")))</f>
        <v>10</v>
      </c>
    </row>
  </sheetData>
  <dataValidations count="1">
    <dataValidation type="list" allowBlank="1" showInputMessage="1" showErrorMessage="1" sqref="A2:A4">
      <formula1>"Kunststoff, Rasen, Wiese"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30" sqref="F30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A1:E4"/>
    </sheetView>
  </sheetViews>
  <sheetFormatPr baseColWidth="10" defaultRowHeight="15" x14ac:dyDescent="0.25"/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 t="s">
        <v>8</v>
      </c>
      <c r="C2" t="s">
        <v>9</v>
      </c>
      <c r="D2">
        <v>5.2</v>
      </c>
      <c r="E2">
        <f t="shared" ref="E2:E4" si="0">IF(A2="Kunststoff",(13.2 - D2) / 0.8, IF( A2="Rasen", (13.4 - D2) / 0.8,  IF( A2="Wiese", (13.6 - D2) / 0.8, "404")))</f>
        <v>9.9999999999999982</v>
      </c>
    </row>
    <row r="3" spans="1:5" x14ac:dyDescent="0.25">
      <c r="A3" t="s">
        <v>1</v>
      </c>
      <c r="B3" t="s">
        <v>10</v>
      </c>
      <c r="C3" t="s">
        <v>9</v>
      </c>
      <c r="D3">
        <v>5.4</v>
      </c>
      <c r="E3">
        <f t="shared" si="0"/>
        <v>10</v>
      </c>
    </row>
    <row r="4" spans="1:5" x14ac:dyDescent="0.25">
      <c r="A4" t="s">
        <v>2</v>
      </c>
      <c r="B4" t="s">
        <v>8</v>
      </c>
      <c r="C4" t="s">
        <v>9</v>
      </c>
      <c r="D4">
        <v>5.6</v>
      </c>
      <c r="E4">
        <f t="shared" si="0"/>
        <v>10</v>
      </c>
    </row>
  </sheetData>
  <dataValidations count="1">
    <dataValidation type="list" allowBlank="1" showInputMessage="1" showErrorMessage="1" sqref="A2:A4">
      <formula1>"Kunststoff, Rasen, Wiese"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8" sqref="G18"/>
    </sheetView>
  </sheetViews>
  <sheetFormatPr baseColWidth="10"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25">
      <c r="A2" s="1" t="s">
        <v>0</v>
      </c>
      <c r="B2" s="1"/>
      <c r="C2" s="1"/>
      <c r="D2" s="1">
        <v>5.9</v>
      </c>
      <c r="E2" s="1">
        <f t="shared" ref="E2:E4" si="0">IF(A2="Kunststoff",(13.9 - D2) / 0.8, IF( A2="Rasen", (14.1 - D2) / 0.8,  IF( A2="Wiese", (14.3 - D2) / 0.8, "404")))</f>
        <v>10</v>
      </c>
    </row>
    <row r="3" spans="1:5" x14ac:dyDescent="0.25">
      <c r="A3" s="3" t="s">
        <v>1</v>
      </c>
      <c r="B3" s="3"/>
      <c r="C3" s="3"/>
      <c r="D3" s="3">
        <v>6.1</v>
      </c>
      <c r="E3" s="3">
        <f t="shared" si="0"/>
        <v>10</v>
      </c>
    </row>
    <row r="4" spans="1:5" x14ac:dyDescent="0.25">
      <c r="A4" s="3" t="s">
        <v>2</v>
      </c>
      <c r="B4" s="3"/>
      <c r="C4" s="3"/>
      <c r="D4" s="3">
        <v>6.3</v>
      </c>
      <c r="E4" s="3">
        <f t="shared" si="0"/>
        <v>10</v>
      </c>
    </row>
  </sheetData>
  <dataValidations count="1">
    <dataValidation type="list" allowBlank="1" showInputMessage="1" showErrorMessage="1" sqref="A2:A4">
      <formula1>"Kunststoff, Rasen, Wiese"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4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baseColWidth="10" defaultRowHeight="15" x14ac:dyDescent="0.25"/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 t="s">
        <v>8</v>
      </c>
      <c r="C2" t="s">
        <v>9</v>
      </c>
      <c r="D2">
        <v>9.5</v>
      </c>
      <c r="E2">
        <f t="shared" ref="E2:E4" si="0">IF(A2="Kunststoff",(14.5 - D2) / 0.5, IF( A2="Rasen", (14.8 - D2) / 0.5,  IF( A2="Wiese", (15.1 - D2) / 0.5, "404")))</f>
        <v>10</v>
      </c>
    </row>
    <row r="3" spans="1:5" x14ac:dyDescent="0.25">
      <c r="A3" t="s">
        <v>1</v>
      </c>
      <c r="B3" t="s">
        <v>10</v>
      </c>
      <c r="C3" t="s">
        <v>9</v>
      </c>
      <c r="D3">
        <v>9.8000000000000007</v>
      </c>
      <c r="E3">
        <f t="shared" si="0"/>
        <v>10</v>
      </c>
    </row>
    <row r="4" spans="1:5" x14ac:dyDescent="0.25">
      <c r="A4" t="s">
        <v>2</v>
      </c>
      <c r="B4" t="s">
        <v>8</v>
      </c>
      <c r="C4" t="s">
        <v>9</v>
      </c>
      <c r="D4">
        <v>10.1</v>
      </c>
      <c r="E4">
        <f t="shared" si="0"/>
        <v>10</v>
      </c>
    </row>
  </sheetData>
  <dataValidations count="1">
    <dataValidation type="list" allowBlank="1" showInputMessage="1" showErrorMessage="1" sqref="A2:A4">
      <formula1>"Kunststoff, Rasen, Wiese"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5" sqref="D5"/>
    </sheetView>
  </sheetViews>
  <sheetFormatPr baseColWidth="10" defaultRowHeight="15" x14ac:dyDescent="0.25"/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 t="s">
        <v>8</v>
      </c>
      <c r="C2" t="s">
        <v>9</v>
      </c>
      <c r="D2">
        <v>10.7</v>
      </c>
      <c r="E2">
        <f t="shared" ref="E2:E4" si="0">IF(A2="Kunststoff",(16.7 - D2) / 0.6, IF( A2="Rasen", (17 - D2) / 0.6,  IF( A2="Wiese", (17.3 - D2) / 0.6, "404")))</f>
        <v>10</v>
      </c>
    </row>
    <row r="3" spans="1:5" x14ac:dyDescent="0.25">
      <c r="A3" t="s">
        <v>1</v>
      </c>
      <c r="B3" t="s">
        <v>10</v>
      </c>
      <c r="C3" t="s">
        <v>9</v>
      </c>
      <c r="D3">
        <v>11</v>
      </c>
      <c r="E3">
        <f t="shared" si="0"/>
        <v>10</v>
      </c>
    </row>
    <row r="4" spans="1:5" x14ac:dyDescent="0.25">
      <c r="A4" t="s">
        <v>2</v>
      </c>
      <c r="B4" t="s">
        <v>8</v>
      </c>
      <c r="C4" t="s">
        <v>9</v>
      </c>
      <c r="D4">
        <v>11.3</v>
      </c>
      <c r="E4">
        <f t="shared" si="0"/>
        <v>10</v>
      </c>
    </row>
  </sheetData>
  <dataValidations count="1">
    <dataValidation type="list" allowBlank="1" showInputMessage="1" showErrorMessage="1" sqref="A2:A4">
      <formula1>"Kunststoff, Rasen, Wiese"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Auswertung</vt:lpstr>
      <vt:lpstr>80m PS M</vt:lpstr>
      <vt:lpstr>80m PS W</vt:lpstr>
      <vt:lpstr>80m PS Mixed</vt:lpstr>
      <vt:lpstr>40m PS Stab M</vt:lpstr>
      <vt:lpstr>40m PS Stab W</vt:lpstr>
      <vt:lpstr>40m PS Stab Mixed</vt:lpstr>
      <vt:lpstr>80m M</vt:lpstr>
      <vt:lpstr>80m W</vt:lpstr>
      <vt:lpstr>400m M</vt:lpstr>
      <vt:lpstr>400m W</vt:lpstr>
      <vt:lpstr>800m M</vt:lpstr>
      <vt:lpstr>800m W</vt:lpstr>
      <vt:lpstr>1000m M</vt:lpstr>
      <vt:lpstr>1000m W</vt:lpstr>
      <vt:lpstr>Hochsprung M</vt:lpstr>
      <vt:lpstr>Hochsprung W</vt:lpstr>
      <vt:lpstr>Weitsprung M</vt:lpstr>
      <vt:lpstr>Weitsprung W</vt:lpstr>
      <vt:lpstr>Kugelstossen M</vt:lpstr>
      <vt:lpstr>Kugelstossen W</vt:lpstr>
      <vt:lpstr>Weitwurf M</vt:lpstr>
      <vt:lpstr>Weitwurf W</vt:lpstr>
    </vt:vector>
  </TitlesOfParts>
  <Company>ZI Kanton Basel-Landschaft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Jaeggi, Simon ZI</dc:creator>
  <cp:lastModifiedBy>Jaeggi, Simon ZI</cp:lastModifiedBy>
  <dcterms:created xsi:type="dcterms:W3CDTF">2019-05-14T05:48:03Z</dcterms:created>
  <dcterms:modified xsi:type="dcterms:W3CDTF">2019-05-14T14:51:19Z</dcterms:modified>
</cp:coreProperties>
</file>