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M:\KA-SQ - Projekt Am Bichl 3 - 2300311\"/>
    </mc:Choice>
  </mc:AlternateContent>
  <bookViews>
    <workbookView xWindow="0" yWindow="0" windowWidth="21372" windowHeight="9048" activeTab="1"/>
  </bookViews>
  <sheets>
    <sheet name="0" sheetId="4" r:id="rId1"/>
    <sheet name="1_Berechnungen" sheetId="1" r:id="rId2"/>
    <sheet name="Gemeindeliste" sheetId="2" state="hidden" r:id="rId3"/>
    <sheet name="Datensatz AT Unterwegs" sheetId="3" state="hidden" r:id="rId4"/>
  </sheets>
  <calcPr calcId="162913"/>
</workbook>
</file>

<file path=xl/calcChain.xml><?xml version="1.0" encoding="utf-8"?>
<calcChain xmlns="http://schemas.openxmlformats.org/spreadsheetml/2006/main">
  <c r="D9" i="1" l="1"/>
  <c r="G8" i="1"/>
  <c r="G9" i="1"/>
  <c r="G10" i="1"/>
  <c r="G7" i="1"/>
  <c r="D10" i="1" l="1"/>
  <c r="D8" i="1"/>
  <c r="A34" i="1" l="1"/>
  <c r="A33" i="1"/>
  <c r="J4" i="3" l="1"/>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I15" i="3"/>
  <c r="H15" i="3"/>
  <c r="G15" i="3"/>
  <c r="F15" i="3"/>
  <c r="E15" i="3"/>
  <c r="I28" i="3"/>
  <c r="H28" i="3"/>
  <c r="G28" i="3"/>
  <c r="F28" i="3"/>
  <c r="E28" i="3"/>
  <c r="I41" i="3"/>
  <c r="H41" i="3"/>
  <c r="G41" i="3"/>
  <c r="F41" i="3"/>
  <c r="E41" i="3"/>
  <c r="I54" i="3"/>
  <c r="H54" i="3"/>
  <c r="G54" i="3"/>
  <c r="F54" i="3"/>
  <c r="E54" i="3"/>
  <c r="I67" i="3"/>
  <c r="H67" i="3"/>
  <c r="G67" i="3"/>
  <c r="F67" i="3"/>
  <c r="E67" i="3"/>
  <c r="I80" i="3"/>
  <c r="H80" i="3"/>
  <c r="G80" i="3"/>
  <c r="F80" i="3"/>
  <c r="E80" i="3"/>
  <c r="I93" i="3"/>
  <c r="H93" i="3"/>
  <c r="G93" i="3"/>
  <c r="F93" i="3"/>
  <c r="E93" i="3"/>
  <c r="I106" i="3"/>
  <c r="H106" i="3"/>
  <c r="G106" i="3"/>
  <c r="F106" i="3"/>
  <c r="E106" i="3"/>
  <c r="I119" i="3"/>
  <c r="H119" i="3"/>
  <c r="G119" i="3"/>
  <c r="F119" i="3"/>
  <c r="E119" i="3"/>
  <c r="I132" i="3"/>
  <c r="H132" i="3"/>
  <c r="G132" i="3"/>
  <c r="F132" i="3"/>
  <c r="E132" i="3"/>
  <c r="F145" i="3"/>
  <c r="G145" i="3"/>
  <c r="H145" i="3"/>
  <c r="I145" i="3"/>
  <c r="D58" i="1" l="1"/>
  <c r="C59" i="1"/>
  <c r="C58" i="1"/>
  <c r="E41" i="1" l="1"/>
  <c r="D41" i="1" s="1"/>
  <c r="D59" i="1" s="1"/>
  <c r="D68" i="1" l="1"/>
  <c r="C68" i="1"/>
  <c r="E11" i="1" l="1"/>
  <c r="D103" i="1" l="1"/>
  <c r="C103" i="1"/>
  <c r="D84" i="1" l="1"/>
  <c r="C84" i="1"/>
  <c r="C11" i="1" l="1"/>
  <c r="F8" i="1" s="1"/>
  <c r="F10" i="1" l="1"/>
  <c r="F9" i="1"/>
  <c r="F35" i="1"/>
  <c r="J34" i="1" l="1"/>
  <c r="D33" i="1"/>
  <c r="E33" i="1"/>
  <c r="D34" i="1"/>
  <c r="E34" i="1"/>
  <c r="G34" i="1"/>
  <c r="J33" i="1"/>
  <c r="G33" i="1"/>
  <c r="J31" i="1"/>
  <c r="J30" i="1"/>
  <c r="J29" i="1"/>
  <c r="G31" i="1"/>
  <c r="G30" i="1"/>
  <c r="G29" i="1"/>
  <c r="E29" i="1"/>
  <c r="E30" i="1"/>
  <c r="E31" i="1"/>
  <c r="D30" i="1"/>
  <c r="D31" i="1"/>
  <c r="D29" i="1"/>
  <c r="A31" i="1"/>
  <c r="A30" i="1"/>
  <c r="A29" i="1"/>
  <c r="A27" i="1"/>
  <c r="A26" i="1"/>
  <c r="A25" i="1"/>
  <c r="F36" i="1" l="1"/>
  <c r="L47" i="1" s="1"/>
  <c r="E27" i="1"/>
  <c r="E26" i="1"/>
  <c r="E25" i="1"/>
  <c r="D26" i="1"/>
  <c r="D27" i="1"/>
  <c r="D25" i="1"/>
  <c r="E35" i="1" l="1"/>
  <c r="D35" i="1"/>
  <c r="D60" i="1" l="1"/>
  <c r="D61" i="1" s="1"/>
  <c r="J27" i="1"/>
  <c r="G27" i="1"/>
  <c r="J26" i="1"/>
  <c r="G26" i="1"/>
  <c r="G25" i="1"/>
  <c r="J25" i="1"/>
  <c r="J35" i="1" l="1"/>
  <c r="G35" i="1"/>
  <c r="G36" i="1"/>
  <c r="J36" i="1"/>
  <c r="E36" i="1"/>
  <c r="L46" i="1" s="1"/>
  <c r="D36" i="1"/>
  <c r="L45" i="1" s="1"/>
  <c r="B51" i="1" l="1"/>
  <c r="C60" i="1" l="1"/>
  <c r="C61" i="1" l="1"/>
  <c r="F7" i="1" l="1"/>
  <c r="F11" i="1" l="1"/>
  <c r="G11" i="1"/>
  <c r="H11" i="1"/>
  <c r="D4" i="1"/>
  <c r="D7" i="1" s="1"/>
  <c r="D11" i="1" s="1"/>
  <c r="A67" i="1" l="1"/>
  <c r="F67" i="1" s="1"/>
  <c r="A75" i="1"/>
  <c r="A74" i="1"/>
  <c r="A70" i="1"/>
  <c r="A73" i="1"/>
  <c r="A69" i="1"/>
  <c r="A72" i="1"/>
  <c r="A68" i="1"/>
  <c r="A66" i="1"/>
  <c r="F66" i="1" s="1"/>
  <c r="A71" i="1"/>
  <c r="J3" i="3"/>
  <c r="E145" i="3"/>
  <c r="B134" i="3"/>
  <c r="B135" i="3" s="1"/>
  <c r="B121" i="3"/>
  <c r="D121" i="3" s="1"/>
  <c r="B108" i="3"/>
  <c r="B109" i="3" s="1"/>
  <c r="B95" i="3"/>
  <c r="B96" i="3" s="1"/>
  <c r="B82" i="3"/>
  <c r="D82" i="3" s="1"/>
  <c r="B69" i="3"/>
  <c r="B70" i="3" s="1"/>
  <c r="B56" i="3"/>
  <c r="B57" i="3" s="1"/>
  <c r="B43" i="3"/>
  <c r="B44" i="3" s="1"/>
  <c r="B30" i="3"/>
  <c r="B31" i="3" s="1"/>
  <c r="B17" i="3"/>
  <c r="B18" i="3" s="1"/>
  <c r="B4" i="3"/>
  <c r="B5" i="3" s="1"/>
  <c r="B6" i="3" s="1"/>
  <c r="B7" i="3" s="1"/>
  <c r="B8" i="3" s="1"/>
  <c r="B9" i="3" s="1"/>
  <c r="B10" i="3" s="1"/>
  <c r="B11" i="3" s="1"/>
  <c r="B12" i="3" s="1"/>
  <c r="D133" i="3"/>
  <c r="D120" i="3"/>
  <c r="D107" i="3"/>
  <c r="D95" i="3"/>
  <c r="D94" i="3"/>
  <c r="D81" i="3"/>
  <c r="D68" i="3"/>
  <c r="D55" i="3"/>
  <c r="D42" i="3"/>
  <c r="D29" i="3"/>
  <c r="D16" i="3"/>
  <c r="D56" i="3" l="1"/>
  <c r="D108" i="3"/>
  <c r="B13" i="3"/>
  <c r="D12" i="3"/>
  <c r="D134" i="3"/>
  <c r="D69" i="3"/>
  <c r="D43" i="3"/>
  <c r="D30" i="3"/>
  <c r="D17" i="3"/>
  <c r="B136" i="3"/>
  <c r="D135" i="3"/>
  <c r="B122" i="3"/>
  <c r="B110" i="3"/>
  <c r="D109" i="3"/>
  <c r="B97" i="3"/>
  <c r="D96" i="3"/>
  <c r="B83" i="3"/>
  <c r="B71" i="3"/>
  <c r="D70" i="3"/>
  <c r="B58" i="3"/>
  <c r="D57" i="3"/>
  <c r="B45" i="3"/>
  <c r="D44" i="3"/>
  <c r="B32" i="3"/>
  <c r="D31" i="3"/>
  <c r="D18" i="3"/>
  <c r="B19" i="3"/>
  <c r="D4" i="3"/>
  <c r="D5" i="3"/>
  <c r="F72" i="1" s="1"/>
  <c r="D6" i="3"/>
  <c r="D7" i="3"/>
  <c r="D8" i="3"/>
  <c r="D9" i="3"/>
  <c r="D10" i="3"/>
  <c r="D11" i="3"/>
  <c r="D3" i="3"/>
  <c r="F73" i="1" l="1"/>
  <c r="F68" i="1"/>
  <c r="F70" i="1"/>
  <c r="F71" i="1"/>
  <c r="F69" i="1"/>
  <c r="F74" i="1"/>
  <c r="B14" i="3"/>
  <c r="D13" i="3"/>
  <c r="B137" i="3"/>
  <c r="D136" i="3"/>
  <c r="B123" i="3"/>
  <c r="D122" i="3"/>
  <c r="B111" i="3"/>
  <c r="D110" i="3"/>
  <c r="D97" i="3"/>
  <c r="B98" i="3"/>
  <c r="B84" i="3"/>
  <c r="D83" i="3"/>
  <c r="B72" i="3"/>
  <c r="D71" i="3"/>
  <c r="B59" i="3"/>
  <c r="D58" i="3"/>
  <c r="B46" i="3"/>
  <c r="D45" i="3"/>
  <c r="B33" i="3"/>
  <c r="D32" i="3"/>
  <c r="B20" i="3"/>
  <c r="D19" i="3"/>
  <c r="B15" i="3" l="1"/>
  <c r="D15" i="3" s="1"/>
  <c r="D14" i="3"/>
  <c r="D137" i="3"/>
  <c r="B138" i="3"/>
  <c r="B124" i="3"/>
  <c r="D123" i="3"/>
  <c r="D111" i="3"/>
  <c r="B112" i="3"/>
  <c r="B99" i="3"/>
  <c r="D98" i="3"/>
  <c r="B85" i="3"/>
  <c r="D84" i="3"/>
  <c r="D72" i="3"/>
  <c r="B73" i="3"/>
  <c r="D59" i="3"/>
  <c r="B60" i="3"/>
  <c r="D46" i="3"/>
  <c r="B47" i="3"/>
  <c r="D33" i="3"/>
  <c r="B34" i="3"/>
  <c r="D20" i="3"/>
  <c r="B21" i="3"/>
  <c r="B139" i="3" l="1"/>
  <c r="D138" i="3"/>
  <c r="D124" i="3"/>
  <c r="B125" i="3"/>
  <c r="D112" i="3"/>
  <c r="B113" i="3"/>
  <c r="B100" i="3"/>
  <c r="D99" i="3"/>
  <c r="D85" i="3"/>
  <c r="B86" i="3"/>
  <c r="B74" i="3"/>
  <c r="D73" i="3"/>
  <c r="B61" i="3"/>
  <c r="D60" i="3"/>
  <c r="D47" i="3"/>
  <c r="B48" i="3"/>
  <c r="B35" i="3"/>
  <c r="D34" i="3"/>
  <c r="B22" i="3"/>
  <c r="D21" i="3"/>
  <c r="B140" i="3" l="1"/>
  <c r="D139" i="3"/>
  <c r="D125" i="3"/>
  <c r="B126" i="3"/>
  <c r="B114" i="3"/>
  <c r="D113" i="3"/>
  <c r="B101" i="3"/>
  <c r="D100" i="3"/>
  <c r="D86" i="3"/>
  <c r="B87" i="3"/>
  <c r="B75" i="3"/>
  <c r="D74" i="3"/>
  <c r="B62" i="3"/>
  <c r="D61" i="3"/>
  <c r="B49" i="3"/>
  <c r="D48" i="3"/>
  <c r="B36" i="3"/>
  <c r="D35" i="3"/>
  <c r="D22" i="3"/>
  <c r="B23" i="3"/>
  <c r="B141" i="3" l="1"/>
  <c r="D140" i="3"/>
  <c r="B127" i="3"/>
  <c r="D126" i="3"/>
  <c r="B115" i="3"/>
  <c r="D114" i="3"/>
  <c r="D101" i="3"/>
  <c r="B102" i="3"/>
  <c r="B88" i="3"/>
  <c r="D87" i="3"/>
  <c r="B76" i="3"/>
  <c r="D75" i="3"/>
  <c r="B63" i="3"/>
  <c r="D62" i="3"/>
  <c r="B50" i="3"/>
  <c r="D49" i="3"/>
  <c r="B37" i="3"/>
  <c r="D36" i="3"/>
  <c r="B24" i="3"/>
  <c r="D23" i="3"/>
  <c r="D141" i="3" l="1"/>
  <c r="B142" i="3"/>
  <c r="D142" i="3" s="1"/>
  <c r="B128" i="3"/>
  <c r="D127" i="3"/>
  <c r="D115" i="3"/>
  <c r="B116" i="3"/>
  <c r="D116" i="3" s="1"/>
  <c r="B103" i="3"/>
  <c r="D103" i="3" s="1"/>
  <c r="D102" i="3"/>
  <c r="B89" i="3"/>
  <c r="D88" i="3"/>
  <c r="D76" i="3"/>
  <c r="B77" i="3"/>
  <c r="D77" i="3" s="1"/>
  <c r="D63" i="3"/>
  <c r="B64" i="3"/>
  <c r="D64" i="3" s="1"/>
  <c r="D50" i="3"/>
  <c r="B51" i="3"/>
  <c r="D51" i="3" s="1"/>
  <c r="D37" i="3"/>
  <c r="B38" i="3"/>
  <c r="D38" i="3" s="1"/>
  <c r="D24" i="3"/>
  <c r="B25" i="3"/>
  <c r="D25" i="3" s="1"/>
  <c r="B143" i="3" l="1"/>
  <c r="D143" i="3" s="1"/>
  <c r="D128" i="3"/>
  <c r="B129" i="3"/>
  <c r="D129" i="3" s="1"/>
  <c r="B117" i="3"/>
  <c r="D117" i="3" s="1"/>
  <c r="B104" i="3"/>
  <c r="D104" i="3" s="1"/>
  <c r="D89" i="3"/>
  <c r="B90" i="3"/>
  <c r="D90" i="3" s="1"/>
  <c r="B78" i="3"/>
  <c r="D78" i="3" s="1"/>
  <c r="B65" i="3"/>
  <c r="D65" i="3" s="1"/>
  <c r="B52" i="3"/>
  <c r="D52" i="3" s="1"/>
  <c r="B39" i="3"/>
  <c r="D39" i="3" s="1"/>
  <c r="B26" i="3"/>
  <c r="D26" i="3" s="1"/>
  <c r="B144" i="3" l="1"/>
  <c r="D144" i="3" s="1"/>
  <c r="B130" i="3"/>
  <c r="D130" i="3" s="1"/>
  <c r="B118" i="3"/>
  <c r="D118" i="3" s="1"/>
  <c r="B105" i="3"/>
  <c r="D105" i="3" s="1"/>
  <c r="B91" i="3"/>
  <c r="D91" i="3" s="1"/>
  <c r="B79" i="3"/>
  <c r="D79" i="3" s="1"/>
  <c r="B66" i="3"/>
  <c r="D66" i="3" s="1"/>
  <c r="B53" i="3"/>
  <c r="D53" i="3" s="1"/>
  <c r="B40" i="3"/>
  <c r="D40" i="3" s="1"/>
  <c r="B27" i="3"/>
  <c r="D27" i="3" s="1"/>
  <c r="B145" i="3" l="1"/>
  <c r="D145" i="3" s="1"/>
  <c r="B131" i="3"/>
  <c r="D131" i="3" s="1"/>
  <c r="B119" i="3"/>
  <c r="D119" i="3" s="1"/>
  <c r="B106" i="3"/>
  <c r="D106" i="3" s="1"/>
  <c r="B92" i="3"/>
  <c r="D92" i="3" s="1"/>
  <c r="B80" i="3"/>
  <c r="D80" i="3" s="1"/>
  <c r="B67" i="3"/>
  <c r="D67" i="3" s="1"/>
  <c r="B54" i="3"/>
  <c r="D54" i="3" s="1"/>
  <c r="B41" i="3"/>
  <c r="D41" i="3" s="1"/>
  <c r="B28" i="3"/>
  <c r="D28" i="3" s="1"/>
  <c r="H66" i="1" l="1"/>
  <c r="G66" i="1"/>
  <c r="E66" i="1"/>
  <c r="H67" i="1"/>
  <c r="G73" i="1"/>
  <c r="H73" i="1"/>
  <c r="E73" i="1"/>
  <c r="G74" i="1"/>
  <c r="H70" i="1"/>
  <c r="G67" i="1"/>
  <c r="H68" i="1"/>
  <c r="H74" i="1"/>
  <c r="E72" i="1"/>
  <c r="E71" i="1"/>
  <c r="E69" i="1"/>
  <c r="E67" i="1"/>
  <c r="G68" i="1"/>
  <c r="E70" i="1"/>
  <c r="G69" i="1"/>
  <c r="H71" i="1"/>
  <c r="E74" i="1"/>
  <c r="G71" i="1"/>
  <c r="E68" i="1"/>
  <c r="G72" i="1"/>
  <c r="G70" i="1"/>
  <c r="H72" i="1"/>
  <c r="H69" i="1"/>
  <c r="B132" i="3"/>
  <c r="D132" i="3" s="1"/>
  <c r="B93" i="3"/>
  <c r="D93" i="3" s="1"/>
  <c r="I67" i="1" l="1"/>
  <c r="J67" i="1"/>
  <c r="I69" i="1"/>
  <c r="J69" i="1"/>
  <c r="I73" i="1"/>
  <c r="J73" i="1"/>
  <c r="I68" i="1"/>
  <c r="J68" i="1"/>
  <c r="J71" i="1"/>
  <c r="I71" i="1"/>
  <c r="I72" i="1"/>
  <c r="J72" i="1"/>
  <c r="J66" i="1"/>
  <c r="I66" i="1"/>
  <c r="I74" i="1"/>
  <c r="J74" i="1"/>
  <c r="J70" i="1"/>
  <c r="I70" i="1"/>
  <c r="M66" i="1"/>
  <c r="M69" i="1"/>
  <c r="M71" i="1"/>
  <c r="M73" i="1"/>
  <c r="M72" i="1"/>
  <c r="M68" i="1"/>
  <c r="M67" i="1"/>
  <c r="M70" i="1"/>
  <c r="M74" i="1"/>
  <c r="C127" i="1"/>
  <c r="C130" i="1"/>
  <c r="C126" i="1"/>
  <c r="C128" i="1"/>
  <c r="L72" i="1"/>
  <c r="L74" i="1"/>
  <c r="L73" i="1"/>
  <c r="L71" i="1"/>
  <c r="K69" i="1"/>
  <c r="F75" i="1"/>
  <c r="G75" i="1"/>
  <c r="R75" i="1" s="1"/>
  <c r="H75" i="1"/>
  <c r="S75" i="1" s="1"/>
  <c r="E75" i="1"/>
  <c r="P75" i="1" s="1"/>
  <c r="I75" i="1" l="1"/>
  <c r="I76" i="1" s="1"/>
  <c r="J75" i="1"/>
  <c r="J76" i="1" s="1"/>
  <c r="R70" i="1"/>
  <c r="P70" i="1"/>
  <c r="P66" i="1"/>
  <c r="P72" i="1"/>
  <c r="P68" i="1"/>
  <c r="P73" i="1"/>
  <c r="P71" i="1"/>
  <c r="P69" i="1"/>
  <c r="Q75" i="1"/>
  <c r="Q72" i="1"/>
  <c r="Q67" i="1"/>
  <c r="Q69" i="1"/>
  <c r="Q70" i="1"/>
  <c r="Q68" i="1"/>
  <c r="Q74" i="1"/>
  <c r="Q73" i="1"/>
  <c r="Q71" i="1"/>
  <c r="Q66" i="1"/>
  <c r="R66" i="1"/>
  <c r="S67" i="1"/>
  <c r="S73" i="1"/>
  <c r="S72" i="1"/>
  <c r="R67" i="1"/>
  <c r="S66" i="1"/>
  <c r="S70" i="1"/>
  <c r="S68" i="1"/>
  <c r="P74" i="1"/>
  <c r="S69" i="1"/>
  <c r="S74" i="1"/>
  <c r="S71" i="1"/>
  <c r="R71" i="1"/>
  <c r="R72" i="1"/>
  <c r="R73" i="1"/>
  <c r="R68" i="1"/>
  <c r="R69" i="1"/>
  <c r="P67" i="1"/>
  <c r="R74" i="1"/>
  <c r="L75" i="1"/>
  <c r="C131" i="1"/>
  <c r="C153" i="1" s="1"/>
  <c r="M75" i="1"/>
  <c r="N73" i="1" s="1"/>
  <c r="H29" i="1"/>
  <c r="I29" i="1" s="1"/>
  <c r="H30" i="1"/>
  <c r="I30" i="1" s="1"/>
  <c r="H31" i="1"/>
  <c r="I31" i="1" s="1"/>
  <c r="M30" i="1"/>
  <c r="M34" i="1"/>
  <c r="M31" i="1"/>
  <c r="N31" i="1"/>
  <c r="N30" i="1"/>
  <c r="N34" i="1"/>
  <c r="K34" i="1"/>
  <c r="K31" i="1"/>
  <c r="K30" i="1"/>
  <c r="L31" i="1"/>
  <c r="L30" i="1"/>
  <c r="L34" i="1"/>
  <c r="K70" i="1"/>
  <c r="K75" i="1" s="1"/>
  <c r="H34" i="1"/>
  <c r="I34" i="1" s="1"/>
  <c r="H25" i="1"/>
  <c r="H33" i="1"/>
  <c r="I33" i="1" s="1"/>
  <c r="H27" i="1"/>
  <c r="I27" i="1" s="1"/>
  <c r="H26" i="1"/>
  <c r="I26" i="1" s="1"/>
  <c r="K33" i="1"/>
  <c r="K29" i="1"/>
  <c r="K27" i="1"/>
  <c r="K26" i="1"/>
  <c r="K25" i="1"/>
  <c r="N33" i="1"/>
  <c r="N29" i="1"/>
  <c r="N27" i="1"/>
  <c r="N26" i="1"/>
  <c r="N25" i="1"/>
  <c r="M33" i="1"/>
  <c r="M29" i="1"/>
  <c r="M27" i="1"/>
  <c r="M26" i="1"/>
  <c r="M25" i="1"/>
  <c r="L33" i="1"/>
  <c r="L29" i="1"/>
  <c r="L27" i="1"/>
  <c r="L26" i="1"/>
  <c r="L25" i="1"/>
  <c r="J77" i="1" l="1"/>
  <c r="C123" i="1" s="1"/>
  <c r="C121" i="1"/>
  <c r="I77" i="1"/>
  <c r="C122" i="1" s="1"/>
  <c r="C120" i="1"/>
  <c r="C150" i="1"/>
  <c r="N66" i="1"/>
  <c r="M45" i="1" s="1"/>
  <c r="N72" i="1"/>
  <c r="N67" i="1"/>
  <c r="M46" i="1" s="1"/>
  <c r="N68" i="1"/>
  <c r="M47" i="1" s="1"/>
  <c r="N74" i="1"/>
  <c r="N70" i="1"/>
  <c r="N71" i="1"/>
  <c r="N69" i="1"/>
  <c r="M35" i="1"/>
  <c r="N35" i="1"/>
  <c r="K35" i="1"/>
  <c r="H35" i="1"/>
  <c r="L35" i="1"/>
  <c r="H36" i="1"/>
  <c r="L48" i="1" s="1"/>
  <c r="K36" i="1"/>
  <c r="L50" i="1" s="1"/>
  <c r="M36" i="1"/>
  <c r="L52" i="1" s="1"/>
  <c r="M52" i="1" s="1"/>
  <c r="N36" i="1"/>
  <c r="L53" i="1" s="1"/>
  <c r="L36" i="1"/>
  <c r="L51" i="1" s="1"/>
  <c r="M51" i="1" s="1"/>
  <c r="I25" i="1"/>
  <c r="C154" i="1"/>
  <c r="C152" i="1"/>
  <c r="C151" i="1"/>
  <c r="M50" i="1" l="1"/>
  <c r="C155" i="1"/>
  <c r="M53" i="1"/>
  <c r="M48" i="1"/>
  <c r="N75" i="1"/>
  <c r="I36" i="1"/>
  <c r="L49" i="1" s="1"/>
  <c r="M49" i="1" s="1"/>
  <c r="I35" i="1"/>
  <c r="L54" i="1" l="1"/>
  <c r="M54" i="1"/>
  <c r="N49" i="1" s="1"/>
  <c r="F58" i="1" l="1"/>
  <c r="F105" i="1" s="1"/>
  <c r="E58" i="1"/>
  <c r="E105" i="1" s="1"/>
  <c r="G58" i="1"/>
  <c r="G105" i="1" s="1"/>
  <c r="H58" i="1"/>
  <c r="H105" i="1" s="1"/>
  <c r="N45" i="1"/>
  <c r="N46" i="1"/>
  <c r="N53" i="1"/>
  <c r="N50" i="1"/>
  <c r="N47" i="1"/>
  <c r="N52" i="1"/>
  <c r="N51" i="1"/>
  <c r="N48" i="1"/>
  <c r="J105" i="1" l="1"/>
  <c r="I105" i="1"/>
  <c r="N54" i="1"/>
  <c r="H90" i="1"/>
  <c r="H109" i="1" s="1"/>
  <c r="E90" i="1"/>
  <c r="F90" i="1"/>
  <c r="F109" i="1" s="1"/>
  <c r="G90" i="1"/>
  <c r="G109" i="1" s="1"/>
  <c r="H57" i="1"/>
  <c r="H104" i="1" s="1"/>
  <c r="E57" i="1"/>
  <c r="E104" i="1" s="1"/>
  <c r="G57" i="1"/>
  <c r="G104" i="1" s="1"/>
  <c r="F57" i="1"/>
  <c r="F104" i="1" s="1"/>
  <c r="H86" i="1"/>
  <c r="G86" i="1"/>
  <c r="E86" i="1"/>
  <c r="F86" i="1"/>
  <c r="F91" i="1"/>
  <c r="F110" i="1" s="1"/>
  <c r="E91" i="1"/>
  <c r="G91" i="1"/>
  <c r="G110" i="1" s="1"/>
  <c r="H91" i="1"/>
  <c r="H110" i="1" s="1"/>
  <c r="E93" i="1"/>
  <c r="H93" i="1"/>
  <c r="H112" i="1" s="1"/>
  <c r="F93" i="1"/>
  <c r="F112" i="1" s="1"/>
  <c r="G93" i="1"/>
  <c r="G112" i="1" s="1"/>
  <c r="F92" i="1"/>
  <c r="F111" i="1" s="1"/>
  <c r="G92" i="1"/>
  <c r="G111" i="1" s="1"/>
  <c r="H92" i="1"/>
  <c r="H111" i="1" s="1"/>
  <c r="E92" i="1"/>
  <c r="F83" i="1"/>
  <c r="F102" i="1" s="1"/>
  <c r="G83" i="1"/>
  <c r="G102" i="1" s="1"/>
  <c r="E83" i="1"/>
  <c r="H83" i="1"/>
  <c r="H102" i="1" s="1"/>
  <c r="F84" i="1"/>
  <c r="F103" i="1" s="1"/>
  <c r="G84" i="1"/>
  <c r="G103" i="1" s="1"/>
  <c r="H84" i="1"/>
  <c r="H103" i="1" s="1"/>
  <c r="E84" i="1"/>
  <c r="G82" i="1"/>
  <c r="E82" i="1"/>
  <c r="H82" i="1"/>
  <c r="F82" i="1"/>
  <c r="F101" i="1" s="1"/>
  <c r="I86" i="1" l="1"/>
  <c r="J86" i="1"/>
  <c r="I83" i="1"/>
  <c r="J83" i="1"/>
  <c r="J93" i="1"/>
  <c r="I93" i="1"/>
  <c r="I90" i="1"/>
  <c r="J90" i="1"/>
  <c r="I84" i="1"/>
  <c r="J84" i="1"/>
  <c r="J92" i="1"/>
  <c r="I92" i="1"/>
  <c r="J82" i="1"/>
  <c r="I82" i="1"/>
  <c r="I91" i="1"/>
  <c r="J91" i="1"/>
  <c r="J104" i="1"/>
  <c r="I104" i="1"/>
  <c r="F85" i="1"/>
  <c r="F59" i="1"/>
  <c r="D127" i="1"/>
  <c r="G85" i="1"/>
  <c r="G59" i="1"/>
  <c r="D126" i="1"/>
  <c r="D128" i="1"/>
  <c r="E85" i="1"/>
  <c r="E59" i="1"/>
  <c r="H85" i="1"/>
  <c r="H59" i="1"/>
  <c r="E110" i="1"/>
  <c r="E103" i="1"/>
  <c r="E111" i="1"/>
  <c r="H101" i="1"/>
  <c r="E102" i="1"/>
  <c r="E101" i="1"/>
  <c r="E109" i="1"/>
  <c r="G101" i="1"/>
  <c r="E112" i="1"/>
  <c r="J111" i="1" l="1"/>
  <c r="I111" i="1"/>
  <c r="J112" i="1"/>
  <c r="I112" i="1"/>
  <c r="J101" i="1"/>
  <c r="I101" i="1"/>
  <c r="I110" i="1"/>
  <c r="J110" i="1"/>
  <c r="J109" i="1"/>
  <c r="I109" i="1"/>
  <c r="I102" i="1"/>
  <c r="J102" i="1"/>
  <c r="J103" i="1"/>
  <c r="I103" i="1"/>
  <c r="J85" i="1"/>
  <c r="I85" i="1"/>
  <c r="H106" i="1"/>
  <c r="H108" i="1"/>
  <c r="H107" i="1"/>
  <c r="E107" i="1"/>
  <c r="E106" i="1"/>
  <c r="E108" i="1"/>
  <c r="G108" i="1"/>
  <c r="G107" i="1"/>
  <c r="G106" i="1"/>
  <c r="F108" i="1"/>
  <c r="F107" i="1"/>
  <c r="F106" i="1"/>
  <c r="E128" i="1"/>
  <c r="E126" i="1"/>
  <c r="F89" i="1"/>
  <c r="F88" i="1"/>
  <c r="F87" i="1"/>
  <c r="E127" i="1"/>
  <c r="G89" i="1"/>
  <c r="G88" i="1"/>
  <c r="G87" i="1"/>
  <c r="H87" i="1"/>
  <c r="H88" i="1"/>
  <c r="H89" i="1"/>
  <c r="E89" i="1"/>
  <c r="E87" i="1"/>
  <c r="E88" i="1"/>
  <c r="J108" i="1" l="1"/>
  <c r="I108" i="1"/>
  <c r="I88" i="1"/>
  <c r="J88" i="1"/>
  <c r="I87" i="1"/>
  <c r="J87" i="1"/>
  <c r="I106" i="1"/>
  <c r="J106" i="1"/>
  <c r="I107" i="1"/>
  <c r="J107" i="1"/>
  <c r="J89" i="1"/>
  <c r="I89" i="1"/>
  <c r="D130" i="1"/>
  <c r="E94" i="1"/>
  <c r="E130" i="1"/>
  <c r="D129" i="1"/>
  <c r="E129" i="1"/>
  <c r="F94" i="1"/>
  <c r="Q87" i="1" s="1"/>
  <c r="G94" i="1"/>
  <c r="R89" i="1" s="1"/>
  <c r="H94" i="1"/>
  <c r="S89" i="1" s="1"/>
  <c r="D131" i="1" l="1"/>
  <c r="D151" i="1" s="1"/>
  <c r="E131" i="1"/>
  <c r="E153" i="1" s="1"/>
  <c r="Q89" i="1"/>
  <c r="Q88" i="1"/>
  <c r="S87" i="1"/>
  <c r="I94" i="1"/>
  <c r="I95" i="1" s="1"/>
  <c r="P90" i="1"/>
  <c r="P86" i="1"/>
  <c r="P82" i="1"/>
  <c r="E113" i="1"/>
  <c r="P107" i="1" s="1"/>
  <c r="P84" i="1"/>
  <c r="P83" i="1"/>
  <c r="P92" i="1"/>
  <c r="P85" i="1"/>
  <c r="P91" i="1"/>
  <c r="P93" i="1"/>
  <c r="P89" i="1"/>
  <c r="R88" i="1"/>
  <c r="R87" i="1"/>
  <c r="P88" i="1"/>
  <c r="H113" i="1"/>
  <c r="S107" i="1" s="1"/>
  <c r="S85" i="1"/>
  <c r="S92" i="1"/>
  <c r="S90" i="1"/>
  <c r="S86" i="1"/>
  <c r="S84" i="1"/>
  <c r="S82" i="1"/>
  <c r="S83" i="1"/>
  <c r="S93" i="1"/>
  <c r="S91" i="1"/>
  <c r="Q82" i="1"/>
  <c r="F113" i="1"/>
  <c r="Q106" i="1" s="1"/>
  <c r="Q90" i="1"/>
  <c r="Q83" i="1"/>
  <c r="Q85" i="1"/>
  <c r="Q84" i="1"/>
  <c r="Q92" i="1"/>
  <c r="Q86" i="1"/>
  <c r="Q91" i="1"/>
  <c r="Q93" i="1"/>
  <c r="J94" i="1"/>
  <c r="J95" i="1" s="1"/>
  <c r="J96" i="1" s="1"/>
  <c r="S88" i="1"/>
  <c r="P87" i="1"/>
  <c r="R83" i="1"/>
  <c r="G113" i="1"/>
  <c r="R106" i="1" s="1"/>
  <c r="R92" i="1"/>
  <c r="R84" i="1"/>
  <c r="R93" i="1"/>
  <c r="R85" i="1"/>
  <c r="R91" i="1"/>
  <c r="R86" i="1"/>
  <c r="R90" i="1"/>
  <c r="R82" i="1"/>
  <c r="D152" i="1" l="1"/>
  <c r="D154" i="1"/>
  <c r="D153" i="1"/>
  <c r="E151" i="1"/>
  <c r="D150" i="1"/>
  <c r="D120" i="1"/>
  <c r="I96" i="1"/>
  <c r="D122" i="1" s="1"/>
  <c r="P108" i="1"/>
  <c r="R108" i="1"/>
  <c r="E150" i="1"/>
  <c r="E152" i="1"/>
  <c r="J113" i="1"/>
  <c r="J114" i="1" s="1"/>
  <c r="P94" i="1"/>
  <c r="Q102" i="1"/>
  <c r="Q105" i="1"/>
  <c r="Q107" i="1"/>
  <c r="Q103" i="1"/>
  <c r="Q101" i="1"/>
  <c r="Q110" i="1"/>
  <c r="Q111" i="1"/>
  <c r="Q108" i="1"/>
  <c r="Q109" i="1"/>
  <c r="Q112" i="1"/>
  <c r="Q104" i="1"/>
  <c r="E154" i="1"/>
  <c r="R94" i="1"/>
  <c r="R111" i="1"/>
  <c r="R105" i="1"/>
  <c r="R104" i="1"/>
  <c r="R102" i="1"/>
  <c r="R112" i="1"/>
  <c r="R110" i="1"/>
  <c r="R103" i="1"/>
  <c r="R107" i="1"/>
  <c r="R101" i="1"/>
  <c r="R109" i="1"/>
  <c r="Q94" i="1"/>
  <c r="S94" i="1"/>
  <c r="S106" i="1"/>
  <c r="P106" i="1"/>
  <c r="P101" i="1"/>
  <c r="P102" i="1"/>
  <c r="P103" i="1"/>
  <c r="P105" i="1"/>
  <c r="P104" i="1"/>
  <c r="P112" i="1"/>
  <c r="P109" i="1"/>
  <c r="P110" i="1"/>
  <c r="P111" i="1"/>
  <c r="D123" i="1"/>
  <c r="D121" i="1"/>
  <c r="S109" i="1"/>
  <c r="S105" i="1"/>
  <c r="S110" i="1"/>
  <c r="S102" i="1"/>
  <c r="S108" i="1"/>
  <c r="S101" i="1"/>
  <c r="S104" i="1"/>
  <c r="S112" i="1"/>
  <c r="S111" i="1"/>
  <c r="S103" i="1"/>
  <c r="I113" i="1"/>
  <c r="I114" i="1" s="1"/>
  <c r="I115" i="1" s="1"/>
  <c r="D155" i="1" l="1"/>
  <c r="E155" i="1"/>
  <c r="E121" i="1"/>
  <c r="J115" i="1"/>
  <c r="E123" i="1" s="1"/>
  <c r="E122" i="1"/>
  <c r="Q113" i="1"/>
  <c r="S113" i="1"/>
  <c r="P113" i="1"/>
  <c r="R113" i="1"/>
  <c r="E120" i="1"/>
</calcChain>
</file>

<file path=xl/comments1.xml><?xml version="1.0" encoding="utf-8"?>
<comments xmlns="http://schemas.openxmlformats.org/spreadsheetml/2006/main">
  <authors>
    <author>Oskar Mair am Tinkhof</author>
  </authors>
  <commentList>
    <comment ref="D6" authorId="0" shapeId="0">
      <text>
        <r>
          <rPr>
            <sz val="9"/>
            <color indexed="81"/>
            <rFont val="Segoe UI"/>
            <family val="2"/>
          </rPr>
          <t>- Personen ab 6 Jahren.</t>
        </r>
      </text>
    </comment>
  </commentList>
</comments>
</file>

<file path=xl/sharedStrings.xml><?xml version="1.0" encoding="utf-8"?>
<sst xmlns="http://schemas.openxmlformats.org/spreadsheetml/2006/main" count="6764" uniqueCount="4398">
  <si>
    <t>zu Fuß</t>
  </si>
  <si>
    <t>Fahrrad</t>
  </si>
  <si>
    <t>PKW LenkerIn</t>
  </si>
  <si>
    <t>Stadt-Regionalbus</t>
  </si>
  <si>
    <t>Straßenbahn/Ubahn</t>
  </si>
  <si>
    <t>Eisen-/Schnellbahn oder Fernzug</t>
  </si>
  <si>
    <t>Reisebus</t>
  </si>
  <si>
    <t>Topografie</t>
  </si>
  <si>
    <t>Nähe zu Arbeitsplatzzentren</t>
  </si>
  <si>
    <t>Zugänglichkeit zur Haltestelle</t>
  </si>
  <si>
    <t>SUMME</t>
  </si>
  <si>
    <t>Summe</t>
  </si>
  <si>
    <t>Verkehrsträger</t>
  </si>
  <si>
    <t>Pkm Wohngebäude</t>
  </si>
  <si>
    <t>Wohngebäude</t>
  </si>
  <si>
    <t>Bürogebäude</t>
  </si>
  <si>
    <t>Gem_ID</t>
  </si>
  <si>
    <t>Gem_NAME</t>
  </si>
  <si>
    <t>Bundesland</t>
  </si>
  <si>
    <t>TYP</t>
  </si>
  <si>
    <t>10101</t>
  </si>
  <si>
    <t>Eisenstadt</t>
  </si>
  <si>
    <t>Burgenland</t>
  </si>
  <si>
    <t>10201</t>
  </si>
  <si>
    <t>Rust</t>
  </si>
  <si>
    <t>10301</t>
  </si>
  <si>
    <t>Breitenbrunn am Neusiedler See</t>
  </si>
  <si>
    <t>10302</t>
  </si>
  <si>
    <t>Donnerskirchen</t>
  </si>
  <si>
    <t>10303</t>
  </si>
  <si>
    <t>Großhöflein</t>
  </si>
  <si>
    <t>10304</t>
  </si>
  <si>
    <t>Hornstein</t>
  </si>
  <si>
    <t>10305</t>
  </si>
  <si>
    <t>Klingenbach</t>
  </si>
  <si>
    <t>10306</t>
  </si>
  <si>
    <t>Leithaprodersdorf</t>
  </si>
  <si>
    <t>10307</t>
  </si>
  <si>
    <t>Mörbisch am See</t>
  </si>
  <si>
    <t>10308</t>
  </si>
  <si>
    <t>Müllendorf</t>
  </si>
  <si>
    <t>10309</t>
  </si>
  <si>
    <t>Neufeld an der Leitha</t>
  </si>
  <si>
    <t>10310</t>
  </si>
  <si>
    <t>Oggau am Neusiedler See</t>
  </si>
  <si>
    <t>10311</t>
  </si>
  <si>
    <t>Oslip</t>
  </si>
  <si>
    <t>10312</t>
  </si>
  <si>
    <t>Purbach am Neusiedler See</t>
  </si>
  <si>
    <t>10313</t>
  </si>
  <si>
    <t>Sankt Margarethen im Burgenland</t>
  </si>
  <si>
    <t>10314</t>
  </si>
  <si>
    <t>Schützen am Gebirge</t>
  </si>
  <si>
    <t>10315</t>
  </si>
  <si>
    <t>Siegendorf</t>
  </si>
  <si>
    <t>10316</t>
  </si>
  <si>
    <t>Steinbrunn</t>
  </si>
  <si>
    <t>10317</t>
  </si>
  <si>
    <t>Trausdorf an der Wulka</t>
  </si>
  <si>
    <t>10318</t>
  </si>
  <si>
    <t>Wimpassing an der Leitha</t>
  </si>
  <si>
    <t>10319</t>
  </si>
  <si>
    <t>Wulkaprodersdorf</t>
  </si>
  <si>
    <t>10320</t>
  </si>
  <si>
    <t>Loretto</t>
  </si>
  <si>
    <t>10321</t>
  </si>
  <si>
    <t>Stotzing</t>
  </si>
  <si>
    <t>10322</t>
  </si>
  <si>
    <t>Zillingtal</t>
  </si>
  <si>
    <t>10323</t>
  </si>
  <si>
    <t>Zagersdorf</t>
  </si>
  <si>
    <t>10401</t>
  </si>
  <si>
    <t>Bocksdorf</t>
  </si>
  <si>
    <t>10402</t>
  </si>
  <si>
    <t>Burgauberg-Neudauberg</t>
  </si>
  <si>
    <t>10403</t>
  </si>
  <si>
    <t>Eberau</t>
  </si>
  <si>
    <t>10404</t>
  </si>
  <si>
    <t>Gerersdorf-Sulz</t>
  </si>
  <si>
    <t>10405</t>
  </si>
  <si>
    <t>Güssing</t>
  </si>
  <si>
    <t>10406</t>
  </si>
  <si>
    <t>Güttenbach</t>
  </si>
  <si>
    <t>10407</t>
  </si>
  <si>
    <t>Heiligenbrunn</t>
  </si>
  <si>
    <t>10408</t>
  </si>
  <si>
    <t>Kukmirn</t>
  </si>
  <si>
    <t>10409</t>
  </si>
  <si>
    <t>Neuberg im Burgenland</t>
  </si>
  <si>
    <t>10410</t>
  </si>
  <si>
    <t>Neustift bei Güssing</t>
  </si>
  <si>
    <t>10411</t>
  </si>
  <si>
    <t>Olbendorf</t>
  </si>
  <si>
    <t>10412</t>
  </si>
  <si>
    <t>Ollersdorf im Burgenland</t>
  </si>
  <si>
    <t>10413</t>
  </si>
  <si>
    <t>Sankt Michael im Burgenland</t>
  </si>
  <si>
    <t>10414</t>
  </si>
  <si>
    <t>Stegersbach</t>
  </si>
  <si>
    <t>10415</t>
  </si>
  <si>
    <t>Stinatz</t>
  </si>
  <si>
    <t>10416</t>
  </si>
  <si>
    <t>Strem</t>
  </si>
  <si>
    <t>10417</t>
  </si>
  <si>
    <t>Tobaj</t>
  </si>
  <si>
    <t>10418</t>
  </si>
  <si>
    <t>Hackerberg</t>
  </si>
  <si>
    <t>10419</t>
  </si>
  <si>
    <t>Wörterberg</t>
  </si>
  <si>
    <t>10420</t>
  </si>
  <si>
    <t>Großmürbisch</t>
  </si>
  <si>
    <t>10421</t>
  </si>
  <si>
    <t>Inzenhof</t>
  </si>
  <si>
    <t>10422</t>
  </si>
  <si>
    <t>Kleinmürbisch</t>
  </si>
  <si>
    <t>10423</t>
  </si>
  <si>
    <t>Tschanigraben</t>
  </si>
  <si>
    <t>10424</t>
  </si>
  <si>
    <t>Heugraben</t>
  </si>
  <si>
    <t>10425</t>
  </si>
  <si>
    <t>Rohr im Burgenland</t>
  </si>
  <si>
    <t>10426</t>
  </si>
  <si>
    <t>Bildein</t>
  </si>
  <si>
    <t>10427</t>
  </si>
  <si>
    <t>Rauchwart</t>
  </si>
  <si>
    <t>10428</t>
  </si>
  <si>
    <t>Moschendorf</t>
  </si>
  <si>
    <t>10501</t>
  </si>
  <si>
    <t>Deutsch Kaltenbrunn</t>
  </si>
  <si>
    <t>10502</t>
  </si>
  <si>
    <t>Eltendorf</t>
  </si>
  <si>
    <t>10503</t>
  </si>
  <si>
    <t>Heiligenkreuz im Lafnitztal</t>
  </si>
  <si>
    <t>10504</t>
  </si>
  <si>
    <t>Jennersdorf</t>
  </si>
  <si>
    <t>10505</t>
  </si>
  <si>
    <t>Minihof-Liebau</t>
  </si>
  <si>
    <t>10506</t>
  </si>
  <si>
    <t>Mogersdorf</t>
  </si>
  <si>
    <t>10507</t>
  </si>
  <si>
    <t>Neuhaus am Klausenbach</t>
  </si>
  <si>
    <t>10508</t>
  </si>
  <si>
    <t>Rudersdorf</t>
  </si>
  <si>
    <t>10509</t>
  </si>
  <si>
    <t>Sankt Martin an der Raab</t>
  </si>
  <si>
    <t>10510</t>
  </si>
  <si>
    <t>Weichselbaum</t>
  </si>
  <si>
    <t>10511</t>
  </si>
  <si>
    <t>Königsdorf</t>
  </si>
  <si>
    <t>10512</t>
  </si>
  <si>
    <t>Mühlgraben</t>
  </si>
  <si>
    <t>10601</t>
  </si>
  <si>
    <t>Draßburg</t>
  </si>
  <si>
    <t>10602</t>
  </si>
  <si>
    <t>Forchtenstein</t>
  </si>
  <si>
    <t>10603</t>
  </si>
  <si>
    <t>Hirm</t>
  </si>
  <si>
    <t>10604</t>
  </si>
  <si>
    <t>Loipersbach im Burgenland</t>
  </si>
  <si>
    <t>10605</t>
  </si>
  <si>
    <t>Marz</t>
  </si>
  <si>
    <t>10606</t>
  </si>
  <si>
    <t>Mattersburg</t>
  </si>
  <si>
    <t>10607</t>
  </si>
  <si>
    <t>Neudörfl</t>
  </si>
  <si>
    <t>10608</t>
  </si>
  <si>
    <t>Pöttelsdorf</t>
  </si>
  <si>
    <t>10609</t>
  </si>
  <si>
    <t>Pöttsching</t>
  </si>
  <si>
    <t>10610</t>
  </si>
  <si>
    <t>Rohrbach bei Mattersburg</t>
  </si>
  <si>
    <t>10611</t>
  </si>
  <si>
    <t>Bad Sauerbrunn</t>
  </si>
  <si>
    <t>10612</t>
  </si>
  <si>
    <t>Schattendorf</t>
  </si>
  <si>
    <t>10613</t>
  </si>
  <si>
    <t>Sieggraben</t>
  </si>
  <si>
    <t>10614</t>
  </si>
  <si>
    <t>Sigleß</t>
  </si>
  <si>
    <t>10615</t>
  </si>
  <si>
    <t>Wiesen</t>
  </si>
  <si>
    <t>10616</t>
  </si>
  <si>
    <t>Antau</t>
  </si>
  <si>
    <t>10617</t>
  </si>
  <si>
    <t>Baumgarten</t>
  </si>
  <si>
    <t>10618</t>
  </si>
  <si>
    <t>Zemendorf-Stöttera</t>
  </si>
  <si>
    <t>10619</t>
  </si>
  <si>
    <t>Krensdorf</t>
  </si>
  <si>
    <t>10701</t>
  </si>
  <si>
    <t>Andau</t>
  </si>
  <si>
    <t>10702</t>
  </si>
  <si>
    <t>Apetlon</t>
  </si>
  <si>
    <t>10703</t>
  </si>
  <si>
    <t>Bruckneudorf</t>
  </si>
  <si>
    <t>10704</t>
  </si>
  <si>
    <t>Deutsch Jahrndorf</t>
  </si>
  <si>
    <t>10705</t>
  </si>
  <si>
    <t>Frauenkirchen</t>
  </si>
  <si>
    <t>10706</t>
  </si>
  <si>
    <t>Gattendorf</t>
  </si>
  <si>
    <t>10707</t>
  </si>
  <si>
    <t>Gols</t>
  </si>
  <si>
    <t>10708</t>
  </si>
  <si>
    <t>Halbturn</t>
  </si>
  <si>
    <t>10709</t>
  </si>
  <si>
    <t>Illmitz</t>
  </si>
  <si>
    <t>10710</t>
  </si>
  <si>
    <t>Jois</t>
  </si>
  <si>
    <t>10711</t>
  </si>
  <si>
    <t>Kittsee</t>
  </si>
  <si>
    <t>10712</t>
  </si>
  <si>
    <t>Mönchhof</t>
  </si>
  <si>
    <t>10713</t>
  </si>
  <si>
    <t>Neusiedl am See</t>
  </si>
  <si>
    <t>10714</t>
  </si>
  <si>
    <t>Nickelsdorf</t>
  </si>
  <si>
    <t>10715</t>
  </si>
  <si>
    <t>Pama</t>
  </si>
  <si>
    <t>10716</t>
  </si>
  <si>
    <t>Pamhagen</t>
  </si>
  <si>
    <t>10717</t>
  </si>
  <si>
    <t>Parndorf</t>
  </si>
  <si>
    <t>10718</t>
  </si>
  <si>
    <t>Podersdorf am See</t>
  </si>
  <si>
    <t>10719</t>
  </si>
  <si>
    <t>Sankt Andrä am Zicksee</t>
  </si>
  <si>
    <t>10720</t>
  </si>
  <si>
    <t>Tadten</t>
  </si>
  <si>
    <t>10721</t>
  </si>
  <si>
    <t>Wallern im Burgenland</t>
  </si>
  <si>
    <t>10722</t>
  </si>
  <si>
    <t>Weiden am See</t>
  </si>
  <si>
    <t>10723</t>
  </si>
  <si>
    <t>Winden am See</t>
  </si>
  <si>
    <t>10724</t>
  </si>
  <si>
    <t>Zurndorf</t>
  </si>
  <si>
    <t>10725</t>
  </si>
  <si>
    <t>Neudorf</t>
  </si>
  <si>
    <t>10726</t>
  </si>
  <si>
    <t>Potzneusiedl</t>
  </si>
  <si>
    <t>10727</t>
  </si>
  <si>
    <t>Edelstal</t>
  </si>
  <si>
    <t>10801</t>
  </si>
  <si>
    <t>Deutschkreutz</t>
  </si>
  <si>
    <t>10802</t>
  </si>
  <si>
    <t>Draßmarkt</t>
  </si>
  <si>
    <t>10803</t>
  </si>
  <si>
    <t>Frankenau-Unterpullendorf</t>
  </si>
  <si>
    <t>10804</t>
  </si>
  <si>
    <t>Großwarasdorf</t>
  </si>
  <si>
    <t>10805</t>
  </si>
  <si>
    <t>Horitschon</t>
  </si>
  <si>
    <t>10806</t>
  </si>
  <si>
    <t>Kaisersdorf</t>
  </si>
  <si>
    <t>10807</t>
  </si>
  <si>
    <t>Kobersdorf</t>
  </si>
  <si>
    <t>10808</t>
  </si>
  <si>
    <t>Lackenbach</t>
  </si>
  <si>
    <t>10809</t>
  </si>
  <si>
    <t>Lockenhaus</t>
  </si>
  <si>
    <t>10810</t>
  </si>
  <si>
    <t>Lutzmannsburg</t>
  </si>
  <si>
    <t>10811</t>
  </si>
  <si>
    <t>Mannersdorf an der Rabnitz</t>
  </si>
  <si>
    <t>10812</t>
  </si>
  <si>
    <t>Markt Sankt Martin</t>
  </si>
  <si>
    <t>10813</t>
  </si>
  <si>
    <t>Neckenmarkt</t>
  </si>
  <si>
    <t>10814</t>
  </si>
  <si>
    <t>Neutal</t>
  </si>
  <si>
    <t>10815</t>
  </si>
  <si>
    <t>Nikitsch</t>
  </si>
  <si>
    <t>10816</t>
  </si>
  <si>
    <t>Oberpullendorf</t>
  </si>
  <si>
    <t>10817</t>
  </si>
  <si>
    <t>Pilgersdorf</t>
  </si>
  <si>
    <t>10818</t>
  </si>
  <si>
    <t>Piringsdorf</t>
  </si>
  <si>
    <t>10819</t>
  </si>
  <si>
    <t>Raiding</t>
  </si>
  <si>
    <t>10820</t>
  </si>
  <si>
    <t>Ritzing</t>
  </si>
  <si>
    <t>10821</t>
  </si>
  <si>
    <t>Steinberg-Dörfl</t>
  </si>
  <si>
    <t>10822</t>
  </si>
  <si>
    <t>Stoob</t>
  </si>
  <si>
    <t>10823</t>
  </si>
  <si>
    <t>Weppersdorf</t>
  </si>
  <si>
    <t>10824</t>
  </si>
  <si>
    <t>Lackendorf</t>
  </si>
  <si>
    <t>10825</t>
  </si>
  <si>
    <t>Unterfrauenhaid</t>
  </si>
  <si>
    <t>10826</t>
  </si>
  <si>
    <t>Unterrabnitz-Schwendgraben</t>
  </si>
  <si>
    <t>10827</t>
  </si>
  <si>
    <t>Weingraben</t>
  </si>
  <si>
    <t>10828</t>
  </si>
  <si>
    <t>Oberloisdorf</t>
  </si>
  <si>
    <t>10901</t>
  </si>
  <si>
    <t>Bad Tatzmannsdorf</t>
  </si>
  <si>
    <t>10902</t>
  </si>
  <si>
    <t>Bernstein</t>
  </si>
  <si>
    <t>10903</t>
  </si>
  <si>
    <t>Deutsch Schützen-Eisenberg</t>
  </si>
  <si>
    <t>10904</t>
  </si>
  <si>
    <t>Grafenschachen</t>
  </si>
  <si>
    <t>10905</t>
  </si>
  <si>
    <t>Großpetersdorf</t>
  </si>
  <si>
    <t>10906</t>
  </si>
  <si>
    <t>Hannersdorf</t>
  </si>
  <si>
    <t>10907</t>
  </si>
  <si>
    <t>Kemeten</t>
  </si>
  <si>
    <t>10908</t>
  </si>
  <si>
    <t>Kohfidisch</t>
  </si>
  <si>
    <t>10909</t>
  </si>
  <si>
    <t>Litzelsdorf</t>
  </si>
  <si>
    <t>10910</t>
  </si>
  <si>
    <t>Loipersdorf-Kitzladen</t>
  </si>
  <si>
    <t>10911</t>
  </si>
  <si>
    <t>Mariasdorf</t>
  </si>
  <si>
    <t>10912</t>
  </si>
  <si>
    <t>Markt Allhau</t>
  </si>
  <si>
    <t>10913</t>
  </si>
  <si>
    <t>Markt Neuhodis</t>
  </si>
  <si>
    <t>10914</t>
  </si>
  <si>
    <t>Mischendorf</t>
  </si>
  <si>
    <t>10915</t>
  </si>
  <si>
    <t>Oberdorf im Burgenland</t>
  </si>
  <si>
    <t>10916</t>
  </si>
  <si>
    <t>Oberschützen</t>
  </si>
  <si>
    <t>10917</t>
  </si>
  <si>
    <t>Oberwart</t>
  </si>
  <si>
    <t>10918</t>
  </si>
  <si>
    <t>Pinkafeld</t>
  </si>
  <si>
    <t>10919</t>
  </si>
  <si>
    <t>Rechnitz</t>
  </si>
  <si>
    <t>10920</t>
  </si>
  <si>
    <t>Riedlingsdorf</t>
  </si>
  <si>
    <t>10921</t>
  </si>
  <si>
    <t>Rotenturm an der Pinka</t>
  </si>
  <si>
    <t>10922</t>
  </si>
  <si>
    <t>Schachendorf</t>
  </si>
  <si>
    <t>10923</t>
  </si>
  <si>
    <t>Stadtschlaining</t>
  </si>
  <si>
    <t>10924</t>
  </si>
  <si>
    <t>Unterkohlstätten</t>
  </si>
  <si>
    <t>10925</t>
  </si>
  <si>
    <t>Unterwart</t>
  </si>
  <si>
    <t>10926</t>
  </si>
  <si>
    <t>Weiden bei Rechnitz</t>
  </si>
  <si>
    <t>10927</t>
  </si>
  <si>
    <t>Wiesfleck</t>
  </si>
  <si>
    <t>10928</t>
  </si>
  <si>
    <t>Wolfau</t>
  </si>
  <si>
    <t>10929</t>
  </si>
  <si>
    <t>Neustift an der Lafnitz</t>
  </si>
  <si>
    <t>10930</t>
  </si>
  <si>
    <t>Jabing</t>
  </si>
  <si>
    <t>10931</t>
  </si>
  <si>
    <t>Badersdorf</t>
  </si>
  <si>
    <t>10932</t>
  </si>
  <si>
    <t>Schandorf</t>
  </si>
  <si>
    <t>20101</t>
  </si>
  <si>
    <t>Klagenfurt am Wörthersee</t>
  </si>
  <si>
    <t>Kärnten</t>
  </si>
  <si>
    <t>20201</t>
  </si>
  <si>
    <t>Villach</t>
  </si>
  <si>
    <t>20302</t>
  </si>
  <si>
    <t>Dellach</t>
  </si>
  <si>
    <t>20305</t>
  </si>
  <si>
    <t>Hermagor-Pressegger See</t>
  </si>
  <si>
    <t>20306</t>
  </si>
  <si>
    <t>Kirchbach</t>
  </si>
  <si>
    <t>20307</t>
  </si>
  <si>
    <t>Kötschach-Mauthen</t>
  </si>
  <si>
    <t>20316</t>
  </si>
  <si>
    <t>St. Stefan im Gailtal</t>
  </si>
  <si>
    <t>20320</t>
  </si>
  <si>
    <t>Gitschtal</t>
  </si>
  <si>
    <t>20321</t>
  </si>
  <si>
    <t>Lesachtal</t>
  </si>
  <si>
    <t>20402</t>
  </si>
  <si>
    <t>Ebenthal in Kärnten</t>
  </si>
  <si>
    <t>20403</t>
  </si>
  <si>
    <t>Feistritz im Rosental</t>
  </si>
  <si>
    <t>20405</t>
  </si>
  <si>
    <t>Ferlach</t>
  </si>
  <si>
    <t>20409</t>
  </si>
  <si>
    <t>Grafenstein</t>
  </si>
  <si>
    <t>20412</t>
  </si>
  <si>
    <t>Keutschach am See</t>
  </si>
  <si>
    <t>20414</t>
  </si>
  <si>
    <t>Köttmannsdorf</t>
  </si>
  <si>
    <t>20415</t>
  </si>
  <si>
    <t>Krumpendorf am Wörthersee</t>
  </si>
  <si>
    <t>20416</t>
  </si>
  <si>
    <t>Ludmannsdorf</t>
  </si>
  <si>
    <t>20417</t>
  </si>
  <si>
    <t>Maria Rain</t>
  </si>
  <si>
    <t>20418</t>
  </si>
  <si>
    <t>Maria Saal</t>
  </si>
  <si>
    <t>20419</t>
  </si>
  <si>
    <t>Maria Wörth</t>
  </si>
  <si>
    <t>20421</t>
  </si>
  <si>
    <t>Moosburg</t>
  </si>
  <si>
    <t>20424</t>
  </si>
  <si>
    <t>Pörtschach am Wörther See</t>
  </si>
  <si>
    <t>20425</t>
  </si>
  <si>
    <t>Poggersdorf</t>
  </si>
  <si>
    <t>20428</t>
  </si>
  <si>
    <t>St. Margareten im Rosental</t>
  </si>
  <si>
    <t>20432</t>
  </si>
  <si>
    <t>Schiefling am Wörthersee</t>
  </si>
  <si>
    <t>20435</t>
  </si>
  <si>
    <t>Techelsberg am Wörther See</t>
  </si>
  <si>
    <t>20441</t>
  </si>
  <si>
    <t>Zell</t>
  </si>
  <si>
    <t>20442</t>
  </si>
  <si>
    <t>Magdalensberg</t>
  </si>
  <si>
    <t>20501</t>
  </si>
  <si>
    <t>Althofen</t>
  </si>
  <si>
    <t>20502</t>
  </si>
  <si>
    <t>Brückl</t>
  </si>
  <si>
    <t>20503</t>
  </si>
  <si>
    <t>Deutsch-Griffen</t>
  </si>
  <si>
    <t>20504</t>
  </si>
  <si>
    <t>Eberstein</t>
  </si>
  <si>
    <t>20505</t>
  </si>
  <si>
    <t>Friesach</t>
  </si>
  <si>
    <t>20506</t>
  </si>
  <si>
    <t>Glödnitz</t>
  </si>
  <si>
    <t>20508</t>
  </si>
  <si>
    <t>Gurk</t>
  </si>
  <si>
    <t>20509</t>
  </si>
  <si>
    <t>Guttaring</t>
  </si>
  <si>
    <t>20511</t>
  </si>
  <si>
    <t>Hüttenberg</t>
  </si>
  <si>
    <t>20512</t>
  </si>
  <si>
    <t>Kappel am Krappfeld</t>
  </si>
  <si>
    <t>20513</t>
  </si>
  <si>
    <t>Klein St. Paul</t>
  </si>
  <si>
    <t>20515</t>
  </si>
  <si>
    <t>Liebenfels</t>
  </si>
  <si>
    <t>20518</t>
  </si>
  <si>
    <t>Metnitz</t>
  </si>
  <si>
    <t>20519</t>
  </si>
  <si>
    <t>Micheldorf</t>
  </si>
  <si>
    <t>20520</t>
  </si>
  <si>
    <t>Mölbling</t>
  </si>
  <si>
    <t>20523</t>
  </si>
  <si>
    <t>St. Georgen am Längsee</t>
  </si>
  <si>
    <t>20527</t>
  </si>
  <si>
    <t>St. Veit an der Glan</t>
  </si>
  <si>
    <t>20530</t>
  </si>
  <si>
    <t>Straßburg</t>
  </si>
  <si>
    <t>20531</t>
  </si>
  <si>
    <t>Weitensfeld im Gurktal</t>
  </si>
  <si>
    <t>20534</t>
  </si>
  <si>
    <t>Frauenstein</t>
  </si>
  <si>
    <t>20601</t>
  </si>
  <si>
    <t>Bad Kleinkirchheim</t>
  </si>
  <si>
    <t>20602</t>
  </si>
  <si>
    <t>Baldramsdorf</t>
  </si>
  <si>
    <t>20603</t>
  </si>
  <si>
    <t>Berg im Drautal</t>
  </si>
  <si>
    <t>20604</t>
  </si>
  <si>
    <t>Dellach im Drautal</t>
  </si>
  <si>
    <t>20605</t>
  </si>
  <si>
    <t>Großkirchheim</t>
  </si>
  <si>
    <t>20607</t>
  </si>
  <si>
    <t>Flattach</t>
  </si>
  <si>
    <t>20608</t>
  </si>
  <si>
    <t>Gmünd in Kärnten</t>
  </si>
  <si>
    <t>20609</t>
  </si>
  <si>
    <t>Greifenburg</t>
  </si>
  <si>
    <t>20610</t>
  </si>
  <si>
    <t>Heiligenblut am Großglockner</t>
  </si>
  <si>
    <t>20611</t>
  </si>
  <si>
    <t>Irschen</t>
  </si>
  <si>
    <t>20613</t>
  </si>
  <si>
    <t>Kleblach-Lind</t>
  </si>
  <si>
    <t>20616</t>
  </si>
  <si>
    <t>Lendorf</t>
  </si>
  <si>
    <t>20618</t>
  </si>
  <si>
    <t>Mallnitz</t>
  </si>
  <si>
    <t>20619</t>
  </si>
  <si>
    <t>Malta</t>
  </si>
  <si>
    <t>20620</t>
  </si>
  <si>
    <t>Millstatt am See</t>
  </si>
  <si>
    <t>20622</t>
  </si>
  <si>
    <t>Mörtschach</t>
  </si>
  <si>
    <t>20624</t>
  </si>
  <si>
    <t>Mühldorf</t>
  </si>
  <si>
    <t>20625</t>
  </si>
  <si>
    <t>Oberdrauburg</t>
  </si>
  <si>
    <t>20627</t>
  </si>
  <si>
    <t>Obervellach</t>
  </si>
  <si>
    <t>20630</t>
  </si>
  <si>
    <t>Radenthein</t>
  </si>
  <si>
    <t>20631</t>
  </si>
  <si>
    <t>Rangersdorf</t>
  </si>
  <si>
    <t>20632</t>
  </si>
  <si>
    <t>Rennweg am Katschberg</t>
  </si>
  <si>
    <t>20633</t>
  </si>
  <si>
    <t>Sachsenburg</t>
  </si>
  <si>
    <t>20634</t>
  </si>
  <si>
    <t>Seeboden am Millstätter See</t>
  </si>
  <si>
    <t>20635</t>
  </si>
  <si>
    <t>Spittal an der Drau</t>
  </si>
  <si>
    <t>20636</t>
  </si>
  <si>
    <t>Stall</t>
  </si>
  <si>
    <t>20637</t>
  </si>
  <si>
    <t>Steinfeld</t>
  </si>
  <si>
    <t>20638</t>
  </si>
  <si>
    <t>Trebesing</t>
  </si>
  <si>
    <t>20639</t>
  </si>
  <si>
    <t>Weißensee</t>
  </si>
  <si>
    <t>20640</t>
  </si>
  <si>
    <t>Winklern</t>
  </si>
  <si>
    <t>20642</t>
  </si>
  <si>
    <t>Krems in Kärnten</t>
  </si>
  <si>
    <t>20643</t>
  </si>
  <si>
    <t>Lurnfeld</t>
  </si>
  <si>
    <t>20644</t>
  </si>
  <si>
    <t>Reißeck</t>
  </si>
  <si>
    <t>20701</t>
  </si>
  <si>
    <t>Afritz am See</t>
  </si>
  <si>
    <t>20702</t>
  </si>
  <si>
    <t>Arnoldstein</t>
  </si>
  <si>
    <t>20703</t>
  </si>
  <si>
    <t>Arriach</t>
  </si>
  <si>
    <t>20705</t>
  </si>
  <si>
    <t>Bad Bleiberg</t>
  </si>
  <si>
    <t>20707</t>
  </si>
  <si>
    <t>Feistritz an der Gail</t>
  </si>
  <si>
    <t>20708</t>
  </si>
  <si>
    <t>Feld am See</t>
  </si>
  <si>
    <t>20710</t>
  </si>
  <si>
    <t>Ferndorf</t>
  </si>
  <si>
    <t>20711</t>
  </si>
  <si>
    <t>Finkenstein am Faaker See</t>
  </si>
  <si>
    <t>20712</t>
  </si>
  <si>
    <t>Fresach</t>
  </si>
  <si>
    <t>20713</t>
  </si>
  <si>
    <t>Hohenthurn</t>
  </si>
  <si>
    <t>20719</t>
  </si>
  <si>
    <t>Nötsch im Gailtal</t>
  </si>
  <si>
    <t>20720</t>
  </si>
  <si>
    <t>Paternion</t>
  </si>
  <si>
    <t>20721</t>
  </si>
  <si>
    <t>Rosegg</t>
  </si>
  <si>
    <t>20722</t>
  </si>
  <si>
    <t>St. Jakob im Rosental</t>
  </si>
  <si>
    <t>20723</t>
  </si>
  <si>
    <t>Stockenboi</t>
  </si>
  <si>
    <t>20724</t>
  </si>
  <si>
    <t>Treffen am Ossiacher See</t>
  </si>
  <si>
    <t>20725</t>
  </si>
  <si>
    <t>Velden am Wörther See</t>
  </si>
  <si>
    <t>20726</t>
  </si>
  <si>
    <t>Weißenstein</t>
  </si>
  <si>
    <t>20727</t>
  </si>
  <si>
    <t>Wernberg</t>
  </si>
  <si>
    <t>20801</t>
  </si>
  <si>
    <t>Bleiburg</t>
  </si>
  <si>
    <t>20802</t>
  </si>
  <si>
    <t>Diex</t>
  </si>
  <si>
    <t>20803</t>
  </si>
  <si>
    <t>Eberndorf</t>
  </si>
  <si>
    <t>20804</t>
  </si>
  <si>
    <t>Eisenkappel-Vellach</t>
  </si>
  <si>
    <t>20805</t>
  </si>
  <si>
    <t>Feistritz ob Bleiburg</t>
  </si>
  <si>
    <t>20806</t>
  </si>
  <si>
    <t>Gallizien</t>
  </si>
  <si>
    <t>20807</t>
  </si>
  <si>
    <t>Globasnitz</t>
  </si>
  <si>
    <t>20808</t>
  </si>
  <si>
    <t>Griffen</t>
  </si>
  <si>
    <t>20810</t>
  </si>
  <si>
    <t>Neuhaus</t>
  </si>
  <si>
    <t>20812</t>
  </si>
  <si>
    <t>Ruden</t>
  </si>
  <si>
    <t>20813</t>
  </si>
  <si>
    <t>St. Kanzian am Klopeiner See</t>
  </si>
  <si>
    <t>20815</t>
  </si>
  <si>
    <t>Sittersdorf</t>
  </si>
  <si>
    <t>20817</t>
  </si>
  <si>
    <t>Völkermarkt</t>
  </si>
  <si>
    <t>20901</t>
  </si>
  <si>
    <t>Bad St. Leonhard im Lavanttal</t>
  </si>
  <si>
    <t>20905</t>
  </si>
  <si>
    <t>Frantschach-St. Gertraud</t>
  </si>
  <si>
    <t>20909</t>
  </si>
  <si>
    <t>Lavamünd</t>
  </si>
  <si>
    <t>20911</t>
  </si>
  <si>
    <t>Preitenegg</t>
  </si>
  <si>
    <t>20912</t>
  </si>
  <si>
    <t>Reichenfels</t>
  </si>
  <si>
    <t>20913</t>
  </si>
  <si>
    <t>St. Andrä</t>
  </si>
  <si>
    <t>20914</t>
  </si>
  <si>
    <t>St. Georgen im Lavanttal</t>
  </si>
  <si>
    <t>20918</t>
  </si>
  <si>
    <t>St. Paul im Lavanttal</t>
  </si>
  <si>
    <t>20923</t>
  </si>
  <si>
    <t>Wolfsberg</t>
  </si>
  <si>
    <t>21001</t>
  </si>
  <si>
    <t>Albeck</t>
  </si>
  <si>
    <t>21002</t>
  </si>
  <si>
    <t>Feldkirchen in Kärnten</t>
  </si>
  <si>
    <t>21003</t>
  </si>
  <si>
    <t>Glanegg</t>
  </si>
  <si>
    <t>21004</t>
  </si>
  <si>
    <t>Gnesau</t>
  </si>
  <si>
    <t>21005</t>
  </si>
  <si>
    <t>Himmelberg</t>
  </si>
  <si>
    <t>21006</t>
  </si>
  <si>
    <t>Ossiach</t>
  </si>
  <si>
    <t>21007</t>
  </si>
  <si>
    <t>Reichenau</t>
  </si>
  <si>
    <t>21008</t>
  </si>
  <si>
    <t>St. Urban</t>
  </si>
  <si>
    <t>21009</t>
  </si>
  <si>
    <t>Steindorf am Ossiacher See</t>
  </si>
  <si>
    <t>21010</t>
  </si>
  <si>
    <t>Steuerberg</t>
  </si>
  <si>
    <t>30101</t>
  </si>
  <si>
    <t>Krems an der Donau</t>
  </si>
  <si>
    <t>Niederösterreich</t>
  </si>
  <si>
    <t>30201</t>
  </si>
  <si>
    <t>St. Pölten</t>
  </si>
  <si>
    <t>30301</t>
  </si>
  <si>
    <t>Waidhofen an der Ybbs</t>
  </si>
  <si>
    <t>30401</t>
  </si>
  <si>
    <t>Wiener Neustadt</t>
  </si>
  <si>
    <t>30501</t>
  </si>
  <si>
    <t>Allhartsberg</t>
  </si>
  <si>
    <t>30502</t>
  </si>
  <si>
    <t>Amstetten</t>
  </si>
  <si>
    <t>30503</t>
  </si>
  <si>
    <t>Ardagger</t>
  </si>
  <si>
    <t>30504</t>
  </si>
  <si>
    <t>Aschbach-Markt</t>
  </si>
  <si>
    <t>30506</t>
  </si>
  <si>
    <t>Behamberg</t>
  </si>
  <si>
    <t>30507</t>
  </si>
  <si>
    <t>Biberbach</t>
  </si>
  <si>
    <t>30508</t>
  </si>
  <si>
    <t>Ennsdorf</t>
  </si>
  <si>
    <t>30509</t>
  </si>
  <si>
    <t>Ernsthofen</t>
  </si>
  <si>
    <t>30510</t>
  </si>
  <si>
    <t>Ertl</t>
  </si>
  <si>
    <t>30511</t>
  </si>
  <si>
    <t>Euratsfeld</t>
  </si>
  <si>
    <t>30512</t>
  </si>
  <si>
    <t>Ferschnitz</t>
  </si>
  <si>
    <t>30514</t>
  </si>
  <si>
    <t>Haag</t>
  </si>
  <si>
    <t>30515</t>
  </si>
  <si>
    <t>Haidershofen</t>
  </si>
  <si>
    <t>30516</t>
  </si>
  <si>
    <t>Hollenstein an der Ybbs</t>
  </si>
  <si>
    <t>30517</t>
  </si>
  <si>
    <t>Kematen an der Ybbs</t>
  </si>
  <si>
    <t>30520</t>
  </si>
  <si>
    <t>Neuhofen an der Ybbs</t>
  </si>
  <si>
    <t>30521</t>
  </si>
  <si>
    <t>Neustadtl an der Donau</t>
  </si>
  <si>
    <t>30522</t>
  </si>
  <si>
    <t>Oed-Oehling</t>
  </si>
  <si>
    <t>30524</t>
  </si>
  <si>
    <t>Opponitz</t>
  </si>
  <si>
    <t>30526</t>
  </si>
  <si>
    <t>St. Georgen am Reith</t>
  </si>
  <si>
    <t>30527</t>
  </si>
  <si>
    <t>St. Georgen am Ybbsfelde</t>
  </si>
  <si>
    <t>30529</t>
  </si>
  <si>
    <t>St. Pantaleon-Erla</t>
  </si>
  <si>
    <t>30530</t>
  </si>
  <si>
    <t>St. Peter in der Au</t>
  </si>
  <si>
    <t>30531</t>
  </si>
  <si>
    <t>St. Valentin</t>
  </si>
  <si>
    <t>30532</t>
  </si>
  <si>
    <t>Seitenstetten</t>
  </si>
  <si>
    <t>30533</t>
  </si>
  <si>
    <t>Sonntagberg</t>
  </si>
  <si>
    <t>30534</t>
  </si>
  <si>
    <t>Strengberg</t>
  </si>
  <si>
    <t>30536</t>
  </si>
  <si>
    <t>Viehdorf</t>
  </si>
  <si>
    <t>30538</t>
  </si>
  <si>
    <t>Wallsee-Sindelburg</t>
  </si>
  <si>
    <t>30539</t>
  </si>
  <si>
    <t>Weistrach</t>
  </si>
  <si>
    <t>30541</t>
  </si>
  <si>
    <t>Winklarn</t>
  </si>
  <si>
    <t>30542</t>
  </si>
  <si>
    <t>Wolfsbach</t>
  </si>
  <si>
    <t>30543</t>
  </si>
  <si>
    <t>Ybbsitz</t>
  </si>
  <si>
    <t>30544</t>
  </si>
  <si>
    <t>Zeillern</t>
  </si>
  <si>
    <t>30601</t>
  </si>
  <si>
    <t>Alland</t>
  </si>
  <si>
    <t>30602</t>
  </si>
  <si>
    <t>Altenmarkt an der Triesting</t>
  </si>
  <si>
    <t>30603</t>
  </si>
  <si>
    <t>Bad Vöslau</t>
  </si>
  <si>
    <t>30604</t>
  </si>
  <si>
    <t>Baden</t>
  </si>
  <si>
    <t>30605</t>
  </si>
  <si>
    <t>Berndorf</t>
  </si>
  <si>
    <t>30607</t>
  </si>
  <si>
    <t>Ebreichsdorf</t>
  </si>
  <si>
    <t>30608</t>
  </si>
  <si>
    <t>Enzesfeld-Lindabrunn</t>
  </si>
  <si>
    <t>30609</t>
  </si>
  <si>
    <t>Furth an der Triesting</t>
  </si>
  <si>
    <t>30612</t>
  </si>
  <si>
    <t>Günselsdorf</t>
  </si>
  <si>
    <t>30613</t>
  </si>
  <si>
    <t>Heiligenkreuz</t>
  </si>
  <si>
    <t>30614</t>
  </si>
  <si>
    <t>Hernstein</t>
  </si>
  <si>
    <t>30615</t>
  </si>
  <si>
    <t>Hirtenberg</t>
  </si>
  <si>
    <t>30616</t>
  </si>
  <si>
    <t>Klausen-Leopoldsdorf</t>
  </si>
  <si>
    <t>30618</t>
  </si>
  <si>
    <t>Kottingbrunn</t>
  </si>
  <si>
    <t>30620</t>
  </si>
  <si>
    <t>Leobersdorf</t>
  </si>
  <si>
    <t>30621</t>
  </si>
  <si>
    <t>Mitterndorf an der Fischa</t>
  </si>
  <si>
    <t>30623</t>
  </si>
  <si>
    <t>Oberwaltersdorf</t>
  </si>
  <si>
    <t>30625</t>
  </si>
  <si>
    <t>Pfaffstätten</t>
  </si>
  <si>
    <t>30626</t>
  </si>
  <si>
    <t>Pottendorf</t>
  </si>
  <si>
    <t>30627</t>
  </si>
  <si>
    <t>Pottenstein</t>
  </si>
  <si>
    <t>30629</t>
  </si>
  <si>
    <t>Reisenberg</t>
  </si>
  <si>
    <t>30631</t>
  </si>
  <si>
    <t>Schönau an der Triesting</t>
  </si>
  <si>
    <t>30633</t>
  </si>
  <si>
    <t>Seibersdorf</t>
  </si>
  <si>
    <t>30635</t>
  </si>
  <si>
    <t>Sooß</t>
  </si>
  <si>
    <t>30636</t>
  </si>
  <si>
    <t>Tattendorf</t>
  </si>
  <si>
    <t>30637</t>
  </si>
  <si>
    <t>Teesdorf</t>
  </si>
  <si>
    <t>30639</t>
  </si>
  <si>
    <t>Traiskirchen</t>
  </si>
  <si>
    <t>30641</t>
  </si>
  <si>
    <t>Trumau</t>
  </si>
  <si>
    <t>30645</t>
  </si>
  <si>
    <t>Weissenbach an der Triesting</t>
  </si>
  <si>
    <t>30646</t>
  </si>
  <si>
    <t>Blumau-Neurißhof</t>
  </si>
  <si>
    <t>30701</t>
  </si>
  <si>
    <t>Au am Leithaberge</t>
  </si>
  <si>
    <t>30702</t>
  </si>
  <si>
    <t>Bad Deutsch-Altenburg</t>
  </si>
  <si>
    <t>30703</t>
  </si>
  <si>
    <t>Berg</t>
  </si>
  <si>
    <t>30704</t>
  </si>
  <si>
    <t>Bruck an der Leitha</t>
  </si>
  <si>
    <t>30706</t>
  </si>
  <si>
    <t>Enzersdorf an der Fischa</t>
  </si>
  <si>
    <t>30708</t>
  </si>
  <si>
    <t>Göttlesbrunn-Arbesthal</t>
  </si>
  <si>
    <t>30709</t>
  </si>
  <si>
    <t>Götzendorf an der Leitha</t>
  </si>
  <si>
    <t>30710</t>
  </si>
  <si>
    <t>Hainburg a.d. Donau</t>
  </si>
  <si>
    <t>30711</t>
  </si>
  <si>
    <t>Haslau-Maria Ellend</t>
  </si>
  <si>
    <t>30712</t>
  </si>
  <si>
    <t>Höflein</t>
  </si>
  <si>
    <t>30713</t>
  </si>
  <si>
    <t>Hof am Leithaberge</t>
  </si>
  <si>
    <t>30715</t>
  </si>
  <si>
    <t>Hundsheim</t>
  </si>
  <si>
    <t>30716</t>
  </si>
  <si>
    <t>Mannersdorf am Leithagebirge</t>
  </si>
  <si>
    <t>30718</t>
  </si>
  <si>
    <t>Petronell-Carnuntum</t>
  </si>
  <si>
    <t>30719</t>
  </si>
  <si>
    <t>Prellenkirchen</t>
  </si>
  <si>
    <t>30721</t>
  </si>
  <si>
    <t>Rohrau</t>
  </si>
  <si>
    <t>30722</t>
  </si>
  <si>
    <t>Scharndorf</t>
  </si>
  <si>
    <t>30724</t>
  </si>
  <si>
    <t>Sommerein</t>
  </si>
  <si>
    <t>30726</t>
  </si>
  <si>
    <t>Trautmannsdorf an der Leitha</t>
  </si>
  <si>
    <t>30728</t>
  </si>
  <si>
    <t>Wolfsthal</t>
  </si>
  <si>
    <t>30801</t>
  </si>
  <si>
    <t>Aderklaa</t>
  </si>
  <si>
    <t>30802</t>
  </si>
  <si>
    <t>Andlersdorf</t>
  </si>
  <si>
    <t>30803</t>
  </si>
  <si>
    <t>Angern an der March</t>
  </si>
  <si>
    <t>30804</t>
  </si>
  <si>
    <t>Auersthal</t>
  </si>
  <si>
    <t>30805</t>
  </si>
  <si>
    <t>Bad Pirawarth</t>
  </si>
  <si>
    <t>30808</t>
  </si>
  <si>
    <t>Deutsch-Wagram</t>
  </si>
  <si>
    <t>30810</t>
  </si>
  <si>
    <t>Drösing</t>
  </si>
  <si>
    <t>30811</t>
  </si>
  <si>
    <t>Dürnkrut</t>
  </si>
  <si>
    <t>30812</t>
  </si>
  <si>
    <t>Ebenthal</t>
  </si>
  <si>
    <t>30813</t>
  </si>
  <si>
    <t>Eckartsau</t>
  </si>
  <si>
    <t>30814</t>
  </si>
  <si>
    <t>Engelhartstetten</t>
  </si>
  <si>
    <t>30817</t>
  </si>
  <si>
    <t>Gänserndorf</t>
  </si>
  <si>
    <t>30819</t>
  </si>
  <si>
    <t>Glinzendorf</t>
  </si>
  <si>
    <t>30821</t>
  </si>
  <si>
    <t>Groß-Enzersdorf</t>
  </si>
  <si>
    <t>30822</t>
  </si>
  <si>
    <t>Großhofen</t>
  </si>
  <si>
    <t>30824</t>
  </si>
  <si>
    <t>Groß-Schweinbarth</t>
  </si>
  <si>
    <t>30825</t>
  </si>
  <si>
    <t>Haringsee</t>
  </si>
  <si>
    <t>30826</t>
  </si>
  <si>
    <t>Hauskirchen</t>
  </si>
  <si>
    <t>30827</t>
  </si>
  <si>
    <t>Hohenau an der March</t>
  </si>
  <si>
    <t>30828</t>
  </si>
  <si>
    <t>Hohenruppersdorf</t>
  </si>
  <si>
    <t>30829</t>
  </si>
  <si>
    <t>Jedenspeigen</t>
  </si>
  <si>
    <t>30830</t>
  </si>
  <si>
    <t>Lassee</t>
  </si>
  <si>
    <t>30831</t>
  </si>
  <si>
    <t>Leopoldsdorf im Marchfelde</t>
  </si>
  <si>
    <t>30834</t>
  </si>
  <si>
    <t>Mannsdorf an der Donau</t>
  </si>
  <si>
    <t>30835</t>
  </si>
  <si>
    <t>Marchegg</t>
  </si>
  <si>
    <t>30836</t>
  </si>
  <si>
    <t>Markgrafneusiedl</t>
  </si>
  <si>
    <t>30838</t>
  </si>
  <si>
    <t>Matzen-Raggendorf</t>
  </si>
  <si>
    <t>30841</t>
  </si>
  <si>
    <t>Neusiedl an der Zaya</t>
  </si>
  <si>
    <t>30842</t>
  </si>
  <si>
    <t>Obersiebenbrunn</t>
  </si>
  <si>
    <t>30844</t>
  </si>
  <si>
    <t>Orth an der Donau</t>
  </si>
  <si>
    <t>30845</t>
  </si>
  <si>
    <t>Palterndorf-Dobermannsdorf</t>
  </si>
  <si>
    <t>30846</t>
  </si>
  <si>
    <t>Parbasdorf</t>
  </si>
  <si>
    <t>30848</t>
  </si>
  <si>
    <t>Prottes</t>
  </si>
  <si>
    <t>30849</t>
  </si>
  <si>
    <t>Raasdorf</t>
  </si>
  <si>
    <t>30850</t>
  </si>
  <si>
    <t>Ringelsdorf-Niederabsdorf</t>
  </si>
  <si>
    <t>30852</t>
  </si>
  <si>
    <t>Schönkirchen-Reyersdorf</t>
  </si>
  <si>
    <t>30854</t>
  </si>
  <si>
    <t>Spannberg</t>
  </si>
  <si>
    <t>30856</t>
  </si>
  <si>
    <t>Strasshof an der Nordbahn</t>
  </si>
  <si>
    <t>30857</t>
  </si>
  <si>
    <t>Sulz im Weinviertel</t>
  </si>
  <si>
    <t>30858</t>
  </si>
  <si>
    <t>Untersiebenbrunn</t>
  </si>
  <si>
    <t>30859</t>
  </si>
  <si>
    <t>Velm-Götzendorf</t>
  </si>
  <si>
    <t>30860</t>
  </si>
  <si>
    <t>Weikendorf</t>
  </si>
  <si>
    <t>30863</t>
  </si>
  <si>
    <t>Zistersdorf</t>
  </si>
  <si>
    <t>30865</t>
  </si>
  <si>
    <t>Weiden an der March</t>
  </si>
  <si>
    <t>30902</t>
  </si>
  <si>
    <t>Amaliendorf-Aalfang</t>
  </si>
  <si>
    <t>30903</t>
  </si>
  <si>
    <t>Brand-Nagelberg</t>
  </si>
  <si>
    <t>30904</t>
  </si>
  <si>
    <t>Eggern</t>
  </si>
  <si>
    <t>30906</t>
  </si>
  <si>
    <t>Eisgarn</t>
  </si>
  <si>
    <t>30908</t>
  </si>
  <si>
    <t>Gmünd</t>
  </si>
  <si>
    <t>30909</t>
  </si>
  <si>
    <t>Großdietmanns</t>
  </si>
  <si>
    <t>30910</t>
  </si>
  <si>
    <t>Bad Großpertholz</t>
  </si>
  <si>
    <t>30912</t>
  </si>
  <si>
    <t>Großschönau</t>
  </si>
  <si>
    <t>30913</t>
  </si>
  <si>
    <t>Moorbad Harbach</t>
  </si>
  <si>
    <t>30915</t>
  </si>
  <si>
    <t>Haugschlag</t>
  </si>
  <si>
    <t>30916</t>
  </si>
  <si>
    <t>Heidenreichstein</t>
  </si>
  <si>
    <t>30917</t>
  </si>
  <si>
    <t>Hirschbach</t>
  </si>
  <si>
    <t>30920</t>
  </si>
  <si>
    <t>Hoheneich</t>
  </si>
  <si>
    <t>30921</t>
  </si>
  <si>
    <t>Kirchberg am Walde</t>
  </si>
  <si>
    <t>30925</t>
  </si>
  <si>
    <t>Litschau</t>
  </si>
  <si>
    <t>30929</t>
  </si>
  <si>
    <t>Reingers</t>
  </si>
  <si>
    <t>30932</t>
  </si>
  <si>
    <t>St. Martin</t>
  </si>
  <si>
    <t>30935</t>
  </si>
  <si>
    <t>Schrems</t>
  </si>
  <si>
    <t>30939</t>
  </si>
  <si>
    <t>Unserfrau-Altweitra</t>
  </si>
  <si>
    <t>30940</t>
  </si>
  <si>
    <t>Waldenstein</t>
  </si>
  <si>
    <t>30942</t>
  </si>
  <si>
    <t>Weitra</t>
  </si>
  <si>
    <t>31001</t>
  </si>
  <si>
    <t>Alberndorf im Pulkautal</t>
  </si>
  <si>
    <t>31008</t>
  </si>
  <si>
    <t>Göllersdorf</t>
  </si>
  <si>
    <t>31009</t>
  </si>
  <si>
    <t>Grabern</t>
  </si>
  <si>
    <t>31014</t>
  </si>
  <si>
    <t>Guntersdorf</t>
  </si>
  <si>
    <t>31015</t>
  </si>
  <si>
    <t>Hadres</t>
  </si>
  <si>
    <t>31016</t>
  </si>
  <si>
    <t>Hardegg</t>
  </si>
  <si>
    <t>31018</t>
  </si>
  <si>
    <t>Haugsdorf</t>
  </si>
  <si>
    <t>31019</t>
  </si>
  <si>
    <t>Heldenberg</t>
  </si>
  <si>
    <t>31021</t>
  </si>
  <si>
    <t>Hohenwarth-Mühlbach a.M.</t>
  </si>
  <si>
    <t>31022</t>
  </si>
  <si>
    <t>Hollabrunn</t>
  </si>
  <si>
    <t>31025</t>
  </si>
  <si>
    <t>Mailberg</t>
  </si>
  <si>
    <t>31026</t>
  </si>
  <si>
    <t>Maissau</t>
  </si>
  <si>
    <t>31028</t>
  </si>
  <si>
    <t>Nappersdorf-Kammersdorf</t>
  </si>
  <si>
    <t>31033</t>
  </si>
  <si>
    <t>Pernersdorf</t>
  </si>
  <si>
    <t>31035</t>
  </si>
  <si>
    <t>Pulkau</t>
  </si>
  <si>
    <t>31036</t>
  </si>
  <si>
    <t>Ravelsbach</t>
  </si>
  <si>
    <t>31037</t>
  </si>
  <si>
    <t>Retz</t>
  </si>
  <si>
    <t>31038</t>
  </si>
  <si>
    <t>Retzbach</t>
  </si>
  <si>
    <t>31041</t>
  </si>
  <si>
    <t>Schrattenthal</t>
  </si>
  <si>
    <t>31042</t>
  </si>
  <si>
    <t>Seefeld-Kadolz</t>
  </si>
  <si>
    <t>31043</t>
  </si>
  <si>
    <t>Sitzendorf an der Schmida</t>
  </si>
  <si>
    <t>31051</t>
  </si>
  <si>
    <t>Wullersdorf</t>
  </si>
  <si>
    <t>31052</t>
  </si>
  <si>
    <t>Zellerndorf</t>
  </si>
  <si>
    <t>31053</t>
  </si>
  <si>
    <t>Ziersdorf</t>
  </si>
  <si>
    <t>31101</t>
  </si>
  <si>
    <t>Altenburg</t>
  </si>
  <si>
    <t>31102</t>
  </si>
  <si>
    <t>Brunn an der Wild</t>
  </si>
  <si>
    <t>31103</t>
  </si>
  <si>
    <t>Burgschleinitz-Kühnring</t>
  </si>
  <si>
    <t>31104</t>
  </si>
  <si>
    <t>Drosendorf-Zissersdorf</t>
  </si>
  <si>
    <t>31105</t>
  </si>
  <si>
    <t>Eggenburg</t>
  </si>
  <si>
    <t>31106</t>
  </si>
  <si>
    <t>Gars am Kamp</t>
  </si>
  <si>
    <t>31107</t>
  </si>
  <si>
    <t>Geras</t>
  </si>
  <si>
    <t>31109</t>
  </si>
  <si>
    <t>Horn</t>
  </si>
  <si>
    <t>31110</t>
  </si>
  <si>
    <t>Irnfritz-Messern</t>
  </si>
  <si>
    <t>31111</t>
  </si>
  <si>
    <t>Japons</t>
  </si>
  <si>
    <t>31113</t>
  </si>
  <si>
    <t>Langau</t>
  </si>
  <si>
    <t>31114</t>
  </si>
  <si>
    <t>Meiseldorf</t>
  </si>
  <si>
    <t>31117</t>
  </si>
  <si>
    <t>Pernegg</t>
  </si>
  <si>
    <t>31119</t>
  </si>
  <si>
    <t>Röhrenbach</t>
  </si>
  <si>
    <t>31120</t>
  </si>
  <si>
    <t>Röschitz</t>
  </si>
  <si>
    <t>31121</t>
  </si>
  <si>
    <t>Rosenburg-Mold</t>
  </si>
  <si>
    <t>31123</t>
  </si>
  <si>
    <t>St. Bernhard-Frauenhofen</t>
  </si>
  <si>
    <t>31124</t>
  </si>
  <si>
    <t>Sigmundsherberg</t>
  </si>
  <si>
    <t>31129</t>
  </si>
  <si>
    <t>Weitersfeld</t>
  </si>
  <si>
    <t>31130</t>
  </si>
  <si>
    <t>Straning-Grafenberg</t>
  </si>
  <si>
    <t>31201</t>
  </si>
  <si>
    <t>Bisamberg</t>
  </si>
  <si>
    <t>31202</t>
  </si>
  <si>
    <t>Enzersfeld im Weinviertel</t>
  </si>
  <si>
    <t>31203</t>
  </si>
  <si>
    <t>Ernstbrunn</t>
  </si>
  <si>
    <t>31204</t>
  </si>
  <si>
    <t>Großmugl</t>
  </si>
  <si>
    <t>31205</t>
  </si>
  <si>
    <t>Großrußbach</t>
  </si>
  <si>
    <t>31206</t>
  </si>
  <si>
    <t>Hagenbrunn</t>
  </si>
  <si>
    <t>31207</t>
  </si>
  <si>
    <t>Harmannsdorf</t>
  </si>
  <si>
    <t>31208</t>
  </si>
  <si>
    <t>Hausleiten</t>
  </si>
  <si>
    <t>31213</t>
  </si>
  <si>
    <t>Korneuburg</t>
  </si>
  <si>
    <t>31214</t>
  </si>
  <si>
    <t>Langenzersdorf</t>
  </si>
  <si>
    <t>31215</t>
  </si>
  <si>
    <t>Leitzersdorf</t>
  </si>
  <si>
    <t>31216</t>
  </si>
  <si>
    <t>Leobendorf</t>
  </si>
  <si>
    <t>31224</t>
  </si>
  <si>
    <t>Rußbach</t>
  </si>
  <si>
    <t>31226</t>
  </si>
  <si>
    <t>Sierndorf</t>
  </si>
  <si>
    <t>31227</t>
  </si>
  <si>
    <t>Spillern</t>
  </si>
  <si>
    <t>31228</t>
  </si>
  <si>
    <t>Stetteldorf am Wagram</t>
  </si>
  <si>
    <t>31229</t>
  </si>
  <si>
    <t>Stetten</t>
  </si>
  <si>
    <t>31230</t>
  </si>
  <si>
    <t>Stockerau</t>
  </si>
  <si>
    <t>31234</t>
  </si>
  <si>
    <t>Niederhollabrunn</t>
  </si>
  <si>
    <t>31301</t>
  </si>
  <si>
    <t>Aggsbach</t>
  </si>
  <si>
    <t>31302</t>
  </si>
  <si>
    <t>Albrechtsberg an der Großen Krems</t>
  </si>
  <si>
    <t>31303</t>
  </si>
  <si>
    <t>Bergern im Dunkelsteinerwald</t>
  </si>
  <si>
    <t>31304</t>
  </si>
  <si>
    <t>Dürnstein</t>
  </si>
  <si>
    <t>31308</t>
  </si>
  <si>
    <t>Grafenegg</t>
  </si>
  <si>
    <t>31309</t>
  </si>
  <si>
    <t>Furth bei Göttweig</t>
  </si>
  <si>
    <t>31310</t>
  </si>
  <si>
    <t>Gedersdorf</t>
  </si>
  <si>
    <t>31311</t>
  </si>
  <si>
    <t>Gföhl</t>
  </si>
  <si>
    <t>31315</t>
  </si>
  <si>
    <t>Hadersdorf-Kammern</t>
  </si>
  <si>
    <t>31319</t>
  </si>
  <si>
    <t>Jaidhof</t>
  </si>
  <si>
    <t>31321</t>
  </si>
  <si>
    <t>Krumau am Kamp</t>
  </si>
  <si>
    <t>31322</t>
  </si>
  <si>
    <t>Langenlois</t>
  </si>
  <si>
    <t>31323</t>
  </si>
  <si>
    <t>Lengenfeld</t>
  </si>
  <si>
    <t>31324</t>
  </si>
  <si>
    <t>Lichtenau im Waldviertel</t>
  </si>
  <si>
    <t>31326</t>
  </si>
  <si>
    <t>Maria Laach am Jauerling</t>
  </si>
  <si>
    <t>31327</t>
  </si>
  <si>
    <t>Mautern an der Donau</t>
  </si>
  <si>
    <t>31330</t>
  </si>
  <si>
    <t>31333</t>
  </si>
  <si>
    <t>Paudorf</t>
  </si>
  <si>
    <t>31336</t>
  </si>
  <si>
    <t>Rastenfeld</t>
  </si>
  <si>
    <t>31337</t>
  </si>
  <si>
    <t>Rohrendorf bei Krems</t>
  </si>
  <si>
    <t>31338</t>
  </si>
  <si>
    <t>Rossatz-Arnsdorf</t>
  </si>
  <si>
    <t>31340</t>
  </si>
  <si>
    <t>St. Leonhard am Hornerwald</t>
  </si>
  <si>
    <t>31343</t>
  </si>
  <si>
    <t>Senftenberg</t>
  </si>
  <si>
    <t>31344</t>
  </si>
  <si>
    <t>Spitz</t>
  </si>
  <si>
    <t>31346</t>
  </si>
  <si>
    <t>Straß im Straßertale</t>
  </si>
  <si>
    <t>31347</t>
  </si>
  <si>
    <t>Stratzing</t>
  </si>
  <si>
    <t>31350</t>
  </si>
  <si>
    <t>Weinzierl am Walde</t>
  </si>
  <si>
    <t>31351</t>
  </si>
  <si>
    <t>Weißenkirchen in der Wachau</t>
  </si>
  <si>
    <t>31355</t>
  </si>
  <si>
    <t>Schönberg am Kamp</t>
  </si>
  <si>
    <t>31356</t>
  </si>
  <si>
    <t>Droß</t>
  </si>
  <si>
    <t>31401</t>
  </si>
  <si>
    <t>Annaberg</t>
  </si>
  <si>
    <t>31402</t>
  </si>
  <si>
    <t>Eschenau</t>
  </si>
  <si>
    <t>31403</t>
  </si>
  <si>
    <t>Hainfeld</t>
  </si>
  <si>
    <t>31404</t>
  </si>
  <si>
    <t>Hohenberg</t>
  </si>
  <si>
    <t>31405</t>
  </si>
  <si>
    <t>Kaumberg</t>
  </si>
  <si>
    <t>31406</t>
  </si>
  <si>
    <t>Kleinzell</t>
  </si>
  <si>
    <t>31407</t>
  </si>
  <si>
    <t>Lilienfeld</t>
  </si>
  <si>
    <t>31408</t>
  </si>
  <si>
    <t>Mitterbach am Erlaufsee</t>
  </si>
  <si>
    <t>31409</t>
  </si>
  <si>
    <t>Ramsau</t>
  </si>
  <si>
    <t>31410</t>
  </si>
  <si>
    <t>Rohrbach an der Gölsen</t>
  </si>
  <si>
    <t>31411</t>
  </si>
  <si>
    <t>St. Aegyd am Neuwalde</t>
  </si>
  <si>
    <t>31412</t>
  </si>
  <si>
    <t>St. Veit an der Gölsen</t>
  </si>
  <si>
    <t>31413</t>
  </si>
  <si>
    <t>Traisen</t>
  </si>
  <si>
    <t>31414</t>
  </si>
  <si>
    <t>Türnitz</t>
  </si>
  <si>
    <t>31502</t>
  </si>
  <si>
    <t>Artstetten-Pöbring</t>
  </si>
  <si>
    <t>31503</t>
  </si>
  <si>
    <t>Bergland</t>
  </si>
  <si>
    <t>31504</t>
  </si>
  <si>
    <t>Bischofstetten</t>
  </si>
  <si>
    <t>31505</t>
  </si>
  <si>
    <t>Blindenmarkt</t>
  </si>
  <si>
    <t>31506</t>
  </si>
  <si>
    <t>Dorfstetten</t>
  </si>
  <si>
    <t>31507</t>
  </si>
  <si>
    <t>Dunkelsteinerwald</t>
  </si>
  <si>
    <t>31508</t>
  </si>
  <si>
    <t>Erlauf</t>
  </si>
  <si>
    <t>31509</t>
  </si>
  <si>
    <t>Golling an der Erlauf</t>
  </si>
  <si>
    <t>31511</t>
  </si>
  <si>
    <t>Hofamt Priel</t>
  </si>
  <si>
    <t>31513</t>
  </si>
  <si>
    <t>Hürm</t>
  </si>
  <si>
    <t>31514</t>
  </si>
  <si>
    <t>Kilb</t>
  </si>
  <si>
    <t>31515</t>
  </si>
  <si>
    <t>Kirnberg an der Mank</t>
  </si>
  <si>
    <t>31516</t>
  </si>
  <si>
    <t>Klein-Pöchlarn</t>
  </si>
  <si>
    <t>31517</t>
  </si>
  <si>
    <t>Krummnußbaum</t>
  </si>
  <si>
    <t>31519</t>
  </si>
  <si>
    <t>Leiben</t>
  </si>
  <si>
    <t>31520</t>
  </si>
  <si>
    <t>Loosdorf</t>
  </si>
  <si>
    <t>31521</t>
  </si>
  <si>
    <t>Mank</t>
  </si>
  <si>
    <t>31522</t>
  </si>
  <si>
    <t>Marbach an der Donau</t>
  </si>
  <si>
    <t>31523</t>
  </si>
  <si>
    <t>Maria Taferl</t>
  </si>
  <si>
    <t>31524</t>
  </si>
  <si>
    <t>Melk</t>
  </si>
  <si>
    <t>31525</t>
  </si>
  <si>
    <t>Münichreith-Laimbach</t>
  </si>
  <si>
    <t>31527</t>
  </si>
  <si>
    <t>Neumarkt an der Ybbs</t>
  </si>
  <si>
    <t>31528</t>
  </si>
  <si>
    <t>Nöchling</t>
  </si>
  <si>
    <t>31530</t>
  </si>
  <si>
    <t>Persenbeug-Gottsdorf</t>
  </si>
  <si>
    <t>31531</t>
  </si>
  <si>
    <t>Petzenkirchen</t>
  </si>
  <si>
    <t>31533</t>
  </si>
  <si>
    <t>Pöchlarn</t>
  </si>
  <si>
    <t>31534</t>
  </si>
  <si>
    <t>Pöggstall</t>
  </si>
  <si>
    <t>31535</t>
  </si>
  <si>
    <t>Raxendorf</t>
  </si>
  <si>
    <t>31537</t>
  </si>
  <si>
    <t>Ruprechtshofen</t>
  </si>
  <si>
    <t>31539</t>
  </si>
  <si>
    <t>St. Leonhard am Forst</t>
  </si>
  <si>
    <t>31540</t>
  </si>
  <si>
    <t>St. Martin-Karlsbach</t>
  </si>
  <si>
    <t>31541</t>
  </si>
  <si>
    <t>St. Oswald</t>
  </si>
  <si>
    <t>31542</t>
  </si>
  <si>
    <t>Schönbühel-Aggsbach</t>
  </si>
  <si>
    <t>31543</t>
  </si>
  <si>
    <t>Schollach</t>
  </si>
  <si>
    <t>31546</t>
  </si>
  <si>
    <t>Weiten</t>
  </si>
  <si>
    <t>31549</t>
  </si>
  <si>
    <t>Ybbs an der Donau</t>
  </si>
  <si>
    <t>31550</t>
  </si>
  <si>
    <t>Zelking-Matzleinsdorf</t>
  </si>
  <si>
    <t>31551</t>
  </si>
  <si>
    <t>Texingtal</t>
  </si>
  <si>
    <t>31552</t>
  </si>
  <si>
    <t>Yspertal</t>
  </si>
  <si>
    <t>31553</t>
  </si>
  <si>
    <t>Emmersdorf an der Donau</t>
  </si>
  <si>
    <t>31601</t>
  </si>
  <si>
    <t>Altlichtenwarth</t>
  </si>
  <si>
    <t>31603</t>
  </si>
  <si>
    <t>Asparn an der Zaya</t>
  </si>
  <si>
    <t>31604</t>
  </si>
  <si>
    <t>Bernhardsthal</t>
  </si>
  <si>
    <t>31605</t>
  </si>
  <si>
    <t>Bockfließ</t>
  </si>
  <si>
    <t>31606</t>
  </si>
  <si>
    <t>Drasenhofen</t>
  </si>
  <si>
    <t>31608</t>
  </si>
  <si>
    <t>Falkenstein</t>
  </si>
  <si>
    <t>31609</t>
  </si>
  <si>
    <t>Fallbach</t>
  </si>
  <si>
    <t>31611</t>
  </si>
  <si>
    <t>Gaubitsch</t>
  </si>
  <si>
    <t>31612</t>
  </si>
  <si>
    <t>Gaweinstal</t>
  </si>
  <si>
    <t>31613</t>
  </si>
  <si>
    <t>Gnadendorf</t>
  </si>
  <si>
    <t>31614</t>
  </si>
  <si>
    <t>Großebersdorf</t>
  </si>
  <si>
    <t>31615</t>
  </si>
  <si>
    <t>Großengersdorf</t>
  </si>
  <si>
    <t>31616</t>
  </si>
  <si>
    <t>Großharras</t>
  </si>
  <si>
    <t>31617</t>
  </si>
  <si>
    <t>Großkrut</t>
  </si>
  <si>
    <t>31620</t>
  </si>
  <si>
    <t>Hausbrunn</t>
  </si>
  <si>
    <t>31621</t>
  </si>
  <si>
    <t>Herrnbaumgarten</t>
  </si>
  <si>
    <t>31622</t>
  </si>
  <si>
    <t>Hochleithen</t>
  </si>
  <si>
    <t>31627</t>
  </si>
  <si>
    <t>Kreuttal</t>
  </si>
  <si>
    <t>31628</t>
  </si>
  <si>
    <t>Kreuzstetten</t>
  </si>
  <si>
    <t>31629</t>
  </si>
  <si>
    <t>Laa an der Thaya</t>
  </si>
  <si>
    <t>31630</t>
  </si>
  <si>
    <t>Ladendorf</t>
  </si>
  <si>
    <t>31633</t>
  </si>
  <si>
    <t>Mistelbach</t>
  </si>
  <si>
    <t>31634</t>
  </si>
  <si>
    <t>Neudorf bei Staatz</t>
  </si>
  <si>
    <t>31636</t>
  </si>
  <si>
    <t>Niederleis</t>
  </si>
  <si>
    <t>31642</t>
  </si>
  <si>
    <t>Pillichsdorf</t>
  </si>
  <si>
    <t>31644</t>
  </si>
  <si>
    <t>Poysdorf</t>
  </si>
  <si>
    <t>31645</t>
  </si>
  <si>
    <t>Rabensburg</t>
  </si>
  <si>
    <t>31646</t>
  </si>
  <si>
    <t>Schrattenberg</t>
  </si>
  <si>
    <t>31649</t>
  </si>
  <si>
    <t>Staatz</t>
  </si>
  <si>
    <t>31650</t>
  </si>
  <si>
    <t>Stronsdorf</t>
  </si>
  <si>
    <t>31651</t>
  </si>
  <si>
    <t>Ulrichskirchen-Schleinbach</t>
  </si>
  <si>
    <t>31652</t>
  </si>
  <si>
    <t>Unterstinkenbrunn</t>
  </si>
  <si>
    <t>31653</t>
  </si>
  <si>
    <t>Wildendürnbach</t>
  </si>
  <si>
    <t>31654</t>
  </si>
  <si>
    <t>Wilfersdorf</t>
  </si>
  <si>
    <t>31655</t>
  </si>
  <si>
    <t>Wolkersdorf im Weinviertel</t>
  </si>
  <si>
    <t>31658</t>
  </si>
  <si>
    <t>Ottenthal</t>
  </si>
  <si>
    <t>31701</t>
  </si>
  <si>
    <t>Achau</t>
  </si>
  <si>
    <t>31702</t>
  </si>
  <si>
    <t>Biedermannsdorf</t>
  </si>
  <si>
    <t>31703</t>
  </si>
  <si>
    <t>Breitenfurt bei Wien</t>
  </si>
  <si>
    <t>31704</t>
  </si>
  <si>
    <t>Brunn am Gebirge</t>
  </si>
  <si>
    <t>31706</t>
  </si>
  <si>
    <t>Gaaden</t>
  </si>
  <si>
    <t>31707</t>
  </si>
  <si>
    <t>Gießhübl</t>
  </si>
  <si>
    <t>31709</t>
  </si>
  <si>
    <t>Gumpoldskirchen</t>
  </si>
  <si>
    <t>31710</t>
  </si>
  <si>
    <t>Guntramsdorf</t>
  </si>
  <si>
    <t>31711</t>
  </si>
  <si>
    <t>Hennersdorf</t>
  </si>
  <si>
    <t>31712</t>
  </si>
  <si>
    <t>Hinterbrühl</t>
  </si>
  <si>
    <t>31713</t>
  </si>
  <si>
    <t>Kaltenleutgeben</t>
  </si>
  <si>
    <t>31714</t>
  </si>
  <si>
    <t>Laab im Walde</t>
  </si>
  <si>
    <t>31715</t>
  </si>
  <si>
    <t>Laxenburg</t>
  </si>
  <si>
    <t>31716</t>
  </si>
  <si>
    <t>Maria Enzersdorf</t>
  </si>
  <si>
    <t>31717</t>
  </si>
  <si>
    <t>Mödling</t>
  </si>
  <si>
    <t>31718</t>
  </si>
  <si>
    <t>Münchendorf</t>
  </si>
  <si>
    <t>31719</t>
  </si>
  <si>
    <t>Perchtoldsdorf</t>
  </si>
  <si>
    <t>31723</t>
  </si>
  <si>
    <t>Vösendorf</t>
  </si>
  <si>
    <t>31725</t>
  </si>
  <si>
    <t>Wiener Neudorf</t>
  </si>
  <si>
    <t>31726</t>
  </si>
  <si>
    <t>Wienerwald</t>
  </si>
  <si>
    <t>31801</t>
  </si>
  <si>
    <t>Altendorf</t>
  </si>
  <si>
    <t>31802</t>
  </si>
  <si>
    <t>Aspang-Markt</t>
  </si>
  <si>
    <t>31803</t>
  </si>
  <si>
    <t>Aspangberg-St. Peter</t>
  </si>
  <si>
    <t>31804</t>
  </si>
  <si>
    <t>Breitenau</t>
  </si>
  <si>
    <t>31805</t>
  </si>
  <si>
    <t>Breitenstein</t>
  </si>
  <si>
    <t>31806</t>
  </si>
  <si>
    <t>Buchbach</t>
  </si>
  <si>
    <t>31807</t>
  </si>
  <si>
    <t>Edlitz</t>
  </si>
  <si>
    <t>31808</t>
  </si>
  <si>
    <t>Enzenreith</t>
  </si>
  <si>
    <t>31809</t>
  </si>
  <si>
    <t>Feistritz am Wechsel</t>
  </si>
  <si>
    <t>31810</t>
  </si>
  <si>
    <t>Gloggnitz</t>
  </si>
  <si>
    <t>31811</t>
  </si>
  <si>
    <t>Grafenbach-St. Valentin</t>
  </si>
  <si>
    <t>31812</t>
  </si>
  <si>
    <t>Grimmenstein</t>
  </si>
  <si>
    <t>31813</t>
  </si>
  <si>
    <t>Grünbach am Schneeberg</t>
  </si>
  <si>
    <t>31814</t>
  </si>
  <si>
    <t>Kirchberg am Wechsel</t>
  </si>
  <si>
    <t>31815</t>
  </si>
  <si>
    <t>Mönichkirchen</t>
  </si>
  <si>
    <t>31817</t>
  </si>
  <si>
    <t>Natschbach-Loipersbach</t>
  </si>
  <si>
    <t>31818</t>
  </si>
  <si>
    <t>Neunkirchen</t>
  </si>
  <si>
    <t>31820</t>
  </si>
  <si>
    <t>Otterthal</t>
  </si>
  <si>
    <t>31821</t>
  </si>
  <si>
    <t>Payerbach</t>
  </si>
  <si>
    <t>31823</t>
  </si>
  <si>
    <t>Pitten</t>
  </si>
  <si>
    <t>31825</t>
  </si>
  <si>
    <t>Prigglitz</t>
  </si>
  <si>
    <t>31826</t>
  </si>
  <si>
    <t>Puchberg am Schneeberg</t>
  </si>
  <si>
    <t>31827</t>
  </si>
  <si>
    <t>Raach am Hochgebirge</t>
  </si>
  <si>
    <t>31829</t>
  </si>
  <si>
    <t>Reichenau an der Rax</t>
  </si>
  <si>
    <t>31830</t>
  </si>
  <si>
    <t>St. Corona am Wechsel</t>
  </si>
  <si>
    <t>31831</t>
  </si>
  <si>
    <t>St. Egyden am Steinfeld</t>
  </si>
  <si>
    <t>31832</t>
  </si>
  <si>
    <t>Scheiblingkirchen-Thernberg</t>
  </si>
  <si>
    <t>31833</t>
  </si>
  <si>
    <t>Schottwien</t>
  </si>
  <si>
    <t>31834</t>
  </si>
  <si>
    <t>Schrattenbach</t>
  </si>
  <si>
    <t>31835</t>
  </si>
  <si>
    <t>Schwarzau am Steinfeld</t>
  </si>
  <si>
    <t>31836</t>
  </si>
  <si>
    <t>Schwarzau im Gebirge</t>
  </si>
  <si>
    <t>31837</t>
  </si>
  <si>
    <t>Seebenstein</t>
  </si>
  <si>
    <t>31838</t>
  </si>
  <si>
    <t>Semmering</t>
  </si>
  <si>
    <t>31839</t>
  </si>
  <si>
    <t>Ternitz</t>
  </si>
  <si>
    <t>31840</t>
  </si>
  <si>
    <t>Thomasberg</t>
  </si>
  <si>
    <t>31841</t>
  </si>
  <si>
    <t>Trattenbach</t>
  </si>
  <si>
    <t>31842</t>
  </si>
  <si>
    <t>Bürg-Vöstenhof</t>
  </si>
  <si>
    <t>31843</t>
  </si>
  <si>
    <t>Warth</t>
  </si>
  <si>
    <t>31844</t>
  </si>
  <si>
    <t>Wartmannstetten</t>
  </si>
  <si>
    <t>31845</t>
  </si>
  <si>
    <t>Willendorf</t>
  </si>
  <si>
    <t>31846</t>
  </si>
  <si>
    <t>Wimpassing im Schwarzatale</t>
  </si>
  <si>
    <t>31847</t>
  </si>
  <si>
    <t>Würflach</t>
  </si>
  <si>
    <t>31848</t>
  </si>
  <si>
    <t>Zöbern</t>
  </si>
  <si>
    <t>31849</t>
  </si>
  <si>
    <t>Höflein an der Hohen Wand</t>
  </si>
  <si>
    <t>31901</t>
  </si>
  <si>
    <t>Altlengbach</t>
  </si>
  <si>
    <t>31902</t>
  </si>
  <si>
    <t>Asperhofen</t>
  </si>
  <si>
    <t>31903</t>
  </si>
  <si>
    <t>Böheimkirchen</t>
  </si>
  <si>
    <t>31904</t>
  </si>
  <si>
    <t>Brand-Laaben</t>
  </si>
  <si>
    <t>31905</t>
  </si>
  <si>
    <t>Eichgraben</t>
  </si>
  <si>
    <t>31906</t>
  </si>
  <si>
    <t>Frankenfels</t>
  </si>
  <si>
    <t>31907</t>
  </si>
  <si>
    <t>Gerersdorf</t>
  </si>
  <si>
    <t>31909</t>
  </si>
  <si>
    <t>Hofstetten-Grünau</t>
  </si>
  <si>
    <t>31910</t>
  </si>
  <si>
    <t>Hafnerbach</t>
  </si>
  <si>
    <t>31911</t>
  </si>
  <si>
    <t>Haunoldstein</t>
  </si>
  <si>
    <t>31912</t>
  </si>
  <si>
    <t>Herzogenburg</t>
  </si>
  <si>
    <t>31913</t>
  </si>
  <si>
    <t>Inzersdorf-Getzersdorf</t>
  </si>
  <si>
    <t>31915</t>
  </si>
  <si>
    <t>Kapelln</t>
  </si>
  <si>
    <t>31916</t>
  </si>
  <si>
    <t>Karlstetten</t>
  </si>
  <si>
    <t>31917</t>
  </si>
  <si>
    <t>Kasten bei Böheimkirchen</t>
  </si>
  <si>
    <t>31918</t>
  </si>
  <si>
    <t>Kirchberg an der Pielach</t>
  </si>
  <si>
    <t>31919</t>
  </si>
  <si>
    <t>Kirchstetten</t>
  </si>
  <si>
    <t>31920</t>
  </si>
  <si>
    <t>Loich</t>
  </si>
  <si>
    <t>31921</t>
  </si>
  <si>
    <t>Maria-Anzbach</t>
  </si>
  <si>
    <t>31922</t>
  </si>
  <si>
    <t>Markersdorf-Haindorf</t>
  </si>
  <si>
    <t>31923</t>
  </si>
  <si>
    <t>Michelbach</t>
  </si>
  <si>
    <t>31925</t>
  </si>
  <si>
    <t>Neidling</t>
  </si>
  <si>
    <t>31926</t>
  </si>
  <si>
    <t>Neulengbach</t>
  </si>
  <si>
    <t>31927</t>
  </si>
  <si>
    <t>Neustift-Innermanzing</t>
  </si>
  <si>
    <t>31928</t>
  </si>
  <si>
    <t>Nußdorf ob der Traisen</t>
  </si>
  <si>
    <t>31929</t>
  </si>
  <si>
    <t>Ober-Grafendorf</t>
  </si>
  <si>
    <t>31930</t>
  </si>
  <si>
    <t>Obritzberg-Rust</t>
  </si>
  <si>
    <t>31932</t>
  </si>
  <si>
    <t>Prinzersdorf</t>
  </si>
  <si>
    <t>31934</t>
  </si>
  <si>
    <t>Pyhra</t>
  </si>
  <si>
    <t>31935</t>
  </si>
  <si>
    <t>Rabenstein an der Pielach</t>
  </si>
  <si>
    <t>31938</t>
  </si>
  <si>
    <t>St. Margarethen an der Sierning</t>
  </si>
  <si>
    <t>31939</t>
  </si>
  <si>
    <t>Schwarzenbach an der Pielach</t>
  </si>
  <si>
    <t>31940</t>
  </si>
  <si>
    <t>Statzendorf</t>
  </si>
  <si>
    <t>31941</t>
  </si>
  <si>
    <t>Stössing</t>
  </si>
  <si>
    <t>31943</t>
  </si>
  <si>
    <t>Traismauer</t>
  </si>
  <si>
    <t>31945</t>
  </si>
  <si>
    <t>Weinburg</t>
  </si>
  <si>
    <t>31946</t>
  </si>
  <si>
    <t>Perschling</t>
  </si>
  <si>
    <t>31947</t>
  </si>
  <si>
    <t>Wilhelmsburg</t>
  </si>
  <si>
    <t>31948</t>
  </si>
  <si>
    <t>Wölbling</t>
  </si>
  <si>
    <t>32001</t>
  </si>
  <si>
    <t>Gaming</t>
  </si>
  <si>
    <t>32002</t>
  </si>
  <si>
    <t>Göstling an der Ybbs</t>
  </si>
  <si>
    <t>32003</t>
  </si>
  <si>
    <t>Gresten</t>
  </si>
  <si>
    <t>32004</t>
  </si>
  <si>
    <t>Gresten-Land</t>
  </si>
  <si>
    <t>32005</t>
  </si>
  <si>
    <t>Lunz am See</t>
  </si>
  <si>
    <t>32006</t>
  </si>
  <si>
    <t>Oberndorf an der Melk</t>
  </si>
  <si>
    <t>32007</t>
  </si>
  <si>
    <t>Puchenstuben</t>
  </si>
  <si>
    <t>32008</t>
  </si>
  <si>
    <t>Purgstall an der Erlauf</t>
  </si>
  <si>
    <t>32009</t>
  </si>
  <si>
    <t>Randegg</t>
  </si>
  <si>
    <t>32010</t>
  </si>
  <si>
    <t>Reinsberg</t>
  </si>
  <si>
    <t>32011</t>
  </si>
  <si>
    <t>St. Anton an der Jeßnitz</t>
  </si>
  <si>
    <t>32012</t>
  </si>
  <si>
    <t>St. Georgen an der Leys</t>
  </si>
  <si>
    <t>32013</t>
  </si>
  <si>
    <t>Scheibbs</t>
  </si>
  <si>
    <t>32014</t>
  </si>
  <si>
    <t>Steinakirchen am Forst</t>
  </si>
  <si>
    <t>32015</t>
  </si>
  <si>
    <t>Wang</t>
  </si>
  <si>
    <t>32016</t>
  </si>
  <si>
    <t>Wieselburg</t>
  </si>
  <si>
    <t>32017</t>
  </si>
  <si>
    <t>Wieselburg-Land</t>
  </si>
  <si>
    <t>32018</t>
  </si>
  <si>
    <t>Wolfpassing</t>
  </si>
  <si>
    <t>32101</t>
  </si>
  <si>
    <t>Absdorf</t>
  </si>
  <si>
    <t>32104</t>
  </si>
  <si>
    <t>Atzenbrugg</t>
  </si>
  <si>
    <t>32106</t>
  </si>
  <si>
    <t>Fels am Wagram</t>
  </si>
  <si>
    <t>32107</t>
  </si>
  <si>
    <t>Grafenwörth</t>
  </si>
  <si>
    <t>32109</t>
  </si>
  <si>
    <t>Großriedenthal</t>
  </si>
  <si>
    <t>32110</t>
  </si>
  <si>
    <t>Großweikersdorf</t>
  </si>
  <si>
    <t>32112</t>
  </si>
  <si>
    <t>Judenau-Baumgarten</t>
  </si>
  <si>
    <t>32114</t>
  </si>
  <si>
    <t>Kirchberg am Wagram</t>
  </si>
  <si>
    <t>32115</t>
  </si>
  <si>
    <t>Königsbrunn am Wagram</t>
  </si>
  <si>
    <t>32116</t>
  </si>
  <si>
    <t>Königstetten</t>
  </si>
  <si>
    <t>32119</t>
  </si>
  <si>
    <t>Langenrohr</t>
  </si>
  <si>
    <t>32120</t>
  </si>
  <si>
    <t>Michelhausen</t>
  </si>
  <si>
    <t>32131</t>
  </si>
  <si>
    <t>Sieghartskirchen</t>
  </si>
  <si>
    <t>32132</t>
  </si>
  <si>
    <t>Sitzenberg-Reidling</t>
  </si>
  <si>
    <t>32134</t>
  </si>
  <si>
    <t>Tulbing</t>
  </si>
  <si>
    <t>32135</t>
  </si>
  <si>
    <t>Tulln an der Donau</t>
  </si>
  <si>
    <t>32139</t>
  </si>
  <si>
    <t>Würmla</t>
  </si>
  <si>
    <t>32140</t>
  </si>
  <si>
    <t>Zeiselmauer-Wolfpassing</t>
  </si>
  <si>
    <t>32141</t>
  </si>
  <si>
    <t>Zwentendorf an der Donau</t>
  </si>
  <si>
    <t>32142</t>
  </si>
  <si>
    <t>St. Andrä-Wördern</t>
  </si>
  <si>
    <t>32143</t>
  </si>
  <si>
    <t>Muckendorf-Wipfing</t>
  </si>
  <si>
    <t>32202</t>
  </si>
  <si>
    <t>Dietmanns</t>
  </si>
  <si>
    <t>32203</t>
  </si>
  <si>
    <t>Dobersberg</t>
  </si>
  <si>
    <t>32206</t>
  </si>
  <si>
    <t>Gastern</t>
  </si>
  <si>
    <t>32207</t>
  </si>
  <si>
    <t>Groß-Siegharts</t>
  </si>
  <si>
    <t>32209</t>
  </si>
  <si>
    <t>Karlstein an der Thaya</t>
  </si>
  <si>
    <t>32210</t>
  </si>
  <si>
    <t>Kautzen</t>
  </si>
  <si>
    <t>32212</t>
  </si>
  <si>
    <t>Ludweis-Aigen</t>
  </si>
  <si>
    <t>32214</t>
  </si>
  <si>
    <t>Pfaffenschlag bei Waidhofen a.d.Thaya</t>
  </si>
  <si>
    <t>32216</t>
  </si>
  <si>
    <t>Raabs an der Thaya</t>
  </si>
  <si>
    <t>32217</t>
  </si>
  <si>
    <t>Thaya</t>
  </si>
  <si>
    <t>32219</t>
  </si>
  <si>
    <t>Vitis</t>
  </si>
  <si>
    <t>32220</t>
  </si>
  <si>
    <t>Waidhofen an der Thaya</t>
  </si>
  <si>
    <t>32221</t>
  </si>
  <si>
    <t>Waidhofen an der Thaya-Land</t>
  </si>
  <si>
    <t>32222</t>
  </si>
  <si>
    <t>Waldkirchen an der Thaya</t>
  </si>
  <si>
    <t>32223</t>
  </si>
  <si>
    <t>Windigsteig</t>
  </si>
  <si>
    <t>32301</t>
  </si>
  <si>
    <t>Bad Fischau-Brunn</t>
  </si>
  <si>
    <t>32302</t>
  </si>
  <si>
    <t>Bad Schönau</t>
  </si>
  <si>
    <t>32304</t>
  </si>
  <si>
    <t>Ebenfurth</t>
  </si>
  <si>
    <t>32305</t>
  </si>
  <si>
    <t>Eggendorf</t>
  </si>
  <si>
    <t>32306</t>
  </si>
  <si>
    <t>Bad Erlach</t>
  </si>
  <si>
    <t>32307</t>
  </si>
  <si>
    <t>Felixdorf</t>
  </si>
  <si>
    <t>32308</t>
  </si>
  <si>
    <t>Gutenstein</t>
  </si>
  <si>
    <t>32309</t>
  </si>
  <si>
    <t>Hochneukirchen-Gschaidt</t>
  </si>
  <si>
    <t>32310</t>
  </si>
  <si>
    <t>Hochwolkersdorf</t>
  </si>
  <si>
    <t>32311</t>
  </si>
  <si>
    <t>Hohe Wand</t>
  </si>
  <si>
    <t>32312</t>
  </si>
  <si>
    <t>Hollenthon</t>
  </si>
  <si>
    <t>32313</t>
  </si>
  <si>
    <t>Katzelsdorf</t>
  </si>
  <si>
    <t>32314</t>
  </si>
  <si>
    <t>Kirchschlag in der Buckligen Welt</t>
  </si>
  <si>
    <t>32315</t>
  </si>
  <si>
    <t>Krumbach</t>
  </si>
  <si>
    <t>32316</t>
  </si>
  <si>
    <t>Lanzenkirchen</t>
  </si>
  <si>
    <t>32317</t>
  </si>
  <si>
    <t>Lichtenegg</t>
  </si>
  <si>
    <t>32318</t>
  </si>
  <si>
    <t>Lichtenwörth</t>
  </si>
  <si>
    <t>32319</t>
  </si>
  <si>
    <t>Markt Piesting</t>
  </si>
  <si>
    <t>32320</t>
  </si>
  <si>
    <t>Matzendorf-Hölles</t>
  </si>
  <si>
    <t>32321</t>
  </si>
  <si>
    <t>Miesenbach</t>
  </si>
  <si>
    <t>32322</t>
  </si>
  <si>
    <t>Muggendorf</t>
  </si>
  <si>
    <t>32323</t>
  </si>
  <si>
    <t>Pernitz</t>
  </si>
  <si>
    <t>32324</t>
  </si>
  <si>
    <t>Rohr im Gebirge</t>
  </si>
  <si>
    <t>32325</t>
  </si>
  <si>
    <t>Bromberg</t>
  </si>
  <si>
    <t>32326</t>
  </si>
  <si>
    <t>Schwarzenbach</t>
  </si>
  <si>
    <t>32327</t>
  </si>
  <si>
    <t>Sollenau</t>
  </si>
  <si>
    <t>32330</t>
  </si>
  <si>
    <t>Theresienfeld</t>
  </si>
  <si>
    <t>32331</t>
  </si>
  <si>
    <t>Waidmannsfeld</t>
  </si>
  <si>
    <t>32332</t>
  </si>
  <si>
    <t>Waldegg</t>
  </si>
  <si>
    <t>32333</t>
  </si>
  <si>
    <t>Walpersbach</t>
  </si>
  <si>
    <t>32334</t>
  </si>
  <si>
    <t>Weikersdorf am Steinfelde</t>
  </si>
  <si>
    <t>32335</t>
  </si>
  <si>
    <t>Wiesmath</t>
  </si>
  <si>
    <t>32336</t>
  </si>
  <si>
    <t>Winzendorf-Muthmannsdorf</t>
  </si>
  <si>
    <t>32337</t>
  </si>
  <si>
    <t>Wöllersdorf-Steinabrückl</t>
  </si>
  <si>
    <t>32338</t>
  </si>
  <si>
    <t>Zillingdorf</t>
  </si>
  <si>
    <t>32401</t>
  </si>
  <si>
    <t>Ebergassing</t>
  </si>
  <si>
    <t>32402</t>
  </si>
  <si>
    <t>Fischamend</t>
  </si>
  <si>
    <t>32403</t>
  </si>
  <si>
    <t>Gablitz</t>
  </si>
  <si>
    <t>32404</t>
  </si>
  <si>
    <t>Gerasdorf bei Wien</t>
  </si>
  <si>
    <t>32405</t>
  </si>
  <si>
    <t>Gramatneusiedl</t>
  </si>
  <si>
    <t>32406</t>
  </si>
  <si>
    <t>Himberg</t>
  </si>
  <si>
    <t>32407</t>
  </si>
  <si>
    <t>Klein-Neusiedl</t>
  </si>
  <si>
    <t>32408</t>
  </si>
  <si>
    <t>Klosterneuburg</t>
  </si>
  <si>
    <t>32409</t>
  </si>
  <si>
    <t>Lanzendorf</t>
  </si>
  <si>
    <t>32410</t>
  </si>
  <si>
    <t>Leopoldsdorf</t>
  </si>
  <si>
    <t>32411</t>
  </si>
  <si>
    <t>Maria-Lanzendorf</t>
  </si>
  <si>
    <t>32412</t>
  </si>
  <si>
    <t>Mauerbach</t>
  </si>
  <si>
    <t>32413</t>
  </si>
  <si>
    <t>Moosbrunn</t>
  </si>
  <si>
    <t>32415</t>
  </si>
  <si>
    <t>Pressbaum</t>
  </si>
  <si>
    <t>32416</t>
  </si>
  <si>
    <t>Purkersdorf</t>
  </si>
  <si>
    <t>32417</t>
  </si>
  <si>
    <t>Rauchenwarth</t>
  </si>
  <si>
    <t>32418</t>
  </si>
  <si>
    <t>Schwadorf</t>
  </si>
  <si>
    <t>32419</t>
  </si>
  <si>
    <t>Schwechat</t>
  </si>
  <si>
    <t>32421</t>
  </si>
  <si>
    <t>Tullnerbach</t>
  </si>
  <si>
    <t>32423</t>
  </si>
  <si>
    <t>Wolfsgraben</t>
  </si>
  <si>
    <t>32424</t>
  </si>
  <si>
    <t>Zwölfaxing</t>
  </si>
  <si>
    <t>32501</t>
  </si>
  <si>
    <t>Allentsteig</t>
  </si>
  <si>
    <t>32502</t>
  </si>
  <si>
    <t>Arbesbach</t>
  </si>
  <si>
    <t>32503</t>
  </si>
  <si>
    <t>Bärnkopf</t>
  </si>
  <si>
    <t>32504</t>
  </si>
  <si>
    <t>Echsenbach</t>
  </si>
  <si>
    <t>32505</t>
  </si>
  <si>
    <t>Göpfritz an der Wild</t>
  </si>
  <si>
    <t>32506</t>
  </si>
  <si>
    <t>Grafenschlag</t>
  </si>
  <si>
    <t>32508</t>
  </si>
  <si>
    <t>Groß Gerungs</t>
  </si>
  <si>
    <t>32509</t>
  </si>
  <si>
    <t>Großgöttfritz</t>
  </si>
  <si>
    <t>32511</t>
  </si>
  <si>
    <t>Gutenbrunn</t>
  </si>
  <si>
    <t>32514</t>
  </si>
  <si>
    <t>Kirchschlag</t>
  </si>
  <si>
    <t>32515</t>
  </si>
  <si>
    <t>Kottes-Purk</t>
  </si>
  <si>
    <t>32516</t>
  </si>
  <si>
    <t>Langschlag</t>
  </si>
  <si>
    <t>32517</t>
  </si>
  <si>
    <t>Martinsberg</t>
  </si>
  <si>
    <t>32518</t>
  </si>
  <si>
    <t>Ottenschlag</t>
  </si>
  <si>
    <t>32519</t>
  </si>
  <si>
    <t>Altmelon</t>
  </si>
  <si>
    <t>32520</t>
  </si>
  <si>
    <t>Pölla</t>
  </si>
  <si>
    <t>32521</t>
  </si>
  <si>
    <t>Rappottenstein</t>
  </si>
  <si>
    <t>32522</t>
  </si>
  <si>
    <t>Sallingberg</t>
  </si>
  <si>
    <t>32523</t>
  </si>
  <si>
    <t>Schönbach</t>
  </si>
  <si>
    <t>32524</t>
  </si>
  <si>
    <t>Schwarzenau</t>
  </si>
  <si>
    <t>32525</t>
  </si>
  <si>
    <t>Schweiggers</t>
  </si>
  <si>
    <t>32528</t>
  </si>
  <si>
    <t>Bad Traunstein</t>
  </si>
  <si>
    <t>32529</t>
  </si>
  <si>
    <t>Waldhausen</t>
  </si>
  <si>
    <t>32530</t>
  </si>
  <si>
    <t>Zwettl-Niederösterreich</t>
  </si>
  <si>
    <t>40101</t>
  </si>
  <si>
    <t>Linz</t>
  </si>
  <si>
    <t>Oberösterreich</t>
  </si>
  <si>
    <t>40201</t>
  </si>
  <si>
    <t>Steyr</t>
  </si>
  <si>
    <t>40301</t>
  </si>
  <si>
    <t>Wels</t>
  </si>
  <si>
    <t>40401</t>
  </si>
  <si>
    <t>Altheim</t>
  </si>
  <si>
    <t>40402</t>
  </si>
  <si>
    <t>Aspach</t>
  </si>
  <si>
    <t>40403</t>
  </si>
  <si>
    <t>Auerbach</t>
  </si>
  <si>
    <t>40404</t>
  </si>
  <si>
    <t>Braunau am Inn</t>
  </si>
  <si>
    <t>40405</t>
  </si>
  <si>
    <t>Burgkirchen</t>
  </si>
  <si>
    <t>40406</t>
  </si>
  <si>
    <t>Eggelsberg</t>
  </si>
  <si>
    <t>40407</t>
  </si>
  <si>
    <t>Feldkirchen bei Mattighofen</t>
  </si>
  <si>
    <t>40408</t>
  </si>
  <si>
    <t>Franking</t>
  </si>
  <si>
    <t>40409</t>
  </si>
  <si>
    <t>Geretsberg</t>
  </si>
  <si>
    <t>40410</t>
  </si>
  <si>
    <t>Gilgenberg am Weilhart</t>
  </si>
  <si>
    <t>40411</t>
  </si>
  <si>
    <t>Haigermoos</t>
  </si>
  <si>
    <t>40412</t>
  </si>
  <si>
    <t>Handenberg</t>
  </si>
  <si>
    <t>40413</t>
  </si>
  <si>
    <t>Helpfau-Uttendorf</t>
  </si>
  <si>
    <t>40414</t>
  </si>
  <si>
    <t>Hochburg-Ach</t>
  </si>
  <si>
    <t>40415</t>
  </si>
  <si>
    <t>Höhnhart</t>
  </si>
  <si>
    <t>40416</t>
  </si>
  <si>
    <t>Jeging</t>
  </si>
  <si>
    <t>40417</t>
  </si>
  <si>
    <t>Kirchberg bei Mattighofen</t>
  </si>
  <si>
    <t>40418</t>
  </si>
  <si>
    <t>Lengau</t>
  </si>
  <si>
    <t>40419</t>
  </si>
  <si>
    <t>Lochen am See</t>
  </si>
  <si>
    <t>40420</t>
  </si>
  <si>
    <t>Maria Schmolln</t>
  </si>
  <si>
    <t>40421</t>
  </si>
  <si>
    <t>Mattighofen</t>
  </si>
  <si>
    <t>40422</t>
  </si>
  <si>
    <t>Mauerkirchen</t>
  </si>
  <si>
    <t>40423</t>
  </si>
  <si>
    <t>Mining</t>
  </si>
  <si>
    <t>40424</t>
  </si>
  <si>
    <t>Moosbach</t>
  </si>
  <si>
    <t>40425</t>
  </si>
  <si>
    <t>Moosdorf</t>
  </si>
  <si>
    <t>40426</t>
  </si>
  <si>
    <t>Munderfing</t>
  </si>
  <si>
    <t>40427</t>
  </si>
  <si>
    <t>Neukirchen an der Enknach</t>
  </si>
  <si>
    <t>40428</t>
  </si>
  <si>
    <t>Ostermiething</t>
  </si>
  <si>
    <t>40429</t>
  </si>
  <si>
    <t>Palting</t>
  </si>
  <si>
    <t>40430</t>
  </si>
  <si>
    <t>Perwang am Grabensee</t>
  </si>
  <si>
    <t>40431</t>
  </si>
  <si>
    <t>Pfaffstätt</t>
  </si>
  <si>
    <t>40432</t>
  </si>
  <si>
    <t>Pischelsdorf am Engelbach</t>
  </si>
  <si>
    <t>40433</t>
  </si>
  <si>
    <t>Polling im Innkreis</t>
  </si>
  <si>
    <t>40434</t>
  </si>
  <si>
    <t>Roßbach</t>
  </si>
  <si>
    <t>40435</t>
  </si>
  <si>
    <t>St. Georgen am Fillmannsbach</t>
  </si>
  <si>
    <t>40436</t>
  </si>
  <si>
    <t>St. Johann am Walde</t>
  </si>
  <si>
    <t>40437</t>
  </si>
  <si>
    <t>St. Pantaleon</t>
  </si>
  <si>
    <t>40438</t>
  </si>
  <si>
    <t>St. Peter am Hart</t>
  </si>
  <si>
    <t>40439</t>
  </si>
  <si>
    <t>St. Radegund</t>
  </si>
  <si>
    <t>40440</t>
  </si>
  <si>
    <t>St. Veit im Innkreis</t>
  </si>
  <si>
    <t>40441</t>
  </si>
  <si>
    <t>Schalchen</t>
  </si>
  <si>
    <t>40442</t>
  </si>
  <si>
    <t>Schwand im Innkreis</t>
  </si>
  <si>
    <t>40443</t>
  </si>
  <si>
    <t>Tarsdorf</t>
  </si>
  <si>
    <t>40444</t>
  </si>
  <si>
    <t>Treubach</t>
  </si>
  <si>
    <t>40445</t>
  </si>
  <si>
    <t>Überackern</t>
  </si>
  <si>
    <t>40446</t>
  </si>
  <si>
    <t>Weng im Innkreis</t>
  </si>
  <si>
    <t>40501</t>
  </si>
  <si>
    <t>Alkoven</t>
  </si>
  <si>
    <t>40502</t>
  </si>
  <si>
    <t>Aschach an der Donau</t>
  </si>
  <si>
    <t>40503</t>
  </si>
  <si>
    <t>Eferding</t>
  </si>
  <si>
    <t>40504</t>
  </si>
  <si>
    <t>Fraham</t>
  </si>
  <si>
    <t>40505</t>
  </si>
  <si>
    <t>Haibach ob der Donau</t>
  </si>
  <si>
    <t>40506</t>
  </si>
  <si>
    <t>Hartkirchen</t>
  </si>
  <si>
    <t>40507</t>
  </si>
  <si>
    <t>Hinzenbach</t>
  </si>
  <si>
    <t>40508</t>
  </si>
  <si>
    <t>Prambachkirchen</t>
  </si>
  <si>
    <t>40509</t>
  </si>
  <si>
    <t>Pupping</t>
  </si>
  <si>
    <t>40510</t>
  </si>
  <si>
    <t>St. Marienkirchen an der Polsenz</t>
  </si>
  <si>
    <t>40511</t>
  </si>
  <si>
    <t>Scharten</t>
  </si>
  <si>
    <t>40512</t>
  </si>
  <si>
    <t>Stroheim</t>
  </si>
  <si>
    <t>40601</t>
  </si>
  <si>
    <t>Freistadt</t>
  </si>
  <si>
    <t>40602</t>
  </si>
  <si>
    <t>Grünbach</t>
  </si>
  <si>
    <t>40603</t>
  </si>
  <si>
    <t>Gutau</t>
  </si>
  <si>
    <t>40604</t>
  </si>
  <si>
    <t>Hagenberg im Mühlkreis</t>
  </si>
  <si>
    <t>40605</t>
  </si>
  <si>
    <t>Hirschbach im Mühlkreis</t>
  </si>
  <si>
    <t>40606</t>
  </si>
  <si>
    <t>Kaltenberg</t>
  </si>
  <si>
    <t>40607</t>
  </si>
  <si>
    <t>Kefermarkt</t>
  </si>
  <si>
    <t>40608</t>
  </si>
  <si>
    <t>Königswiesen</t>
  </si>
  <si>
    <t>40609</t>
  </si>
  <si>
    <t>Lasberg</t>
  </si>
  <si>
    <t>40610</t>
  </si>
  <si>
    <t>Leopoldschlag</t>
  </si>
  <si>
    <t>40611</t>
  </si>
  <si>
    <t>Liebenau</t>
  </si>
  <si>
    <t>40612</t>
  </si>
  <si>
    <t>Neumarkt im Mühlkreis</t>
  </si>
  <si>
    <t>40613</t>
  </si>
  <si>
    <t>Pierbach</t>
  </si>
  <si>
    <t>40614</t>
  </si>
  <si>
    <t>Pregarten</t>
  </si>
  <si>
    <t>40615</t>
  </si>
  <si>
    <t>Rainbach im Mühlkreis</t>
  </si>
  <si>
    <t>40616</t>
  </si>
  <si>
    <t>Sandl</t>
  </si>
  <si>
    <t>40617</t>
  </si>
  <si>
    <t>St. Leonhard bei Freistadt</t>
  </si>
  <si>
    <t>40618</t>
  </si>
  <si>
    <t>St. Oswald bei Freistadt</t>
  </si>
  <si>
    <t>40619</t>
  </si>
  <si>
    <t>Schönau im Mühlkreis</t>
  </si>
  <si>
    <t>40620</t>
  </si>
  <si>
    <t>Tragwein</t>
  </si>
  <si>
    <t>40621</t>
  </si>
  <si>
    <t>Unterweißenbach</t>
  </si>
  <si>
    <t>40622</t>
  </si>
  <si>
    <t>Unterweitersdorf</t>
  </si>
  <si>
    <t>40623</t>
  </si>
  <si>
    <t>Waldburg</t>
  </si>
  <si>
    <t>40624</t>
  </si>
  <si>
    <t>Wartberg ob der Aist</t>
  </si>
  <si>
    <t>40625</t>
  </si>
  <si>
    <t>Weitersfelden</t>
  </si>
  <si>
    <t>40626</t>
  </si>
  <si>
    <t>Windhaag bei Freistadt</t>
  </si>
  <si>
    <t>40627</t>
  </si>
  <si>
    <t>Bad Zell</t>
  </si>
  <si>
    <t>40701</t>
  </si>
  <si>
    <t>Altmünster</t>
  </si>
  <si>
    <t>40702</t>
  </si>
  <si>
    <t>Bad Goisern am Hallstättersee</t>
  </si>
  <si>
    <t>40703</t>
  </si>
  <si>
    <t>Bad Ischl</t>
  </si>
  <si>
    <t>40704</t>
  </si>
  <si>
    <t>Ebensee</t>
  </si>
  <si>
    <t>40705</t>
  </si>
  <si>
    <t>Gmunden</t>
  </si>
  <si>
    <t>40706</t>
  </si>
  <si>
    <t>Gosau</t>
  </si>
  <si>
    <t>40707</t>
  </si>
  <si>
    <t>Grünau im Almtal</t>
  </si>
  <si>
    <t>40708</t>
  </si>
  <si>
    <t>Gschwandt</t>
  </si>
  <si>
    <t>40709</t>
  </si>
  <si>
    <t>Hallstatt</t>
  </si>
  <si>
    <t>40710</t>
  </si>
  <si>
    <t>Kirchham</t>
  </si>
  <si>
    <t>40711</t>
  </si>
  <si>
    <t>Laakirchen</t>
  </si>
  <si>
    <t>40712</t>
  </si>
  <si>
    <t>Obertraun</t>
  </si>
  <si>
    <t>40713</t>
  </si>
  <si>
    <t>Ohlsdorf</t>
  </si>
  <si>
    <t>40714</t>
  </si>
  <si>
    <t>Pinsdorf</t>
  </si>
  <si>
    <t>40715</t>
  </si>
  <si>
    <t>Roitham</t>
  </si>
  <si>
    <t>40716</t>
  </si>
  <si>
    <t>St. Konrad</t>
  </si>
  <si>
    <t>40717</t>
  </si>
  <si>
    <t>St. Wolfgang im Salzkammergut</t>
  </si>
  <si>
    <t>40718</t>
  </si>
  <si>
    <t>Traunkirchen</t>
  </si>
  <si>
    <t>40719</t>
  </si>
  <si>
    <t>Scharnstein</t>
  </si>
  <si>
    <t>40720</t>
  </si>
  <si>
    <t>Vorchdorf</t>
  </si>
  <si>
    <t>40801</t>
  </si>
  <si>
    <t>Aistersheim</t>
  </si>
  <si>
    <t>40802</t>
  </si>
  <si>
    <t>Bad Schallerbach</t>
  </si>
  <si>
    <t>40803</t>
  </si>
  <si>
    <t>Bruck-Waasen</t>
  </si>
  <si>
    <t>40804</t>
  </si>
  <si>
    <t>Eschenau im Hausruckkreis</t>
  </si>
  <si>
    <t>40805</t>
  </si>
  <si>
    <t>Gallspach</t>
  </si>
  <si>
    <t>40806</t>
  </si>
  <si>
    <t>Gaspoltshofen</t>
  </si>
  <si>
    <t>40807</t>
  </si>
  <si>
    <t>Geboltskirchen</t>
  </si>
  <si>
    <t>40808</t>
  </si>
  <si>
    <t>Grieskirchen</t>
  </si>
  <si>
    <t>40809</t>
  </si>
  <si>
    <t>Haag am Hausruck</t>
  </si>
  <si>
    <t>40810</t>
  </si>
  <si>
    <t>Heiligenberg</t>
  </si>
  <si>
    <t>40811</t>
  </si>
  <si>
    <t>Hofkirchen an der Trattnach</t>
  </si>
  <si>
    <t>40812</t>
  </si>
  <si>
    <t>Kallham</t>
  </si>
  <si>
    <t>40813</t>
  </si>
  <si>
    <t>Kematen am Innbach</t>
  </si>
  <si>
    <t>40814</t>
  </si>
  <si>
    <t>Meggenhofen</t>
  </si>
  <si>
    <t>40815</t>
  </si>
  <si>
    <t>Michaelnbach</t>
  </si>
  <si>
    <t>40816</t>
  </si>
  <si>
    <t>Natternbach</t>
  </si>
  <si>
    <t>40817</t>
  </si>
  <si>
    <t>Neukirchen am Walde</t>
  </si>
  <si>
    <t>40818</t>
  </si>
  <si>
    <t>Neumarkt im Hausruckkreis</t>
  </si>
  <si>
    <t>40819</t>
  </si>
  <si>
    <t>Peuerbach</t>
  </si>
  <si>
    <t>40820</t>
  </si>
  <si>
    <t>Pötting</t>
  </si>
  <si>
    <t>40821</t>
  </si>
  <si>
    <t>Pollham</t>
  </si>
  <si>
    <t>40822</t>
  </si>
  <si>
    <t>Pram</t>
  </si>
  <si>
    <t>40823</t>
  </si>
  <si>
    <t>Rottenbach</t>
  </si>
  <si>
    <t>40824</t>
  </si>
  <si>
    <t>St. Agatha</t>
  </si>
  <si>
    <t>40825</t>
  </si>
  <si>
    <t>St. Georgen bei Grieskirchen</t>
  </si>
  <si>
    <t>40826</t>
  </si>
  <si>
    <t>St. Thomas</t>
  </si>
  <si>
    <t>40827</t>
  </si>
  <si>
    <t>Schlüßlberg</t>
  </si>
  <si>
    <t>40828</t>
  </si>
  <si>
    <t>Steegen</t>
  </si>
  <si>
    <t>40829</t>
  </si>
  <si>
    <t>Taufkirchen an der Trattnach</t>
  </si>
  <si>
    <t>40830</t>
  </si>
  <si>
    <t>Tollet</t>
  </si>
  <si>
    <t>40831</t>
  </si>
  <si>
    <t>Waizenkirchen</t>
  </si>
  <si>
    <t>40832</t>
  </si>
  <si>
    <t>Wallern an der Trattnach</t>
  </si>
  <si>
    <t>40833</t>
  </si>
  <si>
    <t>Weibern</t>
  </si>
  <si>
    <t>40834</t>
  </si>
  <si>
    <t>Wendling</t>
  </si>
  <si>
    <t>40901</t>
  </si>
  <si>
    <t>Edlbach</t>
  </si>
  <si>
    <t>40902</t>
  </si>
  <si>
    <t>Grünburg</t>
  </si>
  <si>
    <t>40903</t>
  </si>
  <si>
    <t>Hinterstoder</t>
  </si>
  <si>
    <t>40904</t>
  </si>
  <si>
    <t>Inzersdorf im Kremstal</t>
  </si>
  <si>
    <t>40905</t>
  </si>
  <si>
    <t>Kirchdorf an der Krems</t>
  </si>
  <si>
    <t>40906</t>
  </si>
  <si>
    <t>Klaus an der Pyhrnbahn</t>
  </si>
  <si>
    <t>40907</t>
  </si>
  <si>
    <t>Kremsmünster</t>
  </si>
  <si>
    <t>40908</t>
  </si>
  <si>
    <t>Micheldorf in Oberösterreich</t>
  </si>
  <si>
    <t>40909</t>
  </si>
  <si>
    <t>Molln</t>
  </si>
  <si>
    <t>40910</t>
  </si>
  <si>
    <t>Nußbach</t>
  </si>
  <si>
    <t>40911</t>
  </si>
  <si>
    <t>Oberschlierbach</t>
  </si>
  <si>
    <t>40912</t>
  </si>
  <si>
    <t>Pettenbach</t>
  </si>
  <si>
    <t>40913</t>
  </si>
  <si>
    <t>Ried im Traunkreis</t>
  </si>
  <si>
    <t>40914</t>
  </si>
  <si>
    <t>Rosenau am Hengstpaß</t>
  </si>
  <si>
    <t>40915</t>
  </si>
  <si>
    <t>Roßleithen</t>
  </si>
  <si>
    <t>40916</t>
  </si>
  <si>
    <t>St. Pankraz</t>
  </si>
  <si>
    <t>40917</t>
  </si>
  <si>
    <t>Schlierbach</t>
  </si>
  <si>
    <t>40918</t>
  </si>
  <si>
    <t>Spital am Pyhrn</t>
  </si>
  <si>
    <t>40919</t>
  </si>
  <si>
    <t>Steinbach am Ziehberg</t>
  </si>
  <si>
    <t>40920</t>
  </si>
  <si>
    <t>Steinbach an der Steyr</t>
  </si>
  <si>
    <t>40921</t>
  </si>
  <si>
    <t>Vorderstoder</t>
  </si>
  <si>
    <t>40922</t>
  </si>
  <si>
    <t>Wartberg an der Krems</t>
  </si>
  <si>
    <t>40923</t>
  </si>
  <si>
    <t>Windischgarsten</t>
  </si>
  <si>
    <t>41001</t>
  </si>
  <si>
    <t>Allhaming</t>
  </si>
  <si>
    <t>41002</t>
  </si>
  <si>
    <t>Ansfelden</t>
  </si>
  <si>
    <t>41003</t>
  </si>
  <si>
    <t>Asten</t>
  </si>
  <si>
    <t>41004</t>
  </si>
  <si>
    <t>Eggendorf im Traunkreis</t>
  </si>
  <si>
    <t>41005</t>
  </si>
  <si>
    <t>Enns</t>
  </si>
  <si>
    <t>41006</t>
  </si>
  <si>
    <t>Hargelsberg</t>
  </si>
  <si>
    <t>41007</t>
  </si>
  <si>
    <t>Hörsching</t>
  </si>
  <si>
    <t>41008</t>
  </si>
  <si>
    <t>Hofkirchen im Traunkreis</t>
  </si>
  <si>
    <t>41009</t>
  </si>
  <si>
    <t>Kematen an der Krems</t>
  </si>
  <si>
    <t>41010</t>
  </si>
  <si>
    <t>Kirchberg-Thening</t>
  </si>
  <si>
    <t>41011</t>
  </si>
  <si>
    <t>Kronstorf</t>
  </si>
  <si>
    <t>41012</t>
  </si>
  <si>
    <t>Leonding</t>
  </si>
  <si>
    <t>41013</t>
  </si>
  <si>
    <t>St. Florian</t>
  </si>
  <si>
    <t>41014</t>
  </si>
  <si>
    <t>Neuhofen an der Krems</t>
  </si>
  <si>
    <t>41015</t>
  </si>
  <si>
    <t>Niederneukirchen</t>
  </si>
  <si>
    <t>41016</t>
  </si>
  <si>
    <t>Oftering</t>
  </si>
  <si>
    <t>41017</t>
  </si>
  <si>
    <t>Pasching</t>
  </si>
  <si>
    <t>41018</t>
  </si>
  <si>
    <t>Piberbach</t>
  </si>
  <si>
    <t>41019</t>
  </si>
  <si>
    <t>Pucking</t>
  </si>
  <si>
    <t>41020</t>
  </si>
  <si>
    <t>St. Marien</t>
  </si>
  <si>
    <t>41021</t>
  </si>
  <si>
    <t>Traun</t>
  </si>
  <si>
    <t>41022</t>
  </si>
  <si>
    <t>Wilhering</t>
  </si>
  <si>
    <t>41101</t>
  </si>
  <si>
    <t>Allerheiligen im Mühlkreis</t>
  </si>
  <si>
    <t>41102</t>
  </si>
  <si>
    <t>Arbing</t>
  </si>
  <si>
    <t>41103</t>
  </si>
  <si>
    <t>Baumgartenberg</t>
  </si>
  <si>
    <t>41104</t>
  </si>
  <si>
    <t>Dimbach</t>
  </si>
  <si>
    <t>41105</t>
  </si>
  <si>
    <t>Grein</t>
  </si>
  <si>
    <t>41106</t>
  </si>
  <si>
    <t>Katsdorf</t>
  </si>
  <si>
    <t>41107</t>
  </si>
  <si>
    <t>Klam</t>
  </si>
  <si>
    <t>41108</t>
  </si>
  <si>
    <t>Bad Kreuzen</t>
  </si>
  <si>
    <t>41109</t>
  </si>
  <si>
    <t>Langenstein</t>
  </si>
  <si>
    <t>41110</t>
  </si>
  <si>
    <t>Luftenberg an der Donau</t>
  </si>
  <si>
    <t>41111</t>
  </si>
  <si>
    <t>Mauthausen</t>
  </si>
  <si>
    <t>41112</t>
  </si>
  <si>
    <t>Mitterkirchen im Machland</t>
  </si>
  <si>
    <t>41113</t>
  </si>
  <si>
    <t>Münzbach</t>
  </si>
  <si>
    <t>41114</t>
  </si>
  <si>
    <t>Naarn im Machlande</t>
  </si>
  <si>
    <t>41115</t>
  </si>
  <si>
    <t>Pabneukirchen</t>
  </si>
  <si>
    <t>41116</t>
  </si>
  <si>
    <t>Perg</t>
  </si>
  <si>
    <t>41117</t>
  </si>
  <si>
    <t>Rechberg</t>
  </si>
  <si>
    <t>41118</t>
  </si>
  <si>
    <t>Ried in der Riedmark</t>
  </si>
  <si>
    <t>41119</t>
  </si>
  <si>
    <t>St. Georgen am Walde</t>
  </si>
  <si>
    <t>41120</t>
  </si>
  <si>
    <t>St. Georgen an der Gusen</t>
  </si>
  <si>
    <t>41121</t>
  </si>
  <si>
    <t>St. Nikola an der Donau</t>
  </si>
  <si>
    <t>41122</t>
  </si>
  <si>
    <t>St. Thomas am Blasenstein</t>
  </si>
  <si>
    <t>41123</t>
  </si>
  <si>
    <t>Saxen</t>
  </si>
  <si>
    <t>41124</t>
  </si>
  <si>
    <t>Schwertberg</t>
  </si>
  <si>
    <t>41125</t>
  </si>
  <si>
    <t>Waldhausen im Strudengau</t>
  </si>
  <si>
    <t>41126</t>
  </si>
  <si>
    <t>Windhaag bei Perg</t>
  </si>
  <si>
    <t>41201</t>
  </si>
  <si>
    <t>Andrichsfurt</t>
  </si>
  <si>
    <t>41202</t>
  </si>
  <si>
    <t>Antiesenhofen</t>
  </si>
  <si>
    <t>41203</t>
  </si>
  <si>
    <t>Aurolzmünster</t>
  </si>
  <si>
    <t>41204</t>
  </si>
  <si>
    <t>Eberschwang</t>
  </si>
  <si>
    <t>41205</t>
  </si>
  <si>
    <t>Eitzing</t>
  </si>
  <si>
    <t>41206</t>
  </si>
  <si>
    <t>Geiersberg</t>
  </si>
  <si>
    <t>41207</t>
  </si>
  <si>
    <t>Geinberg</t>
  </si>
  <si>
    <t>41208</t>
  </si>
  <si>
    <t>Gurten</t>
  </si>
  <si>
    <t>41209</t>
  </si>
  <si>
    <t>Hohenzell</t>
  </si>
  <si>
    <t>41210</t>
  </si>
  <si>
    <t>Kirchdorf am Inn</t>
  </si>
  <si>
    <t>41211</t>
  </si>
  <si>
    <t>Kirchheim im Innkreis</t>
  </si>
  <si>
    <t>41212</t>
  </si>
  <si>
    <t>Lambrechten</t>
  </si>
  <si>
    <t>41213</t>
  </si>
  <si>
    <t>Lohnsburg am Kobernaußerwald</t>
  </si>
  <si>
    <t>41214</t>
  </si>
  <si>
    <t>Mehrnbach</t>
  </si>
  <si>
    <t>41215</t>
  </si>
  <si>
    <t>Mettmach</t>
  </si>
  <si>
    <t>41216</t>
  </si>
  <si>
    <t>Mörschwang</t>
  </si>
  <si>
    <t>41217</t>
  </si>
  <si>
    <t>Mühlheim am Inn</t>
  </si>
  <si>
    <t>41218</t>
  </si>
  <si>
    <t>Neuhofen im Innkreis</t>
  </si>
  <si>
    <t>41219</t>
  </si>
  <si>
    <t>Obernberg am Inn</t>
  </si>
  <si>
    <t>41220</t>
  </si>
  <si>
    <t>Ort im Innkreis</t>
  </si>
  <si>
    <t>41221</t>
  </si>
  <si>
    <t>Pattigham</t>
  </si>
  <si>
    <t>41222</t>
  </si>
  <si>
    <t>Peterskirchen</t>
  </si>
  <si>
    <t>41223</t>
  </si>
  <si>
    <t>Pramet</t>
  </si>
  <si>
    <t>41224</t>
  </si>
  <si>
    <t>Reichersberg</t>
  </si>
  <si>
    <t>41225</t>
  </si>
  <si>
    <t>Ried im Innkreis</t>
  </si>
  <si>
    <t>41226</t>
  </si>
  <si>
    <t>St. Georgen bei Obernberg am Inn</t>
  </si>
  <si>
    <t>41227</t>
  </si>
  <si>
    <t>St. Marienkirchen am Hausruck</t>
  </si>
  <si>
    <t>41228</t>
  </si>
  <si>
    <t>St. Martin im Innkreis</t>
  </si>
  <si>
    <t>41229</t>
  </si>
  <si>
    <t>Schildorn</t>
  </si>
  <si>
    <t>41230</t>
  </si>
  <si>
    <t>Senftenbach</t>
  </si>
  <si>
    <t>41231</t>
  </si>
  <si>
    <t>Taiskirchen im Innkreis</t>
  </si>
  <si>
    <t>41232</t>
  </si>
  <si>
    <t>Tumeltsham</t>
  </si>
  <si>
    <t>41233</t>
  </si>
  <si>
    <t>Utzenaich</t>
  </si>
  <si>
    <t>41234</t>
  </si>
  <si>
    <t>Waldzell</t>
  </si>
  <si>
    <t>41235</t>
  </si>
  <si>
    <t>Weilbach</t>
  </si>
  <si>
    <t>41236</t>
  </si>
  <si>
    <t>Wippenham</t>
  </si>
  <si>
    <t>41301</t>
  </si>
  <si>
    <t>Afiesl</t>
  </si>
  <si>
    <t>41302</t>
  </si>
  <si>
    <t>Ahorn</t>
  </si>
  <si>
    <t>41304</t>
  </si>
  <si>
    <t>Altenfelden</t>
  </si>
  <si>
    <t>41305</t>
  </si>
  <si>
    <t>Arnreit</t>
  </si>
  <si>
    <t>41306</t>
  </si>
  <si>
    <t>Atzesberg</t>
  </si>
  <si>
    <t>41307</t>
  </si>
  <si>
    <t>Auberg</t>
  </si>
  <si>
    <t>41309</t>
  </si>
  <si>
    <t>Haslach an der Mühl</t>
  </si>
  <si>
    <t>41310</t>
  </si>
  <si>
    <t>Helfenberg</t>
  </si>
  <si>
    <t>41311</t>
  </si>
  <si>
    <t>Hörbich</t>
  </si>
  <si>
    <t>41312</t>
  </si>
  <si>
    <t>Hofkirchen im Mühlkreis</t>
  </si>
  <si>
    <t>41313</t>
  </si>
  <si>
    <t>Julbach</t>
  </si>
  <si>
    <t>41314</t>
  </si>
  <si>
    <t>Kirchberg ob der Donau</t>
  </si>
  <si>
    <t>41315</t>
  </si>
  <si>
    <t>Klaffer am Hochficht</t>
  </si>
  <si>
    <t>41316</t>
  </si>
  <si>
    <t>Kleinzell im Mühlkreis</t>
  </si>
  <si>
    <t>41317</t>
  </si>
  <si>
    <t>Kollerschlag</t>
  </si>
  <si>
    <t>41318</t>
  </si>
  <si>
    <t>Lembach im Mühlkreis</t>
  </si>
  <si>
    <t>41319</t>
  </si>
  <si>
    <t>Lichtenau im Mühlkreis</t>
  </si>
  <si>
    <t>41320</t>
  </si>
  <si>
    <t>Nebelberg</t>
  </si>
  <si>
    <t>41321</t>
  </si>
  <si>
    <t>Neufelden</t>
  </si>
  <si>
    <t>41322</t>
  </si>
  <si>
    <t>Niederkappel</t>
  </si>
  <si>
    <t>41323</t>
  </si>
  <si>
    <t>Niederwaldkirchen</t>
  </si>
  <si>
    <t>41324</t>
  </si>
  <si>
    <t>Oberkappel</t>
  </si>
  <si>
    <t>41325</t>
  </si>
  <si>
    <t>Oepping</t>
  </si>
  <si>
    <t>41326</t>
  </si>
  <si>
    <t>Peilstein im Mühlviertel</t>
  </si>
  <si>
    <t>41327</t>
  </si>
  <si>
    <t>Pfarrkirchen im Mühlkreis</t>
  </si>
  <si>
    <t>41328</t>
  </si>
  <si>
    <t>Putzleinsdorf</t>
  </si>
  <si>
    <t>41329</t>
  </si>
  <si>
    <t>Neustift im Mühlkreis</t>
  </si>
  <si>
    <t>41331</t>
  </si>
  <si>
    <t>St. Johann am Wimberg</t>
  </si>
  <si>
    <t>41332</t>
  </si>
  <si>
    <t>St. Martin im Mühlkreis</t>
  </si>
  <si>
    <t>41333</t>
  </si>
  <si>
    <t>St. Oswald bei Haslach</t>
  </si>
  <si>
    <t>41334</t>
  </si>
  <si>
    <t>St. Peter am Wimberg</t>
  </si>
  <si>
    <t>41335</t>
  </si>
  <si>
    <t>St. Stefan am Walde</t>
  </si>
  <si>
    <t>41336</t>
  </si>
  <si>
    <t>St. Ulrich im Mühlkreis</t>
  </si>
  <si>
    <t>41337</t>
  </si>
  <si>
    <t>St. Veit im Mühlkreis</t>
  </si>
  <si>
    <t>41338</t>
  </si>
  <si>
    <t>Sarleinsbach</t>
  </si>
  <si>
    <t>41340</t>
  </si>
  <si>
    <t>Schönegg</t>
  </si>
  <si>
    <t>41341</t>
  </si>
  <si>
    <t>Schwarzenberg am Böhmerwald</t>
  </si>
  <si>
    <t>41342</t>
  </si>
  <si>
    <t>Ulrichsberg</t>
  </si>
  <si>
    <t>41343</t>
  </si>
  <si>
    <t>Aigen-Schlägl</t>
  </si>
  <si>
    <t>41344</t>
  </si>
  <si>
    <t>Rohrbach-Berg</t>
  </si>
  <si>
    <t>41401</t>
  </si>
  <si>
    <t>Altschwendt</t>
  </si>
  <si>
    <t>41402</t>
  </si>
  <si>
    <t>Andorf</t>
  </si>
  <si>
    <t>41403</t>
  </si>
  <si>
    <t>Brunnenthal</t>
  </si>
  <si>
    <t>41404</t>
  </si>
  <si>
    <t>Diersbach</t>
  </si>
  <si>
    <t>41405</t>
  </si>
  <si>
    <t>Dorf an der Pram</t>
  </si>
  <si>
    <t>41406</t>
  </si>
  <si>
    <t>Eggerding</t>
  </si>
  <si>
    <t>41407</t>
  </si>
  <si>
    <t>Engelhartszell</t>
  </si>
  <si>
    <t>41408</t>
  </si>
  <si>
    <t>Enzenkirchen</t>
  </si>
  <si>
    <t>41409</t>
  </si>
  <si>
    <t>Esternberg</t>
  </si>
  <si>
    <t>41410</t>
  </si>
  <si>
    <t>Freinberg</t>
  </si>
  <si>
    <t>41411</t>
  </si>
  <si>
    <t>Kopfing im Innkreis</t>
  </si>
  <si>
    <t>41412</t>
  </si>
  <si>
    <t>Mayrhof</t>
  </si>
  <si>
    <t>41413</t>
  </si>
  <si>
    <t>Münzkirchen</t>
  </si>
  <si>
    <t>41414</t>
  </si>
  <si>
    <t>Raab</t>
  </si>
  <si>
    <t>41415</t>
  </si>
  <si>
    <t>Rainbach im Innkreis</t>
  </si>
  <si>
    <t>41416</t>
  </si>
  <si>
    <t>Riedau</t>
  </si>
  <si>
    <t>41417</t>
  </si>
  <si>
    <t>St. Aegidi</t>
  </si>
  <si>
    <t>41418</t>
  </si>
  <si>
    <t>St. Florian am Inn</t>
  </si>
  <si>
    <t>41419</t>
  </si>
  <si>
    <t>St. Marienkirchen bei Schärding</t>
  </si>
  <si>
    <t>41420</t>
  </si>
  <si>
    <t>St. Roman</t>
  </si>
  <si>
    <t>41421</t>
  </si>
  <si>
    <t>St. Willibald</t>
  </si>
  <si>
    <t>41422</t>
  </si>
  <si>
    <t>Schärding</t>
  </si>
  <si>
    <t>41423</t>
  </si>
  <si>
    <t>Schardenberg</t>
  </si>
  <si>
    <t>41424</t>
  </si>
  <si>
    <t>Sigharting</t>
  </si>
  <si>
    <t>41425</t>
  </si>
  <si>
    <t>Suben</t>
  </si>
  <si>
    <t>41426</t>
  </si>
  <si>
    <t>Taufkirchen an der Pram</t>
  </si>
  <si>
    <t>41427</t>
  </si>
  <si>
    <t>Vichtenstein</t>
  </si>
  <si>
    <t>41428</t>
  </si>
  <si>
    <t>Waldkirchen am Wesen</t>
  </si>
  <si>
    <t>41429</t>
  </si>
  <si>
    <t>Wernstein am Inn</t>
  </si>
  <si>
    <t>41430</t>
  </si>
  <si>
    <t>Zell an der Pram</t>
  </si>
  <si>
    <t>41501</t>
  </si>
  <si>
    <t>Adlwang</t>
  </si>
  <si>
    <t>41502</t>
  </si>
  <si>
    <t>Aschach an der Steyr</t>
  </si>
  <si>
    <t>41503</t>
  </si>
  <si>
    <t>Bad Hall</t>
  </si>
  <si>
    <t>41504</t>
  </si>
  <si>
    <t>Dietach</t>
  </si>
  <si>
    <t>41505</t>
  </si>
  <si>
    <t>Gaflenz</t>
  </si>
  <si>
    <t>41506</t>
  </si>
  <si>
    <t>Garsten</t>
  </si>
  <si>
    <t>41507</t>
  </si>
  <si>
    <t>Großraming</t>
  </si>
  <si>
    <t>41508</t>
  </si>
  <si>
    <t>Laussa</t>
  </si>
  <si>
    <t>41509</t>
  </si>
  <si>
    <t>Losenstein</t>
  </si>
  <si>
    <t>41510</t>
  </si>
  <si>
    <t>Maria Neustift</t>
  </si>
  <si>
    <t>41511</t>
  </si>
  <si>
    <t>Pfarrkirchen bei Bad Hall</t>
  </si>
  <si>
    <t>41512</t>
  </si>
  <si>
    <t>Reichraming</t>
  </si>
  <si>
    <t>41513</t>
  </si>
  <si>
    <t>Rohr im Kremstal</t>
  </si>
  <si>
    <t>41514</t>
  </si>
  <si>
    <t>St. Ulrich bei Steyr</t>
  </si>
  <si>
    <t>41515</t>
  </si>
  <si>
    <t>Schiedlberg</t>
  </si>
  <si>
    <t>41516</t>
  </si>
  <si>
    <t>Sierning</t>
  </si>
  <si>
    <t>41517</t>
  </si>
  <si>
    <t>Ternberg</t>
  </si>
  <si>
    <t>41518</t>
  </si>
  <si>
    <t>Waldneukirchen</t>
  </si>
  <si>
    <t>41521</t>
  </si>
  <si>
    <t>Wolfern</t>
  </si>
  <si>
    <t>41522</t>
  </si>
  <si>
    <t>Weyer</t>
  </si>
  <si>
    <t>41601</t>
  </si>
  <si>
    <t>Alberndorf in der Riedmark</t>
  </si>
  <si>
    <t>41602</t>
  </si>
  <si>
    <t>Altenberg bei Linz</t>
  </si>
  <si>
    <t>41603</t>
  </si>
  <si>
    <t>Bad Leonfelden</t>
  </si>
  <si>
    <t>41604</t>
  </si>
  <si>
    <t>Eidenberg</t>
  </si>
  <si>
    <t>41605</t>
  </si>
  <si>
    <t>Engerwitzdorf</t>
  </si>
  <si>
    <t>41606</t>
  </si>
  <si>
    <t>Feldkirchen an der Donau</t>
  </si>
  <si>
    <t>41607</t>
  </si>
  <si>
    <t>Gallneukirchen</t>
  </si>
  <si>
    <t>41608</t>
  </si>
  <si>
    <t>Goldwörth</t>
  </si>
  <si>
    <t>41609</t>
  </si>
  <si>
    <t>Gramastetten</t>
  </si>
  <si>
    <t>41610</t>
  </si>
  <si>
    <t>Haibach im Mühlkreis</t>
  </si>
  <si>
    <t>41611</t>
  </si>
  <si>
    <t>Hellmonsödt</t>
  </si>
  <si>
    <t>41612</t>
  </si>
  <si>
    <t>Herzogsdorf</t>
  </si>
  <si>
    <t>41613</t>
  </si>
  <si>
    <t>Kirchschlag bei Linz</t>
  </si>
  <si>
    <t>41614</t>
  </si>
  <si>
    <t>Lichtenberg</t>
  </si>
  <si>
    <t>41615</t>
  </si>
  <si>
    <t>Oberneukirchen</t>
  </si>
  <si>
    <t>41616</t>
  </si>
  <si>
    <t>Ottenschlag im Mühlkreis</t>
  </si>
  <si>
    <t>41617</t>
  </si>
  <si>
    <t>Ottensheim</t>
  </si>
  <si>
    <t>41618</t>
  </si>
  <si>
    <t>Puchenau</t>
  </si>
  <si>
    <t>41619</t>
  </si>
  <si>
    <t>Reichenau im Mühlkreis</t>
  </si>
  <si>
    <t>41620</t>
  </si>
  <si>
    <t>Reichenthal</t>
  </si>
  <si>
    <t>41621</t>
  </si>
  <si>
    <t>St. Gotthard im Mühlkreis</t>
  </si>
  <si>
    <t>41622</t>
  </si>
  <si>
    <t>Schenkenfelden</t>
  </si>
  <si>
    <t>41623</t>
  </si>
  <si>
    <t>Sonnberg im Mühlkreis</t>
  </si>
  <si>
    <t>41624</t>
  </si>
  <si>
    <t>Steyregg</t>
  </si>
  <si>
    <t>41625</t>
  </si>
  <si>
    <t>Vorderweißenbach</t>
  </si>
  <si>
    <t>41626</t>
  </si>
  <si>
    <t>Walding</t>
  </si>
  <si>
    <t>41627</t>
  </si>
  <si>
    <t>Zwettl an der Rodl</t>
  </si>
  <si>
    <t>41701</t>
  </si>
  <si>
    <t>Ampflwang im Hausruckwald</t>
  </si>
  <si>
    <t>41702</t>
  </si>
  <si>
    <t>Attersee am Attersee</t>
  </si>
  <si>
    <t>41703</t>
  </si>
  <si>
    <t>Attnang-Puchheim</t>
  </si>
  <si>
    <t>41704</t>
  </si>
  <si>
    <t>Atzbach</t>
  </si>
  <si>
    <t>41705</t>
  </si>
  <si>
    <t>Aurach am Hongar</t>
  </si>
  <si>
    <t>41706</t>
  </si>
  <si>
    <t>Berg im Attergau</t>
  </si>
  <si>
    <t>41707</t>
  </si>
  <si>
    <t>Desselbrunn</t>
  </si>
  <si>
    <t>41708</t>
  </si>
  <si>
    <t>Fornach</t>
  </si>
  <si>
    <t>41709</t>
  </si>
  <si>
    <t>Frankenburg am Hausruck</t>
  </si>
  <si>
    <t>41710</t>
  </si>
  <si>
    <t>Frankenmarkt</t>
  </si>
  <si>
    <t>41711</t>
  </si>
  <si>
    <t>Gampern</t>
  </si>
  <si>
    <t>41712</t>
  </si>
  <si>
    <t>Innerschwand am Mondsee</t>
  </si>
  <si>
    <t>41713</t>
  </si>
  <si>
    <t>Lenzing</t>
  </si>
  <si>
    <t>41714</t>
  </si>
  <si>
    <t>Manning</t>
  </si>
  <si>
    <t>41715</t>
  </si>
  <si>
    <t>Mondsee</t>
  </si>
  <si>
    <t>41716</t>
  </si>
  <si>
    <t>Neukirchen an der Vöckla</t>
  </si>
  <si>
    <t>41717</t>
  </si>
  <si>
    <t>Niederthalheim</t>
  </si>
  <si>
    <t>41718</t>
  </si>
  <si>
    <t>Nußdorf am Attersee</t>
  </si>
  <si>
    <t>41719</t>
  </si>
  <si>
    <t>Oberhofen am Irrsee</t>
  </si>
  <si>
    <t>41720</t>
  </si>
  <si>
    <t>Oberndorf bei Schwanenstadt</t>
  </si>
  <si>
    <t>41721</t>
  </si>
  <si>
    <t>Oberwang</t>
  </si>
  <si>
    <t>41722</t>
  </si>
  <si>
    <t>Ottnang am Hausruck</t>
  </si>
  <si>
    <t>41723</t>
  </si>
  <si>
    <t>Pfaffing</t>
  </si>
  <si>
    <t>41724</t>
  </si>
  <si>
    <t>Pilsbach</t>
  </si>
  <si>
    <t>41725</t>
  </si>
  <si>
    <t>Pitzenberg</t>
  </si>
  <si>
    <t>41726</t>
  </si>
  <si>
    <t>Pöndorf</t>
  </si>
  <si>
    <t>41727</t>
  </si>
  <si>
    <t>Puchkirchen am Trattberg</t>
  </si>
  <si>
    <t>41728</t>
  </si>
  <si>
    <t>Pühret</t>
  </si>
  <si>
    <t>41729</t>
  </si>
  <si>
    <t>Redleiten</t>
  </si>
  <si>
    <t>41730</t>
  </si>
  <si>
    <t>Redlham</t>
  </si>
  <si>
    <t>41731</t>
  </si>
  <si>
    <t>Regau</t>
  </si>
  <si>
    <t>41732</t>
  </si>
  <si>
    <t>Rüstorf</t>
  </si>
  <si>
    <t>41733</t>
  </si>
  <si>
    <t>Rutzenham</t>
  </si>
  <si>
    <t>41734</t>
  </si>
  <si>
    <t>St. Georgen im Attergau</t>
  </si>
  <si>
    <t>41735</t>
  </si>
  <si>
    <t>St. Lorenz</t>
  </si>
  <si>
    <t>41736</t>
  </si>
  <si>
    <t>Schlatt</t>
  </si>
  <si>
    <t>41737</t>
  </si>
  <si>
    <t>Schörfling am Attersee</t>
  </si>
  <si>
    <t>41738</t>
  </si>
  <si>
    <t>Schwanenstadt</t>
  </si>
  <si>
    <t>41739</t>
  </si>
  <si>
    <t>Seewalchen am Attersee</t>
  </si>
  <si>
    <t>41740</t>
  </si>
  <si>
    <t>Steinbach am Attersee</t>
  </si>
  <si>
    <t>41741</t>
  </si>
  <si>
    <t>Straß im Attergau</t>
  </si>
  <si>
    <t>41742</t>
  </si>
  <si>
    <t>Tiefgraben</t>
  </si>
  <si>
    <t>41743</t>
  </si>
  <si>
    <t>Timelkam</t>
  </si>
  <si>
    <t>41744</t>
  </si>
  <si>
    <t>Ungenach</t>
  </si>
  <si>
    <t>41745</t>
  </si>
  <si>
    <t>Unterach am Attersee</t>
  </si>
  <si>
    <t>41746</t>
  </si>
  <si>
    <t>Vöcklabruck</t>
  </si>
  <si>
    <t>41747</t>
  </si>
  <si>
    <t>Vöcklamarkt</t>
  </si>
  <si>
    <t>41748</t>
  </si>
  <si>
    <t>Weißenkirchen im Attergau</t>
  </si>
  <si>
    <t>41749</t>
  </si>
  <si>
    <t>Weyregg am Attersee</t>
  </si>
  <si>
    <t>41750</t>
  </si>
  <si>
    <t>Wolfsegg am Hausruck</t>
  </si>
  <si>
    <t>41751</t>
  </si>
  <si>
    <t>Zell am Moos</t>
  </si>
  <si>
    <t>41752</t>
  </si>
  <si>
    <t>Zell am Pettenfirst</t>
  </si>
  <si>
    <t>41801</t>
  </si>
  <si>
    <t>Aichkirchen</t>
  </si>
  <si>
    <t>41802</t>
  </si>
  <si>
    <t>Bachmanning</t>
  </si>
  <si>
    <t>41803</t>
  </si>
  <si>
    <t>Bad Wimsbach-Neydharting</t>
  </si>
  <si>
    <t>41804</t>
  </si>
  <si>
    <t>Buchkirchen</t>
  </si>
  <si>
    <t>41805</t>
  </si>
  <si>
    <t>Eberstalzell</t>
  </si>
  <si>
    <t>41806</t>
  </si>
  <si>
    <t>Edt bei Lambach</t>
  </si>
  <si>
    <t>41807</t>
  </si>
  <si>
    <t>Fischlham</t>
  </si>
  <si>
    <t>41808</t>
  </si>
  <si>
    <t>Gunskirchen</t>
  </si>
  <si>
    <t>41809</t>
  </si>
  <si>
    <t>Holzhausen</t>
  </si>
  <si>
    <t>41810</t>
  </si>
  <si>
    <t>Krenglbach</t>
  </si>
  <si>
    <t>41811</t>
  </si>
  <si>
    <t>Lambach</t>
  </si>
  <si>
    <t>41812</t>
  </si>
  <si>
    <t>Marchtrenk</t>
  </si>
  <si>
    <t>41813</t>
  </si>
  <si>
    <t>Neukirchen bei Lambach</t>
  </si>
  <si>
    <t>41814</t>
  </si>
  <si>
    <t>Offenhausen</t>
  </si>
  <si>
    <t>41815</t>
  </si>
  <si>
    <t>Pennewang</t>
  </si>
  <si>
    <t>41816</t>
  </si>
  <si>
    <t>Pichl bei Wels</t>
  </si>
  <si>
    <t>41817</t>
  </si>
  <si>
    <t>Sattledt</t>
  </si>
  <si>
    <t>41818</t>
  </si>
  <si>
    <t>Schleißheim</t>
  </si>
  <si>
    <t>41819</t>
  </si>
  <si>
    <t>Sipbachzell</t>
  </si>
  <si>
    <t>41820</t>
  </si>
  <si>
    <t>Stadl-Paura</t>
  </si>
  <si>
    <t>41821</t>
  </si>
  <si>
    <t>Steinerkirchen an der Traun</t>
  </si>
  <si>
    <t>41822</t>
  </si>
  <si>
    <t>Steinhaus</t>
  </si>
  <si>
    <t>41823</t>
  </si>
  <si>
    <t>Thalheim bei Wels</t>
  </si>
  <si>
    <t>41824</t>
  </si>
  <si>
    <t>Weißkirchen an der Traun</t>
  </si>
  <si>
    <t>50101</t>
  </si>
  <si>
    <t>Salzburg</t>
  </si>
  <si>
    <t>50201</t>
  </si>
  <si>
    <t>Abtenau</t>
  </si>
  <si>
    <t>50202</t>
  </si>
  <si>
    <t>Adnet</t>
  </si>
  <si>
    <t>50203</t>
  </si>
  <si>
    <t>Annaberg-Lungötz</t>
  </si>
  <si>
    <t>50204</t>
  </si>
  <si>
    <t>Golling an der Salzach</t>
  </si>
  <si>
    <t>50205</t>
  </si>
  <si>
    <t>Hallein</t>
  </si>
  <si>
    <t>50206</t>
  </si>
  <si>
    <t>Krispl</t>
  </si>
  <si>
    <t>50207</t>
  </si>
  <si>
    <t>Kuchl</t>
  </si>
  <si>
    <t>50208</t>
  </si>
  <si>
    <t>Oberalm</t>
  </si>
  <si>
    <t>50209</t>
  </si>
  <si>
    <t>Puch bei Hallein</t>
  </si>
  <si>
    <t>50210</t>
  </si>
  <si>
    <t>Rußbach am Paß Gschütt</t>
  </si>
  <si>
    <t>50211</t>
  </si>
  <si>
    <t>Sankt Koloman</t>
  </si>
  <si>
    <t>50212</t>
  </si>
  <si>
    <t>Scheffau am Tennengebirge</t>
  </si>
  <si>
    <t>50213</t>
  </si>
  <si>
    <t>Bad Vigaun</t>
  </si>
  <si>
    <t>50301</t>
  </si>
  <si>
    <t>Anif</t>
  </si>
  <si>
    <t>50302</t>
  </si>
  <si>
    <t>Anthering</t>
  </si>
  <si>
    <t>50303</t>
  </si>
  <si>
    <t>Bergheim</t>
  </si>
  <si>
    <t>50304</t>
  </si>
  <si>
    <t>Berndorf bei Salzburg</t>
  </si>
  <si>
    <t>50305</t>
  </si>
  <si>
    <t>Bürmoos</t>
  </si>
  <si>
    <t>50306</t>
  </si>
  <si>
    <t>Dorfbeuern</t>
  </si>
  <si>
    <t>50307</t>
  </si>
  <si>
    <t>Ebenau</t>
  </si>
  <si>
    <t>50308</t>
  </si>
  <si>
    <t>Elixhausen</t>
  </si>
  <si>
    <t>50309</t>
  </si>
  <si>
    <t>Elsbethen</t>
  </si>
  <si>
    <t>50310</t>
  </si>
  <si>
    <t>Eugendorf</t>
  </si>
  <si>
    <t>50311</t>
  </si>
  <si>
    <t>Faistenau</t>
  </si>
  <si>
    <t>50312</t>
  </si>
  <si>
    <t>Fuschl am See</t>
  </si>
  <si>
    <t>50313</t>
  </si>
  <si>
    <t>Göming</t>
  </si>
  <si>
    <t>50314</t>
  </si>
  <si>
    <t>Grödig</t>
  </si>
  <si>
    <t>50315</t>
  </si>
  <si>
    <t>Großgmain</t>
  </si>
  <si>
    <t>50316</t>
  </si>
  <si>
    <t>Hallwang</t>
  </si>
  <si>
    <t>50317</t>
  </si>
  <si>
    <t>Henndorf am Wallersee</t>
  </si>
  <si>
    <t>50318</t>
  </si>
  <si>
    <t>Hintersee</t>
  </si>
  <si>
    <t>50319</t>
  </si>
  <si>
    <t>Hof bei Salzburg</t>
  </si>
  <si>
    <t>50320</t>
  </si>
  <si>
    <t>Köstendorf</t>
  </si>
  <si>
    <t>50321</t>
  </si>
  <si>
    <t>Koppl</t>
  </si>
  <si>
    <t>50322</t>
  </si>
  <si>
    <t>Lamprechtshausen</t>
  </si>
  <si>
    <t>50323</t>
  </si>
  <si>
    <t>Mattsee</t>
  </si>
  <si>
    <t>50324</t>
  </si>
  <si>
    <t>Neumarkt am Wallersee</t>
  </si>
  <si>
    <t>50325</t>
  </si>
  <si>
    <t>Nußdorf am Haunsberg</t>
  </si>
  <si>
    <t>50326</t>
  </si>
  <si>
    <t>Oberndorf bei Salzburg</t>
  </si>
  <si>
    <t>50327</t>
  </si>
  <si>
    <t>Obertrum am See</t>
  </si>
  <si>
    <t>50328</t>
  </si>
  <si>
    <t>Plainfeld</t>
  </si>
  <si>
    <t>50329</t>
  </si>
  <si>
    <t>Sankt Georgen bei Salzburg</t>
  </si>
  <si>
    <t>50330</t>
  </si>
  <si>
    <t>Sankt Gilgen</t>
  </si>
  <si>
    <t>50331</t>
  </si>
  <si>
    <t>Schleedorf</t>
  </si>
  <si>
    <t>50332</t>
  </si>
  <si>
    <t>Seeham</t>
  </si>
  <si>
    <t>50335</t>
  </si>
  <si>
    <t>Straßwalchen</t>
  </si>
  <si>
    <t>50336</t>
  </si>
  <si>
    <t>Strobl</t>
  </si>
  <si>
    <t>50337</t>
  </si>
  <si>
    <t>Thalgau</t>
  </si>
  <si>
    <t>50338</t>
  </si>
  <si>
    <t>Wals-Siezenheim</t>
  </si>
  <si>
    <t>50339</t>
  </si>
  <si>
    <t>Seekirchen am Wallersee</t>
  </si>
  <si>
    <t>50401</t>
  </si>
  <si>
    <t>Altenmarkt im Pongau</t>
  </si>
  <si>
    <t>50402</t>
  </si>
  <si>
    <t>Bad Hofgastein</t>
  </si>
  <si>
    <t>50403</t>
  </si>
  <si>
    <t>Bad Gastein</t>
  </si>
  <si>
    <t>50404</t>
  </si>
  <si>
    <t>Bischofshofen</t>
  </si>
  <si>
    <t>50405</t>
  </si>
  <si>
    <t>Dorfgastein</t>
  </si>
  <si>
    <t>50406</t>
  </si>
  <si>
    <t>Eben im Pongau</t>
  </si>
  <si>
    <t>50407</t>
  </si>
  <si>
    <t>Filzmoos</t>
  </si>
  <si>
    <t>50408</t>
  </si>
  <si>
    <t>Flachau</t>
  </si>
  <si>
    <t>50409</t>
  </si>
  <si>
    <t>Forstau</t>
  </si>
  <si>
    <t>50410</t>
  </si>
  <si>
    <t>Goldegg</t>
  </si>
  <si>
    <t>50411</t>
  </si>
  <si>
    <t>Großarl</t>
  </si>
  <si>
    <t>50412</t>
  </si>
  <si>
    <t>Hüttau</t>
  </si>
  <si>
    <t>50413</t>
  </si>
  <si>
    <t>Hüttschlag</t>
  </si>
  <si>
    <t>50414</t>
  </si>
  <si>
    <t>Kleinarl</t>
  </si>
  <si>
    <t>50415</t>
  </si>
  <si>
    <t>Mühlbach am Hochkönig</t>
  </si>
  <si>
    <t>50416</t>
  </si>
  <si>
    <t>Pfarrwerfen</t>
  </si>
  <si>
    <t>50417</t>
  </si>
  <si>
    <t>Radstadt</t>
  </si>
  <si>
    <t>50418</t>
  </si>
  <si>
    <t>Sankt Johann im Pongau</t>
  </si>
  <si>
    <t>50419</t>
  </si>
  <si>
    <t>Sankt Martin am Tennengebirge</t>
  </si>
  <si>
    <t>50420</t>
  </si>
  <si>
    <t>Sankt Veit im Pongau</t>
  </si>
  <si>
    <t>50421</t>
  </si>
  <si>
    <t>Schwarzach im Pongau</t>
  </si>
  <si>
    <t>50422</t>
  </si>
  <si>
    <t>Untertauern</t>
  </si>
  <si>
    <t>50423</t>
  </si>
  <si>
    <t>Wagrain</t>
  </si>
  <si>
    <t>50424</t>
  </si>
  <si>
    <t>Werfen</t>
  </si>
  <si>
    <t>50425</t>
  </si>
  <si>
    <t>Werfenweng</t>
  </si>
  <si>
    <t>50501</t>
  </si>
  <si>
    <t>Göriach</t>
  </si>
  <si>
    <t>50502</t>
  </si>
  <si>
    <t>Lessach</t>
  </si>
  <si>
    <t>50503</t>
  </si>
  <si>
    <t>Mariapfarr</t>
  </si>
  <si>
    <t>50504</t>
  </si>
  <si>
    <t>Mauterndorf</t>
  </si>
  <si>
    <t>50505</t>
  </si>
  <si>
    <t>Muhr</t>
  </si>
  <si>
    <t>50506</t>
  </si>
  <si>
    <t>Ramingstein</t>
  </si>
  <si>
    <t>50507</t>
  </si>
  <si>
    <t>Sankt Andrä im Lungau</t>
  </si>
  <si>
    <t>50508</t>
  </si>
  <si>
    <t>Sankt Margarethen im Lungau</t>
  </si>
  <si>
    <t>50509</t>
  </si>
  <si>
    <t>Sankt Michael im Lungau</t>
  </si>
  <si>
    <t>50510</t>
  </si>
  <si>
    <t>Tamsweg</t>
  </si>
  <si>
    <t>50511</t>
  </si>
  <si>
    <t>Thomatal</t>
  </si>
  <si>
    <t>50512</t>
  </si>
  <si>
    <t>Tweng</t>
  </si>
  <si>
    <t>50513</t>
  </si>
  <si>
    <t>Unternberg</t>
  </si>
  <si>
    <t>50514</t>
  </si>
  <si>
    <t>Weißpriach</t>
  </si>
  <si>
    <t>50515</t>
  </si>
  <si>
    <t>Zederhaus</t>
  </si>
  <si>
    <t>50601</t>
  </si>
  <si>
    <t>Bramberg am Wildkogel</t>
  </si>
  <si>
    <t>50602</t>
  </si>
  <si>
    <t>Bruck an der Großglocknerstraße</t>
  </si>
  <si>
    <t>50603</t>
  </si>
  <si>
    <t>Dienten am Hochkönig</t>
  </si>
  <si>
    <t>50604</t>
  </si>
  <si>
    <t>Fusch an der Großglocknerstraße</t>
  </si>
  <si>
    <t>50605</t>
  </si>
  <si>
    <t>Hollersbach im Pinzgau</t>
  </si>
  <si>
    <t>50606</t>
  </si>
  <si>
    <t>Kaprun</t>
  </si>
  <si>
    <t>50607</t>
  </si>
  <si>
    <t>Krimml</t>
  </si>
  <si>
    <t>50608</t>
  </si>
  <si>
    <t>Lend</t>
  </si>
  <si>
    <t>50609</t>
  </si>
  <si>
    <t>Leogang</t>
  </si>
  <si>
    <t>50610</t>
  </si>
  <si>
    <t>Lofer</t>
  </si>
  <si>
    <t>50611</t>
  </si>
  <si>
    <t>Maishofen</t>
  </si>
  <si>
    <t>50612</t>
  </si>
  <si>
    <t>Maria Alm am Steinernen Meer</t>
  </si>
  <si>
    <t>50613</t>
  </si>
  <si>
    <t>Mittersill</t>
  </si>
  <si>
    <t>50614</t>
  </si>
  <si>
    <t>Neukirchen am Großvenediger</t>
  </si>
  <si>
    <t>50615</t>
  </si>
  <si>
    <t>Niedernsill</t>
  </si>
  <si>
    <t>50616</t>
  </si>
  <si>
    <t>Piesendorf</t>
  </si>
  <si>
    <t>50617</t>
  </si>
  <si>
    <t>Rauris</t>
  </si>
  <si>
    <t>50618</t>
  </si>
  <si>
    <t>Saalbach-Hinterglemm</t>
  </si>
  <si>
    <t>50619</t>
  </si>
  <si>
    <t>Saalfelden am Steinernen Meer</t>
  </si>
  <si>
    <t>50620</t>
  </si>
  <si>
    <t>Sankt Martin bei Lofer</t>
  </si>
  <si>
    <t>50621</t>
  </si>
  <si>
    <t>Stuhlfelden</t>
  </si>
  <si>
    <t>50622</t>
  </si>
  <si>
    <t>Taxenbach</t>
  </si>
  <si>
    <t>50623</t>
  </si>
  <si>
    <t>Unken</t>
  </si>
  <si>
    <t>50624</t>
  </si>
  <si>
    <t>Uttendorf</t>
  </si>
  <si>
    <t>50625</t>
  </si>
  <si>
    <t>Viehhofen</t>
  </si>
  <si>
    <t>50626</t>
  </si>
  <si>
    <t>Wald im Pinzgau</t>
  </si>
  <si>
    <t>50627</t>
  </si>
  <si>
    <t>Weißbach bei Lofer</t>
  </si>
  <si>
    <t>50628</t>
  </si>
  <si>
    <t>Zell am See</t>
  </si>
  <si>
    <t>60101</t>
  </si>
  <si>
    <t>Graz</t>
  </si>
  <si>
    <t>Steiermark</t>
  </si>
  <si>
    <t>60305</t>
  </si>
  <si>
    <t>Frauental an der Laßnitz</t>
  </si>
  <si>
    <t>60318</t>
  </si>
  <si>
    <t>Lannach</t>
  </si>
  <si>
    <t>60323</t>
  </si>
  <si>
    <t>Pölfing-Brunn</t>
  </si>
  <si>
    <t>60324</t>
  </si>
  <si>
    <t>Preding</t>
  </si>
  <si>
    <t>60326</t>
  </si>
  <si>
    <t>Sankt Josef (Weststeiermark)</t>
  </si>
  <si>
    <t>60329</t>
  </si>
  <si>
    <t>Sankt Peter im Sulmtal</t>
  </si>
  <si>
    <t>60341</t>
  </si>
  <si>
    <t>Wettmannstätten</t>
  </si>
  <si>
    <t>60344</t>
  </si>
  <si>
    <t>Deutschlandsberg</t>
  </si>
  <si>
    <t>60345</t>
  </si>
  <si>
    <t>Eibiswald</t>
  </si>
  <si>
    <t>60346</t>
  </si>
  <si>
    <t>Groß Sankt Florian</t>
  </si>
  <si>
    <t>60347</t>
  </si>
  <si>
    <t>Sankt Martin im Sulmtal</t>
  </si>
  <si>
    <t>60348</t>
  </si>
  <si>
    <t>Sankt Stefan ob Stainz</t>
  </si>
  <si>
    <t>60349</t>
  </si>
  <si>
    <t>Schwanberg</t>
  </si>
  <si>
    <t>60350</t>
  </si>
  <si>
    <t>Stainz</t>
  </si>
  <si>
    <t>60351</t>
  </si>
  <si>
    <t>Wies</t>
  </si>
  <si>
    <t>60608</t>
  </si>
  <si>
    <t>Feldkirchen bei Graz</t>
  </si>
  <si>
    <t>60611</t>
  </si>
  <si>
    <t>Gössendorf</t>
  </si>
  <si>
    <t>60613</t>
  </si>
  <si>
    <t>Gratkorn</t>
  </si>
  <si>
    <t>60617</t>
  </si>
  <si>
    <t>Hart bei Graz</t>
  </si>
  <si>
    <t>60618</t>
  </si>
  <si>
    <t>Haselsdorf-Tobelbad</t>
  </si>
  <si>
    <t>60619</t>
  </si>
  <si>
    <t>Hausmannstätten</t>
  </si>
  <si>
    <t>60623</t>
  </si>
  <si>
    <t>Kainbach bei Graz</t>
  </si>
  <si>
    <t>60624</t>
  </si>
  <si>
    <t>Kalsdorf bei Graz</t>
  </si>
  <si>
    <t>60626</t>
  </si>
  <si>
    <t>Kumberg</t>
  </si>
  <si>
    <t>60628</t>
  </si>
  <si>
    <t>Laßnitzhöhe</t>
  </si>
  <si>
    <t>60629</t>
  </si>
  <si>
    <t>Lieboch</t>
  </si>
  <si>
    <t>60632</t>
  </si>
  <si>
    <t>Peggau</t>
  </si>
  <si>
    <t>60639</t>
  </si>
  <si>
    <t>Sankt Bartholomä</t>
  </si>
  <si>
    <t>60641</t>
  </si>
  <si>
    <t>Sankt Oswald bei Plankenwarth</t>
  </si>
  <si>
    <t>60642</t>
  </si>
  <si>
    <t>Sankt Radegund bei Graz</t>
  </si>
  <si>
    <t>60645</t>
  </si>
  <si>
    <t>Semriach</t>
  </si>
  <si>
    <t>60646</t>
  </si>
  <si>
    <t>Stattegg</t>
  </si>
  <si>
    <t>60647</t>
  </si>
  <si>
    <t>Stiwoll</t>
  </si>
  <si>
    <t>60648</t>
  </si>
  <si>
    <t>Thal</t>
  </si>
  <si>
    <t>60651</t>
  </si>
  <si>
    <t>Übelbach</t>
  </si>
  <si>
    <t>60653</t>
  </si>
  <si>
    <t>Vasoldsberg</t>
  </si>
  <si>
    <t>60654</t>
  </si>
  <si>
    <t>Weinitzen</t>
  </si>
  <si>
    <t>60655</t>
  </si>
  <si>
    <t>Werndorf</t>
  </si>
  <si>
    <t>60656</t>
  </si>
  <si>
    <t>Wundschuh</t>
  </si>
  <si>
    <t>60659</t>
  </si>
  <si>
    <t>Deutschfeistritz</t>
  </si>
  <si>
    <t>60660</t>
  </si>
  <si>
    <t>Dobl-Zwaring</t>
  </si>
  <si>
    <t>60661</t>
  </si>
  <si>
    <t>Eggersdorf bei Graz</t>
  </si>
  <si>
    <t>60662</t>
  </si>
  <si>
    <t>Fernitz-Mellach</t>
  </si>
  <si>
    <t>60663</t>
  </si>
  <si>
    <t>Frohnleiten</t>
  </si>
  <si>
    <t>60664</t>
  </si>
  <si>
    <t>Gratwein-Straßengel</t>
  </si>
  <si>
    <t>60665</t>
  </si>
  <si>
    <t>Hitzendorf</t>
  </si>
  <si>
    <t>60666</t>
  </si>
  <si>
    <t>Nestelbach bei Graz</t>
  </si>
  <si>
    <t>60667</t>
  </si>
  <si>
    <t>Raaba-Grambach</t>
  </si>
  <si>
    <t>60668</t>
  </si>
  <si>
    <t>Sankt Marein bei Graz</t>
  </si>
  <si>
    <t>60669</t>
  </si>
  <si>
    <t>Seiersberg-Pirka</t>
  </si>
  <si>
    <t>60670</t>
  </si>
  <si>
    <t>Premstätten</t>
  </si>
  <si>
    <t>61001</t>
  </si>
  <si>
    <t>Allerheiligen bei Wildon</t>
  </si>
  <si>
    <t>61002</t>
  </si>
  <si>
    <t>Arnfels</t>
  </si>
  <si>
    <t>61007</t>
  </si>
  <si>
    <t>Empersdorf</t>
  </si>
  <si>
    <t>61008</t>
  </si>
  <si>
    <t>Gabersdorf</t>
  </si>
  <si>
    <t>61012</t>
  </si>
  <si>
    <t>Gralla</t>
  </si>
  <si>
    <t>61013</t>
  </si>
  <si>
    <t>Großklein</t>
  </si>
  <si>
    <t>61016</t>
  </si>
  <si>
    <t>Heimschuh</t>
  </si>
  <si>
    <t>61017</t>
  </si>
  <si>
    <t>Hengsberg</t>
  </si>
  <si>
    <t>61019</t>
  </si>
  <si>
    <t>Kitzeck im Sausal</t>
  </si>
  <si>
    <t>61020</t>
  </si>
  <si>
    <t>Lang</t>
  </si>
  <si>
    <t>61021</t>
  </si>
  <si>
    <t>Lebring-Sankt Margarethen</t>
  </si>
  <si>
    <t>61024</t>
  </si>
  <si>
    <t>Oberhaag</t>
  </si>
  <si>
    <t>61027</t>
  </si>
  <si>
    <t>Ragnitz</t>
  </si>
  <si>
    <t>61030</t>
  </si>
  <si>
    <t>Sankt Andrä-Höch</t>
  </si>
  <si>
    <t>61032</t>
  </si>
  <si>
    <t>Sankt Johann im Saggautal</t>
  </si>
  <si>
    <t>61033</t>
  </si>
  <si>
    <t>Sankt Nikolai im Sausal</t>
  </si>
  <si>
    <t>61043</t>
  </si>
  <si>
    <t>Tillmitsch</t>
  </si>
  <si>
    <t>61045</t>
  </si>
  <si>
    <t>Wagna</t>
  </si>
  <si>
    <t>61049</t>
  </si>
  <si>
    <t>Ehrenhausen an der Weinstraße</t>
  </si>
  <si>
    <t>61050</t>
  </si>
  <si>
    <t>Gamlitz</t>
  </si>
  <si>
    <t>61051</t>
  </si>
  <si>
    <t>Gleinstätten</t>
  </si>
  <si>
    <t>61052</t>
  </si>
  <si>
    <t>Heiligenkreuz am Waasen</t>
  </si>
  <si>
    <t>61053</t>
  </si>
  <si>
    <t>Leibnitz</t>
  </si>
  <si>
    <t>61054</t>
  </si>
  <si>
    <t>Leutschach an der Weinstraße</t>
  </si>
  <si>
    <t>61055</t>
  </si>
  <si>
    <t>Sankt Georgen an der Stiefing</t>
  </si>
  <si>
    <t>61056</t>
  </si>
  <si>
    <t>Sankt Veit in der Südsteiermark</t>
  </si>
  <si>
    <t>61057</t>
  </si>
  <si>
    <t>Schwarzautal</t>
  </si>
  <si>
    <t>61058</t>
  </si>
  <si>
    <t>Straß in Steiermark</t>
  </si>
  <si>
    <t>61059</t>
  </si>
  <si>
    <t>Wildon</t>
  </si>
  <si>
    <t>61101</t>
  </si>
  <si>
    <t>Eisenerz</t>
  </si>
  <si>
    <t>61105</t>
  </si>
  <si>
    <t>Kalwang</t>
  </si>
  <si>
    <t>61106</t>
  </si>
  <si>
    <t>Kammern im Liesingtal</t>
  </si>
  <si>
    <t>61107</t>
  </si>
  <si>
    <t>Kraubath an der Mur</t>
  </si>
  <si>
    <t>61108</t>
  </si>
  <si>
    <t>Leoben</t>
  </si>
  <si>
    <t>61109</t>
  </si>
  <si>
    <t>Mautern in Steiermark</t>
  </si>
  <si>
    <t>61110</t>
  </si>
  <si>
    <t>Niklasdorf</t>
  </si>
  <si>
    <t>61111</t>
  </si>
  <si>
    <t>Proleb</t>
  </si>
  <si>
    <t>61112</t>
  </si>
  <si>
    <t>Radmer</t>
  </si>
  <si>
    <t>61113</t>
  </si>
  <si>
    <t>Sankt Michael in Obersteiermark</t>
  </si>
  <si>
    <t>61114</t>
  </si>
  <si>
    <t>Sankt Peter-Freienstein</t>
  </si>
  <si>
    <t>61115</t>
  </si>
  <si>
    <t>Sankt Stefan ob Leoben</t>
  </si>
  <si>
    <t>61116</t>
  </si>
  <si>
    <t>Traboch</t>
  </si>
  <si>
    <t>61118</t>
  </si>
  <si>
    <t>Vordernberg</t>
  </si>
  <si>
    <t>61119</t>
  </si>
  <si>
    <t>Wald am Schoberpaß</t>
  </si>
  <si>
    <t>61120</t>
  </si>
  <si>
    <t>Trofaiach</t>
  </si>
  <si>
    <t>61203</t>
  </si>
  <si>
    <t>Aigen im Ennstal</t>
  </si>
  <si>
    <t>61204</t>
  </si>
  <si>
    <t>Altaussee</t>
  </si>
  <si>
    <t>61205</t>
  </si>
  <si>
    <t>Altenmarkt bei Sankt Gallen</t>
  </si>
  <si>
    <t>61206</t>
  </si>
  <si>
    <t>Ardning</t>
  </si>
  <si>
    <t>61207</t>
  </si>
  <si>
    <t>Bad Aussee</t>
  </si>
  <si>
    <t>61213</t>
  </si>
  <si>
    <t>Gröbming</t>
  </si>
  <si>
    <t>61215</t>
  </si>
  <si>
    <t>Grundlsee</t>
  </si>
  <si>
    <t>61217</t>
  </si>
  <si>
    <t>Haus</t>
  </si>
  <si>
    <t>61222</t>
  </si>
  <si>
    <t>Lassing</t>
  </si>
  <si>
    <t>61236</t>
  </si>
  <si>
    <t>Ramsau am Dachstein</t>
  </si>
  <si>
    <t>61243</t>
  </si>
  <si>
    <t>Selzthal</t>
  </si>
  <si>
    <t>61247</t>
  </si>
  <si>
    <t>Trieben</t>
  </si>
  <si>
    <t>61251</t>
  </si>
  <si>
    <t>Wildalpen</t>
  </si>
  <si>
    <t>61252</t>
  </si>
  <si>
    <t>Wörschach</t>
  </si>
  <si>
    <t>61253</t>
  </si>
  <si>
    <t>Admont</t>
  </si>
  <si>
    <t>61254</t>
  </si>
  <si>
    <t>Aich</t>
  </si>
  <si>
    <t>61255</t>
  </si>
  <si>
    <t>Bad Mitterndorf</t>
  </si>
  <si>
    <t>61256</t>
  </si>
  <si>
    <t>Gaishorn am See</t>
  </si>
  <si>
    <t>61257</t>
  </si>
  <si>
    <t>Irdning-Donnersbachtal</t>
  </si>
  <si>
    <t>61258</t>
  </si>
  <si>
    <t>Gams bei Hieflau</t>
  </si>
  <si>
    <t>61259</t>
  </si>
  <si>
    <t>Liezen</t>
  </si>
  <si>
    <t>61260</t>
  </si>
  <si>
    <t>Michaelerberg-Pruggern</t>
  </si>
  <si>
    <t>61261</t>
  </si>
  <si>
    <t>Mitterberg-Sankt Martin</t>
  </si>
  <si>
    <t>61262</t>
  </si>
  <si>
    <t>Öblarn</t>
  </si>
  <si>
    <t>61263</t>
  </si>
  <si>
    <t>Rottenmann</t>
  </si>
  <si>
    <t>61264</t>
  </si>
  <si>
    <t>Sankt Gallen</t>
  </si>
  <si>
    <t>61265</t>
  </si>
  <si>
    <t>Schladming</t>
  </si>
  <si>
    <t>61266</t>
  </si>
  <si>
    <t>Sölk</t>
  </si>
  <si>
    <t>61267</t>
  </si>
  <si>
    <t>Stainach-Pürgg</t>
  </si>
  <si>
    <t>61410</t>
  </si>
  <si>
    <t>Mühlen</t>
  </si>
  <si>
    <t>61413</t>
  </si>
  <si>
    <t>Niederwölz</t>
  </si>
  <si>
    <t>61425</t>
  </si>
  <si>
    <t>St. Peter am Kammersberg</t>
  </si>
  <si>
    <t>61428</t>
  </si>
  <si>
    <t>Schöder</t>
  </si>
  <si>
    <t>61437</t>
  </si>
  <si>
    <t>Krakau</t>
  </si>
  <si>
    <t>61438</t>
  </si>
  <si>
    <t>Murau</t>
  </si>
  <si>
    <t>61439</t>
  </si>
  <si>
    <t>Neumarkt in der Steiermark</t>
  </si>
  <si>
    <t>61440</t>
  </si>
  <si>
    <t>Oberwölz</t>
  </si>
  <si>
    <t>61441</t>
  </si>
  <si>
    <t>Ranten</t>
  </si>
  <si>
    <t>61442</t>
  </si>
  <si>
    <t>Sankt Georgen am Kreischberg</t>
  </si>
  <si>
    <t>61443</t>
  </si>
  <si>
    <t>Sankt Lambrecht</t>
  </si>
  <si>
    <t>61444</t>
  </si>
  <si>
    <t>Scheifling</t>
  </si>
  <si>
    <t>61445</t>
  </si>
  <si>
    <t>Stadl-Predlitz</t>
  </si>
  <si>
    <t>61446</t>
  </si>
  <si>
    <t>Teufenbach-Katsch</t>
  </si>
  <si>
    <t>61611</t>
  </si>
  <si>
    <t>Krottendorf-Gaisfeld</t>
  </si>
  <si>
    <t>61612</t>
  </si>
  <si>
    <t>Ligist</t>
  </si>
  <si>
    <t>61615</t>
  </si>
  <si>
    <t>Mooskirchen</t>
  </si>
  <si>
    <t>61618</t>
  </si>
  <si>
    <t>Rosental an der Kainach</t>
  </si>
  <si>
    <t>61621</t>
  </si>
  <si>
    <t>Sankt Martin am Wöllmißberg</t>
  </si>
  <si>
    <t>61624</t>
  </si>
  <si>
    <t>Stallhofen</t>
  </si>
  <si>
    <t>61625</t>
  </si>
  <si>
    <t>Voitsberg</t>
  </si>
  <si>
    <t>61626</t>
  </si>
  <si>
    <t>Bärnbach</t>
  </si>
  <si>
    <t>61627</t>
  </si>
  <si>
    <t>Edelschrott</t>
  </si>
  <si>
    <t>61628</t>
  </si>
  <si>
    <t>Geistthal-Södingberg</t>
  </si>
  <si>
    <t>61629</t>
  </si>
  <si>
    <t>Hirschegg-Pack</t>
  </si>
  <si>
    <t>61630</t>
  </si>
  <si>
    <t>Kainach bei Voitsberg</t>
  </si>
  <si>
    <t>61631</t>
  </si>
  <si>
    <t>Köflach</t>
  </si>
  <si>
    <t>61632</t>
  </si>
  <si>
    <t>Maria Lankowitz</t>
  </si>
  <si>
    <t>61633</t>
  </si>
  <si>
    <t>Söding-Sankt Johann</t>
  </si>
  <si>
    <t>61701</t>
  </si>
  <si>
    <t>Albersdorf-Prebuch</t>
  </si>
  <si>
    <t>61708</t>
  </si>
  <si>
    <t>Fischbach</t>
  </si>
  <si>
    <t>61710</t>
  </si>
  <si>
    <t>Floing</t>
  </si>
  <si>
    <t>61711</t>
  </si>
  <si>
    <t>Gasen</t>
  </si>
  <si>
    <t>61716</t>
  </si>
  <si>
    <t>Markt Hartmannsdorf</t>
  </si>
  <si>
    <t>61719</t>
  </si>
  <si>
    <t>Hofstätten an der Raab</t>
  </si>
  <si>
    <t>61727</t>
  </si>
  <si>
    <t>Ludersdorf-Wilfersdorf</t>
  </si>
  <si>
    <t>61728</t>
  </si>
  <si>
    <t>Miesenbach bei Birkfeld</t>
  </si>
  <si>
    <t>61729</t>
  </si>
  <si>
    <t>Mitterdorf an der Raab</t>
  </si>
  <si>
    <t>61730</t>
  </si>
  <si>
    <t>Mortantsch</t>
  </si>
  <si>
    <t>61731</t>
  </si>
  <si>
    <t>Naas</t>
  </si>
  <si>
    <t>61740</t>
  </si>
  <si>
    <t>Puch bei Weiz</t>
  </si>
  <si>
    <t>61741</t>
  </si>
  <si>
    <t>Ratten</t>
  </si>
  <si>
    <t>61743</t>
  </si>
  <si>
    <t>Rettenegg</t>
  </si>
  <si>
    <t>61744</t>
  </si>
  <si>
    <t>St. Kathrein am Hauenstein</t>
  </si>
  <si>
    <t>61745</t>
  </si>
  <si>
    <t>Sankt Kathrein am Offenegg</t>
  </si>
  <si>
    <t>61746</t>
  </si>
  <si>
    <t>St. Margarethen an der Raab</t>
  </si>
  <si>
    <t>61748</t>
  </si>
  <si>
    <t>Sinabelkirchen</t>
  </si>
  <si>
    <t>61750</t>
  </si>
  <si>
    <t>Strallegg</t>
  </si>
  <si>
    <t>61751</t>
  </si>
  <si>
    <t>Thannhausen</t>
  </si>
  <si>
    <t>61756</t>
  </si>
  <si>
    <t>Anger</t>
  </si>
  <si>
    <t>61757</t>
  </si>
  <si>
    <t>Birkfeld</t>
  </si>
  <si>
    <t>61758</t>
  </si>
  <si>
    <t>Fladnitz an der Teichalm</t>
  </si>
  <si>
    <t>61759</t>
  </si>
  <si>
    <t>Gersdorf an der Feistritz</t>
  </si>
  <si>
    <t>61760</t>
  </si>
  <si>
    <t>Gleisdorf</t>
  </si>
  <si>
    <t>61761</t>
  </si>
  <si>
    <t>Gutenberg-Stenzengreith</t>
  </si>
  <si>
    <t>61762</t>
  </si>
  <si>
    <t>Ilztal</t>
  </si>
  <si>
    <t>61763</t>
  </si>
  <si>
    <t>Passail</t>
  </si>
  <si>
    <t>61764</t>
  </si>
  <si>
    <t>Pischelsdorf am Kulm</t>
  </si>
  <si>
    <t>61765</t>
  </si>
  <si>
    <t>Sankt Ruprecht an der Raab</t>
  </si>
  <si>
    <t>61766</t>
  </si>
  <si>
    <t>Weiz</t>
  </si>
  <si>
    <t>62007</t>
  </si>
  <si>
    <t>Fohnsdorf</t>
  </si>
  <si>
    <t>62008</t>
  </si>
  <si>
    <t>Gaal</t>
  </si>
  <si>
    <t>62010</t>
  </si>
  <si>
    <t>Hohentauern</t>
  </si>
  <si>
    <t>62014</t>
  </si>
  <si>
    <t>Kobenz</t>
  </si>
  <si>
    <t>62021</t>
  </si>
  <si>
    <t>Pusterwald</t>
  </si>
  <si>
    <t>62026</t>
  </si>
  <si>
    <t>Sankt Georgen ob Judenburg</t>
  </si>
  <si>
    <t>62032</t>
  </si>
  <si>
    <t>Sankt Peter ob Judenburg</t>
  </si>
  <si>
    <t>62034</t>
  </si>
  <si>
    <t>Seckau</t>
  </si>
  <si>
    <t>62036</t>
  </si>
  <si>
    <t>Unzmarkt-Frauenburg</t>
  </si>
  <si>
    <t>62038</t>
  </si>
  <si>
    <t>Zeltweg</t>
  </si>
  <si>
    <t>62039</t>
  </si>
  <si>
    <t>Lobmingtal</t>
  </si>
  <si>
    <t>62040</t>
  </si>
  <si>
    <t>Judenburg</t>
  </si>
  <si>
    <t>62041</t>
  </si>
  <si>
    <t>Knittelfeld</t>
  </si>
  <si>
    <t>62042</t>
  </si>
  <si>
    <t>Obdach</t>
  </si>
  <si>
    <t>62043</t>
  </si>
  <si>
    <t>Pöls-Oberkurzheim</t>
  </si>
  <si>
    <t>62044</t>
  </si>
  <si>
    <t>Pölstal</t>
  </si>
  <si>
    <t>62045</t>
  </si>
  <si>
    <t>Sankt Marein-Feistritz</t>
  </si>
  <si>
    <t>62046</t>
  </si>
  <si>
    <t>Sankt Margarethen bei Knittelfeld</t>
  </si>
  <si>
    <t>62047</t>
  </si>
  <si>
    <t>Spielberg</t>
  </si>
  <si>
    <t>62048</t>
  </si>
  <si>
    <t>Weißkirchen in Steiermark</t>
  </si>
  <si>
    <t>62105</t>
  </si>
  <si>
    <t>Breitenau am Hochlantsch</t>
  </si>
  <si>
    <t>62115</t>
  </si>
  <si>
    <t>Krieglach</t>
  </si>
  <si>
    <t>62116</t>
  </si>
  <si>
    <t>Langenwang</t>
  </si>
  <si>
    <t>62125</t>
  </si>
  <si>
    <t>Pernegg an der Mur</t>
  </si>
  <si>
    <t>62128</t>
  </si>
  <si>
    <t>Sankt Lorenzen im Mürztal</t>
  </si>
  <si>
    <t>62131</t>
  </si>
  <si>
    <t>Spital am Semmering</t>
  </si>
  <si>
    <t>62132</t>
  </si>
  <si>
    <t>Stanz im Mürztal</t>
  </si>
  <si>
    <t>62135</t>
  </si>
  <si>
    <t>Turnau</t>
  </si>
  <si>
    <t>62138</t>
  </si>
  <si>
    <t>Aflenz</t>
  </si>
  <si>
    <t>62139</t>
  </si>
  <si>
    <t>Bruck an der Mur</t>
  </si>
  <si>
    <t>62140</t>
  </si>
  <si>
    <t>Kapfenberg</t>
  </si>
  <si>
    <t>62141</t>
  </si>
  <si>
    <t>Kindberg</t>
  </si>
  <si>
    <t>62142</t>
  </si>
  <si>
    <t>Mariazell</t>
  </si>
  <si>
    <t>62143</t>
  </si>
  <si>
    <t>Mürzzuschlag</t>
  </si>
  <si>
    <t>62144</t>
  </si>
  <si>
    <t>Neuberg an der Mürz</t>
  </si>
  <si>
    <t>62145</t>
  </si>
  <si>
    <t>Sankt Barbara im Mürztal</t>
  </si>
  <si>
    <t>62146</t>
  </si>
  <si>
    <t>Sankt Marein im Mürztal</t>
  </si>
  <si>
    <t>62147</t>
  </si>
  <si>
    <t>Thörl</t>
  </si>
  <si>
    <t>62148</t>
  </si>
  <si>
    <t>Tragöß-Sankt Katharein</t>
  </si>
  <si>
    <t>62202</t>
  </si>
  <si>
    <t>Bad Blumau</t>
  </si>
  <si>
    <t>62205</t>
  </si>
  <si>
    <t>Buch-St. Magdalena</t>
  </si>
  <si>
    <t>62206</t>
  </si>
  <si>
    <t>Burgau</t>
  </si>
  <si>
    <t>62209</t>
  </si>
  <si>
    <t>Ebersdorf</t>
  </si>
  <si>
    <t>62211</t>
  </si>
  <si>
    <t>Friedberg</t>
  </si>
  <si>
    <t>62214</t>
  </si>
  <si>
    <t>Greinbach</t>
  </si>
  <si>
    <t>62216</t>
  </si>
  <si>
    <t>Großsteinbach</t>
  </si>
  <si>
    <t>62219</t>
  </si>
  <si>
    <t>Hartberg</t>
  </si>
  <si>
    <t>62220</t>
  </si>
  <si>
    <t>Hartberg Umgebung</t>
  </si>
  <si>
    <t>62226</t>
  </si>
  <si>
    <t>Lafnitz</t>
  </si>
  <si>
    <t>62232</t>
  </si>
  <si>
    <t>Ottendorf an der Rittschein</t>
  </si>
  <si>
    <t>62233</t>
  </si>
  <si>
    <t>Pinggau</t>
  </si>
  <si>
    <t>62235</t>
  </si>
  <si>
    <t>Pöllauberg</t>
  </si>
  <si>
    <t>62242</t>
  </si>
  <si>
    <t>Sankt Jakob im Walde</t>
  </si>
  <si>
    <t>62244</t>
  </si>
  <si>
    <t>Sankt Johann in der Haide</t>
  </si>
  <si>
    <t>62245</t>
  </si>
  <si>
    <t>Sankt Lorenzen am Wechsel</t>
  </si>
  <si>
    <t>62247</t>
  </si>
  <si>
    <t>Schäffern</t>
  </si>
  <si>
    <t>62252</t>
  </si>
  <si>
    <t>Söchau</t>
  </si>
  <si>
    <t>62256</t>
  </si>
  <si>
    <t>Stubenberg</t>
  </si>
  <si>
    <t>62262</t>
  </si>
  <si>
    <t>Wenigzell</t>
  </si>
  <si>
    <t>62264</t>
  </si>
  <si>
    <t>Bad Waltersdorf</t>
  </si>
  <si>
    <t>62265</t>
  </si>
  <si>
    <t>Dechantskirchen</t>
  </si>
  <si>
    <t>62266</t>
  </si>
  <si>
    <t>Feistritztal</t>
  </si>
  <si>
    <t>62267</t>
  </si>
  <si>
    <t>Fürstenfeld</t>
  </si>
  <si>
    <t>62268</t>
  </si>
  <si>
    <t>Grafendorf bei Hartberg</t>
  </si>
  <si>
    <t>62269</t>
  </si>
  <si>
    <t>Großwilfersdorf</t>
  </si>
  <si>
    <t>62270</t>
  </si>
  <si>
    <t>Hartl</t>
  </si>
  <si>
    <t>62271</t>
  </si>
  <si>
    <t>Ilz</t>
  </si>
  <si>
    <t>62272</t>
  </si>
  <si>
    <t>Kaindorf</t>
  </si>
  <si>
    <t>62273</t>
  </si>
  <si>
    <t>Loipersdorf bei Fürstenfeld</t>
  </si>
  <si>
    <t>62274</t>
  </si>
  <si>
    <t>Neudau</t>
  </si>
  <si>
    <t>62275</t>
  </si>
  <si>
    <t>Pöllau</t>
  </si>
  <si>
    <t>62276</t>
  </si>
  <si>
    <t>Rohr bei Hartberg</t>
  </si>
  <si>
    <t>62277</t>
  </si>
  <si>
    <t>Rohrbach an der Lafnitz</t>
  </si>
  <si>
    <t>62278</t>
  </si>
  <si>
    <t>Vorau</t>
  </si>
  <si>
    <t>62279</t>
  </si>
  <si>
    <t>Waldbach-Mönichwald</t>
  </si>
  <si>
    <t>62311</t>
  </si>
  <si>
    <t>Edelsbach bei Feldbach</t>
  </si>
  <si>
    <t>62314</t>
  </si>
  <si>
    <t>Eichkögl</t>
  </si>
  <si>
    <t>62326</t>
  </si>
  <si>
    <t>Halbenrain</t>
  </si>
  <si>
    <t>62330</t>
  </si>
  <si>
    <t>Jagerberg</t>
  </si>
  <si>
    <t>62332</t>
  </si>
  <si>
    <t>Kapfenstein</t>
  </si>
  <si>
    <t>62335</t>
  </si>
  <si>
    <t>Klöch</t>
  </si>
  <si>
    <t>62343</t>
  </si>
  <si>
    <t>Mettersdorf am Saßbach</t>
  </si>
  <si>
    <t>62347</t>
  </si>
  <si>
    <t>Murfeld</t>
  </si>
  <si>
    <t>62368</t>
  </si>
  <si>
    <t>Tieschen</t>
  </si>
  <si>
    <t>62372</t>
  </si>
  <si>
    <t>Unterlamm</t>
  </si>
  <si>
    <t>62375</t>
  </si>
  <si>
    <t>Bad Gleichenberg</t>
  </si>
  <si>
    <t>62376</t>
  </si>
  <si>
    <t>Bad Radkersburg</t>
  </si>
  <si>
    <t>62377</t>
  </si>
  <si>
    <t>Deutsch Goritz</t>
  </si>
  <si>
    <t>62378</t>
  </si>
  <si>
    <t>Fehring</t>
  </si>
  <si>
    <t>62379</t>
  </si>
  <si>
    <t>Feldbach</t>
  </si>
  <si>
    <t>62380</t>
  </si>
  <si>
    <t>Gnas</t>
  </si>
  <si>
    <t>62381</t>
  </si>
  <si>
    <t>Kirchbach-Zerlach</t>
  </si>
  <si>
    <t>62382</t>
  </si>
  <si>
    <t>Kirchberg an der Raab</t>
  </si>
  <si>
    <t>62383</t>
  </si>
  <si>
    <t>Mureck</t>
  </si>
  <si>
    <t>62384</t>
  </si>
  <si>
    <t>Paldau</t>
  </si>
  <si>
    <t>62385</t>
  </si>
  <si>
    <t>Pirching am Traubenberg</t>
  </si>
  <si>
    <t>62386</t>
  </si>
  <si>
    <t>Riegersburg</t>
  </si>
  <si>
    <t>62387</t>
  </si>
  <si>
    <t>Sankt Anna am Aigen</t>
  </si>
  <si>
    <t>62388</t>
  </si>
  <si>
    <t>Sankt Peter am Ottersbach</t>
  </si>
  <si>
    <t>62389</t>
  </si>
  <si>
    <t>Sankt Stefan im Rosental</t>
  </si>
  <si>
    <t>62390</t>
  </si>
  <si>
    <t>Straden</t>
  </si>
  <si>
    <t>70101</t>
  </si>
  <si>
    <t>Innsbruck</t>
  </si>
  <si>
    <t>Tirol</t>
  </si>
  <si>
    <t>70201</t>
  </si>
  <si>
    <t>Arzl im Pitztal</t>
  </si>
  <si>
    <t>70202</t>
  </si>
  <si>
    <t>Haiming</t>
  </si>
  <si>
    <t>70203</t>
  </si>
  <si>
    <t>Imst</t>
  </si>
  <si>
    <t>70204</t>
  </si>
  <si>
    <t>Imsterberg</t>
  </si>
  <si>
    <t>70205</t>
  </si>
  <si>
    <t>Jerzens</t>
  </si>
  <si>
    <t>70206</t>
  </si>
  <si>
    <t>Karres</t>
  </si>
  <si>
    <t>70207</t>
  </si>
  <si>
    <t>Karrösten</t>
  </si>
  <si>
    <t>70208</t>
  </si>
  <si>
    <t>Längenfeld</t>
  </si>
  <si>
    <t>70209</t>
  </si>
  <si>
    <t>Mieming</t>
  </si>
  <si>
    <t>70210</t>
  </si>
  <si>
    <t>Mils bei Imst</t>
  </si>
  <si>
    <t>70211</t>
  </si>
  <si>
    <t>Mötz</t>
  </si>
  <si>
    <t>70212</t>
  </si>
  <si>
    <t>Nassereith</t>
  </si>
  <si>
    <t>70213</t>
  </si>
  <si>
    <t>Obsteig</t>
  </si>
  <si>
    <t>70214</t>
  </si>
  <si>
    <t>Oetz</t>
  </si>
  <si>
    <t>70215</t>
  </si>
  <si>
    <t>Rietz</t>
  </si>
  <si>
    <t>70216</t>
  </si>
  <si>
    <t>Roppen</t>
  </si>
  <si>
    <t>70217</t>
  </si>
  <si>
    <t>St. Leonhard im Pitztal</t>
  </si>
  <si>
    <t>70218</t>
  </si>
  <si>
    <t>Sautens</t>
  </si>
  <si>
    <t>70219</t>
  </si>
  <si>
    <t>Silz</t>
  </si>
  <si>
    <t>70220</t>
  </si>
  <si>
    <t>Sölden</t>
  </si>
  <si>
    <t>70221</t>
  </si>
  <si>
    <t>Stams</t>
  </si>
  <si>
    <t>70222</t>
  </si>
  <si>
    <t>Tarrenz</t>
  </si>
  <si>
    <t>70223</t>
  </si>
  <si>
    <t>Umhausen</t>
  </si>
  <si>
    <t>70224</t>
  </si>
  <si>
    <t>Wenns</t>
  </si>
  <si>
    <t>70301</t>
  </si>
  <si>
    <t>Absam</t>
  </si>
  <si>
    <t>70302</t>
  </si>
  <si>
    <t>Aldrans</t>
  </si>
  <si>
    <t>70303</t>
  </si>
  <si>
    <t>Ampass</t>
  </si>
  <si>
    <t>70304</t>
  </si>
  <si>
    <t>Axams</t>
  </si>
  <si>
    <t>70305</t>
  </si>
  <si>
    <t>Baumkirchen</t>
  </si>
  <si>
    <t>70306</t>
  </si>
  <si>
    <t>Birgitz</t>
  </si>
  <si>
    <t>70307</t>
  </si>
  <si>
    <t>Ellbögen</t>
  </si>
  <si>
    <t>70308</t>
  </si>
  <si>
    <t>Flaurling</t>
  </si>
  <si>
    <t>70309</t>
  </si>
  <si>
    <t>Fritzens</t>
  </si>
  <si>
    <t>70310</t>
  </si>
  <si>
    <t>Fulpmes</t>
  </si>
  <si>
    <t>70311</t>
  </si>
  <si>
    <t>Gnadenwald</t>
  </si>
  <si>
    <t>70312</t>
  </si>
  <si>
    <t>Götzens</t>
  </si>
  <si>
    <t>70313</t>
  </si>
  <si>
    <t>Gries am Brenner</t>
  </si>
  <si>
    <t>70314</t>
  </si>
  <si>
    <t>Gries im Sellrain</t>
  </si>
  <si>
    <t>70315</t>
  </si>
  <si>
    <t>Grinzens</t>
  </si>
  <si>
    <t>70317</t>
  </si>
  <si>
    <t>Gschnitz</t>
  </si>
  <si>
    <t>70318</t>
  </si>
  <si>
    <t>Hatting</t>
  </si>
  <si>
    <t>70319</t>
  </si>
  <si>
    <t>Inzing</t>
  </si>
  <si>
    <t>70320</t>
  </si>
  <si>
    <t>Kematen in Tirol</t>
  </si>
  <si>
    <t>70322</t>
  </si>
  <si>
    <t>Kolsass</t>
  </si>
  <si>
    <t>70323</t>
  </si>
  <si>
    <t>Kolsassberg</t>
  </si>
  <si>
    <t>70325</t>
  </si>
  <si>
    <t>Lans</t>
  </si>
  <si>
    <t>70326</t>
  </si>
  <si>
    <t>Leutasch</t>
  </si>
  <si>
    <t>70327</t>
  </si>
  <si>
    <t>Matrei am Brenner</t>
  </si>
  <si>
    <t>70328</t>
  </si>
  <si>
    <t>Mieders</t>
  </si>
  <si>
    <t>70329</t>
  </si>
  <si>
    <t>Mils</t>
  </si>
  <si>
    <t>70330</t>
  </si>
  <si>
    <t>Mühlbachl</t>
  </si>
  <si>
    <t>70331</t>
  </si>
  <si>
    <t>Mutters</t>
  </si>
  <si>
    <t>70332</t>
  </si>
  <si>
    <t>Natters</t>
  </si>
  <si>
    <t>70333</t>
  </si>
  <si>
    <t>Navis</t>
  </si>
  <si>
    <t>70334</t>
  </si>
  <si>
    <t>Neustift im Stubaital</t>
  </si>
  <si>
    <t>70335</t>
  </si>
  <si>
    <t>Oberhofen im Inntal</t>
  </si>
  <si>
    <t>70336</t>
  </si>
  <si>
    <t>Obernberg am Brenner</t>
  </si>
  <si>
    <t>70337</t>
  </si>
  <si>
    <t>Oberperfuss</t>
  </si>
  <si>
    <t>70338</t>
  </si>
  <si>
    <t>Patsch</t>
  </si>
  <si>
    <t>70339</t>
  </si>
  <si>
    <t>Pettnau</t>
  </si>
  <si>
    <t>70340</t>
  </si>
  <si>
    <t>Pfaffenhofen</t>
  </si>
  <si>
    <t>70341</t>
  </si>
  <si>
    <t>Pfons</t>
  </si>
  <si>
    <t>70342</t>
  </si>
  <si>
    <t>Polling in Tirol</t>
  </si>
  <si>
    <t>70343</t>
  </si>
  <si>
    <t>Ranggen</t>
  </si>
  <si>
    <t>70344</t>
  </si>
  <si>
    <t>Reith bei Seefeld</t>
  </si>
  <si>
    <t>70345</t>
  </si>
  <si>
    <t>Rinn</t>
  </si>
  <si>
    <t>70346</t>
  </si>
  <si>
    <t>Rum</t>
  </si>
  <si>
    <t>70347</t>
  </si>
  <si>
    <t>St. Sigmund im Sellrain</t>
  </si>
  <si>
    <t>70348</t>
  </si>
  <si>
    <t>Scharnitz</t>
  </si>
  <si>
    <t>70349</t>
  </si>
  <si>
    <t>Schmirn</t>
  </si>
  <si>
    <t>70350</t>
  </si>
  <si>
    <t>Schönberg im Stubaital</t>
  </si>
  <si>
    <t>70351</t>
  </si>
  <si>
    <t>Seefeld in Tirol</t>
  </si>
  <si>
    <t>70352</t>
  </si>
  <si>
    <t>Sellrain</t>
  </si>
  <si>
    <t>70353</t>
  </si>
  <si>
    <t>Sistrans</t>
  </si>
  <si>
    <t>70354</t>
  </si>
  <si>
    <t>Hall in Tirol</t>
  </si>
  <si>
    <t>70355</t>
  </si>
  <si>
    <t>Steinach am Brenner</t>
  </si>
  <si>
    <t>70356</t>
  </si>
  <si>
    <t>Telfes im Stubai</t>
  </si>
  <si>
    <t>70357</t>
  </si>
  <si>
    <t>Telfs</t>
  </si>
  <si>
    <t>70358</t>
  </si>
  <si>
    <t>Thaur</t>
  </si>
  <si>
    <t>70359</t>
  </si>
  <si>
    <t>Trins</t>
  </si>
  <si>
    <t>70360</t>
  </si>
  <si>
    <t>Tulfes</t>
  </si>
  <si>
    <t>70361</t>
  </si>
  <si>
    <t>Unterperfuss</t>
  </si>
  <si>
    <t>70362</t>
  </si>
  <si>
    <t>Vals</t>
  </si>
  <si>
    <t>70364</t>
  </si>
  <si>
    <t>Völs</t>
  </si>
  <si>
    <t>70365</t>
  </si>
  <si>
    <t>Volders</t>
  </si>
  <si>
    <t>70366</t>
  </si>
  <si>
    <t>Wattenberg</t>
  </si>
  <si>
    <t>70367</t>
  </si>
  <si>
    <t>Wattens</t>
  </si>
  <si>
    <t>70368</t>
  </si>
  <si>
    <t>Wildermieming</t>
  </si>
  <si>
    <t>70369</t>
  </si>
  <si>
    <t>Zirl</t>
  </si>
  <si>
    <t>70401</t>
  </si>
  <si>
    <t>Aurach bei Kitzbühel</t>
  </si>
  <si>
    <t>70402</t>
  </si>
  <si>
    <t>Brixen im Thale</t>
  </si>
  <si>
    <t>70403</t>
  </si>
  <si>
    <t>Fieberbrunn</t>
  </si>
  <si>
    <t>70404</t>
  </si>
  <si>
    <t>Going am Wilden Kaiser</t>
  </si>
  <si>
    <t>70405</t>
  </si>
  <si>
    <t>Hochfilzen</t>
  </si>
  <si>
    <t>70406</t>
  </si>
  <si>
    <t>Hopfgarten im Brixental</t>
  </si>
  <si>
    <t>70407</t>
  </si>
  <si>
    <t>Itter</t>
  </si>
  <si>
    <t>70408</t>
  </si>
  <si>
    <t>Jochberg</t>
  </si>
  <si>
    <t>70409</t>
  </si>
  <si>
    <t>Kirchberg in Tirol</t>
  </si>
  <si>
    <t>70410</t>
  </si>
  <si>
    <t>Kirchdorf in Tirol</t>
  </si>
  <si>
    <t>70411</t>
  </si>
  <si>
    <t>Kitzbühel</t>
  </si>
  <si>
    <t>70412</t>
  </si>
  <si>
    <t>Kössen</t>
  </si>
  <si>
    <t>70413</t>
  </si>
  <si>
    <t>Oberndorf in Tirol</t>
  </si>
  <si>
    <t>70414</t>
  </si>
  <si>
    <t>Reith bei Kitzbühel</t>
  </si>
  <si>
    <t>70415</t>
  </si>
  <si>
    <t>St. Jakob in Haus</t>
  </si>
  <si>
    <t>70416</t>
  </si>
  <si>
    <t>St. Johann in Tirol</t>
  </si>
  <si>
    <t>70417</t>
  </si>
  <si>
    <t>St. Ulrich am Pillersee</t>
  </si>
  <si>
    <t>70418</t>
  </si>
  <si>
    <t>Schwendt</t>
  </si>
  <si>
    <t>70419</t>
  </si>
  <si>
    <t>Waidring</t>
  </si>
  <si>
    <t>70420</t>
  </si>
  <si>
    <t>Westendorf</t>
  </si>
  <si>
    <t>70501</t>
  </si>
  <si>
    <t>Alpbach</t>
  </si>
  <si>
    <t>70502</t>
  </si>
  <si>
    <t>Angath</t>
  </si>
  <si>
    <t>70503</t>
  </si>
  <si>
    <t>Bad Häring</t>
  </si>
  <si>
    <t>70504</t>
  </si>
  <si>
    <t>Brandenberg</t>
  </si>
  <si>
    <t>70505</t>
  </si>
  <si>
    <t>Breitenbach am Inn</t>
  </si>
  <si>
    <t>70506</t>
  </si>
  <si>
    <t>Brixlegg</t>
  </si>
  <si>
    <t>70508</t>
  </si>
  <si>
    <t>Ebbs</t>
  </si>
  <si>
    <t>70509</t>
  </si>
  <si>
    <t>Ellmau</t>
  </si>
  <si>
    <t>70510</t>
  </si>
  <si>
    <t>Erl</t>
  </si>
  <si>
    <t>70511</t>
  </si>
  <si>
    <t>Kirchbichl</t>
  </si>
  <si>
    <t>70512</t>
  </si>
  <si>
    <t>Kramsach</t>
  </si>
  <si>
    <t>70513</t>
  </si>
  <si>
    <t>Kufstein</t>
  </si>
  <si>
    <t>70514</t>
  </si>
  <si>
    <t>Kundl</t>
  </si>
  <si>
    <t>70515</t>
  </si>
  <si>
    <t>Langkampfen</t>
  </si>
  <si>
    <t>70516</t>
  </si>
  <si>
    <t>Mariastein</t>
  </si>
  <si>
    <t>70517</t>
  </si>
  <si>
    <t>Münster</t>
  </si>
  <si>
    <t>70518</t>
  </si>
  <si>
    <t>Niederndorf</t>
  </si>
  <si>
    <t>70519</t>
  </si>
  <si>
    <t>Niederndorferberg</t>
  </si>
  <si>
    <t>70520</t>
  </si>
  <si>
    <t>Radfeld</t>
  </si>
  <si>
    <t>70521</t>
  </si>
  <si>
    <t>Rattenberg</t>
  </si>
  <si>
    <t>70522</t>
  </si>
  <si>
    <t>Reith im Alpbachtal</t>
  </si>
  <si>
    <t>70523</t>
  </si>
  <si>
    <t>Rettenschöss</t>
  </si>
  <si>
    <t>70524</t>
  </si>
  <si>
    <t>Scheffau am Wilden Kaiser</t>
  </si>
  <si>
    <t>70525</t>
  </si>
  <si>
    <t>Schwoich</t>
  </si>
  <si>
    <t>70526</t>
  </si>
  <si>
    <t>Söll</t>
  </si>
  <si>
    <t>70527</t>
  </si>
  <si>
    <t>Thiersee</t>
  </si>
  <si>
    <t>70528</t>
  </si>
  <si>
    <t>Angerberg</t>
  </si>
  <si>
    <t>70529</t>
  </si>
  <si>
    <t>Walchsee</t>
  </si>
  <si>
    <t>70530</t>
  </si>
  <si>
    <t>Wildschönau</t>
  </si>
  <si>
    <t>70531</t>
  </si>
  <si>
    <t>Wörgl</t>
  </si>
  <si>
    <t>70601</t>
  </si>
  <si>
    <t>Faggen</t>
  </si>
  <si>
    <t>70602</t>
  </si>
  <si>
    <t>Fendels</t>
  </si>
  <si>
    <t>70603</t>
  </si>
  <si>
    <t>Fiss</t>
  </si>
  <si>
    <t>70604</t>
  </si>
  <si>
    <t>Fließ</t>
  </si>
  <si>
    <t>70605</t>
  </si>
  <si>
    <t>Flirsch</t>
  </si>
  <si>
    <t>70606</t>
  </si>
  <si>
    <t>Galtür</t>
  </si>
  <si>
    <t>70607</t>
  </si>
  <si>
    <t>Grins</t>
  </si>
  <si>
    <t>70608</t>
  </si>
  <si>
    <t>Ischgl</t>
  </si>
  <si>
    <t>70609</t>
  </si>
  <si>
    <t>Kappl</t>
  </si>
  <si>
    <t>70610</t>
  </si>
  <si>
    <t>Kaunerberg</t>
  </si>
  <si>
    <t>70611</t>
  </si>
  <si>
    <t>Kaunertal</t>
  </si>
  <si>
    <t>70612</t>
  </si>
  <si>
    <t>Kauns</t>
  </si>
  <si>
    <t>70613</t>
  </si>
  <si>
    <t>Ladis</t>
  </si>
  <si>
    <t>70614</t>
  </si>
  <si>
    <t>Landeck</t>
  </si>
  <si>
    <t>70615</t>
  </si>
  <si>
    <t>Nauders</t>
  </si>
  <si>
    <t>70616</t>
  </si>
  <si>
    <t>Pettneu am Arlberg</t>
  </si>
  <si>
    <t>70617</t>
  </si>
  <si>
    <t>Pfunds</t>
  </si>
  <si>
    <t>70618</t>
  </si>
  <si>
    <t>Pians</t>
  </si>
  <si>
    <t>70619</t>
  </si>
  <si>
    <t>Prutz</t>
  </si>
  <si>
    <t>70620</t>
  </si>
  <si>
    <t>Ried im Oberinntal</t>
  </si>
  <si>
    <t>70621</t>
  </si>
  <si>
    <t>St. Anton am Arlberg</t>
  </si>
  <si>
    <t>70622</t>
  </si>
  <si>
    <t>Schönwies</t>
  </si>
  <si>
    <t>70623</t>
  </si>
  <si>
    <t>See</t>
  </si>
  <si>
    <t>70624</t>
  </si>
  <si>
    <t>Serfaus</t>
  </si>
  <si>
    <t>70625</t>
  </si>
  <si>
    <t>Spiss</t>
  </si>
  <si>
    <t>70626</t>
  </si>
  <si>
    <t>Stanz bei Landeck</t>
  </si>
  <si>
    <t>70627</t>
  </si>
  <si>
    <t>Strengen</t>
  </si>
  <si>
    <t>70628</t>
  </si>
  <si>
    <t>Tobadill</t>
  </si>
  <si>
    <t>70629</t>
  </si>
  <si>
    <t>Tösens</t>
  </si>
  <si>
    <t>70630</t>
  </si>
  <si>
    <t>Zams</t>
  </si>
  <si>
    <t>70701</t>
  </si>
  <si>
    <t>Abfaltersbach</t>
  </si>
  <si>
    <t>70702</t>
  </si>
  <si>
    <t>Ainet</t>
  </si>
  <si>
    <t>70703</t>
  </si>
  <si>
    <t>Amlach</t>
  </si>
  <si>
    <t>70704</t>
  </si>
  <si>
    <t>Anras</t>
  </si>
  <si>
    <t>70705</t>
  </si>
  <si>
    <t>Assling</t>
  </si>
  <si>
    <t>70706</t>
  </si>
  <si>
    <t>Außervillgraten</t>
  </si>
  <si>
    <t>70707</t>
  </si>
  <si>
    <t>Dölsach</t>
  </si>
  <si>
    <t>70708</t>
  </si>
  <si>
    <t>Gaimberg</t>
  </si>
  <si>
    <t>70709</t>
  </si>
  <si>
    <t>Hopfgarten in Defereggen</t>
  </si>
  <si>
    <t>70710</t>
  </si>
  <si>
    <t>Innervillgraten</t>
  </si>
  <si>
    <t>70711</t>
  </si>
  <si>
    <t>Iselsberg-Stronach</t>
  </si>
  <si>
    <t>70712</t>
  </si>
  <si>
    <t>Kals am Großglockner</t>
  </si>
  <si>
    <t>70713</t>
  </si>
  <si>
    <t>Kartitsch</t>
  </si>
  <si>
    <t>70714</t>
  </si>
  <si>
    <t>Lavant</t>
  </si>
  <si>
    <t>70715</t>
  </si>
  <si>
    <t>Leisach</t>
  </si>
  <si>
    <t>70716</t>
  </si>
  <si>
    <t>Lienz</t>
  </si>
  <si>
    <t>70717</t>
  </si>
  <si>
    <t>Matrei in Osttirol</t>
  </si>
  <si>
    <t>70718</t>
  </si>
  <si>
    <t>Nikolsdorf</t>
  </si>
  <si>
    <t>70719</t>
  </si>
  <si>
    <t>Nußdorf-Debant</t>
  </si>
  <si>
    <t>70720</t>
  </si>
  <si>
    <t>Oberlienz</t>
  </si>
  <si>
    <t>70721</t>
  </si>
  <si>
    <t>Obertilliach</t>
  </si>
  <si>
    <t>70723</t>
  </si>
  <si>
    <t>Prägraten am Großvenediger</t>
  </si>
  <si>
    <t>70724</t>
  </si>
  <si>
    <t>St. Jakob in Defereggen</t>
  </si>
  <si>
    <t>70725</t>
  </si>
  <si>
    <t>St. Johann im Walde</t>
  </si>
  <si>
    <t>70726</t>
  </si>
  <si>
    <t>St. Veit in Defereggen</t>
  </si>
  <si>
    <t>70727</t>
  </si>
  <si>
    <t>Schlaiten</t>
  </si>
  <si>
    <t>70728</t>
  </si>
  <si>
    <t>Sillian</t>
  </si>
  <si>
    <t>70729</t>
  </si>
  <si>
    <t>Strassen</t>
  </si>
  <si>
    <t>70731</t>
  </si>
  <si>
    <t>Thurn</t>
  </si>
  <si>
    <t>70732</t>
  </si>
  <si>
    <t>Tristach</t>
  </si>
  <si>
    <t>70733</t>
  </si>
  <si>
    <t>Untertilliach</t>
  </si>
  <si>
    <t>70734</t>
  </si>
  <si>
    <t>Virgen</t>
  </si>
  <si>
    <t>70735</t>
  </si>
  <si>
    <t>Heinfels</t>
  </si>
  <si>
    <t>70801</t>
  </si>
  <si>
    <t>Bach</t>
  </si>
  <si>
    <t>70802</t>
  </si>
  <si>
    <t>Berwang</t>
  </si>
  <si>
    <t>70803</t>
  </si>
  <si>
    <t>Biberwier</t>
  </si>
  <si>
    <t>70804</t>
  </si>
  <si>
    <t>Bichlbach</t>
  </si>
  <si>
    <t>70805</t>
  </si>
  <si>
    <t>Breitenwang</t>
  </si>
  <si>
    <t>70806</t>
  </si>
  <si>
    <t>Ehenbichl</t>
  </si>
  <si>
    <t>70807</t>
  </si>
  <si>
    <t>Ehrwald</t>
  </si>
  <si>
    <t>70808</t>
  </si>
  <si>
    <t>Elbigenalp</t>
  </si>
  <si>
    <t>70809</t>
  </si>
  <si>
    <t>Elmen</t>
  </si>
  <si>
    <t>70810</t>
  </si>
  <si>
    <t>Forchach</t>
  </si>
  <si>
    <t>70811</t>
  </si>
  <si>
    <t>Grän</t>
  </si>
  <si>
    <t>70812</t>
  </si>
  <si>
    <t>Gramais</t>
  </si>
  <si>
    <t>70813</t>
  </si>
  <si>
    <t>Häselgehr</t>
  </si>
  <si>
    <t>70814</t>
  </si>
  <si>
    <t>Heiterwang</t>
  </si>
  <si>
    <t>70815</t>
  </si>
  <si>
    <t>Hinterhornbach</t>
  </si>
  <si>
    <t>70816</t>
  </si>
  <si>
    <t>Höfen</t>
  </si>
  <si>
    <t>70817</t>
  </si>
  <si>
    <t>Holzgau</t>
  </si>
  <si>
    <t>70818</t>
  </si>
  <si>
    <t>Jungholz</t>
  </si>
  <si>
    <t>70819</t>
  </si>
  <si>
    <t>Kaisers</t>
  </si>
  <si>
    <t>70820</t>
  </si>
  <si>
    <t>Lechaschau</t>
  </si>
  <si>
    <t>70821</t>
  </si>
  <si>
    <t>Lermoos</t>
  </si>
  <si>
    <t>70822</t>
  </si>
  <si>
    <t>Musau</t>
  </si>
  <si>
    <t>70823</t>
  </si>
  <si>
    <t>Namlos</t>
  </si>
  <si>
    <t>70824</t>
  </si>
  <si>
    <t>Nesselwängle</t>
  </si>
  <si>
    <t>70825</t>
  </si>
  <si>
    <t>Pfafflar</t>
  </si>
  <si>
    <t>70826</t>
  </si>
  <si>
    <t>Pflach</t>
  </si>
  <si>
    <t>70827</t>
  </si>
  <si>
    <t>Pinswang</t>
  </si>
  <si>
    <t>70828</t>
  </si>
  <si>
    <t>Reutte</t>
  </si>
  <si>
    <t>70829</t>
  </si>
  <si>
    <t>Schattwald</t>
  </si>
  <si>
    <t>70830</t>
  </si>
  <si>
    <t>Stanzach</t>
  </si>
  <si>
    <t>70831</t>
  </si>
  <si>
    <t>Steeg</t>
  </si>
  <si>
    <t>70832</t>
  </si>
  <si>
    <t>Tannheim</t>
  </si>
  <si>
    <t>70833</t>
  </si>
  <si>
    <t>Vils</t>
  </si>
  <si>
    <t>70834</t>
  </si>
  <si>
    <t>Vorderhornbach</t>
  </si>
  <si>
    <t>70835</t>
  </si>
  <si>
    <t>Wängle</t>
  </si>
  <si>
    <t>70836</t>
  </si>
  <si>
    <t>Weißenbach am Lech</t>
  </si>
  <si>
    <t>70837</t>
  </si>
  <si>
    <t>Zöblen</t>
  </si>
  <si>
    <t>70901</t>
  </si>
  <si>
    <t>Achenkirch</t>
  </si>
  <si>
    <t>70902</t>
  </si>
  <si>
    <t>Aschau im Zillertal</t>
  </si>
  <si>
    <t>70903</t>
  </si>
  <si>
    <t>Brandberg</t>
  </si>
  <si>
    <t>70904</t>
  </si>
  <si>
    <t>Bruck am Ziller</t>
  </si>
  <si>
    <t>70905</t>
  </si>
  <si>
    <t>Buch in Tirol</t>
  </si>
  <si>
    <t>70907</t>
  </si>
  <si>
    <t>Eben am Achensee</t>
  </si>
  <si>
    <t>70908</t>
  </si>
  <si>
    <t>Finkenberg</t>
  </si>
  <si>
    <t>70909</t>
  </si>
  <si>
    <t>Fügen</t>
  </si>
  <si>
    <t>70910</t>
  </si>
  <si>
    <t>Fügenberg</t>
  </si>
  <si>
    <t>70911</t>
  </si>
  <si>
    <t>Gallzein</t>
  </si>
  <si>
    <t>70912</t>
  </si>
  <si>
    <t>Gerlos</t>
  </si>
  <si>
    <t>70913</t>
  </si>
  <si>
    <t>Gerlosberg</t>
  </si>
  <si>
    <t>70914</t>
  </si>
  <si>
    <t>Hainzenberg</t>
  </si>
  <si>
    <t>70915</t>
  </si>
  <si>
    <t>Hart im Zillertal</t>
  </si>
  <si>
    <t>70916</t>
  </si>
  <si>
    <t>Hippach</t>
  </si>
  <si>
    <t>70917</t>
  </si>
  <si>
    <t>Jenbach</t>
  </si>
  <si>
    <t>70918</t>
  </si>
  <si>
    <t>Kaltenbach</t>
  </si>
  <si>
    <t>70920</t>
  </si>
  <si>
    <t>Mayrhofen</t>
  </si>
  <si>
    <t>70921</t>
  </si>
  <si>
    <t>Pill</t>
  </si>
  <si>
    <t>70922</t>
  </si>
  <si>
    <t>Ramsau im Zillertal</t>
  </si>
  <si>
    <t>70923</t>
  </si>
  <si>
    <t>Ried im Zillertal</t>
  </si>
  <si>
    <t>70924</t>
  </si>
  <si>
    <t>Rohrberg</t>
  </si>
  <si>
    <t>70925</t>
  </si>
  <si>
    <t>Schlitters</t>
  </si>
  <si>
    <t>70926</t>
  </si>
  <si>
    <t>Schwaz</t>
  </si>
  <si>
    <t>70927</t>
  </si>
  <si>
    <t>Schwendau</t>
  </si>
  <si>
    <t>70928</t>
  </si>
  <si>
    <t>Stans</t>
  </si>
  <si>
    <t>70929</t>
  </si>
  <si>
    <t>Steinberg am Rofan</t>
  </si>
  <si>
    <t>70930</t>
  </si>
  <si>
    <t>Strass im Zillertal</t>
  </si>
  <si>
    <t>70931</t>
  </si>
  <si>
    <t>Stumm</t>
  </si>
  <si>
    <t>70932</t>
  </si>
  <si>
    <t>Stummerberg</t>
  </si>
  <si>
    <t>70933</t>
  </si>
  <si>
    <t>Terfens</t>
  </si>
  <si>
    <t>70934</t>
  </si>
  <si>
    <t>Tux</t>
  </si>
  <si>
    <t>70935</t>
  </si>
  <si>
    <t>Uderns</t>
  </si>
  <si>
    <t>70936</t>
  </si>
  <si>
    <t>Vomp</t>
  </si>
  <si>
    <t>70937</t>
  </si>
  <si>
    <t>Weer</t>
  </si>
  <si>
    <t>70938</t>
  </si>
  <si>
    <t>Weerberg</t>
  </si>
  <si>
    <t>70939</t>
  </si>
  <si>
    <t>Wiesing</t>
  </si>
  <si>
    <t>70940</t>
  </si>
  <si>
    <t>Zell am Ziller</t>
  </si>
  <si>
    <t>70941</t>
  </si>
  <si>
    <t>Zellberg</t>
  </si>
  <si>
    <t>80101</t>
  </si>
  <si>
    <t>Bartholomäberg</t>
  </si>
  <si>
    <t>Vorarlberg</t>
  </si>
  <si>
    <t>80102</t>
  </si>
  <si>
    <t>Blons</t>
  </si>
  <si>
    <t>80103</t>
  </si>
  <si>
    <t>Bludenz</t>
  </si>
  <si>
    <t>80104</t>
  </si>
  <si>
    <t>Bludesch</t>
  </si>
  <si>
    <t>80105</t>
  </si>
  <si>
    <t>Brand</t>
  </si>
  <si>
    <t>80106</t>
  </si>
  <si>
    <t>Bürs</t>
  </si>
  <si>
    <t>80107</t>
  </si>
  <si>
    <t>Bürserberg</t>
  </si>
  <si>
    <t>80108</t>
  </si>
  <si>
    <t>Dalaas</t>
  </si>
  <si>
    <t>80109</t>
  </si>
  <si>
    <t>Fontanella</t>
  </si>
  <si>
    <t>80110</t>
  </si>
  <si>
    <t>Gaschurn</t>
  </si>
  <si>
    <t>80111</t>
  </si>
  <si>
    <t>Innerbraz</t>
  </si>
  <si>
    <t>80112</t>
  </si>
  <si>
    <t>Klösterle</t>
  </si>
  <si>
    <t>80113</t>
  </si>
  <si>
    <t>Lech</t>
  </si>
  <si>
    <t>80114</t>
  </si>
  <si>
    <t>Lorüns</t>
  </si>
  <si>
    <t>80115</t>
  </si>
  <si>
    <t>Ludesch</t>
  </si>
  <si>
    <t>80116</t>
  </si>
  <si>
    <t>Nenzing</t>
  </si>
  <si>
    <t>80117</t>
  </si>
  <si>
    <t>Nüziders</t>
  </si>
  <si>
    <t>80118</t>
  </si>
  <si>
    <t>Raggal</t>
  </si>
  <si>
    <t>80119</t>
  </si>
  <si>
    <t>St. Anton im Montafon</t>
  </si>
  <si>
    <t>80120</t>
  </si>
  <si>
    <t>St. Gallenkirch</t>
  </si>
  <si>
    <t>80121</t>
  </si>
  <si>
    <t>St. Gerold</t>
  </si>
  <si>
    <t>80122</t>
  </si>
  <si>
    <t>Schruns</t>
  </si>
  <si>
    <t>80123</t>
  </si>
  <si>
    <t>Silbertal</t>
  </si>
  <si>
    <t>80124</t>
  </si>
  <si>
    <t>Sonntag</t>
  </si>
  <si>
    <t>80125</t>
  </si>
  <si>
    <t>Stallehr</t>
  </si>
  <si>
    <t>80126</t>
  </si>
  <si>
    <t>Thüringen</t>
  </si>
  <si>
    <t>80127</t>
  </si>
  <si>
    <t>Thüringerberg</t>
  </si>
  <si>
    <t>80128</t>
  </si>
  <si>
    <t>Tschagguns</t>
  </si>
  <si>
    <t>80129</t>
  </si>
  <si>
    <t>Vandans</t>
  </si>
  <si>
    <t>80201</t>
  </si>
  <si>
    <t>Alberschwende</t>
  </si>
  <si>
    <t>80202</t>
  </si>
  <si>
    <t>Andelsbuch</t>
  </si>
  <si>
    <t>80203</t>
  </si>
  <si>
    <t>Au</t>
  </si>
  <si>
    <t>80204</t>
  </si>
  <si>
    <t>Bezau</t>
  </si>
  <si>
    <t>80205</t>
  </si>
  <si>
    <t>Bildstein</t>
  </si>
  <si>
    <t>80206</t>
  </si>
  <si>
    <t>Bizau</t>
  </si>
  <si>
    <t>80207</t>
  </si>
  <si>
    <t>Bregenz</t>
  </si>
  <si>
    <t>80208</t>
  </si>
  <si>
    <t>Buch</t>
  </si>
  <si>
    <t>80209</t>
  </si>
  <si>
    <t>Damüls</t>
  </si>
  <si>
    <t>80210</t>
  </si>
  <si>
    <t>Doren</t>
  </si>
  <si>
    <t>80211</t>
  </si>
  <si>
    <t>Egg</t>
  </si>
  <si>
    <t>80212</t>
  </si>
  <si>
    <t>Eichenberg</t>
  </si>
  <si>
    <t>80213</t>
  </si>
  <si>
    <t>Fußach</t>
  </si>
  <si>
    <t>80214</t>
  </si>
  <si>
    <t>Gaißau</t>
  </si>
  <si>
    <t>80215</t>
  </si>
  <si>
    <t>Hard</t>
  </si>
  <si>
    <t>80216</t>
  </si>
  <si>
    <t>Hittisau</t>
  </si>
  <si>
    <t>80217</t>
  </si>
  <si>
    <t>Höchst</t>
  </si>
  <si>
    <t>80218</t>
  </si>
  <si>
    <t>Hörbranz</t>
  </si>
  <si>
    <t>80219</t>
  </si>
  <si>
    <t>Hohenweiler</t>
  </si>
  <si>
    <t>80220</t>
  </si>
  <si>
    <t>Kennelbach</t>
  </si>
  <si>
    <t>80221</t>
  </si>
  <si>
    <t>80222</t>
  </si>
  <si>
    <t>Langen bei Bregenz</t>
  </si>
  <si>
    <t>80223</t>
  </si>
  <si>
    <t>Langenegg</t>
  </si>
  <si>
    <t>80224</t>
  </si>
  <si>
    <t>Lauterach</t>
  </si>
  <si>
    <t>80225</t>
  </si>
  <si>
    <t>Lingenau</t>
  </si>
  <si>
    <t>80226</t>
  </si>
  <si>
    <t>Lochau</t>
  </si>
  <si>
    <t>80227</t>
  </si>
  <si>
    <t>Mellau</t>
  </si>
  <si>
    <t>80228</t>
  </si>
  <si>
    <t>Mittelberg</t>
  </si>
  <si>
    <t>80229</t>
  </si>
  <si>
    <t>Möggers</t>
  </si>
  <si>
    <t>80230</t>
  </si>
  <si>
    <t>Reuthe</t>
  </si>
  <si>
    <t>80231</t>
  </si>
  <si>
    <t>Riefensberg</t>
  </si>
  <si>
    <t>80232</t>
  </si>
  <si>
    <t>Schnepfau</t>
  </si>
  <si>
    <t>80233</t>
  </si>
  <si>
    <t>Schoppernau</t>
  </si>
  <si>
    <t>80234</t>
  </si>
  <si>
    <t>Schröcken</t>
  </si>
  <si>
    <t>80235</t>
  </si>
  <si>
    <t>Schwarzach</t>
  </si>
  <si>
    <t>80236</t>
  </si>
  <si>
    <t>Schwarzenberg</t>
  </si>
  <si>
    <t>80237</t>
  </si>
  <si>
    <t>Sibratsgfäll</t>
  </si>
  <si>
    <t>80238</t>
  </si>
  <si>
    <t>Sulzberg</t>
  </si>
  <si>
    <t>80239</t>
  </si>
  <si>
    <t>80240</t>
  </si>
  <si>
    <t>Wolfurt</t>
  </si>
  <si>
    <t>80301</t>
  </si>
  <si>
    <t>Dornbirn</t>
  </si>
  <si>
    <t>80302</t>
  </si>
  <si>
    <t>Hohenems</t>
  </si>
  <si>
    <t>80303</t>
  </si>
  <si>
    <t>Lustenau</t>
  </si>
  <si>
    <t>80401</t>
  </si>
  <si>
    <t>Altach</t>
  </si>
  <si>
    <t>80402</t>
  </si>
  <si>
    <t>Düns</t>
  </si>
  <si>
    <t>80403</t>
  </si>
  <si>
    <t>Dünserberg</t>
  </si>
  <si>
    <t>80404</t>
  </si>
  <si>
    <t>Feldkirch</t>
  </si>
  <si>
    <t>80405</t>
  </si>
  <si>
    <t>Frastanz</t>
  </si>
  <si>
    <t>80406</t>
  </si>
  <si>
    <t>Fraxern</t>
  </si>
  <si>
    <t>80407</t>
  </si>
  <si>
    <t>Göfis</t>
  </si>
  <si>
    <t>80408</t>
  </si>
  <si>
    <t>Götzis</t>
  </si>
  <si>
    <t>80409</t>
  </si>
  <si>
    <t>Klaus</t>
  </si>
  <si>
    <t>80410</t>
  </si>
  <si>
    <t>Koblach</t>
  </si>
  <si>
    <t>80411</t>
  </si>
  <si>
    <t>Laterns</t>
  </si>
  <si>
    <t>80412</t>
  </si>
  <si>
    <t>Mäder</t>
  </si>
  <si>
    <t>80413</t>
  </si>
  <si>
    <t>Meiningen</t>
  </si>
  <si>
    <t>80414</t>
  </si>
  <si>
    <t>Rankweil</t>
  </si>
  <si>
    <t>80415</t>
  </si>
  <si>
    <t>Röns</t>
  </si>
  <si>
    <t>80416</t>
  </si>
  <si>
    <t>Röthis</t>
  </si>
  <si>
    <t>80417</t>
  </si>
  <si>
    <t>Satteins</t>
  </si>
  <si>
    <t>80418</t>
  </si>
  <si>
    <t>Schlins</t>
  </si>
  <si>
    <t>80419</t>
  </si>
  <si>
    <t>Schnifis</t>
  </si>
  <si>
    <t>80420</t>
  </si>
  <si>
    <t>Sulz</t>
  </si>
  <si>
    <t>80421</t>
  </si>
  <si>
    <t>Übersaxen</t>
  </si>
  <si>
    <t>80422</t>
  </si>
  <si>
    <t>Viktorsberg</t>
  </si>
  <si>
    <t>80423</t>
  </si>
  <si>
    <t>Weiler</t>
  </si>
  <si>
    <t>80424</t>
  </si>
  <si>
    <t>Zwischenwasser</t>
  </si>
  <si>
    <t>90101</t>
  </si>
  <si>
    <t>Wien-Innere Stadt</t>
  </si>
  <si>
    <t>Wien</t>
  </si>
  <si>
    <t>90201</t>
  </si>
  <si>
    <t>Wien-Leopoldstadt</t>
  </si>
  <si>
    <t>90301</t>
  </si>
  <si>
    <t>Wien-Landstraße</t>
  </si>
  <si>
    <t>90401</t>
  </si>
  <si>
    <t>Wien-Wieden</t>
  </si>
  <si>
    <t>90501</t>
  </si>
  <si>
    <t>Wien-Margareten</t>
  </si>
  <si>
    <t>90601</t>
  </si>
  <si>
    <t>Wien-Mariahilf</t>
  </si>
  <si>
    <t>90701</t>
  </si>
  <si>
    <t>Wien-Neubau</t>
  </si>
  <si>
    <t>90801</t>
  </si>
  <si>
    <t>Wien-Josefstadt</t>
  </si>
  <si>
    <t>90901</t>
  </si>
  <si>
    <t>Wien-Alsergrund</t>
  </si>
  <si>
    <t>91001</t>
  </si>
  <si>
    <t>Wien-Favoriten</t>
  </si>
  <si>
    <t>91101</t>
  </si>
  <si>
    <t>Wien-Simmering</t>
  </si>
  <si>
    <t>91201</t>
  </si>
  <si>
    <t>Wien-Meidling</t>
  </si>
  <si>
    <t>91301</t>
  </si>
  <si>
    <t>Wien-Hietzing</t>
  </si>
  <si>
    <t>91401</t>
  </si>
  <si>
    <t>Wien-Penzing</t>
  </si>
  <si>
    <t>91501</t>
  </si>
  <si>
    <t>Wien-Rudolfsheim-Fünfhaus</t>
  </si>
  <si>
    <t>91601</t>
  </si>
  <si>
    <t>Wien-Ottakring</t>
  </si>
  <si>
    <t>91701</t>
  </si>
  <si>
    <t>Wien-Hernals</t>
  </si>
  <si>
    <t>91801</t>
  </si>
  <si>
    <t>Wien-Währing</t>
  </si>
  <si>
    <t>91901</t>
  </si>
  <si>
    <t>Wien-Döbling</t>
  </si>
  <si>
    <t>92001</t>
  </si>
  <si>
    <t>Wien-Brigittenau</t>
  </si>
  <si>
    <t>92101</t>
  </si>
  <si>
    <t>Wien-Floridsdorf</t>
  </si>
  <si>
    <t>92201</t>
  </si>
  <si>
    <t>Wien-Donaustadt</t>
  </si>
  <si>
    <t>92301</t>
  </si>
  <si>
    <t>Wien-Liesing</t>
  </si>
  <si>
    <t>Pkm Arbeitsstätten</t>
  </si>
  <si>
    <t>Pkm Ausbildungsstätten</t>
  </si>
  <si>
    <t>Pkm Übrige Nutzungen</t>
  </si>
  <si>
    <t>Typ</t>
  </si>
  <si>
    <t>Typ - Verkehrsträger</t>
  </si>
  <si>
    <t>Rad</t>
  </si>
  <si>
    <t>Öffentlicher Verkehr</t>
  </si>
  <si>
    <t>Pkm Büro</t>
  </si>
  <si>
    <t>Gemeinde</t>
  </si>
  <si>
    <t>Zielsetzung und Hilfestellung</t>
  </si>
  <si>
    <t>Handhabung des Excel-Tools</t>
  </si>
  <si>
    <t>Farbcodes</t>
  </si>
  <si>
    <t>Spezifischen PEB 
[kWh/Pkm]</t>
  </si>
  <si>
    <t>Spezifischen THG-E 
[g/Pkm]</t>
  </si>
  <si>
    <t>PEB Gesamt
[kWh/a]</t>
  </si>
  <si>
    <t>THG-E Gesamt
[kg CO2-eq./a]</t>
  </si>
  <si>
    <t>Ergebnis pro m²</t>
  </si>
  <si>
    <t>Entfernung soziale Infrastruktur</t>
  </si>
  <si>
    <t>Distanz zu Grünräumen, Spielplatz und Sporteinrichtungen</t>
  </si>
  <si>
    <t>Kleinräumige Siedlungsdichte</t>
  </si>
  <si>
    <t>E-Bike Sharing und Fahrradabstellplätze</t>
  </si>
  <si>
    <t>PKW (Elektro)</t>
  </si>
  <si>
    <t>PKW (Elektro-UZ46)</t>
  </si>
  <si>
    <t>PKW (Erdgas)</t>
  </si>
  <si>
    <t>Rest: Diesel/Benzin</t>
  </si>
  <si>
    <t>PKW Summe</t>
  </si>
  <si>
    <t>Indikator</t>
  </si>
  <si>
    <t>Ergebnis pro Person</t>
  </si>
  <si>
    <t>E-Car-Sharing und PKW Abstellplätze</t>
  </si>
  <si>
    <t>Straßenbahn/Ubahn vorhanden?</t>
  </si>
  <si>
    <t>Ja</t>
  </si>
  <si>
    <t>Nein</t>
  </si>
  <si>
    <t>Standort 2030</t>
  </si>
  <si>
    <t>Wert eintragen</t>
  </si>
  <si>
    <t>Wert aus Drop-Down-Liste auswählen</t>
  </si>
  <si>
    <t>Berechnungsergebnis. Wert prüfen</t>
  </si>
  <si>
    <t>Rückfragen</t>
  </si>
  <si>
    <t>Oskar Mair am Tinkhof</t>
  </si>
  <si>
    <t>Tel.: +43 (0)662 623455-32</t>
  </si>
  <si>
    <t>E-Mail: oskar.mairamtinkhof@salzburg.gv.at</t>
  </si>
  <si>
    <t>Mobilitätstool | Alltagsmobilität in Siedlungen und Quartieren</t>
  </si>
  <si>
    <t>PKW</t>
  </si>
  <si>
    <t>ÖV</t>
  </si>
  <si>
    <t>Bauliche / organisatorische Qualitäten</t>
  </si>
  <si>
    <t>Ergebnisse</t>
  </si>
  <si>
    <t>Dieses Excel-Tool ermöglicht die Berechnung der Alltagsmobilität in Siedlungen und Quartieren unter Berücksichtigung der geplanten Mobilitätskonzepte und der lokalen Rahmenbedingungen. 
Weitere Informationen stehen im Methoden-Leitfaden zur Verfügung.</t>
  </si>
  <si>
    <t>Erwarteter Anteil [%] von …</t>
  </si>
  <si>
    <t>PKW MitfahrerIn</t>
  </si>
  <si>
    <t>PWK Erdgas</t>
  </si>
  <si>
    <t>PKW Elektro</t>
  </si>
  <si>
    <t>PKW Elektro UZ 46</t>
  </si>
  <si>
    <t>SUMME GEWICHTET</t>
  </si>
  <si>
    <t>SUMME NORMIERT</t>
  </si>
  <si>
    <t>Erdgas Fahrzeugen</t>
  </si>
  <si>
    <t>Elektro Fahrzeugen</t>
  </si>
  <si>
    <t>Elektro Fahrzeugen (Ladung mit Ökostrom)</t>
  </si>
  <si>
    <t>Alle Nutzungen 
Modal-Split</t>
  </si>
  <si>
    <t>Alle Nutzungen 
[Pkm/P*a]</t>
  </si>
  <si>
    <t>Alle Nutzungen
Aufteilung Pkm PKW</t>
  </si>
  <si>
    <t>Alle Nutzungen
Aufteilung Pkm ÖV</t>
  </si>
  <si>
    <t>Änderungen gegenüber der Version 03/2020</t>
  </si>
  <si>
    <t>Version 07/2022</t>
  </si>
  <si>
    <t>Bildungseinrichtungen</t>
  </si>
  <si>
    <t>Verkaufsstätten</t>
  </si>
  <si>
    <t>… im Jahr 2050</t>
  </si>
  <si>
    <t>Qualität F.1.1 &amp; F.3.2</t>
  </si>
  <si>
    <t>Anteil Elektro Fahrzeuge</t>
  </si>
  <si>
    <t>F.1 Motorisierter Individualverkehr</t>
  </si>
  <si>
    <t>F.1.1 Abstellanlagen für Pkw</t>
  </si>
  <si>
    <t>F.1.2 Parkplatzbewirtschaftung</t>
  </si>
  <si>
    <t>F.1.3 Gebühren / Mietpreise</t>
  </si>
  <si>
    <t>F.2.1 Abstellanlagen für Fahrräder</t>
  </si>
  <si>
    <t>F.2.3 Gestaltung und Barrierefreiheit</t>
  </si>
  <si>
    <t>F.3 ÖV-Angebote und alternative Angebote</t>
  </si>
  <si>
    <t>F.3.1 Angebote an öffentlichen Verkehrsmittel</t>
  </si>
  <si>
    <t>F.3.2 Alternative Mobilitätsangebote</t>
  </si>
  <si>
    <t>Standort 2020</t>
  </si>
  <si>
    <t>In Tool "Nachweis Klimaneutralität" übertragen.</t>
  </si>
  <si>
    <t>MIV fossil</t>
  </si>
  <si>
    <t>MIV elektrisch</t>
  </si>
  <si>
    <t>Wohngebäude 
[Pkm/(P*a)]</t>
  </si>
  <si>
    <t>Bürogebäude
[Pkm/(P*a)]</t>
  </si>
  <si>
    <t>Bildungseinrichtungen 
[Pkm/(P*a)]</t>
  </si>
  <si>
    <t>Verkaufsstätten 
[Pkm/(P*a)]</t>
  </si>
  <si>
    <t>im Jahr 2020</t>
  </si>
  <si>
    <t>Ökostrom</t>
  </si>
  <si>
    <t>Strommix</t>
  </si>
  <si>
    <t>Pkm Verkaufsstätten</t>
  </si>
  <si>
    <t>Modal Split</t>
  </si>
  <si>
    <t>Schillerstraße 25, 5020 Salzburg</t>
  </si>
  <si>
    <t>SIR - Salzburger Institut für Raumordnung und Wohnen GmbH</t>
  </si>
  <si>
    <r>
      <t>Zur Verfügung gestellt von klima</t>
    </r>
    <r>
      <rPr>
        <b/>
        <sz val="11"/>
        <color theme="1"/>
        <rFont val="Calibri"/>
        <family val="2"/>
        <scheme val="minor"/>
      </rPr>
      <t>aktiv</t>
    </r>
    <r>
      <rPr>
        <sz val="11"/>
        <color theme="1"/>
        <rFont val="Calibri"/>
        <family val="2"/>
        <scheme val="minor"/>
      </rPr>
      <t>, der Klimaschutzinitiative des Bundesministeriums für Klimaschutz, Umwelt, Energie, Mobilität, Innovation und Technologie.</t>
    </r>
  </si>
  <si>
    <t>Standort und Eckdaten des Bauvorhabens</t>
  </si>
  <si>
    <t>Mobilität auf Gemeindeebene</t>
  </si>
  <si>
    <t>Kriterien</t>
  </si>
  <si>
    <t>Mobilität am Standort 2020</t>
  </si>
  <si>
    <t>Mobilität am Standort 2030</t>
  </si>
  <si>
    <t>Zusammenfassung</t>
  </si>
  <si>
    <t xml:space="preserve">Erwarteter Anteil [%] </t>
  </si>
  <si>
    <t>Bewertungsgrundlage F.1</t>
  </si>
  <si>
    <t>Bewertungsgrundlage F.2</t>
  </si>
  <si>
    <t>Bewertungsgrundlage F.3.1</t>
  </si>
  <si>
    <t>Bewertungsgrundlage F.3.2</t>
  </si>
  <si>
    <t>Moped/Motorrad</t>
  </si>
  <si>
    <t>F.2 Fuß- und Radverkehr</t>
  </si>
  <si>
    <t>F.2.2 Fuß- und Radwegnetz</t>
  </si>
  <si>
    <t>Entfernung zur Haltestelle</t>
  </si>
  <si>
    <t>Im wesentlichen wurden die Gebäudekategorie "Verkaufsstätten" integriert, die automatische Berechnung des Anteil Elektromobilität aus der Qualität des Mobilitätskonzept integriert und die Gewichtung des öffentlichen Verkehr angepasst (siehe Zelle A33). Im Zuge dessen wurden die Hintergrunddaten noch einmal neu eingespielt. Zusätzlich wurde das Layout leicht verändert, damit die Eingabe intuitiver wird.</t>
  </si>
  <si>
    <t>Neben dem Standort und den Eckdaten zum Bauvorhaben sind unter anderem die Qualität des Mobilitätskonzepts anzugeben. Dieser Wert wird im Kriterienkatalog bestimmt. Die Werte können dann ganz einfach kopiert werden.</t>
  </si>
  <si>
    <t>Web: klimaaktiv.at/siedlungen und siedlungs-check.klimaaktiv.at</t>
  </si>
  <si>
    <t>Ergebnisse aus Kriterienkatalog</t>
  </si>
  <si>
    <t>Gebäudekategorie</t>
  </si>
  <si>
    <t>Energie-bezugsfläche 
[m²EBF]</t>
  </si>
  <si>
    <t>Anzahl 
Nutzer:innen</t>
  </si>
  <si>
    <t>Anzahl 
Mobilitätswirksame
Nutzer:innen</t>
  </si>
  <si>
    <t>Flächenanteil</t>
  </si>
  <si>
    <t>Qualität Mobilitätskonzept (siehe Kriterienkatalog Reiter "3_Ergebnis")</t>
  </si>
  <si>
    <t>Im Jahr 2050</t>
  </si>
  <si>
    <t>Im Jahr 2020</t>
  </si>
  <si>
    <t>Stromprodukt für Ladung der Elektro Fahrzeuge</t>
  </si>
  <si>
    <t>Spezifische Fläche pro Nutzer:in
[m²EBF/N]</t>
  </si>
  <si>
    <r>
      <rPr>
        <b/>
        <sz val="11"/>
        <color theme="0" tint="-0.499984740745262"/>
        <rFont val="Symbol"/>
        <family val="1"/>
        <charset val="2"/>
      </rPr>
      <t>Æ</t>
    </r>
    <r>
      <rPr>
        <b/>
        <sz val="11"/>
        <color theme="0" tint="-0.499984740745262"/>
        <rFont val="Calibri"/>
        <family val="2"/>
      </rPr>
      <t xml:space="preserve"> </t>
    </r>
    <r>
      <rPr>
        <b/>
        <sz val="11"/>
        <color theme="0" tint="-0.499984740745262"/>
        <rFont val="Calibri"/>
        <family val="2"/>
        <scheme val="minor"/>
      </rPr>
      <t>Spezifische Fläche pro Nutzer:in
[m²EBF/N]</t>
    </r>
  </si>
  <si>
    <t>THG-E Gesamt [kg CO2-eq./(m²*a)]</t>
  </si>
  <si>
    <t>PEB Gesamt [kWh/(m²*a)]</t>
  </si>
  <si>
    <t>THG-E Gesamt [kg CO2-eq./(N*a)]</t>
  </si>
  <si>
    <t>PEB Gesamt [W/(N*a)]</t>
  </si>
  <si>
    <t>Region</t>
  </si>
  <si>
    <t>Total</t>
  </si>
  <si>
    <t>Anteil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</si>
</sst>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0.0%"/>
  </numFmts>
  <fonts count="26" x14ac:knownFonts="1">
    <font>
      <sz val="11"/>
      <color theme="1"/>
      <name val="Trebuchet MS"/>
      <family val="2"/>
    </font>
    <font>
      <sz val="11"/>
      <color theme="1"/>
      <name val="Calibri"/>
      <family val="2"/>
      <scheme val="minor"/>
    </font>
    <font>
      <sz val="11"/>
      <color theme="1"/>
      <name val="Trebuchet MS"/>
      <family val="2"/>
    </font>
    <font>
      <sz val="9"/>
      <color indexed="81"/>
      <name val="Segoe UI"/>
      <family val="2"/>
    </font>
    <font>
      <b/>
      <sz val="16"/>
      <color theme="1"/>
      <name val="Calibri"/>
      <family val="2"/>
      <scheme val="minor"/>
    </font>
    <font>
      <sz val="11"/>
      <color theme="1"/>
      <name val="Calibri"/>
      <family val="2"/>
      <scheme val="minor"/>
    </font>
    <font>
      <b/>
      <sz val="11"/>
      <color theme="1"/>
      <name val="Calibri"/>
      <family val="2"/>
      <scheme val="minor"/>
    </font>
    <font>
      <sz val="11"/>
      <color theme="0" tint="-0.249977111117893"/>
      <name val="Calibri"/>
      <family val="2"/>
      <scheme val="minor"/>
    </font>
    <font>
      <sz val="11"/>
      <color rgb="FF135F8E"/>
      <name val="Calibri"/>
      <family val="2"/>
      <scheme val="minor"/>
    </font>
    <font>
      <b/>
      <sz val="12"/>
      <color theme="1"/>
      <name val="Calibri"/>
      <family val="2"/>
      <scheme val="minor"/>
    </font>
    <font>
      <sz val="11"/>
      <color theme="0" tint="-0.14999847407452621"/>
      <name val="Calibri"/>
      <family val="2"/>
      <scheme val="minor"/>
    </font>
    <font>
      <b/>
      <sz val="16"/>
      <name val="Calibri"/>
      <family val="2"/>
      <scheme val="minor"/>
    </font>
    <font>
      <b/>
      <sz val="11"/>
      <color theme="0" tint="-0.499984740745262"/>
      <name val="Calibri"/>
      <family val="2"/>
      <scheme val="minor"/>
    </font>
    <font>
      <sz val="11"/>
      <name val="Calibri"/>
      <family val="2"/>
      <scheme val="minor"/>
    </font>
    <font>
      <sz val="11"/>
      <color theme="0" tint="-0.499984740745262"/>
      <name val="Calibri"/>
      <family val="2"/>
      <scheme val="minor"/>
    </font>
    <font>
      <b/>
      <sz val="11"/>
      <name val="Calibri"/>
      <family val="2"/>
      <scheme val="minor"/>
    </font>
    <font>
      <b/>
      <sz val="10"/>
      <color theme="1"/>
      <name val="Calibri"/>
      <family val="2"/>
      <scheme val="minor"/>
    </font>
    <font>
      <b/>
      <sz val="10"/>
      <name val="Calibri"/>
      <family val="2"/>
      <scheme val="minor"/>
    </font>
    <font>
      <sz val="11"/>
      <color rgb="FFFF0000"/>
      <name val="Calibri"/>
      <family val="2"/>
      <scheme val="minor"/>
    </font>
    <font>
      <sz val="9"/>
      <color theme="1"/>
      <name val="Calibri"/>
      <family val="2"/>
      <scheme val="minor"/>
    </font>
    <font>
      <sz val="10"/>
      <name val="Calibri"/>
      <family val="2"/>
      <scheme val="minor"/>
    </font>
    <font>
      <b/>
      <sz val="11"/>
      <color theme="0" tint="-0.14999847407452621"/>
      <name val="Calibri"/>
      <family val="2"/>
      <scheme val="minor"/>
    </font>
    <font>
      <u/>
      <sz val="11"/>
      <color theme="10"/>
      <name val="Trebuchet MS"/>
      <family val="2"/>
    </font>
    <font>
      <u/>
      <sz val="11"/>
      <color theme="10"/>
      <name val="Calibri"/>
      <family val="2"/>
      <scheme val="minor"/>
    </font>
    <font>
      <b/>
      <sz val="11"/>
      <color theme="0" tint="-0.499984740745262"/>
      <name val="Symbol"/>
      <family val="1"/>
      <charset val="2"/>
    </font>
    <font>
      <b/>
      <sz val="11"/>
      <color theme="0" tint="-0.499984740745262"/>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indexed="22"/>
      </patternFill>
    </fill>
    <fill>
      <patternFill patternType="solid">
        <fgColor theme="4"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diagonal/>
    </border>
    <border>
      <left style="thin">
        <color indexed="64"/>
      </left>
      <right/>
      <top style="thin">
        <color indexed="64"/>
      </top>
      <bottom style="medium">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medium">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double">
        <color indexed="64"/>
      </bottom>
      <diagonal/>
    </border>
    <border>
      <left/>
      <right/>
      <top style="thin">
        <color indexed="64"/>
      </top>
      <bottom style="thin">
        <color indexed="64"/>
      </bottom>
      <diagonal/>
    </border>
  </borders>
  <cellStyleXfs count="3">
    <xf numFmtId="0" fontId="0" fillId="0" borderId="0"/>
    <xf numFmtId="9" fontId="2" fillId="0" borderId="0" applyFont="0" applyFill="0" applyBorder="0" applyAlignment="0" applyProtection="0"/>
    <xf numFmtId="0" fontId="22" fillId="0" borderId="0" applyNumberFormat="0" applyFill="0" applyBorder="0" applyAlignment="0" applyProtection="0"/>
  </cellStyleXfs>
  <cellXfs count="222">
    <xf numFmtId="0" fontId="0" fillId="0" borderId="0" xfId="0"/>
    <xf numFmtId="0" fontId="4" fillId="3" borderId="0" xfId="0" applyFont="1" applyFill="1" applyAlignment="1">
      <alignment vertical="top" wrapText="1"/>
    </xf>
    <xf numFmtId="0" fontId="5" fillId="3" borderId="0" xfId="0" applyFont="1" applyFill="1" applyAlignment="1">
      <alignment vertical="top"/>
    </xf>
    <xf numFmtId="0" fontId="5" fillId="3" borderId="0" xfId="0" applyFont="1" applyFill="1" applyAlignment="1">
      <alignment vertical="top" wrapText="1"/>
    </xf>
    <xf numFmtId="0" fontId="7" fillId="3" borderId="0" xfId="0" applyFont="1" applyFill="1" applyAlignment="1">
      <alignment vertical="top" wrapText="1"/>
    </xf>
    <xf numFmtId="0" fontId="8" fillId="3" borderId="0" xfId="0" applyFont="1" applyFill="1" applyAlignment="1">
      <alignment vertical="top"/>
    </xf>
    <xf numFmtId="0" fontId="9" fillId="3" borderId="4" xfId="0" applyFont="1" applyFill="1" applyBorder="1" applyAlignment="1">
      <alignment vertical="top" wrapText="1"/>
    </xf>
    <xf numFmtId="0" fontId="5" fillId="3" borderId="0" xfId="0" applyFont="1" applyFill="1" applyBorder="1" applyAlignment="1">
      <alignment vertical="top" wrapText="1"/>
    </xf>
    <xf numFmtId="0" fontId="5" fillId="4" borderId="0" xfId="0" applyFont="1" applyFill="1" applyAlignment="1">
      <alignment vertical="top" wrapText="1"/>
    </xf>
    <xf numFmtId="0" fontId="5" fillId="6" borderId="0" xfId="0" applyFont="1" applyFill="1" applyAlignment="1">
      <alignment vertical="top" wrapText="1"/>
    </xf>
    <xf numFmtId="0" fontId="5" fillId="7" borderId="0" xfId="0" applyFont="1" applyFill="1" applyAlignment="1">
      <alignment vertical="top" wrapText="1"/>
    </xf>
    <xf numFmtId="0" fontId="5" fillId="3" borderId="0" xfId="0" applyFont="1" applyFill="1"/>
    <xf numFmtId="0" fontId="5" fillId="3" borderId="0" xfId="0" applyFont="1" applyFill="1" applyAlignment="1">
      <alignment horizontal="left" vertical="top" textRotation="90"/>
    </xf>
    <xf numFmtId="0" fontId="5" fillId="3" borderId="0" xfId="0" applyFont="1" applyFill="1" applyAlignment="1">
      <alignment horizontal="center"/>
    </xf>
    <xf numFmtId="0" fontId="5" fillId="3" borderId="0" xfId="0" applyFont="1" applyFill="1" applyAlignment="1">
      <alignment horizontal="left"/>
    </xf>
    <xf numFmtId="0" fontId="5" fillId="3" borderId="1" xfId="0" applyFont="1" applyFill="1" applyBorder="1" applyAlignment="1">
      <alignment vertical="top"/>
    </xf>
    <xf numFmtId="0" fontId="5" fillId="6" borderId="1" xfId="0" applyFont="1" applyFill="1" applyBorder="1" applyAlignment="1">
      <alignment horizontal="left" vertical="top"/>
    </xf>
    <xf numFmtId="0" fontId="5" fillId="3" borderId="0" xfId="0" applyFont="1" applyFill="1" applyAlignment="1">
      <alignment horizontal="left" vertical="top"/>
    </xf>
    <xf numFmtId="0" fontId="5" fillId="3" borderId="0" xfId="0" applyFont="1" applyFill="1" applyAlignment="1">
      <alignment horizontal="center" vertical="top"/>
    </xf>
    <xf numFmtId="0" fontId="5" fillId="3" borderId="0" xfId="0" applyFont="1" applyFill="1" applyBorder="1" applyAlignment="1">
      <alignment vertical="top"/>
    </xf>
    <xf numFmtId="0" fontId="6" fillId="3" borderId="0" xfId="0" applyFont="1" applyFill="1" applyBorder="1" applyAlignment="1">
      <alignment vertical="top"/>
    </xf>
    <xf numFmtId="3" fontId="6" fillId="3" borderId="0" xfId="0" applyNumberFormat="1" applyFont="1" applyFill="1" applyBorder="1" applyAlignment="1">
      <alignment horizontal="center" vertical="top"/>
    </xf>
    <xf numFmtId="1" fontId="5" fillId="3" borderId="0" xfId="0" applyNumberFormat="1" applyFont="1" applyFill="1" applyBorder="1" applyAlignment="1">
      <alignment horizontal="center" vertical="top"/>
    </xf>
    <xf numFmtId="9" fontId="6" fillId="3" borderId="0" xfId="0" applyNumberFormat="1" applyFont="1" applyFill="1" applyBorder="1" applyAlignment="1">
      <alignment horizontal="center" vertical="top"/>
    </xf>
    <xf numFmtId="0" fontId="6" fillId="3" borderId="1" xfId="0" applyFont="1" applyFill="1" applyBorder="1" applyAlignment="1">
      <alignment vertical="top"/>
    </xf>
    <xf numFmtId="0" fontId="6" fillId="3" borderId="1" xfId="0" applyFont="1" applyFill="1" applyBorder="1" applyAlignment="1">
      <alignment horizontal="center" vertical="top" wrapText="1"/>
    </xf>
    <xf numFmtId="0" fontId="6" fillId="3" borderId="0" xfId="0" applyFont="1" applyFill="1" applyBorder="1" applyAlignment="1">
      <alignment horizontal="center" vertical="top"/>
    </xf>
    <xf numFmtId="9" fontId="5" fillId="3" borderId="1" xfId="1" applyFont="1" applyFill="1" applyBorder="1" applyAlignment="1">
      <alignment horizontal="center" vertical="top"/>
    </xf>
    <xf numFmtId="9" fontId="5" fillId="3" borderId="0" xfId="1" applyFont="1" applyFill="1" applyBorder="1" applyAlignment="1">
      <alignment horizontal="center" vertical="top"/>
    </xf>
    <xf numFmtId="3" fontId="6" fillId="3" borderId="1" xfId="0" applyNumberFormat="1" applyFont="1" applyFill="1" applyBorder="1" applyAlignment="1">
      <alignment horizontal="center" vertical="top"/>
    </xf>
    <xf numFmtId="9" fontId="6" fillId="3" borderId="1" xfId="1" applyFont="1" applyFill="1" applyBorder="1" applyAlignment="1">
      <alignment horizontal="center" vertical="top"/>
    </xf>
    <xf numFmtId="0" fontId="12" fillId="3" borderId="1" xfId="0" applyFont="1" applyFill="1" applyBorder="1" applyAlignment="1">
      <alignment horizontal="center" vertical="top" wrapText="1"/>
    </xf>
    <xf numFmtId="0" fontId="5" fillId="3" borderId="1" xfId="0" applyFont="1" applyFill="1" applyBorder="1"/>
    <xf numFmtId="3" fontId="5" fillId="3" borderId="1" xfId="0" applyNumberFormat="1" applyFont="1" applyFill="1" applyBorder="1" applyAlignment="1">
      <alignment horizontal="center"/>
    </xf>
    <xf numFmtId="9" fontId="5" fillId="3" borderId="1" xfId="1" applyNumberFormat="1" applyFont="1" applyFill="1" applyBorder="1" applyAlignment="1">
      <alignment horizontal="center" vertical="top"/>
    </xf>
    <xf numFmtId="0" fontId="6" fillId="3" borderId="1" xfId="0" applyFont="1" applyFill="1" applyBorder="1"/>
    <xf numFmtId="0" fontId="15" fillId="3" borderId="1" xfId="0" applyFont="1" applyFill="1" applyBorder="1" applyAlignment="1">
      <alignment horizontal="center"/>
    </xf>
    <xf numFmtId="3" fontId="6" fillId="3" borderId="1" xfId="0" applyNumberFormat="1" applyFont="1" applyFill="1" applyBorder="1" applyAlignment="1">
      <alignment horizontal="center"/>
    </xf>
    <xf numFmtId="9" fontId="6" fillId="3" borderId="1" xfId="1" applyFont="1" applyFill="1" applyBorder="1" applyAlignment="1">
      <alignment horizontal="center"/>
    </xf>
    <xf numFmtId="1" fontId="14" fillId="3" borderId="0" xfId="0" applyNumberFormat="1" applyFont="1" applyFill="1" applyAlignment="1">
      <alignment horizontal="center"/>
    </xf>
    <xf numFmtId="3" fontId="6" fillId="7" borderId="1" xfId="0" applyNumberFormat="1" applyFont="1" applyFill="1" applyBorder="1" applyAlignment="1">
      <alignment horizontal="center"/>
    </xf>
    <xf numFmtId="0" fontId="6" fillId="3" borderId="0" xfId="0" applyFont="1" applyFill="1" applyBorder="1" applyAlignment="1">
      <alignment horizontal="left"/>
    </xf>
    <xf numFmtId="0" fontId="5" fillId="3" borderId="10" xfId="0" applyFont="1" applyFill="1" applyBorder="1"/>
    <xf numFmtId="0" fontId="6" fillId="3" borderId="0" xfId="0" applyFont="1" applyFill="1"/>
    <xf numFmtId="9" fontId="15" fillId="3" borderId="0" xfId="0" applyNumberFormat="1" applyFont="1" applyFill="1" applyBorder="1" applyAlignment="1">
      <alignment horizontal="center" vertical="top"/>
    </xf>
    <xf numFmtId="0" fontId="6" fillId="3" borderId="0" xfId="0" applyFont="1" applyFill="1" applyAlignment="1">
      <alignment horizontal="left" vertical="top" textRotation="90"/>
    </xf>
    <xf numFmtId="0" fontId="6" fillId="3" borderId="0" xfId="0" applyFont="1" applyFill="1" applyAlignment="1">
      <alignment horizontal="center"/>
    </xf>
    <xf numFmtId="0" fontId="6" fillId="3" borderId="0" xfId="0" applyFont="1" applyFill="1" applyAlignment="1">
      <alignment vertical="top"/>
    </xf>
    <xf numFmtId="9" fontId="13" fillId="3" borderId="0" xfId="0" applyNumberFormat="1" applyFont="1" applyFill="1" applyBorder="1" applyAlignment="1">
      <alignment horizontal="center" vertical="top"/>
    </xf>
    <xf numFmtId="0" fontId="12" fillId="3" borderId="6" xfId="0" applyFont="1" applyFill="1" applyBorder="1"/>
    <xf numFmtId="9" fontId="6" fillId="3" borderId="1" xfId="1" applyFont="1" applyFill="1" applyBorder="1" applyAlignment="1">
      <alignment horizontal="center" vertical="center"/>
    </xf>
    <xf numFmtId="9" fontId="14" fillId="3" borderId="0" xfId="0" applyNumberFormat="1" applyFont="1" applyFill="1" applyBorder="1" applyAlignment="1">
      <alignment horizontal="center" vertical="top"/>
    </xf>
    <xf numFmtId="9" fontId="5" fillId="3" borderId="0" xfId="1" applyFont="1" applyFill="1" applyBorder="1" applyAlignment="1">
      <alignment horizontal="center"/>
    </xf>
    <xf numFmtId="3" fontId="5" fillId="6" borderId="1" xfId="0" applyNumberFormat="1" applyFont="1" applyFill="1" applyBorder="1" applyAlignment="1">
      <alignment horizontal="left" vertical="top"/>
    </xf>
    <xf numFmtId="0" fontId="16" fillId="3" borderId="1" xfId="0" applyFont="1" applyFill="1" applyBorder="1" applyAlignment="1">
      <alignment horizontal="center" vertical="top" wrapText="1"/>
    </xf>
    <xf numFmtId="0" fontId="16" fillId="0" borderId="1" xfId="0" applyFont="1" applyFill="1" applyBorder="1" applyAlignment="1">
      <alignment horizontal="center" vertical="top" wrapText="1"/>
    </xf>
    <xf numFmtId="0" fontId="17" fillId="3" borderId="1" xfId="0" applyFont="1" applyFill="1" applyBorder="1" applyAlignment="1">
      <alignment horizontal="center" vertical="top" wrapText="1"/>
    </xf>
    <xf numFmtId="0" fontId="14" fillId="3" borderId="1" xfId="0" applyFont="1" applyFill="1" applyBorder="1"/>
    <xf numFmtId="9" fontId="5" fillId="7" borderId="1" xfId="1" applyFont="1" applyFill="1" applyBorder="1" applyAlignment="1">
      <alignment horizontal="center" vertical="top"/>
    </xf>
    <xf numFmtId="9" fontId="13" fillId="3" borderId="1" xfId="0" applyNumberFormat="1" applyFont="1" applyFill="1" applyBorder="1" applyAlignment="1">
      <alignment horizontal="center"/>
    </xf>
    <xf numFmtId="9" fontId="13" fillId="7" borderId="1" xfId="1" applyFont="1" applyFill="1" applyBorder="1" applyAlignment="1">
      <alignment horizontal="center" vertical="top"/>
    </xf>
    <xf numFmtId="9" fontId="6" fillId="3" borderId="1" xfId="0" applyNumberFormat="1" applyFont="1" applyFill="1" applyBorder="1" applyAlignment="1">
      <alignment horizontal="center" vertical="top"/>
    </xf>
    <xf numFmtId="9" fontId="6" fillId="3" borderId="1" xfId="0" applyNumberFormat="1" applyFont="1" applyFill="1" applyBorder="1" applyAlignment="1">
      <alignment horizontal="center"/>
    </xf>
    <xf numFmtId="0" fontId="6" fillId="3" borderId="0"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0" xfId="0" applyFont="1" applyFill="1" applyBorder="1" applyAlignment="1">
      <alignment horizontal="left"/>
    </xf>
    <xf numFmtId="0" fontId="5" fillId="3" borderId="0" xfId="0" applyFont="1" applyFill="1" applyBorder="1" applyAlignment="1">
      <alignment horizontal="left" vertical="top" textRotation="90"/>
    </xf>
    <xf numFmtId="0" fontId="6" fillId="0" borderId="1" xfId="0" applyFont="1" applyFill="1" applyBorder="1" applyAlignment="1">
      <alignment vertical="top"/>
    </xf>
    <xf numFmtId="1" fontId="6" fillId="0" borderId="1" xfId="0" applyNumberFormat="1" applyFont="1" applyFill="1" applyBorder="1" applyAlignment="1">
      <alignment horizontal="center" vertical="top" wrapText="1"/>
    </xf>
    <xf numFmtId="3" fontId="5" fillId="3" borderId="0" xfId="0" applyNumberFormat="1" applyFont="1" applyFill="1" applyBorder="1" applyAlignment="1">
      <alignment horizontal="center" vertical="top"/>
    </xf>
    <xf numFmtId="0" fontId="6" fillId="3" borderId="1" xfId="0" applyFont="1" applyFill="1" applyBorder="1" applyAlignment="1">
      <alignment horizontal="center"/>
    </xf>
    <xf numFmtId="0" fontId="18" fillId="3" borderId="0" xfId="0" applyFont="1" applyFill="1" applyAlignment="1">
      <alignment horizontal="center"/>
    </xf>
    <xf numFmtId="0" fontId="18" fillId="3" borderId="0" xfId="0" applyFont="1" applyFill="1" applyAlignment="1">
      <alignment horizontal="left" vertical="top" textRotation="90"/>
    </xf>
    <xf numFmtId="0" fontId="18" fillId="3" borderId="0" xfId="0" applyFont="1" applyFill="1"/>
    <xf numFmtId="0" fontId="5" fillId="3" borderId="3" xfId="0" applyFont="1" applyFill="1" applyBorder="1" applyAlignment="1">
      <alignment vertical="top" wrapText="1"/>
    </xf>
    <xf numFmtId="49" fontId="6" fillId="3" borderId="1" xfId="0" applyNumberFormat="1" applyFont="1" applyFill="1" applyBorder="1" applyAlignment="1">
      <alignment horizontal="center" vertical="center"/>
    </xf>
    <xf numFmtId="3" fontId="5" fillId="3" borderId="1" xfId="0" applyNumberFormat="1" applyFont="1" applyFill="1" applyBorder="1" applyAlignment="1">
      <alignment horizontal="center" vertical="center"/>
    </xf>
    <xf numFmtId="0" fontId="5" fillId="3" borderId="2" xfId="0" applyFont="1" applyFill="1" applyBorder="1"/>
    <xf numFmtId="0" fontId="6" fillId="3" borderId="1" xfId="0" applyFont="1" applyFill="1" applyBorder="1" applyAlignment="1">
      <alignment horizontal="left"/>
    </xf>
    <xf numFmtId="3" fontId="6" fillId="3" borderId="1" xfId="0" applyNumberFormat="1" applyFont="1" applyFill="1" applyBorder="1" applyAlignment="1">
      <alignment horizontal="center" vertical="center"/>
    </xf>
    <xf numFmtId="0" fontId="5" fillId="3" borderId="0" xfId="0" applyFont="1" applyFill="1" applyAlignment="1">
      <alignment horizontal="center" vertical="center"/>
    </xf>
    <xf numFmtId="9" fontId="5" fillId="3" borderId="1" xfId="1" applyFont="1" applyFill="1" applyBorder="1" applyAlignment="1">
      <alignment horizontal="center" vertical="center"/>
    </xf>
    <xf numFmtId="49" fontId="6" fillId="3" borderId="2" xfId="0" applyNumberFormat="1" applyFont="1" applyFill="1" applyBorder="1" applyAlignment="1">
      <alignment horizontal="center" vertical="center"/>
    </xf>
    <xf numFmtId="0" fontId="6" fillId="3" borderId="1" xfId="0" applyFont="1" applyFill="1" applyBorder="1" applyAlignment="1">
      <alignment horizontal="left" vertical="top"/>
    </xf>
    <xf numFmtId="3" fontId="5" fillId="3" borderId="5" xfId="0" applyNumberFormat="1" applyFont="1" applyFill="1" applyBorder="1" applyAlignment="1">
      <alignment horizontal="center" vertical="center"/>
    </xf>
    <xf numFmtId="3" fontId="5" fillId="3" borderId="6" xfId="0" applyNumberFormat="1" applyFont="1" applyFill="1" applyBorder="1" applyAlignment="1">
      <alignment horizontal="center"/>
    </xf>
    <xf numFmtId="9" fontId="6" fillId="3" borderId="0" xfId="0" applyNumberFormat="1" applyFont="1" applyFill="1" applyBorder="1" applyAlignment="1">
      <alignment horizontal="center"/>
    </xf>
    <xf numFmtId="9" fontId="5" fillId="4" borderId="1" xfId="1" applyNumberFormat="1" applyFont="1" applyFill="1" applyBorder="1" applyAlignment="1">
      <alignment horizontal="center" vertical="top"/>
    </xf>
    <xf numFmtId="9" fontId="5" fillId="7" borderId="1" xfId="1" applyNumberFormat="1" applyFont="1" applyFill="1" applyBorder="1" applyAlignment="1">
      <alignment horizontal="center" vertical="top"/>
    </xf>
    <xf numFmtId="165" fontId="4" fillId="7" borderId="16" xfId="0" applyNumberFormat="1" applyFont="1" applyFill="1" applyBorder="1" applyAlignment="1">
      <alignment horizontal="center" vertical="center"/>
    </xf>
    <xf numFmtId="165" fontId="4" fillId="7" borderId="17" xfId="0" applyNumberFormat="1" applyFont="1" applyFill="1" applyBorder="1" applyAlignment="1">
      <alignment horizontal="center" vertical="center"/>
    </xf>
    <xf numFmtId="0" fontId="15" fillId="3" borderId="1" xfId="0" applyFont="1" applyFill="1" applyBorder="1" applyAlignment="1">
      <alignment horizontal="center" vertical="top" wrapText="1"/>
    </xf>
    <xf numFmtId="3" fontId="13" fillId="3" borderId="1" xfId="0" applyNumberFormat="1" applyFont="1" applyFill="1" applyBorder="1" applyAlignment="1">
      <alignment horizontal="center"/>
    </xf>
    <xf numFmtId="3" fontId="15" fillId="3" borderId="1" xfId="0" applyNumberFormat="1" applyFont="1" applyFill="1" applyBorder="1" applyAlignment="1">
      <alignment horizontal="center"/>
    </xf>
    <xf numFmtId="9" fontId="13" fillId="3" borderId="1" xfId="1" applyFont="1" applyFill="1" applyBorder="1" applyAlignment="1">
      <alignment horizontal="center" vertical="top"/>
    </xf>
    <xf numFmtId="9" fontId="15" fillId="3" borderId="1" xfId="1" applyFont="1" applyFill="1" applyBorder="1" applyAlignment="1">
      <alignment horizontal="center" vertical="top"/>
    </xf>
    <xf numFmtId="1" fontId="6" fillId="0" borderId="1" xfId="0" applyNumberFormat="1" applyFont="1" applyFill="1" applyBorder="1" applyAlignment="1">
      <alignment horizontal="center" vertical="top"/>
    </xf>
    <xf numFmtId="0" fontId="13" fillId="0" borderId="1" xfId="0" applyFont="1" applyFill="1" applyBorder="1" applyAlignment="1">
      <alignment vertical="top"/>
    </xf>
    <xf numFmtId="0" fontId="5" fillId="0" borderId="1" xfId="0" applyFont="1" applyFill="1" applyBorder="1" applyAlignment="1">
      <alignment vertical="top"/>
    </xf>
    <xf numFmtId="9" fontId="5" fillId="0" borderId="1" xfId="1" applyNumberFormat="1" applyFont="1" applyFill="1" applyBorder="1" applyAlignment="1">
      <alignment horizontal="center" vertical="top"/>
    </xf>
    <xf numFmtId="0" fontId="14" fillId="3" borderId="0" xfId="0" applyFont="1" applyFill="1"/>
    <xf numFmtId="9" fontId="5" fillId="3" borderId="1" xfId="0" applyNumberFormat="1" applyFont="1" applyFill="1" applyBorder="1" applyAlignment="1">
      <alignment horizontal="center" vertical="top"/>
    </xf>
    <xf numFmtId="0" fontId="10" fillId="0" borderId="0" xfId="0" applyFont="1" applyAlignment="1">
      <alignment horizontal="left"/>
    </xf>
    <xf numFmtId="0" fontId="10" fillId="0" borderId="0" xfId="0" applyFont="1" applyAlignment="1">
      <alignment horizontal="center"/>
    </xf>
    <xf numFmtId="0" fontId="5" fillId="0" borderId="0" xfId="0" applyFont="1"/>
    <xf numFmtId="0" fontId="6" fillId="2" borderId="1" xfId="0" applyFont="1" applyFill="1" applyBorder="1" applyAlignment="1">
      <alignment horizontal="left"/>
    </xf>
    <xf numFmtId="0" fontId="6" fillId="2" borderId="1" xfId="0" applyFont="1" applyFill="1" applyBorder="1" applyAlignment="1">
      <alignment vertical="top"/>
    </xf>
    <xf numFmtId="0" fontId="6" fillId="2" borderId="1" xfId="0" applyFont="1" applyFill="1" applyBorder="1" applyAlignment="1">
      <alignment horizontal="center" vertical="top"/>
    </xf>
    <xf numFmtId="0" fontId="5" fillId="0" borderId="1" xfId="0" applyFont="1" applyBorder="1" applyAlignment="1">
      <alignment horizontal="left"/>
    </xf>
    <xf numFmtId="3" fontId="5" fillId="0" borderId="1" xfId="0" applyNumberFormat="1" applyFont="1" applyBorder="1" applyAlignment="1">
      <alignment horizontal="center"/>
    </xf>
    <xf numFmtId="3" fontId="5" fillId="0" borderId="0" xfId="0" applyNumberFormat="1" applyFont="1"/>
    <xf numFmtId="0" fontId="5" fillId="3" borderId="1" xfId="0" applyFont="1" applyFill="1" applyBorder="1" applyAlignment="1">
      <alignment horizontal="center"/>
    </xf>
    <xf numFmtId="0" fontId="5" fillId="0" borderId="1" xfId="0" applyFont="1" applyBorder="1" applyAlignment="1">
      <alignment horizontal="center"/>
    </xf>
    <xf numFmtId="0" fontId="6" fillId="0" borderId="1" xfId="0" applyFont="1" applyBorder="1" applyAlignment="1">
      <alignment horizontal="left"/>
    </xf>
    <xf numFmtId="0" fontId="6" fillId="0" borderId="1" xfId="0" applyFont="1" applyBorder="1"/>
    <xf numFmtId="3" fontId="6" fillId="0" borderId="1" xfId="0" applyNumberFormat="1" applyFont="1" applyBorder="1" applyAlignment="1">
      <alignment horizontal="center"/>
    </xf>
    <xf numFmtId="0" fontId="5" fillId="0" borderId="0" xfId="0" applyFont="1" applyAlignment="1">
      <alignment horizontal="left"/>
    </xf>
    <xf numFmtId="0" fontId="17" fillId="5" borderId="1" xfId="0" applyFont="1" applyFill="1" applyBorder="1" applyAlignment="1" applyProtection="1">
      <alignment horizontal="left"/>
    </xf>
    <xf numFmtId="0" fontId="6" fillId="0" borderId="1" xfId="0" applyFont="1" applyBorder="1" applyAlignment="1">
      <alignment horizontal="center"/>
    </xf>
    <xf numFmtId="0" fontId="20" fillId="0" borderId="1" xfId="0" applyFont="1" applyFill="1" applyBorder="1" applyAlignment="1" applyProtection="1"/>
    <xf numFmtId="0" fontId="5" fillId="0" borderId="1" xfId="0" applyFont="1" applyBorder="1"/>
    <xf numFmtId="164" fontId="5" fillId="0" borderId="0" xfId="0" applyNumberFormat="1" applyFont="1"/>
    <xf numFmtId="0" fontId="14" fillId="3" borderId="1" xfId="0" applyFont="1" applyFill="1" applyBorder="1" applyAlignment="1">
      <alignment horizontal="center"/>
    </xf>
    <xf numFmtId="165" fontId="14" fillId="3" borderId="1" xfId="0" applyNumberFormat="1" applyFont="1" applyFill="1" applyBorder="1" applyAlignment="1">
      <alignment horizontal="center"/>
    </xf>
    <xf numFmtId="4" fontId="14" fillId="3" borderId="1" xfId="0" applyNumberFormat="1" applyFont="1" applyFill="1" applyBorder="1" applyAlignment="1">
      <alignment horizontal="center"/>
    </xf>
    <xf numFmtId="165" fontId="14" fillId="0" borderId="1" xfId="0" applyNumberFormat="1" applyFont="1" applyFill="1" applyBorder="1" applyAlignment="1">
      <alignment horizontal="center"/>
    </xf>
    <xf numFmtId="4" fontId="14" fillId="0" borderId="1" xfId="0" applyNumberFormat="1" applyFont="1" applyFill="1" applyBorder="1" applyAlignment="1">
      <alignment horizontal="center"/>
    </xf>
    <xf numFmtId="16" fontId="6" fillId="0" borderId="3" xfId="0" applyNumberFormat="1" applyFont="1" applyFill="1" applyBorder="1" applyAlignment="1">
      <alignment vertical="center"/>
    </xf>
    <xf numFmtId="0" fontId="5" fillId="0" borderId="5" xfId="0" applyFont="1" applyFill="1" applyBorder="1" applyAlignment="1">
      <alignment vertical="center"/>
    </xf>
    <xf numFmtId="0" fontId="5" fillId="0" borderId="5" xfId="0" applyFont="1" applyFill="1" applyBorder="1"/>
    <xf numFmtId="0" fontId="5" fillId="0" borderId="21" xfId="0" applyFont="1" applyFill="1" applyBorder="1"/>
    <xf numFmtId="166" fontId="5" fillId="6" borderId="1" xfId="1" applyNumberFormat="1" applyFont="1" applyFill="1" applyBorder="1" applyAlignment="1">
      <alignment horizontal="center" vertical="top"/>
    </xf>
    <xf numFmtId="0" fontId="4" fillId="8" borderId="0" xfId="0" applyFont="1" applyFill="1"/>
    <xf numFmtId="0" fontId="6" fillId="8" borderId="0" xfId="0" applyFont="1" applyFill="1" applyAlignment="1">
      <alignment horizontal="center"/>
    </xf>
    <xf numFmtId="0" fontId="6" fillId="8" borderId="0" xfId="0" applyFont="1" applyFill="1" applyAlignment="1">
      <alignment horizontal="left"/>
    </xf>
    <xf numFmtId="0" fontId="5" fillId="8" borderId="0" xfId="0" applyFont="1" applyFill="1" applyAlignment="1">
      <alignment horizontal="left" vertical="top" textRotation="90"/>
    </xf>
    <xf numFmtId="0" fontId="5" fillId="8" borderId="0" xfId="0" applyFont="1" applyFill="1" applyBorder="1" applyAlignment="1">
      <alignment horizontal="center" vertical="top"/>
    </xf>
    <xf numFmtId="0" fontId="5" fillId="8" borderId="0" xfId="0" applyFont="1" applyFill="1" applyAlignment="1">
      <alignment horizontal="center" vertical="top"/>
    </xf>
    <xf numFmtId="0" fontId="5" fillId="8" borderId="0" xfId="0" applyFont="1" applyFill="1" applyAlignment="1">
      <alignment horizontal="left" vertical="top"/>
    </xf>
    <xf numFmtId="0" fontId="5" fillId="3" borderId="5" xfId="0" applyFont="1" applyFill="1" applyBorder="1" applyAlignment="1">
      <alignment vertical="top"/>
    </xf>
    <xf numFmtId="3" fontId="6" fillId="3" borderId="6" xfId="0" applyNumberFormat="1" applyFont="1" applyFill="1" applyBorder="1" applyAlignment="1">
      <alignment horizontal="center" vertical="top"/>
    </xf>
    <xf numFmtId="3" fontId="5" fillId="4" borderId="27" xfId="0" applyNumberFormat="1" applyFont="1" applyFill="1" applyBorder="1" applyAlignment="1">
      <alignment horizontal="center" vertical="top"/>
    </xf>
    <xf numFmtId="0" fontId="6" fillId="3" borderId="2" xfId="0" applyFont="1" applyFill="1" applyBorder="1" applyAlignment="1">
      <alignment horizontal="center" vertical="top" wrapText="1"/>
    </xf>
    <xf numFmtId="0" fontId="4" fillId="8" borderId="0" xfId="0" applyFont="1" applyFill="1" applyBorder="1" applyAlignment="1">
      <alignment vertical="top"/>
    </xf>
    <xf numFmtId="3" fontId="6" fillId="8" borderId="0" xfId="0" applyNumberFormat="1" applyFont="1" applyFill="1" applyBorder="1" applyAlignment="1">
      <alignment horizontal="center" vertical="top"/>
    </xf>
    <xf numFmtId="1" fontId="5" fillId="8" borderId="0" xfId="0" applyNumberFormat="1" applyFont="1" applyFill="1" applyBorder="1" applyAlignment="1">
      <alignment horizontal="center" vertical="top"/>
    </xf>
    <xf numFmtId="9" fontId="6" fillId="8" borderId="0" xfId="0" applyNumberFormat="1" applyFont="1" applyFill="1" applyBorder="1" applyAlignment="1">
      <alignment horizontal="center" vertical="top"/>
    </xf>
    <xf numFmtId="0" fontId="15" fillId="3" borderId="1" xfId="0" applyFont="1" applyFill="1" applyBorder="1" applyAlignment="1">
      <alignment vertical="top" wrapText="1"/>
    </xf>
    <xf numFmtId="3" fontId="5" fillId="3" borderId="0" xfId="0" applyNumberFormat="1" applyFont="1" applyFill="1" applyBorder="1" applyAlignment="1">
      <alignment horizontal="left" vertical="top"/>
    </xf>
    <xf numFmtId="0" fontId="11" fillId="8" borderId="0" xfId="0" applyFont="1" applyFill="1" applyBorder="1" applyAlignment="1">
      <alignment vertical="top"/>
    </xf>
    <xf numFmtId="3" fontId="4" fillId="7" borderId="18" xfId="0" applyNumberFormat="1" applyFont="1" applyFill="1" applyBorder="1" applyAlignment="1">
      <alignment horizontal="center" vertical="center"/>
    </xf>
    <xf numFmtId="3" fontId="4" fillId="7" borderId="19" xfId="0" applyNumberFormat="1" applyFont="1" applyFill="1" applyBorder="1" applyAlignment="1">
      <alignment horizontal="center" vertical="center"/>
    </xf>
    <xf numFmtId="165" fontId="5" fillId="3" borderId="5" xfId="0" applyNumberFormat="1" applyFont="1" applyFill="1" applyBorder="1" applyAlignment="1">
      <alignment horizontal="center" vertical="center"/>
    </xf>
    <xf numFmtId="9" fontId="14" fillId="3" borderId="1" xfId="1" applyFont="1" applyFill="1" applyBorder="1" applyAlignment="1">
      <alignment horizontal="center" vertical="top"/>
    </xf>
    <xf numFmtId="9" fontId="14" fillId="3" borderId="7" xfId="1" applyFont="1" applyFill="1" applyBorder="1" applyAlignment="1">
      <alignment horizontal="center" vertical="top"/>
    </xf>
    <xf numFmtId="9" fontId="14" fillId="3" borderId="2" xfId="1" applyFont="1" applyFill="1" applyBorder="1" applyAlignment="1">
      <alignment horizontal="center" vertical="top"/>
    </xf>
    <xf numFmtId="9" fontId="12" fillId="3" borderId="6" xfId="1" applyFont="1" applyFill="1" applyBorder="1" applyAlignment="1">
      <alignment horizontal="center" vertical="center"/>
    </xf>
    <xf numFmtId="0" fontId="14" fillId="3" borderId="0" xfId="0" applyFont="1" applyFill="1" applyBorder="1" applyAlignment="1">
      <alignment horizontal="center" vertical="top"/>
    </xf>
    <xf numFmtId="0" fontId="14" fillId="3" borderId="0" xfId="0" applyFont="1" applyFill="1" applyBorder="1" applyAlignment="1">
      <alignment horizontal="center" vertical="top" textRotation="90"/>
    </xf>
    <xf numFmtId="9" fontId="12" fillId="3" borderId="0" xfId="1" applyFont="1" applyFill="1" applyBorder="1" applyAlignment="1">
      <alignment horizontal="center"/>
    </xf>
    <xf numFmtId="9" fontId="12" fillId="3" borderId="0" xfId="1" applyFont="1" applyFill="1" applyBorder="1" applyAlignment="1">
      <alignment horizontal="center" vertical="top"/>
    </xf>
    <xf numFmtId="3" fontId="14" fillId="3" borderId="1" xfId="0" applyNumberFormat="1" applyFont="1" applyFill="1" applyBorder="1" applyAlignment="1">
      <alignment horizontal="center" vertical="top"/>
    </xf>
    <xf numFmtId="3" fontId="12" fillId="3" borderId="1" xfId="0" applyNumberFormat="1" applyFont="1" applyFill="1" applyBorder="1" applyAlignment="1">
      <alignment horizontal="center" vertical="top"/>
    </xf>
    <xf numFmtId="3" fontId="12" fillId="3" borderId="1" xfId="0" applyNumberFormat="1" applyFont="1" applyFill="1" applyBorder="1" applyAlignment="1">
      <alignment horizontal="left" vertical="top"/>
    </xf>
    <xf numFmtId="0" fontId="12" fillId="3" borderId="0" xfId="0" applyFont="1" applyFill="1"/>
    <xf numFmtId="9" fontId="14" fillId="3" borderId="0" xfId="1" applyFont="1" applyFill="1"/>
    <xf numFmtId="9" fontId="15" fillId="3" borderId="6" xfId="1" applyFont="1" applyFill="1" applyBorder="1" applyAlignment="1">
      <alignment horizontal="center" vertical="center"/>
    </xf>
    <xf numFmtId="0" fontId="6" fillId="3" borderId="0" xfId="0" applyFont="1" applyFill="1" applyBorder="1" applyAlignment="1">
      <alignment horizontal="center" vertical="top" wrapText="1"/>
    </xf>
    <xf numFmtId="9" fontId="13" fillId="3" borderId="0" xfId="0" applyNumberFormat="1" applyFont="1" applyFill="1" applyBorder="1" applyAlignment="1">
      <alignment horizontal="center"/>
    </xf>
    <xf numFmtId="9" fontId="6" fillId="3" borderId="0" xfId="1" applyFont="1" applyFill="1" applyBorder="1" applyAlignment="1">
      <alignment horizontal="center"/>
    </xf>
    <xf numFmtId="0" fontId="21" fillId="3" borderId="0" xfId="0" applyFont="1" applyFill="1" applyBorder="1" applyAlignment="1">
      <alignment horizontal="center" vertical="top"/>
    </xf>
    <xf numFmtId="0" fontId="10" fillId="3" borderId="0" xfId="0" applyFont="1" applyFill="1" applyBorder="1" applyAlignment="1">
      <alignment horizontal="center" vertical="top"/>
    </xf>
    <xf numFmtId="9" fontId="10" fillId="3" borderId="0" xfId="1" applyFont="1" applyFill="1" applyBorder="1" applyAlignment="1">
      <alignment horizontal="center"/>
    </xf>
    <xf numFmtId="0" fontId="10" fillId="3" borderId="0" xfId="0" applyFont="1" applyFill="1" applyBorder="1" applyAlignment="1">
      <alignment horizontal="center" vertical="top" textRotation="90"/>
    </xf>
    <xf numFmtId="9" fontId="21" fillId="3" borderId="0" xfId="1" applyFont="1" applyFill="1" applyBorder="1" applyAlignment="1">
      <alignment horizontal="center"/>
    </xf>
    <xf numFmtId="9" fontId="21" fillId="3" borderId="0" xfId="1" applyFont="1" applyFill="1" applyBorder="1" applyAlignment="1">
      <alignment horizontal="center" vertical="top" textRotation="90"/>
    </xf>
    <xf numFmtId="9" fontId="21" fillId="3" borderId="0" xfId="1" applyFont="1" applyFill="1" applyBorder="1" applyAlignment="1">
      <alignment horizontal="center" vertical="center"/>
    </xf>
    <xf numFmtId="9" fontId="21" fillId="3" borderId="0" xfId="1" applyFont="1" applyFill="1" applyBorder="1" applyAlignment="1">
      <alignment horizontal="center" vertical="top"/>
    </xf>
    <xf numFmtId="9" fontId="10" fillId="3" borderId="0" xfId="0" applyNumberFormat="1" applyFont="1" applyFill="1" applyBorder="1" applyAlignment="1">
      <alignment horizontal="center" vertical="top"/>
    </xf>
    <xf numFmtId="0" fontId="10" fillId="3" borderId="0" xfId="0" applyFont="1" applyFill="1" applyBorder="1" applyAlignment="1">
      <alignment horizontal="center"/>
    </xf>
    <xf numFmtId="0" fontId="10" fillId="3" borderId="0" xfId="0" applyFont="1" applyFill="1" applyBorder="1" applyAlignment="1">
      <alignment horizontal="left" vertical="top" textRotation="90"/>
    </xf>
    <xf numFmtId="0" fontId="10" fillId="3" borderId="0" xfId="0" applyFont="1" applyFill="1" applyBorder="1"/>
    <xf numFmtId="9" fontId="10" fillId="3" borderId="0" xfId="1" applyFont="1" applyFill="1" applyBorder="1" applyAlignment="1">
      <alignment horizontal="center" vertical="center"/>
    </xf>
    <xf numFmtId="9" fontId="21" fillId="3" borderId="0" xfId="0" applyNumberFormat="1" applyFont="1" applyFill="1" applyBorder="1" applyAlignment="1">
      <alignment horizontal="center" vertical="top"/>
    </xf>
    <xf numFmtId="0" fontId="23" fillId="3" borderId="0" xfId="2" applyFont="1" applyFill="1" applyAlignment="1">
      <alignment vertical="top"/>
    </xf>
    <xf numFmtId="3" fontId="5" fillId="3" borderId="27" xfId="0" applyNumberFormat="1" applyFont="1" applyFill="1" applyBorder="1" applyAlignment="1">
      <alignment horizontal="center" vertical="top"/>
    </xf>
    <xf numFmtId="0" fontId="5" fillId="9" borderId="0" xfId="0" applyFont="1" applyFill="1" applyAlignment="1">
      <alignment vertical="top" wrapText="1"/>
    </xf>
    <xf numFmtId="3" fontId="5" fillId="9" borderId="22" xfId="0" applyNumberFormat="1" applyFont="1" applyFill="1" applyBorder="1" applyAlignment="1">
      <alignment horizontal="center" vertical="top"/>
    </xf>
    <xf numFmtId="3" fontId="5" fillId="9" borderId="23" xfId="0" applyNumberFormat="1" applyFont="1" applyFill="1" applyBorder="1" applyAlignment="1">
      <alignment horizontal="center" vertical="top"/>
    </xf>
    <xf numFmtId="3" fontId="5" fillId="9" borderId="26" xfId="0" applyNumberFormat="1" applyFont="1" applyFill="1" applyBorder="1" applyAlignment="1">
      <alignment horizontal="center" vertical="top"/>
    </xf>
    <xf numFmtId="9" fontId="6" fillId="9" borderId="22" xfId="1" applyFont="1" applyFill="1" applyBorder="1" applyAlignment="1">
      <alignment horizontal="center" vertical="center"/>
    </xf>
    <xf numFmtId="9" fontId="5" fillId="9" borderId="23" xfId="1" applyFont="1" applyFill="1" applyBorder="1" applyAlignment="1">
      <alignment horizontal="center" vertical="center"/>
    </xf>
    <xf numFmtId="9" fontId="5" fillId="9" borderId="24" xfId="1" applyFont="1" applyFill="1" applyBorder="1" applyAlignment="1">
      <alignment horizontal="center" vertical="center"/>
    </xf>
    <xf numFmtId="9" fontId="6" fillId="9" borderId="25" xfId="1" applyFont="1" applyFill="1" applyBorder="1" applyAlignment="1">
      <alignment horizontal="center" vertical="center"/>
    </xf>
    <xf numFmtId="9" fontId="5" fillId="9" borderId="26" xfId="1" applyFont="1" applyFill="1" applyBorder="1" applyAlignment="1">
      <alignment horizontal="center" vertical="center"/>
    </xf>
    <xf numFmtId="164" fontId="14" fillId="3" borderId="1" xfId="0" applyNumberFormat="1" applyFont="1" applyFill="1" applyBorder="1" applyAlignment="1">
      <alignment horizontal="center"/>
    </xf>
    <xf numFmtId="0" fontId="6" fillId="3" borderId="5" xfId="0" applyFont="1" applyFill="1" applyBorder="1" applyAlignment="1">
      <alignment horizontal="center" vertical="top"/>
    </xf>
    <xf numFmtId="3" fontId="5" fillId="3" borderId="0" xfId="0" applyNumberFormat="1" applyFont="1" applyFill="1" applyAlignment="1">
      <alignment horizontal="left" vertical="top"/>
    </xf>
    <xf numFmtId="0" fontId="14" fillId="3" borderId="0" xfId="0" applyFont="1" applyFill="1" applyAlignment="1">
      <alignment horizontal="center" vertical="top"/>
    </xf>
    <xf numFmtId="9" fontId="5" fillId="0" borderId="1" xfId="1" applyFont="1" applyBorder="1" applyAlignment="1">
      <alignment horizontal="center"/>
    </xf>
    <xf numFmtId="9" fontId="6" fillId="0" borderId="1" xfId="1" applyFont="1" applyBorder="1" applyAlignment="1">
      <alignment horizontal="center"/>
    </xf>
    <xf numFmtId="0" fontId="15" fillId="5" borderId="1" xfId="0" applyFont="1" applyFill="1" applyBorder="1" applyAlignment="1" applyProtection="1">
      <alignment horizontal="center"/>
    </xf>
    <xf numFmtId="1" fontId="13" fillId="0" borderId="1" xfId="0" applyNumberFormat="1" applyFont="1" applyFill="1" applyBorder="1" applyAlignment="1" applyProtection="1">
      <alignment horizontal="center"/>
    </xf>
    <xf numFmtId="9" fontId="5" fillId="3" borderId="27" xfId="1" applyFont="1" applyFill="1" applyBorder="1" applyAlignment="1">
      <alignment horizontal="center" vertical="top"/>
    </xf>
    <xf numFmtId="9" fontId="6" fillId="3" borderId="5" xfId="1" applyFont="1" applyFill="1" applyBorder="1" applyAlignment="1">
      <alignment horizontal="center" vertical="top"/>
    </xf>
    <xf numFmtId="164" fontId="13" fillId="3" borderId="1" xfId="1" applyNumberFormat="1" applyFont="1" applyFill="1" applyBorder="1" applyAlignment="1">
      <alignment horizontal="center" vertical="top"/>
    </xf>
    <xf numFmtId="164" fontId="15" fillId="3" borderId="1" xfId="1" applyNumberFormat="1" applyFont="1" applyFill="1" applyBorder="1" applyAlignment="1">
      <alignment horizontal="center" vertical="top"/>
    </xf>
    <xf numFmtId="164" fontId="12" fillId="3" borderId="1" xfId="1" applyNumberFormat="1" applyFont="1" applyFill="1" applyBorder="1" applyAlignment="1">
      <alignment horizontal="center" vertical="top"/>
    </xf>
    <xf numFmtId="0" fontId="19" fillId="3" borderId="20" xfId="0" applyFont="1" applyFill="1" applyBorder="1" applyAlignment="1">
      <alignment horizontal="center" vertical="center" wrapText="1"/>
    </xf>
    <xf numFmtId="0" fontId="14" fillId="3" borderId="2" xfId="0" applyFont="1" applyFill="1" applyBorder="1" applyAlignment="1">
      <alignment horizontal="left" vertical="center" wrapText="1"/>
    </xf>
    <xf numFmtId="0" fontId="14" fillId="3" borderId="9" xfId="0" applyFont="1" applyFill="1" applyBorder="1" applyAlignment="1">
      <alignment horizontal="left" vertical="center" wrapText="1"/>
    </xf>
    <xf numFmtId="9" fontId="14" fillId="3" borderId="11" xfId="1" applyFont="1" applyFill="1" applyBorder="1" applyAlignment="1">
      <alignment horizontal="left" vertical="center"/>
    </xf>
    <xf numFmtId="9" fontId="14" fillId="3" borderId="9" xfId="1" applyFont="1" applyFill="1" applyBorder="1" applyAlignment="1">
      <alignment horizontal="left" vertical="center"/>
    </xf>
    <xf numFmtId="9" fontId="5" fillId="0" borderId="12" xfId="1" applyFont="1" applyFill="1" applyBorder="1" applyAlignment="1">
      <alignment horizontal="center" vertical="top"/>
    </xf>
    <xf numFmtId="9" fontId="5" fillId="0" borderId="13" xfId="1" applyFont="1" applyFill="1" applyBorder="1" applyAlignment="1">
      <alignment horizontal="center" vertical="top"/>
    </xf>
    <xf numFmtId="9" fontId="5" fillId="0" borderId="14" xfId="1" applyFont="1" applyFill="1" applyBorder="1" applyAlignment="1">
      <alignment horizontal="center" vertical="top"/>
    </xf>
    <xf numFmtId="9" fontId="5" fillId="0" borderId="15" xfId="1" applyFont="1" applyFill="1" applyBorder="1" applyAlignment="1">
      <alignment horizontal="center" vertical="top"/>
    </xf>
    <xf numFmtId="9" fontId="5" fillId="0" borderId="0" xfId="1" applyFont="1" applyFill="1" applyBorder="1" applyAlignment="1">
      <alignment horizontal="center" vertical="top"/>
    </xf>
    <xf numFmtId="9" fontId="5" fillId="0" borderId="10" xfId="1" applyFont="1" applyFill="1" applyBorder="1" applyAlignment="1">
      <alignment horizontal="center" vertical="top"/>
    </xf>
    <xf numFmtId="9" fontId="5" fillId="0" borderId="3" xfId="1" applyFont="1" applyFill="1" applyBorder="1" applyAlignment="1">
      <alignment horizontal="center" vertical="top"/>
    </xf>
    <xf numFmtId="9" fontId="5" fillId="0" borderId="4" xfId="1" applyFont="1" applyFill="1" applyBorder="1" applyAlignment="1">
      <alignment horizontal="center" vertical="top"/>
    </xf>
    <xf numFmtId="9" fontId="5" fillId="0" borderId="8" xfId="1" applyFont="1" applyFill="1" applyBorder="1" applyAlignment="1">
      <alignment horizontal="center" vertical="top"/>
    </xf>
  </cellXfs>
  <cellStyles count="3">
    <cellStyle name="Link" xfId="2" builtinId="8"/>
    <cellStyle name="Prozent" xfId="1" builtinId="5"/>
    <cellStyle name="Standard" xfId="0" builtinId="0"/>
  </cellStyles>
  <dxfs count="0"/>
  <tableStyles count="0" defaultTableStyle="TableStyleMedium2" defaultPivotStyle="PivotStyleLight16"/>
  <colors>
    <mruColors>
      <color rgb="FFEFF3D0"/>
      <color rgb="FFDEE69B"/>
      <color rgb="FFCFDA5C"/>
      <color rgb="FFBCCF00"/>
      <color rgb="FFF59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Verkehrsleistung [Pkm/(P*a)]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stacked"/>
        <c:varyColors val="0"/>
        <c:ser>
          <c:idx val="0"/>
          <c:order val="0"/>
          <c:tx>
            <c:strRef>
              <c:f>'1_Berechnungen'!$B$126</c:f>
              <c:strCache>
                <c:ptCount val="1"/>
                <c:pt idx="0">
                  <c:v>zu Fuß</c:v>
                </c:pt>
              </c:strCache>
            </c:strRef>
          </c:tx>
          <c:spPr>
            <a:solidFill>
              <a:srgbClr val="EFF3D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'1_Berechnungen'!$C$125:$E$125</c:f>
              <c:strCache>
                <c:ptCount val="3"/>
                <c:pt idx="0">
                  <c:v>Gemeinde</c:v>
                </c:pt>
                <c:pt idx="1">
                  <c:v>Standort 2020</c:v>
                </c:pt>
                <c:pt idx="2">
                  <c:v>Standort 2030</c:v>
                </c:pt>
              </c:strCache>
            </c:strRef>
          </c:cat>
          <c:val>
            <c:numRef>
              <c:f>'1_Berechnungen'!$C$126:$E$126</c:f>
              <c:numCache>
                <c:formatCode>#,##0</c:formatCode>
                <c:ptCount val="3"/>
                <c:pt idx="0">
                  <c:v>103.42540900130059</c:v>
                </c:pt>
                <c:pt idx="1">
                  <c:v>23.832655042613322</c:v>
                </c:pt>
                <c:pt idx="2">
                  <c:v>23.832655042613322</c:v>
                </c:pt>
              </c:numCache>
            </c:numRef>
          </c:val>
          <c:extLst>
            <c:ext xmlns:c16="http://schemas.microsoft.com/office/drawing/2014/chart" uri="{C3380CC4-5D6E-409C-BE32-E72D297353CC}">
              <c16:uniqueId val="{00000000-252C-4679-99F6-352CCF939FC8}"/>
            </c:ext>
          </c:extLst>
        </c:ser>
        <c:ser>
          <c:idx val="1"/>
          <c:order val="1"/>
          <c:tx>
            <c:strRef>
              <c:f>'1_Berechnungen'!$B$127</c:f>
              <c:strCache>
                <c:ptCount val="1"/>
                <c:pt idx="0">
                  <c:v>Rad</c:v>
                </c:pt>
              </c:strCache>
            </c:strRef>
          </c:tx>
          <c:spPr>
            <a:solidFill>
              <a:srgbClr val="DEE69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'1_Berechnungen'!$C$125:$E$125</c:f>
              <c:strCache>
                <c:ptCount val="3"/>
                <c:pt idx="0">
                  <c:v>Gemeinde</c:v>
                </c:pt>
                <c:pt idx="1">
                  <c:v>Standort 2020</c:v>
                </c:pt>
                <c:pt idx="2">
                  <c:v>Standort 2030</c:v>
                </c:pt>
              </c:strCache>
            </c:strRef>
          </c:cat>
          <c:val>
            <c:numRef>
              <c:f>'1_Berechnungen'!$C$127:$E$127</c:f>
              <c:numCache>
                <c:formatCode>#,##0</c:formatCode>
                <c:ptCount val="3"/>
                <c:pt idx="0">
                  <c:v>159.14968781791939</c:v>
                </c:pt>
                <c:pt idx="1">
                  <c:v>593.19265189933776</c:v>
                </c:pt>
                <c:pt idx="2">
                  <c:v>593.19265189933776</c:v>
                </c:pt>
              </c:numCache>
            </c:numRef>
          </c:val>
          <c:extLst>
            <c:ext xmlns:c16="http://schemas.microsoft.com/office/drawing/2014/chart" uri="{C3380CC4-5D6E-409C-BE32-E72D297353CC}">
              <c16:uniqueId val="{00000001-252C-4679-99F6-352CCF939FC8}"/>
            </c:ext>
          </c:extLst>
        </c:ser>
        <c:ser>
          <c:idx val="2"/>
          <c:order val="2"/>
          <c:tx>
            <c:strRef>
              <c:f>'1_Berechnungen'!$B$128</c:f>
              <c:strCache>
                <c:ptCount val="1"/>
                <c:pt idx="0">
                  <c:v>Öffentlicher Verkehr</c:v>
                </c:pt>
              </c:strCache>
            </c:strRef>
          </c:tx>
          <c:spPr>
            <a:solidFill>
              <a:srgbClr val="CFDA5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'1_Berechnungen'!$C$125:$E$125</c:f>
              <c:strCache>
                <c:ptCount val="3"/>
                <c:pt idx="0">
                  <c:v>Gemeinde</c:v>
                </c:pt>
                <c:pt idx="1">
                  <c:v>Standort 2020</c:v>
                </c:pt>
                <c:pt idx="2">
                  <c:v>Standort 2030</c:v>
                </c:pt>
              </c:strCache>
            </c:strRef>
          </c:cat>
          <c:val>
            <c:numRef>
              <c:f>'1_Berechnungen'!$C$128:$E$128</c:f>
              <c:numCache>
                <c:formatCode>#,##0</c:formatCode>
                <c:ptCount val="3"/>
                <c:pt idx="0">
                  <c:v>1130.3205169852108</c:v>
                </c:pt>
                <c:pt idx="1">
                  <c:v>1031.4050429922995</c:v>
                </c:pt>
                <c:pt idx="2">
                  <c:v>1031.4050429922995</c:v>
                </c:pt>
              </c:numCache>
            </c:numRef>
          </c:val>
          <c:extLst>
            <c:ext xmlns:c16="http://schemas.microsoft.com/office/drawing/2014/chart" uri="{C3380CC4-5D6E-409C-BE32-E72D297353CC}">
              <c16:uniqueId val="{00000002-252C-4679-99F6-352CCF939FC8}"/>
            </c:ext>
          </c:extLst>
        </c:ser>
        <c:ser>
          <c:idx val="4"/>
          <c:order val="3"/>
          <c:tx>
            <c:strRef>
              <c:f>'1_Berechnungen'!$B$129</c:f>
              <c:strCache>
                <c:ptCount val="1"/>
                <c:pt idx="0">
                  <c:v>MIV elektrisch</c:v>
                </c:pt>
              </c:strCache>
            </c:strRef>
          </c:tx>
          <c:spPr>
            <a:solidFill>
              <a:srgbClr val="BCC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'1_Berechnungen'!$C$125:$E$125</c:f>
              <c:strCache>
                <c:ptCount val="3"/>
                <c:pt idx="0">
                  <c:v>Gemeinde</c:v>
                </c:pt>
                <c:pt idx="1">
                  <c:v>Standort 2020</c:v>
                </c:pt>
                <c:pt idx="2">
                  <c:v>Standort 2030</c:v>
                </c:pt>
              </c:strCache>
            </c:strRef>
          </c:cat>
          <c:val>
            <c:numRef>
              <c:f>'1_Berechnungen'!$C$129:$E$129</c:f>
              <c:numCache>
                <c:formatCode>#,##0</c:formatCode>
                <c:ptCount val="3"/>
                <c:pt idx="0">
                  <c:v>0</c:v>
                </c:pt>
                <c:pt idx="1">
                  <c:v>239.98491048595253</c:v>
                </c:pt>
                <c:pt idx="2">
                  <c:v>3265.631704146007</c:v>
                </c:pt>
              </c:numCache>
            </c:numRef>
          </c:val>
          <c:extLst>
            <c:ext xmlns:c16="http://schemas.microsoft.com/office/drawing/2014/chart" uri="{C3380CC4-5D6E-409C-BE32-E72D297353CC}">
              <c16:uniqueId val="{00000000-79E1-48A6-9BA6-E8982ADE1B75}"/>
            </c:ext>
          </c:extLst>
        </c:ser>
        <c:ser>
          <c:idx val="3"/>
          <c:order val="4"/>
          <c:tx>
            <c:strRef>
              <c:f>'1_Berechnungen'!$B$130</c:f>
              <c:strCache>
                <c:ptCount val="1"/>
                <c:pt idx="0">
                  <c:v>MIV fossil</c:v>
                </c:pt>
              </c:strCache>
            </c:strRef>
          </c:tx>
          <c:spPr>
            <a:solidFill>
              <a:srgbClr val="F59C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'1_Berechnungen'!$C$125:$E$125</c:f>
              <c:strCache>
                <c:ptCount val="3"/>
                <c:pt idx="0">
                  <c:v>Gemeinde</c:v>
                </c:pt>
                <c:pt idx="1">
                  <c:v>Standort 2020</c:v>
                </c:pt>
                <c:pt idx="2">
                  <c:v>Standort 2030</c:v>
                </c:pt>
              </c:strCache>
            </c:strRef>
          </c:cat>
          <c:val>
            <c:numRef>
              <c:f>'1_Berechnungen'!$C$130:$E$130</c:f>
              <c:numCache>
                <c:formatCode>#,##0</c:formatCode>
                <c:ptCount val="3"/>
                <c:pt idx="0">
                  <c:v>4305.9086786387415</c:v>
                </c:pt>
                <c:pt idx="1">
                  <c:v>3810.3890320229693</c:v>
                </c:pt>
                <c:pt idx="2">
                  <c:v>784.7422383629148</c:v>
                </c:pt>
              </c:numCache>
            </c:numRef>
          </c:val>
          <c:extLst>
            <c:ext xmlns:c16="http://schemas.microsoft.com/office/drawing/2014/chart" uri="{C3380CC4-5D6E-409C-BE32-E72D297353CC}">
              <c16:uniqueId val="{00000003-252C-4679-99F6-352CCF939FC8}"/>
            </c:ext>
          </c:extLst>
        </c:ser>
        <c:dLbls>
          <c:showLegendKey val="0"/>
          <c:showVal val="0"/>
          <c:showCatName val="0"/>
          <c:showSerName val="0"/>
          <c:showPercent val="0"/>
          <c:showBubbleSize val="0"/>
        </c:dLbls>
        <c:gapWidth val="150"/>
        <c:overlap val="100"/>
        <c:axId val="122928640"/>
        <c:axId val="82800576"/>
      </c:barChart>
      <c:catAx>
        <c:axId val="122928640"/>
        <c:scaling>
          <c:orientation val="minMax"/>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2800576"/>
        <c:crosses val="autoZero"/>
        <c:auto val="1"/>
        <c:lblAlgn val="ctr"/>
        <c:lblOffset val="100"/>
        <c:noMultiLvlLbl val="0"/>
      </c:catAx>
      <c:valAx>
        <c:axId val="828005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2928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Modal Split [% Pkm]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percentStacked"/>
        <c:varyColors val="0"/>
        <c:ser>
          <c:idx val="0"/>
          <c:order val="0"/>
          <c:tx>
            <c:strRef>
              <c:f>'1_Berechnungen'!$B$150</c:f>
              <c:strCache>
                <c:ptCount val="1"/>
                <c:pt idx="0">
                  <c:v>zu Fuß</c:v>
                </c:pt>
              </c:strCache>
            </c:strRef>
          </c:tx>
          <c:spPr>
            <a:solidFill>
              <a:srgbClr val="EFF3D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'1_Berechnungen'!$C$149:$E$149</c:f>
              <c:strCache>
                <c:ptCount val="3"/>
                <c:pt idx="0">
                  <c:v>Gemeinde</c:v>
                </c:pt>
                <c:pt idx="1">
                  <c:v>Standort 2020</c:v>
                </c:pt>
                <c:pt idx="2">
                  <c:v>Standort 2030</c:v>
                </c:pt>
              </c:strCache>
            </c:strRef>
          </c:cat>
          <c:val>
            <c:numRef>
              <c:f>'1_Berechnungen'!$C$150:$E$150</c:f>
              <c:numCache>
                <c:formatCode>0%</c:formatCode>
                <c:ptCount val="3"/>
                <c:pt idx="0">
                  <c:v>1.8148615690917226E-2</c:v>
                </c:pt>
                <c:pt idx="1">
                  <c:v>4.1820448324951806E-3</c:v>
                </c:pt>
                <c:pt idx="2">
                  <c:v>4.1820448324951806E-3</c:v>
                </c:pt>
              </c:numCache>
            </c:numRef>
          </c:val>
          <c:extLst>
            <c:ext xmlns:c16="http://schemas.microsoft.com/office/drawing/2014/chart" uri="{C3380CC4-5D6E-409C-BE32-E72D297353CC}">
              <c16:uniqueId val="{00000000-3541-4413-BFFD-8A44035387F1}"/>
            </c:ext>
          </c:extLst>
        </c:ser>
        <c:ser>
          <c:idx val="1"/>
          <c:order val="1"/>
          <c:tx>
            <c:strRef>
              <c:f>'1_Berechnungen'!$B$151</c:f>
              <c:strCache>
                <c:ptCount val="1"/>
                <c:pt idx="0">
                  <c:v>Rad</c:v>
                </c:pt>
              </c:strCache>
            </c:strRef>
          </c:tx>
          <c:spPr>
            <a:solidFill>
              <a:srgbClr val="DEE69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'1_Berechnungen'!$C$149:$E$149</c:f>
              <c:strCache>
                <c:ptCount val="3"/>
                <c:pt idx="0">
                  <c:v>Gemeinde</c:v>
                </c:pt>
                <c:pt idx="1">
                  <c:v>Standort 2020</c:v>
                </c:pt>
                <c:pt idx="2">
                  <c:v>Standort 2030</c:v>
                </c:pt>
              </c:strCache>
            </c:strRef>
          </c:cat>
          <c:val>
            <c:numRef>
              <c:f>'1_Berechnungen'!$C$151:$E$151</c:f>
              <c:numCache>
                <c:formatCode>0%</c:formatCode>
                <c:ptCount val="3"/>
                <c:pt idx="0">
                  <c:v>2.7926856170329948E-2</c:v>
                </c:pt>
                <c:pt idx="1">
                  <c:v>0.10409072174770652</c:v>
                </c:pt>
                <c:pt idx="2">
                  <c:v>0.10409072174770652</c:v>
                </c:pt>
              </c:numCache>
            </c:numRef>
          </c:val>
          <c:extLst>
            <c:ext xmlns:c16="http://schemas.microsoft.com/office/drawing/2014/chart" uri="{C3380CC4-5D6E-409C-BE32-E72D297353CC}">
              <c16:uniqueId val="{00000001-3541-4413-BFFD-8A44035387F1}"/>
            </c:ext>
          </c:extLst>
        </c:ser>
        <c:ser>
          <c:idx val="2"/>
          <c:order val="2"/>
          <c:tx>
            <c:strRef>
              <c:f>'1_Berechnungen'!$B$152</c:f>
              <c:strCache>
                <c:ptCount val="1"/>
                <c:pt idx="0">
                  <c:v>Öffentlicher Verkehr</c:v>
                </c:pt>
              </c:strCache>
            </c:strRef>
          </c:tx>
          <c:spPr>
            <a:solidFill>
              <a:srgbClr val="CFDA5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'1_Berechnungen'!$C$149:$E$149</c:f>
              <c:strCache>
                <c:ptCount val="3"/>
                <c:pt idx="0">
                  <c:v>Gemeinde</c:v>
                </c:pt>
                <c:pt idx="1">
                  <c:v>Standort 2020</c:v>
                </c:pt>
                <c:pt idx="2">
                  <c:v>Standort 2030</c:v>
                </c:pt>
              </c:strCache>
            </c:strRef>
          </c:cat>
          <c:val>
            <c:numRef>
              <c:f>'1_Berechnungen'!$C$152:$E$152</c:f>
              <c:numCache>
                <c:formatCode>0%</c:formatCode>
                <c:ptCount val="3"/>
                <c:pt idx="0">
                  <c:v>0.19834345223682417</c:v>
                </c:pt>
                <c:pt idx="1">
                  <c:v>0.18098621922496641</c:v>
                </c:pt>
                <c:pt idx="2">
                  <c:v>0.18098621922496641</c:v>
                </c:pt>
              </c:numCache>
            </c:numRef>
          </c:val>
          <c:extLst>
            <c:ext xmlns:c16="http://schemas.microsoft.com/office/drawing/2014/chart" uri="{C3380CC4-5D6E-409C-BE32-E72D297353CC}">
              <c16:uniqueId val="{00000002-3541-4413-BFFD-8A44035387F1}"/>
            </c:ext>
          </c:extLst>
        </c:ser>
        <c:ser>
          <c:idx val="4"/>
          <c:order val="3"/>
          <c:tx>
            <c:strRef>
              <c:f>'1_Berechnungen'!$B$153</c:f>
              <c:strCache>
                <c:ptCount val="1"/>
                <c:pt idx="0">
                  <c:v>MIV elektrisch</c:v>
                </c:pt>
              </c:strCache>
            </c:strRef>
          </c:tx>
          <c:spPr>
            <a:solidFill>
              <a:srgbClr val="BCC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'1_Berechnungen'!$C$149:$E$149</c:f>
              <c:strCache>
                <c:ptCount val="3"/>
                <c:pt idx="0">
                  <c:v>Gemeinde</c:v>
                </c:pt>
                <c:pt idx="1">
                  <c:v>Standort 2020</c:v>
                </c:pt>
                <c:pt idx="2">
                  <c:v>Standort 2030</c:v>
                </c:pt>
              </c:strCache>
            </c:strRef>
          </c:cat>
          <c:val>
            <c:numRef>
              <c:f>'1_Berechnungen'!$C$153:$E$153</c:f>
              <c:numCache>
                <c:formatCode>0%</c:formatCode>
                <c:ptCount val="3"/>
                <c:pt idx="0">
                  <c:v>0</c:v>
                </c:pt>
                <c:pt idx="1">
                  <c:v>4.2111449730635866E-2</c:v>
                </c:pt>
                <c:pt idx="2">
                  <c:v>0.57303805089014148</c:v>
                </c:pt>
              </c:numCache>
            </c:numRef>
          </c:val>
          <c:extLst>
            <c:ext xmlns:c16="http://schemas.microsoft.com/office/drawing/2014/chart" uri="{C3380CC4-5D6E-409C-BE32-E72D297353CC}">
              <c16:uniqueId val="{00000000-B957-4D04-8F51-5B6452DDAA7A}"/>
            </c:ext>
          </c:extLst>
        </c:ser>
        <c:ser>
          <c:idx val="3"/>
          <c:order val="4"/>
          <c:tx>
            <c:strRef>
              <c:f>'1_Berechnungen'!$B$154</c:f>
              <c:strCache>
                <c:ptCount val="1"/>
                <c:pt idx="0">
                  <c:v>MIV fossil</c:v>
                </c:pt>
              </c:strCache>
            </c:strRef>
          </c:tx>
          <c:spPr>
            <a:solidFill>
              <a:srgbClr val="F59C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'1_Berechnungen'!$C$149:$E$149</c:f>
              <c:strCache>
                <c:ptCount val="3"/>
                <c:pt idx="0">
                  <c:v>Gemeinde</c:v>
                </c:pt>
                <c:pt idx="1">
                  <c:v>Standort 2020</c:v>
                </c:pt>
                <c:pt idx="2">
                  <c:v>Standort 2030</c:v>
                </c:pt>
              </c:strCache>
            </c:strRef>
          </c:cat>
          <c:val>
            <c:numRef>
              <c:f>'1_Berechnungen'!$C$154:$E$154</c:f>
              <c:numCache>
                <c:formatCode>0%</c:formatCode>
                <c:ptCount val="3"/>
                <c:pt idx="0">
                  <c:v>0.75558107590192869</c:v>
                </c:pt>
                <c:pt idx="1">
                  <c:v>0.66862956446419608</c:v>
                </c:pt>
                <c:pt idx="2">
                  <c:v>0.13770296330469051</c:v>
                </c:pt>
              </c:numCache>
            </c:numRef>
          </c:val>
          <c:extLst>
            <c:ext xmlns:c16="http://schemas.microsoft.com/office/drawing/2014/chart" uri="{C3380CC4-5D6E-409C-BE32-E72D297353CC}">
              <c16:uniqueId val="{00000003-3541-4413-BFFD-8A44035387F1}"/>
            </c:ext>
          </c:extLst>
        </c:ser>
        <c:dLbls>
          <c:showLegendKey val="0"/>
          <c:showVal val="0"/>
          <c:showCatName val="0"/>
          <c:showSerName val="0"/>
          <c:showPercent val="0"/>
          <c:showBubbleSize val="0"/>
        </c:dLbls>
        <c:gapWidth val="150"/>
        <c:overlap val="100"/>
        <c:axId val="122928640"/>
        <c:axId val="82800576"/>
      </c:barChart>
      <c:catAx>
        <c:axId val="1229286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2800576"/>
        <c:crosses val="autoZero"/>
        <c:auto val="1"/>
        <c:lblAlgn val="ctr"/>
        <c:lblOffset val="100"/>
        <c:noMultiLvlLbl val="0"/>
      </c:catAx>
      <c:valAx>
        <c:axId val="828005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2928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5555704</xdr:colOff>
      <xdr:row>5</xdr:row>
      <xdr:rowOff>67331</xdr:rowOff>
    </xdr:from>
    <xdr:to>
      <xdr:col>1</xdr:col>
      <xdr:colOff>7753113</xdr:colOff>
      <xdr:row>9</xdr:row>
      <xdr:rowOff>18509</xdr:rowOff>
    </xdr:to>
    <xdr:pic>
      <xdr:nvPicPr>
        <xdr:cNvPr id="5" name="Grafik 4" descr="Logo Klimaaktiv"/>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1664" b="21944"/>
        <a:stretch/>
      </xdr:blipFill>
      <xdr:spPr bwMode="auto">
        <a:xfrm>
          <a:off x="5819473" y="1283600"/>
          <a:ext cx="2197409" cy="7131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2893765</xdr:colOff>
      <xdr:row>5</xdr:row>
      <xdr:rowOff>135699</xdr:rowOff>
    </xdr:from>
    <xdr:to>
      <xdr:col>1</xdr:col>
      <xdr:colOff>4879386</xdr:colOff>
      <xdr:row>10</xdr:row>
      <xdr:rowOff>8963</xdr:rowOff>
    </xdr:to>
    <xdr:pic>
      <xdr:nvPicPr>
        <xdr:cNvPr id="8" name="irc_mi" descr="Bildergebnis für klimaaktiv mobil"/>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57534" y="1351968"/>
          <a:ext cx="1985621" cy="8257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0</xdr:col>
      <xdr:colOff>212481</xdr:colOff>
      <xdr:row>4</xdr:row>
      <xdr:rowOff>73271</xdr:rowOff>
    </xdr:from>
    <xdr:to>
      <xdr:col>1</xdr:col>
      <xdr:colOff>2761606</xdr:colOff>
      <xdr:row>9</xdr:row>
      <xdr:rowOff>131887</xdr:rowOff>
    </xdr:to>
    <xdr:pic>
      <xdr:nvPicPr>
        <xdr:cNvPr id="6" name="Grafik 5" descr="Q:\901en\5202320 klimaaktiv Siedlungen und Quartiere\2_Externe Kommunikation\0_Vorlagen klimaaktiv\2020\BMK_Logo.jp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12481" y="1099040"/>
          <a:ext cx="2812894" cy="1011116"/>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19955</xdr:colOff>
      <xdr:row>132</xdr:row>
      <xdr:rowOff>43418</xdr:rowOff>
    </xdr:from>
    <xdr:to>
      <xdr:col>5</xdr:col>
      <xdr:colOff>11205</xdr:colOff>
      <xdr:row>146</xdr:row>
      <xdr:rowOff>106010</xdr:rowOff>
    </xdr:to>
    <xdr:graphicFrame macro="">
      <xdr:nvGraphicFramePr>
        <xdr:cNvPr id="2" name="Diagramm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379897</xdr:colOff>
      <xdr:row>156</xdr:row>
      <xdr:rowOff>77441</xdr:rowOff>
    </xdr:from>
    <xdr:to>
      <xdr:col>4</xdr:col>
      <xdr:colOff>1140757</xdr:colOff>
      <xdr:row>170</xdr:row>
      <xdr:rowOff>174606</xdr:rowOff>
    </xdr:to>
    <xdr:graphicFrame macro="">
      <xdr:nvGraphicFramePr>
        <xdr:cNvPr id="3" name="Diagramm 2"/>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iedlungs-check.klimaaktiv.a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2:E32"/>
  <sheetViews>
    <sheetView zoomScale="130" zoomScaleNormal="130" workbookViewId="0"/>
  </sheetViews>
  <sheetFormatPr baseColWidth="10" defaultColWidth="11" defaultRowHeight="14.4" x14ac:dyDescent="0.3"/>
  <cols>
    <col min="1" max="1" width="3.44140625" style="2" customWidth="1"/>
    <col min="2" max="2" width="103.77734375" style="2" customWidth="1"/>
    <col min="3" max="16384" width="11" style="2"/>
  </cols>
  <sheetData>
    <row r="2" spans="2:5" ht="21" x14ac:dyDescent="0.3">
      <c r="B2" s="1" t="s">
        <v>4309</v>
      </c>
    </row>
    <row r="3" spans="2:5" x14ac:dyDescent="0.3">
      <c r="B3" s="3" t="s">
        <v>4330</v>
      </c>
    </row>
    <row r="4" spans="2:5" ht="28.8" x14ac:dyDescent="0.3">
      <c r="B4" s="3" t="s">
        <v>4360</v>
      </c>
    </row>
    <row r="5" spans="2:5" x14ac:dyDescent="0.3">
      <c r="B5" s="4"/>
    </row>
    <row r="6" spans="2:5" x14ac:dyDescent="0.3">
      <c r="B6" s="3"/>
    </row>
    <row r="7" spans="2:5" x14ac:dyDescent="0.3">
      <c r="B7" s="3"/>
    </row>
    <row r="8" spans="2:5" x14ac:dyDescent="0.3">
      <c r="B8" s="3"/>
    </row>
    <row r="9" spans="2:5" x14ac:dyDescent="0.3">
      <c r="B9" s="3"/>
      <c r="E9" s="5"/>
    </row>
    <row r="10" spans="2:5" x14ac:dyDescent="0.3">
      <c r="B10" s="3"/>
    </row>
    <row r="11" spans="2:5" ht="15.6" x14ac:dyDescent="0.3">
      <c r="B11" s="6" t="s">
        <v>4278</v>
      </c>
    </row>
    <row r="12" spans="2:5" ht="43.2" x14ac:dyDescent="0.3">
      <c r="B12" s="3" t="s">
        <v>4314</v>
      </c>
    </row>
    <row r="13" spans="2:5" x14ac:dyDescent="0.3">
      <c r="B13" s="3"/>
    </row>
    <row r="14" spans="2:5" ht="15.6" x14ac:dyDescent="0.3">
      <c r="B14" s="6" t="s">
        <v>4329</v>
      </c>
    </row>
    <row r="15" spans="2:5" ht="47.25" customHeight="1" x14ac:dyDescent="0.3">
      <c r="B15" s="3" t="s">
        <v>4376</v>
      </c>
    </row>
    <row r="16" spans="2:5" x14ac:dyDescent="0.3">
      <c r="B16" s="3"/>
    </row>
    <row r="17" spans="2:2" ht="15.6" x14ac:dyDescent="0.3">
      <c r="B17" s="6" t="s">
        <v>4279</v>
      </c>
    </row>
    <row r="18" spans="2:2" ht="28.8" x14ac:dyDescent="0.3">
      <c r="B18" s="7" t="s">
        <v>4377</v>
      </c>
    </row>
    <row r="19" spans="2:2" x14ac:dyDescent="0.3">
      <c r="B19" s="3"/>
    </row>
    <row r="20" spans="2:2" ht="15.6" x14ac:dyDescent="0.3">
      <c r="B20" s="6" t="s">
        <v>4280</v>
      </c>
    </row>
    <row r="21" spans="2:2" x14ac:dyDescent="0.3">
      <c r="B21" s="8" t="s">
        <v>4302</v>
      </c>
    </row>
    <row r="22" spans="2:2" x14ac:dyDescent="0.3">
      <c r="B22" s="9" t="s">
        <v>4303</v>
      </c>
    </row>
    <row r="23" spans="2:2" x14ac:dyDescent="0.3">
      <c r="B23" s="10" t="s">
        <v>4304</v>
      </c>
    </row>
    <row r="24" spans="2:2" x14ac:dyDescent="0.3">
      <c r="B24" s="186" t="s">
        <v>4379</v>
      </c>
    </row>
    <row r="26" spans="2:2" ht="15.6" x14ac:dyDescent="0.3">
      <c r="B26" s="6" t="s">
        <v>4305</v>
      </c>
    </row>
    <row r="27" spans="2:2" x14ac:dyDescent="0.3">
      <c r="B27" s="2" t="s">
        <v>4306</v>
      </c>
    </row>
    <row r="28" spans="2:2" x14ac:dyDescent="0.3">
      <c r="B28" s="2" t="s">
        <v>4359</v>
      </c>
    </row>
    <row r="29" spans="2:2" x14ac:dyDescent="0.3">
      <c r="B29" s="2" t="s">
        <v>4358</v>
      </c>
    </row>
    <row r="30" spans="2:2" x14ac:dyDescent="0.3">
      <c r="B30" s="11" t="s">
        <v>4307</v>
      </c>
    </row>
    <row r="31" spans="2:2" x14ac:dyDescent="0.3">
      <c r="B31" s="11" t="s">
        <v>4308</v>
      </c>
    </row>
    <row r="32" spans="2:2" x14ac:dyDescent="0.3">
      <c r="B32" s="184" t="s">
        <v>4378</v>
      </c>
    </row>
  </sheetData>
  <hyperlinks>
    <hyperlink ref="B32" r:id="rId1"/>
  </hyperlinks>
  <pageMargins left="0.7" right="0.7" top="0.78740157499999996" bottom="0.78740157499999996"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sheetPr>
  <dimension ref="A2:AD155"/>
  <sheetViews>
    <sheetView tabSelected="1" topLeftCell="A78" zoomScale="130" zoomScaleNormal="130" workbookViewId="0">
      <selection activeCell="C34" sqref="C34"/>
    </sheetView>
  </sheetViews>
  <sheetFormatPr baseColWidth="10" defaultColWidth="11" defaultRowHeight="14.4" outlineLevelRow="1" outlineLevelCol="1" x14ac:dyDescent="0.3"/>
  <cols>
    <col min="1" max="1" width="5.109375" style="11" customWidth="1"/>
    <col min="2" max="2" width="36.77734375" style="11" customWidth="1"/>
    <col min="3" max="3" width="15.6640625" style="13" customWidth="1"/>
    <col min="4" max="4" width="16.6640625" style="13" customWidth="1"/>
    <col min="5" max="5" width="16.6640625" style="14" customWidth="1"/>
    <col min="6" max="10" width="15.6640625" style="14" customWidth="1"/>
    <col min="11" max="15" width="15.6640625" style="12" customWidth="1"/>
    <col min="16" max="19" width="18.6640625" style="12" hidden="1" customWidth="1" outlineLevel="1"/>
    <col min="20" max="20" width="9" style="12" bestFit="1" customWidth="1" collapsed="1"/>
    <col min="21" max="21" width="12" style="11" bestFit="1" customWidth="1"/>
    <col min="22" max="22" width="15.33203125" style="13" bestFit="1" customWidth="1"/>
    <col min="23" max="23" width="13.77734375" style="13" bestFit="1" customWidth="1"/>
    <col min="24" max="25" width="22.6640625" style="13" customWidth="1"/>
    <col min="26" max="28" width="11" style="11"/>
    <col min="29" max="29" width="51.88671875" style="11" bestFit="1" customWidth="1"/>
    <col min="30" max="30" width="85.33203125" style="2" customWidth="1"/>
    <col min="31" max="16384" width="11" style="11"/>
  </cols>
  <sheetData>
    <row r="2" spans="2:25" ht="21" x14ac:dyDescent="0.4">
      <c r="B2" s="132" t="s">
        <v>4361</v>
      </c>
      <c r="C2" s="133"/>
      <c r="D2" s="133"/>
      <c r="E2" s="134"/>
      <c r="F2" s="134"/>
      <c r="G2" s="134"/>
      <c r="H2" s="134"/>
      <c r="I2" s="134"/>
      <c r="J2" s="134"/>
      <c r="K2" s="135"/>
      <c r="L2" s="135"/>
      <c r="M2" s="135"/>
      <c r="N2" s="135"/>
    </row>
    <row r="4" spans="2:25" x14ac:dyDescent="0.3">
      <c r="B4" s="15" t="s">
        <v>4277</v>
      </c>
      <c r="C4" s="16" t="s">
        <v>3473</v>
      </c>
      <c r="D4" s="198">
        <f>VLOOKUP(C4,Gemeindeliste!$C$3:$G$2124,3,0)</f>
        <v>11</v>
      </c>
      <c r="E4" s="17"/>
      <c r="F4" s="17"/>
      <c r="G4" s="17"/>
      <c r="H4" s="17"/>
      <c r="I4" s="17"/>
      <c r="J4" s="17"/>
    </row>
    <row r="5" spans="2:25" x14ac:dyDescent="0.3">
      <c r="B5" s="20"/>
      <c r="C5" s="21"/>
      <c r="D5" s="22"/>
      <c r="E5" s="23"/>
      <c r="F5" s="23"/>
      <c r="G5" s="23"/>
      <c r="H5" s="23"/>
      <c r="I5" s="23"/>
      <c r="J5" s="23"/>
    </row>
    <row r="6" spans="2:25" s="2" customFormat="1" ht="58.2" thickBot="1" x14ac:dyDescent="0.35">
      <c r="B6" s="24" t="s">
        <v>4380</v>
      </c>
      <c r="C6" s="142" t="s">
        <v>4381</v>
      </c>
      <c r="D6" s="25" t="s">
        <v>4383</v>
      </c>
      <c r="E6" s="142" t="s">
        <v>4382</v>
      </c>
      <c r="F6" s="196" t="s">
        <v>4384</v>
      </c>
      <c r="G6" s="91" t="s">
        <v>4389</v>
      </c>
      <c r="H6" s="31" t="s">
        <v>4390</v>
      </c>
      <c r="I6" s="26"/>
      <c r="J6" s="26"/>
      <c r="K6" s="12"/>
      <c r="L6" s="12"/>
      <c r="M6" s="12"/>
      <c r="N6" s="12"/>
      <c r="O6" s="12"/>
      <c r="P6" s="12"/>
      <c r="Q6" s="12"/>
      <c r="R6" s="12"/>
      <c r="S6" s="12"/>
      <c r="T6" s="12"/>
      <c r="V6" s="18"/>
      <c r="W6" s="18"/>
      <c r="X6" s="18"/>
      <c r="Y6" s="18"/>
    </row>
    <row r="7" spans="2:25" ht="15" thickTop="1" x14ac:dyDescent="0.3">
      <c r="B7" s="139" t="s">
        <v>14</v>
      </c>
      <c r="C7" s="187">
        <v>4281</v>
      </c>
      <c r="D7" s="141">
        <f>E7*VLOOKUP(D4,Gemeindeliste!I3:J13,2,0)</f>
        <v>145.8733392581197</v>
      </c>
      <c r="E7" s="187">
        <v>159</v>
      </c>
      <c r="F7" s="203">
        <f>C7/$C$11</f>
        <v>1</v>
      </c>
      <c r="G7" s="205">
        <f>IFERROR(C7/E7,0)</f>
        <v>26.924528301886792</v>
      </c>
      <c r="H7" s="195">
        <v>44.3</v>
      </c>
      <c r="I7" s="28"/>
      <c r="J7" s="28"/>
    </row>
    <row r="8" spans="2:25" x14ac:dyDescent="0.3">
      <c r="B8" s="139" t="s">
        <v>15</v>
      </c>
      <c r="C8" s="188"/>
      <c r="D8" s="185">
        <f>E8</f>
        <v>0</v>
      </c>
      <c r="E8" s="188"/>
      <c r="F8" s="203">
        <f>C8/$C$11</f>
        <v>0</v>
      </c>
      <c r="G8" s="205">
        <f t="shared" ref="G8:G10" si="0">IFERROR(C8/E8,0)</f>
        <v>0</v>
      </c>
      <c r="H8" s="195">
        <v>20</v>
      </c>
      <c r="I8" s="28"/>
      <c r="J8" s="28"/>
    </row>
    <row r="9" spans="2:25" x14ac:dyDescent="0.3">
      <c r="B9" s="139" t="s">
        <v>4331</v>
      </c>
      <c r="C9" s="188"/>
      <c r="D9" s="141">
        <f>E9*0.05</f>
        <v>0</v>
      </c>
      <c r="E9" s="188"/>
      <c r="F9" s="203">
        <f>C9/$C$11</f>
        <v>0</v>
      </c>
      <c r="G9" s="205">
        <f t="shared" si="0"/>
        <v>0</v>
      </c>
      <c r="H9" s="195">
        <v>12</v>
      </c>
      <c r="I9" s="28"/>
      <c r="J9" s="28"/>
    </row>
    <row r="10" spans="2:25" ht="15" thickBot="1" x14ac:dyDescent="0.35">
      <c r="B10" s="139" t="s">
        <v>4332</v>
      </c>
      <c r="C10" s="189"/>
      <c r="D10" s="185">
        <f>E10</f>
        <v>0</v>
      </c>
      <c r="E10" s="189"/>
      <c r="F10" s="203">
        <f>C10/$C$11</f>
        <v>0</v>
      </c>
      <c r="G10" s="205">
        <f t="shared" si="0"/>
        <v>0</v>
      </c>
      <c r="H10" s="195">
        <v>28.5</v>
      </c>
      <c r="I10" s="28"/>
      <c r="J10" s="28"/>
    </row>
    <row r="11" spans="2:25" ht="15" thickTop="1" x14ac:dyDescent="0.3">
      <c r="B11" s="24" t="s">
        <v>10</v>
      </c>
      <c r="C11" s="140">
        <f>SUM(C7:C10)</f>
        <v>4281</v>
      </c>
      <c r="D11" s="29">
        <f>SUM(D7:D10)</f>
        <v>145.8733392581197</v>
      </c>
      <c r="E11" s="140">
        <f>SUM(E7:E10)</f>
        <v>159</v>
      </c>
      <c r="F11" s="204">
        <f>SUM(F7:F10)</f>
        <v>1</v>
      </c>
      <c r="G11" s="206">
        <f>F7*G7+F8*G8+F9*G9+F10*G10</f>
        <v>26.924528301886792</v>
      </c>
      <c r="H11" s="207">
        <f>F7*H7+F8*H8+F9*H9+F10*H10</f>
        <v>44.3</v>
      </c>
      <c r="I11" s="23"/>
      <c r="J11" s="23"/>
    </row>
    <row r="12" spans="2:25" x14ac:dyDescent="0.3">
      <c r="B12" s="20"/>
      <c r="C12" s="21"/>
      <c r="D12" s="22"/>
      <c r="H12" s="23"/>
      <c r="I12" s="23"/>
      <c r="J12" s="23"/>
    </row>
    <row r="13" spans="2:25" ht="21" x14ac:dyDescent="0.3">
      <c r="B13" s="143" t="s">
        <v>4385</v>
      </c>
      <c r="C13" s="144"/>
      <c r="D13" s="145"/>
      <c r="E13" s="146"/>
      <c r="F13" s="146"/>
      <c r="G13" s="146"/>
      <c r="H13" s="146"/>
      <c r="I13" s="146"/>
      <c r="J13" s="146"/>
      <c r="K13" s="135"/>
      <c r="L13" s="135"/>
      <c r="M13" s="135"/>
      <c r="N13" s="135"/>
    </row>
    <row r="14" spans="2:25" x14ac:dyDescent="0.3">
      <c r="B14" s="20"/>
      <c r="C14" s="21"/>
      <c r="D14" s="22"/>
      <c r="E14" s="23"/>
      <c r="F14" s="23"/>
      <c r="G14" s="23"/>
      <c r="H14" s="23"/>
      <c r="I14" s="23"/>
      <c r="J14" s="23"/>
    </row>
    <row r="15" spans="2:25" s="2" customFormat="1" ht="15" thickBot="1" x14ac:dyDescent="0.35">
      <c r="B15" s="147" t="s">
        <v>4363</v>
      </c>
      <c r="C15" s="29" t="s">
        <v>4313</v>
      </c>
      <c r="D15" s="170" t="s">
        <v>0</v>
      </c>
      <c r="E15" s="170" t="s">
        <v>1</v>
      </c>
      <c r="F15" s="171" t="s">
        <v>4372</v>
      </c>
      <c r="G15" s="170" t="s">
        <v>4310</v>
      </c>
      <c r="H15" s="171" t="s">
        <v>2</v>
      </c>
      <c r="I15" s="171" t="s">
        <v>4316</v>
      </c>
      <c r="J15" s="170" t="s">
        <v>4311</v>
      </c>
      <c r="K15" s="171" t="s">
        <v>3</v>
      </c>
      <c r="L15" s="171" t="s">
        <v>4</v>
      </c>
      <c r="M15" s="171" t="s">
        <v>5</v>
      </c>
      <c r="N15" s="171" t="s">
        <v>6</v>
      </c>
      <c r="O15" s="157"/>
      <c r="P15" s="12"/>
      <c r="Q15" s="12"/>
      <c r="R15" s="12"/>
      <c r="S15" s="12"/>
      <c r="T15" s="12"/>
      <c r="V15" s="18"/>
      <c r="W15" s="18"/>
      <c r="X15" s="18"/>
      <c r="Y15" s="18"/>
    </row>
    <row r="16" spans="2:25" hidden="1" outlineLevel="1" x14ac:dyDescent="0.3">
      <c r="B16" s="209" t="s">
        <v>4368</v>
      </c>
      <c r="C16" s="153">
        <v>0</v>
      </c>
      <c r="D16" s="172">
        <v>0</v>
      </c>
      <c r="E16" s="172">
        <v>0</v>
      </c>
      <c r="F16" s="172"/>
      <c r="G16" s="172">
        <v>0.46</v>
      </c>
      <c r="H16" s="172"/>
      <c r="I16" s="172"/>
      <c r="J16" s="172">
        <v>0</v>
      </c>
      <c r="K16" s="172"/>
      <c r="L16" s="172"/>
      <c r="M16" s="173"/>
      <c r="N16" s="173"/>
      <c r="O16" s="158"/>
    </row>
    <row r="17" spans="1:30" ht="17.25" hidden="1" customHeight="1" outlineLevel="1" thickBot="1" x14ac:dyDescent="0.35">
      <c r="B17" s="210"/>
      <c r="C17" s="154">
        <v>1</v>
      </c>
      <c r="D17" s="172">
        <v>0.06</v>
      </c>
      <c r="E17" s="172">
        <v>0.04</v>
      </c>
      <c r="F17" s="172"/>
      <c r="G17" s="172">
        <v>0</v>
      </c>
      <c r="H17" s="172"/>
      <c r="I17" s="172"/>
      <c r="J17" s="172">
        <v>0.36</v>
      </c>
      <c r="K17" s="172"/>
      <c r="L17" s="172"/>
      <c r="M17" s="173"/>
      <c r="N17" s="173"/>
      <c r="O17" s="158"/>
    </row>
    <row r="18" spans="1:30" ht="17.25" hidden="1" customHeight="1" outlineLevel="1" x14ac:dyDescent="0.3">
      <c r="A18" s="42"/>
      <c r="B18" s="211" t="s">
        <v>4369</v>
      </c>
      <c r="C18" s="153">
        <v>0</v>
      </c>
      <c r="D18" s="172">
        <v>0</v>
      </c>
      <c r="E18" s="172">
        <v>0</v>
      </c>
      <c r="F18" s="172"/>
      <c r="G18" s="172">
        <v>-0.06</v>
      </c>
      <c r="H18" s="172"/>
      <c r="I18" s="172"/>
      <c r="J18" s="172">
        <v>0</v>
      </c>
      <c r="K18" s="172"/>
      <c r="L18" s="172"/>
      <c r="M18" s="173"/>
      <c r="N18" s="173"/>
      <c r="O18" s="158"/>
    </row>
    <row r="19" spans="1:30" ht="17.25" hidden="1" customHeight="1" outlineLevel="1" thickBot="1" x14ac:dyDescent="0.35">
      <c r="A19" s="42"/>
      <c r="B19" s="212"/>
      <c r="C19" s="154">
        <v>1</v>
      </c>
      <c r="D19" s="172">
        <v>-7.0000000000000007E-2</v>
      </c>
      <c r="E19" s="172">
        <v>0.17</v>
      </c>
      <c r="F19" s="172"/>
      <c r="G19" s="172">
        <v>0</v>
      </c>
      <c r="H19" s="172"/>
      <c r="I19" s="172"/>
      <c r="J19" s="172">
        <v>-0.04</v>
      </c>
      <c r="K19" s="172"/>
      <c r="L19" s="172"/>
      <c r="M19" s="173"/>
      <c r="N19" s="173"/>
      <c r="O19" s="158"/>
    </row>
    <row r="20" spans="1:30" ht="17.25" hidden="1" customHeight="1" outlineLevel="1" x14ac:dyDescent="0.3">
      <c r="A20" s="42"/>
      <c r="B20" s="211" t="s">
        <v>4370</v>
      </c>
      <c r="C20" s="153">
        <v>0</v>
      </c>
      <c r="D20" s="172">
        <v>0</v>
      </c>
      <c r="E20" s="172">
        <v>0</v>
      </c>
      <c r="F20" s="172"/>
      <c r="G20" s="172">
        <v>0.24</v>
      </c>
      <c r="H20" s="172"/>
      <c r="I20" s="172"/>
      <c r="J20" s="172">
        <v>0</v>
      </c>
      <c r="K20" s="172"/>
      <c r="L20" s="172"/>
      <c r="M20" s="173"/>
      <c r="N20" s="173"/>
      <c r="O20" s="158"/>
    </row>
    <row r="21" spans="1:30" ht="17.25" hidden="1" customHeight="1" outlineLevel="1" thickBot="1" x14ac:dyDescent="0.35">
      <c r="A21" s="42"/>
      <c r="B21" s="212"/>
      <c r="C21" s="154">
        <v>1</v>
      </c>
      <c r="D21" s="172">
        <v>0.1</v>
      </c>
      <c r="E21" s="172">
        <v>0.03</v>
      </c>
      <c r="F21" s="172"/>
      <c r="G21" s="172">
        <v>0</v>
      </c>
      <c r="H21" s="172"/>
      <c r="I21" s="172"/>
      <c r="J21" s="172">
        <v>0.11</v>
      </c>
      <c r="K21" s="172"/>
      <c r="L21" s="172"/>
      <c r="M21" s="173"/>
      <c r="N21" s="173"/>
      <c r="O21" s="158"/>
    </row>
    <row r="22" spans="1:30" ht="17.25" hidden="1" customHeight="1" outlineLevel="1" x14ac:dyDescent="0.3">
      <c r="A22" s="42"/>
      <c r="B22" s="211" t="s">
        <v>4371</v>
      </c>
      <c r="C22" s="153">
        <v>0</v>
      </c>
      <c r="D22" s="172">
        <v>0</v>
      </c>
      <c r="E22" s="172">
        <v>0</v>
      </c>
      <c r="F22" s="172"/>
      <c r="G22" s="172">
        <v>0.1</v>
      </c>
      <c r="H22" s="172"/>
      <c r="I22" s="172"/>
      <c r="J22" s="172">
        <v>0.1</v>
      </c>
      <c r="K22" s="172"/>
      <c r="L22" s="172"/>
      <c r="M22" s="173"/>
      <c r="N22" s="173"/>
      <c r="O22" s="158"/>
    </row>
    <row r="23" spans="1:30" ht="17.25" hidden="1" customHeight="1" outlineLevel="1" thickBot="1" x14ac:dyDescent="0.35">
      <c r="A23" s="42"/>
      <c r="B23" s="212"/>
      <c r="C23" s="155">
        <v>1</v>
      </c>
      <c r="D23" s="172">
        <v>0.1</v>
      </c>
      <c r="E23" s="172">
        <v>0.1</v>
      </c>
      <c r="F23" s="172"/>
      <c r="G23" s="172">
        <v>0</v>
      </c>
      <c r="H23" s="172"/>
      <c r="I23" s="172"/>
      <c r="J23" s="172">
        <v>0</v>
      </c>
      <c r="K23" s="172"/>
      <c r="L23" s="172"/>
      <c r="M23" s="173"/>
      <c r="N23" s="173"/>
      <c r="O23" s="158"/>
    </row>
    <row r="24" spans="1:30" s="43" customFormat="1" ht="15" collapsed="1" thickTop="1" x14ac:dyDescent="0.3">
      <c r="A24" s="164">
        <v>26</v>
      </c>
      <c r="B24" s="127" t="s">
        <v>4336</v>
      </c>
      <c r="C24" s="190">
        <v>0.39</v>
      </c>
      <c r="D24" s="174"/>
      <c r="E24" s="174"/>
      <c r="F24" s="174"/>
      <c r="G24" s="174"/>
      <c r="H24" s="174"/>
      <c r="I24" s="174"/>
      <c r="J24" s="174"/>
      <c r="K24" s="175"/>
      <c r="L24" s="176"/>
      <c r="M24" s="177"/>
      <c r="N24" s="177"/>
      <c r="O24" s="160"/>
      <c r="P24" s="44"/>
      <c r="Q24" s="44"/>
      <c r="R24" s="45"/>
      <c r="S24" s="45"/>
      <c r="T24" s="45"/>
      <c r="V24" s="46"/>
      <c r="W24" s="46"/>
      <c r="X24" s="46"/>
      <c r="Y24" s="46"/>
      <c r="AD24" s="47"/>
    </row>
    <row r="25" spans="1:30" x14ac:dyDescent="0.3">
      <c r="A25" s="165">
        <f>17/$A$24</f>
        <v>0.65384615384615385</v>
      </c>
      <c r="B25" s="128" t="s">
        <v>4337</v>
      </c>
      <c r="C25" s="191">
        <v>0.39</v>
      </c>
      <c r="D25" s="172">
        <f t="shared" ref="D25:E27" si="1">TREND(D$16:D$17,$C$16:$C$17,$C25,1)</f>
        <v>2.3399999999999997E-2</v>
      </c>
      <c r="E25" s="172">
        <f t="shared" si="1"/>
        <v>1.5600000000000001E-2</v>
      </c>
      <c r="F25" s="178"/>
      <c r="G25" s="172">
        <f>TREND(G$16:G$17,$C$16:$C$17,$C25,1)</f>
        <v>0.28060000000000007</v>
      </c>
      <c r="H25" s="178">
        <f>G25*$K$69</f>
        <v>0.17655193967340566</v>
      </c>
      <c r="I25" s="178">
        <f>G25-H25</f>
        <v>0.10404806032659442</v>
      </c>
      <c r="J25" s="172">
        <f>TREND(J$16:J$17,$C$16:$C$17,$C25,1)</f>
        <v>0.1404</v>
      </c>
      <c r="K25" s="178">
        <f>J25*$L$71</f>
        <v>2.2859177306612251E-2</v>
      </c>
      <c r="L25" s="178">
        <f>J25*$L$72</f>
        <v>1.3638298070573643E-2</v>
      </c>
      <c r="M25" s="178">
        <f>J25*$L$73</f>
        <v>9.4074495060755478E-2</v>
      </c>
      <c r="N25" s="178">
        <f>J25*$L$74</f>
        <v>9.8280295620586065E-3</v>
      </c>
      <c r="O25" s="51"/>
      <c r="P25" s="48"/>
      <c r="Q25" s="48"/>
    </row>
    <row r="26" spans="1:30" x14ac:dyDescent="0.3">
      <c r="A26" s="165">
        <f>7/$A$24</f>
        <v>0.26923076923076922</v>
      </c>
      <c r="B26" s="129" t="s">
        <v>4338</v>
      </c>
      <c r="C26" s="191">
        <v>0</v>
      </c>
      <c r="D26" s="172">
        <f t="shared" si="1"/>
        <v>-1.0408340855860843E-17</v>
      </c>
      <c r="E26" s="172">
        <f t="shared" si="1"/>
        <v>3.4694469519536142E-18</v>
      </c>
      <c r="F26" s="179"/>
      <c r="G26" s="172">
        <f>TREND(G$16:G$17,$C$16:$C$17,$C26,1)</f>
        <v>0.46000000000000008</v>
      </c>
      <c r="H26" s="178">
        <f>G26*$K$69</f>
        <v>0.28942940930066496</v>
      </c>
      <c r="I26" s="178">
        <f>G26-H26</f>
        <v>0.17057059069933511</v>
      </c>
      <c r="J26" s="172">
        <f>TREND(J$16:J$17,$C$16:$C$17,$C26,1)</f>
        <v>0</v>
      </c>
      <c r="K26" s="178">
        <f>J26*$L$71</f>
        <v>0</v>
      </c>
      <c r="L26" s="178">
        <f>J26*$L$72</f>
        <v>0</v>
      </c>
      <c r="M26" s="178">
        <f>J26*$L$73</f>
        <v>0</v>
      </c>
      <c r="N26" s="178">
        <f>J26*$L$74</f>
        <v>0</v>
      </c>
      <c r="O26" s="51"/>
      <c r="P26" s="48"/>
      <c r="Q26" s="48"/>
    </row>
    <row r="27" spans="1:30" ht="15" thickBot="1" x14ac:dyDescent="0.35">
      <c r="A27" s="165">
        <f>2/$A$24</f>
        <v>7.6923076923076927E-2</v>
      </c>
      <c r="B27" s="130" t="s">
        <v>4339</v>
      </c>
      <c r="C27" s="192">
        <v>0</v>
      </c>
      <c r="D27" s="172">
        <f t="shared" si="1"/>
        <v>-1.0408340855860843E-17</v>
      </c>
      <c r="E27" s="172">
        <f t="shared" si="1"/>
        <v>3.4694469519536142E-18</v>
      </c>
      <c r="F27" s="179"/>
      <c r="G27" s="172">
        <f>TREND(G$16:G$17,$C$16:$C$17,$C27,1)</f>
        <v>0.46000000000000008</v>
      </c>
      <c r="H27" s="178">
        <f>G27*$K$69</f>
        <v>0.28942940930066496</v>
      </c>
      <c r="I27" s="178">
        <f>G27-H27</f>
        <v>0.17057059069933511</v>
      </c>
      <c r="J27" s="172">
        <f>TREND(J$16:J$17,$C$16:$C$17,$C27,1)</f>
        <v>0</v>
      </c>
      <c r="K27" s="178">
        <f>J27*$L$71</f>
        <v>0</v>
      </c>
      <c r="L27" s="178">
        <f>J27*$L$72</f>
        <v>0</v>
      </c>
      <c r="M27" s="178">
        <f>J27*$L$73</f>
        <v>0</v>
      </c>
      <c r="N27" s="178">
        <f>J27*$L$74</f>
        <v>0</v>
      </c>
      <c r="O27" s="51"/>
      <c r="P27" s="48"/>
      <c r="Q27" s="48"/>
    </row>
    <row r="28" spans="1:30" s="43" customFormat="1" x14ac:dyDescent="0.3">
      <c r="A28" s="164">
        <v>96</v>
      </c>
      <c r="B28" s="127" t="s">
        <v>4373</v>
      </c>
      <c r="C28" s="193">
        <v>0.73</v>
      </c>
      <c r="D28" s="174"/>
      <c r="E28" s="174"/>
      <c r="F28" s="174"/>
      <c r="G28" s="174"/>
      <c r="H28" s="174"/>
      <c r="I28" s="174"/>
      <c r="J28" s="174"/>
      <c r="K28" s="175"/>
      <c r="L28" s="176"/>
      <c r="M28" s="177"/>
      <c r="N28" s="177"/>
      <c r="O28" s="160"/>
      <c r="P28" s="44"/>
      <c r="Q28" s="44"/>
      <c r="R28" s="45"/>
      <c r="S28" s="45"/>
      <c r="T28" s="45"/>
      <c r="V28" s="46"/>
      <c r="W28" s="46"/>
      <c r="X28" s="46"/>
      <c r="Y28" s="46"/>
      <c r="AD28" s="47"/>
    </row>
    <row r="29" spans="1:30" x14ac:dyDescent="0.3">
      <c r="A29" s="165">
        <f>17/$A$28</f>
        <v>0.17708333333333334</v>
      </c>
      <c r="B29" s="129" t="s">
        <v>4340</v>
      </c>
      <c r="C29" s="191">
        <v>0.8</v>
      </c>
      <c r="D29" s="172">
        <f>TREND(D$18:D$19,$C$18:$C$19,$C29,1)</f>
        <v>-5.6000000000000015E-2</v>
      </c>
      <c r="E29" s="172">
        <f>TREND(E$18:E$19,$C$18:$C$19,$C29,1)</f>
        <v>0.13600000000000001</v>
      </c>
      <c r="F29" s="179"/>
      <c r="G29" s="172">
        <f>TREND(G$18:G$19,$C$18:$C$19,$C29,1)</f>
        <v>-1.1999999999999997E-2</v>
      </c>
      <c r="H29" s="178">
        <f>G29*$K$69</f>
        <v>-7.5503324165390835E-3</v>
      </c>
      <c r="I29" s="178">
        <f>G29-H29</f>
        <v>-4.4496675834609133E-3</v>
      </c>
      <c r="J29" s="172">
        <f>TREND(J$18:J$19,$C$18:$C$19,$C29,1)</f>
        <v>-3.2000000000000001E-2</v>
      </c>
      <c r="K29" s="178">
        <f>J29*$L$71</f>
        <v>-5.2100689017919666E-3</v>
      </c>
      <c r="L29" s="178">
        <f>J29*$L$72</f>
        <v>-3.1084440046891494E-3</v>
      </c>
      <c r="M29" s="178">
        <f>J29*$L$73</f>
        <v>-2.1441480355727745E-2</v>
      </c>
      <c r="N29" s="178">
        <f>J29*$L$74</f>
        <v>-2.2400067377911356E-3</v>
      </c>
      <c r="O29" s="51"/>
      <c r="P29" s="48"/>
      <c r="Q29" s="48"/>
    </row>
    <row r="30" spans="1:30" x14ac:dyDescent="0.3">
      <c r="A30" s="165">
        <f>27/$A$28</f>
        <v>0.28125</v>
      </c>
      <c r="B30" s="129" t="s">
        <v>4374</v>
      </c>
      <c r="C30" s="191">
        <v>0.85</v>
      </c>
      <c r="D30" s="172">
        <f t="shared" ref="D30:G31" si="2">TREND(D$18:D$19,$C$18:$C$19,$C30,1)</f>
        <v>-5.9500000000000011E-2</v>
      </c>
      <c r="E30" s="172">
        <f t="shared" si="2"/>
        <v>0.14450000000000002</v>
      </c>
      <c r="F30" s="179"/>
      <c r="G30" s="172">
        <f t="shared" si="2"/>
        <v>-8.9999999999999941E-3</v>
      </c>
      <c r="H30" s="178">
        <f>G30*$K$69</f>
        <v>-5.6627493124043107E-3</v>
      </c>
      <c r="I30" s="178">
        <f>G30-H30</f>
        <v>-3.3372506875956835E-3</v>
      </c>
      <c r="J30" s="172">
        <f>TREND(J$18:J$19,$C$18:$C$19,$C30,1)</f>
        <v>-3.4000000000000002E-2</v>
      </c>
      <c r="K30" s="178">
        <f>J30*$L$71</f>
        <v>-5.535698208153964E-3</v>
      </c>
      <c r="L30" s="178">
        <f>J30*$L$72</f>
        <v>-3.3027217549822215E-3</v>
      </c>
      <c r="M30" s="178">
        <f>J30*$L$73</f>
        <v>-2.2781572877960732E-2</v>
      </c>
      <c r="N30" s="178">
        <f>J30*$L$74</f>
        <v>-2.3800071589030816E-3</v>
      </c>
      <c r="O30" s="51"/>
      <c r="P30" s="48"/>
      <c r="Q30" s="48"/>
    </row>
    <row r="31" spans="1:30" ht="15" thickBot="1" x14ac:dyDescent="0.35">
      <c r="A31" s="165">
        <f>52/$A$28</f>
        <v>0.54166666666666663</v>
      </c>
      <c r="B31" s="130" t="s">
        <v>4341</v>
      </c>
      <c r="C31" s="192">
        <v>0.65</v>
      </c>
      <c r="D31" s="172">
        <f t="shared" si="2"/>
        <v>-4.5500000000000013E-2</v>
      </c>
      <c r="E31" s="172">
        <f t="shared" si="2"/>
        <v>0.11050000000000001</v>
      </c>
      <c r="F31" s="179"/>
      <c r="G31" s="172">
        <f t="shared" si="2"/>
        <v>-2.0999999999999998E-2</v>
      </c>
      <c r="H31" s="178">
        <f>G31*$K$69</f>
        <v>-1.3213081728943398E-2</v>
      </c>
      <c r="I31" s="178">
        <f>G31-H31</f>
        <v>-7.7869182710565994E-3</v>
      </c>
      <c r="J31" s="172">
        <f>TREND(J$18:J$19,$C$18:$C$19,$C31,1)</f>
        <v>-2.5999999999999999E-2</v>
      </c>
      <c r="K31" s="178">
        <f>J31*$L$71</f>
        <v>-4.2331809827059726E-3</v>
      </c>
      <c r="L31" s="178">
        <f>J31*$L$72</f>
        <v>-2.5256107538099339E-3</v>
      </c>
      <c r="M31" s="178">
        <f>J31*$L$73</f>
        <v>-1.742120278902879E-2</v>
      </c>
      <c r="N31" s="178">
        <f>J31*$L$74</f>
        <v>-1.8200054744552975E-3</v>
      </c>
      <c r="O31" s="51"/>
      <c r="P31" s="48"/>
      <c r="Q31" s="48"/>
    </row>
    <row r="32" spans="1:30" s="43" customFormat="1" x14ac:dyDescent="0.3">
      <c r="A32" s="164">
        <v>83</v>
      </c>
      <c r="B32" s="127" t="s">
        <v>4342</v>
      </c>
      <c r="C32" s="193">
        <v>0.25</v>
      </c>
      <c r="D32" s="174"/>
      <c r="E32" s="174"/>
      <c r="F32" s="174"/>
      <c r="G32" s="174"/>
      <c r="H32" s="174"/>
      <c r="I32" s="174"/>
      <c r="J32" s="174"/>
      <c r="K32" s="175"/>
      <c r="L32" s="176"/>
      <c r="M32" s="177"/>
      <c r="N32" s="177"/>
      <c r="O32" s="160"/>
      <c r="P32" s="44"/>
      <c r="Q32" s="44"/>
      <c r="R32" s="45"/>
      <c r="S32" s="45"/>
      <c r="T32" s="45"/>
      <c r="V32" s="46"/>
      <c r="W32" s="46"/>
      <c r="X32" s="46"/>
      <c r="Y32" s="46"/>
      <c r="AD32" s="47"/>
    </row>
    <row r="33" spans="1:30" x14ac:dyDescent="0.3">
      <c r="A33" s="165">
        <f>46/$A$32</f>
        <v>0.55421686746987953</v>
      </c>
      <c r="B33" s="129" t="s">
        <v>4343</v>
      </c>
      <c r="C33" s="191">
        <v>0.25</v>
      </c>
      <c r="D33" s="172">
        <f>TREND(D$20:D$21,$C$20:$C$21,$C33,1)</f>
        <v>2.4999999999999991E-2</v>
      </c>
      <c r="E33" s="172">
        <f>TREND(E$20:E$21,$C$20:$C$21,$C33,1)</f>
        <v>7.4999999999999971E-3</v>
      </c>
      <c r="F33" s="179"/>
      <c r="G33" s="172">
        <f>TREND(G$20:G$21,$C$20:$C$21,$C33,1)</f>
        <v>0.18000000000000002</v>
      </c>
      <c r="H33" s="178">
        <f>G33*$K$69</f>
        <v>0.11325498624808629</v>
      </c>
      <c r="I33" s="178">
        <f>G33-H33</f>
        <v>6.6745013751913732E-2</v>
      </c>
      <c r="J33" s="172">
        <f>TREND(J$20:J$21,$C$20:$C$21,$C33,1)</f>
        <v>2.7499999999999997E-2</v>
      </c>
      <c r="K33" s="178">
        <f>J33*$L$71</f>
        <v>4.4774029624774702E-3</v>
      </c>
      <c r="L33" s="178">
        <f>J33*$L$72</f>
        <v>2.6713190665297376E-3</v>
      </c>
      <c r="M33" s="178">
        <f>J33*$L$73</f>
        <v>1.8426272180703529E-2</v>
      </c>
      <c r="N33" s="178">
        <f>J33*$L$74</f>
        <v>1.9250057902892568E-3</v>
      </c>
      <c r="O33" s="51"/>
      <c r="P33" s="11"/>
      <c r="Q33" s="11"/>
    </row>
    <row r="34" spans="1:30" ht="15" thickBot="1" x14ac:dyDescent="0.35">
      <c r="A34" s="165">
        <f>37/$A$32</f>
        <v>0.44578313253012047</v>
      </c>
      <c r="B34" s="130" t="s">
        <v>4344</v>
      </c>
      <c r="C34" s="194">
        <v>0.25</v>
      </c>
      <c r="D34" s="172">
        <f>TREND(D$22:D$23,$C$22:$C$23,$C34,1)</f>
        <v>2.4999999999999991E-2</v>
      </c>
      <c r="E34" s="172">
        <f>TREND(E$22:E$23,$C$22:$C$23,$C34,1)</f>
        <v>2.4999999999999991E-2</v>
      </c>
      <c r="F34" s="179"/>
      <c r="G34" s="172">
        <f>TREND(G$22:G$23,$C$22:$C$23,$C34,1)</f>
        <v>7.5000000000000025E-2</v>
      </c>
      <c r="H34" s="178">
        <f>G34*$K$69</f>
        <v>4.7189577603369302E-2</v>
      </c>
      <c r="I34" s="178">
        <f>G34-H34</f>
        <v>2.7810422396630723E-2</v>
      </c>
      <c r="J34" s="172">
        <f>TREND(J$22:J$23,$C$22:$C$23,$C34,1)</f>
        <v>7.5000000000000025E-2</v>
      </c>
      <c r="K34" s="178">
        <f>J34*$L$71</f>
        <v>1.2211098988574925E-2</v>
      </c>
      <c r="L34" s="178">
        <f>J34*$L$72</f>
        <v>7.2854156359901962E-3</v>
      </c>
      <c r="M34" s="178">
        <f>J34*$L$73</f>
        <v>5.0253469583736915E-2</v>
      </c>
      <c r="N34" s="178">
        <f>J34*$L$74</f>
        <v>5.2500157916979756E-3</v>
      </c>
      <c r="O34" s="51"/>
      <c r="P34" s="23"/>
      <c r="Q34" s="23"/>
    </row>
    <row r="35" spans="1:30" x14ac:dyDescent="0.3">
      <c r="B35" s="49" t="s">
        <v>10</v>
      </c>
      <c r="C35" s="156"/>
      <c r="D35" s="174">
        <f>SUM(D24:D34)</f>
        <v>-8.7600000000000067E-2</v>
      </c>
      <c r="E35" s="174">
        <f t="shared" ref="E35:N35" si="3">SUM(E24:E34)</f>
        <v>0.43910000000000005</v>
      </c>
      <c r="F35" s="174">
        <f t="shared" si="3"/>
        <v>0</v>
      </c>
      <c r="G35" s="174">
        <f t="shared" si="3"/>
        <v>1.4136000000000002</v>
      </c>
      <c r="H35" s="174">
        <f t="shared" si="3"/>
        <v>0.8894291586683043</v>
      </c>
      <c r="I35" s="174">
        <f t="shared" si="3"/>
        <v>0.52417084133169589</v>
      </c>
      <c r="J35" s="174">
        <f t="shared" si="3"/>
        <v>0.15090000000000003</v>
      </c>
      <c r="K35" s="174">
        <f t="shared" si="3"/>
        <v>2.4568731165012743E-2</v>
      </c>
      <c r="L35" s="174">
        <f t="shared" si="3"/>
        <v>1.4658256259612272E-2</v>
      </c>
      <c r="M35" s="174">
        <f t="shared" si="3"/>
        <v>0.10110998080247866</v>
      </c>
      <c r="N35" s="174">
        <f t="shared" si="3"/>
        <v>1.0563031772896324E-2</v>
      </c>
      <c r="O35" s="159"/>
    </row>
    <row r="36" spans="1:30" x14ac:dyDescent="0.3">
      <c r="B36" s="35" t="s">
        <v>4320</v>
      </c>
      <c r="C36" s="166"/>
      <c r="D36" s="174">
        <f>D25*$A$25+D26*$A$26+D27*$A$27+D29*$A$29+D30*$A$30+D31*$A$31+D33*$A$33+D34*$A$34</f>
        <v>-1.0996875000000026E-2</v>
      </c>
      <c r="E36" s="174">
        <f t="shared" ref="E36:N36" si="4">E25*$A$25+E26*$A$26+E27*$A$27+E29*$A$29+E30*$A$30+E31*$A$31+E33*$A$33+E34*$A$34</f>
        <v>0.15007932981927713</v>
      </c>
      <c r="F36" s="174">
        <f t="shared" si="4"/>
        <v>0</v>
      </c>
      <c r="G36" s="174">
        <f t="shared" si="4"/>
        <v>0.45986152108433742</v>
      </c>
      <c r="H36" s="174">
        <f t="shared" si="4"/>
        <v>0.28934227914683713</v>
      </c>
      <c r="I36" s="174">
        <f t="shared" si="4"/>
        <v>0.1705192419375004</v>
      </c>
      <c r="J36" s="174">
        <f t="shared" si="4"/>
        <v>0.11116219879518072</v>
      </c>
      <c r="K36" s="174">
        <f t="shared" si="4"/>
        <v>1.809883484367461E-2</v>
      </c>
      <c r="L36" s="174">
        <f t="shared" si="4"/>
        <v>1.0798170949779468E-2</v>
      </c>
      <c r="M36" s="174">
        <f t="shared" si="4"/>
        <v>7.4483815680199045E-2</v>
      </c>
      <c r="N36" s="174">
        <f t="shared" si="4"/>
        <v>7.7813773215275779E-3</v>
      </c>
      <c r="O36" s="159"/>
    </row>
    <row r="37" spans="1:30" x14ac:dyDescent="0.3">
      <c r="D37" s="51"/>
      <c r="E37" s="51"/>
      <c r="F37" s="51"/>
      <c r="G37" s="52"/>
      <c r="H37" s="51"/>
      <c r="I37" s="51"/>
      <c r="J37" s="52"/>
      <c r="K37" s="51"/>
      <c r="L37" s="51"/>
      <c r="M37" s="51"/>
      <c r="N37" s="51"/>
      <c r="O37" s="51"/>
    </row>
    <row r="38" spans="1:30" x14ac:dyDescent="0.3">
      <c r="B38" s="15" t="s">
        <v>4298</v>
      </c>
      <c r="C38" s="53" t="s">
        <v>4300</v>
      </c>
      <c r="D38" s="22"/>
      <c r="E38" s="23"/>
      <c r="F38" s="23"/>
      <c r="G38" s="23"/>
      <c r="H38" s="23"/>
      <c r="I38" s="23"/>
      <c r="J38" s="23"/>
    </row>
    <row r="39" spans="1:30" x14ac:dyDescent="0.3">
      <c r="B39" s="19"/>
      <c r="C39" s="148"/>
      <c r="D39" s="22"/>
      <c r="E39" s="23"/>
      <c r="F39" s="23"/>
      <c r="G39" s="23"/>
      <c r="H39" s="23"/>
      <c r="I39" s="23"/>
      <c r="J39" s="23"/>
    </row>
    <row r="40" spans="1:30" x14ac:dyDescent="0.3">
      <c r="B40" s="67" t="s">
        <v>4367</v>
      </c>
      <c r="C40" s="68" t="s">
        <v>4387</v>
      </c>
      <c r="D40" s="96" t="s">
        <v>4386</v>
      </c>
      <c r="E40" s="180"/>
      <c r="F40" s="181" t="s">
        <v>4335</v>
      </c>
      <c r="G40" s="178">
        <v>0.74</v>
      </c>
      <c r="H40" s="178">
        <v>1</v>
      </c>
      <c r="I40" s="23"/>
      <c r="J40" s="23"/>
      <c r="K40" s="11"/>
      <c r="L40" s="11"/>
      <c r="M40" s="11"/>
      <c r="N40" s="11"/>
      <c r="O40" s="11"/>
    </row>
    <row r="41" spans="1:30" x14ac:dyDescent="0.3">
      <c r="B41" s="15" t="s">
        <v>4335</v>
      </c>
      <c r="C41" s="87">
        <v>0.06</v>
      </c>
      <c r="D41" s="88">
        <f>TREND(G40:H40,G41:H41,E41,1)</f>
        <v>0.81645925925925922</v>
      </c>
      <c r="E41" s="182">
        <f>((17*C25)+(37*C34))/(17+37)</f>
        <v>0.29407407407407404</v>
      </c>
      <c r="F41" s="181" t="s">
        <v>4334</v>
      </c>
      <c r="G41" s="178">
        <v>0</v>
      </c>
      <c r="H41" s="178">
        <v>1</v>
      </c>
      <c r="I41" s="23"/>
      <c r="J41" s="23"/>
      <c r="K41" s="11"/>
      <c r="L41" s="11"/>
      <c r="M41" s="11"/>
      <c r="N41" s="11"/>
      <c r="O41" s="11"/>
    </row>
    <row r="42" spans="1:30" x14ac:dyDescent="0.3">
      <c r="B42" s="98" t="s">
        <v>4388</v>
      </c>
      <c r="C42" s="131" t="s">
        <v>4355</v>
      </c>
      <c r="D42" s="131" t="s">
        <v>4354</v>
      </c>
      <c r="E42" s="183"/>
      <c r="F42" s="183"/>
      <c r="G42" s="183"/>
      <c r="H42" s="183"/>
      <c r="I42" s="23"/>
      <c r="J42" s="23"/>
      <c r="K42" s="23"/>
      <c r="L42" s="23"/>
      <c r="M42" s="86"/>
      <c r="N42" s="86"/>
      <c r="O42" s="86"/>
    </row>
    <row r="43" spans="1:30" x14ac:dyDescent="0.3">
      <c r="B43" s="20"/>
      <c r="C43" s="21"/>
      <c r="D43" s="22"/>
      <c r="E43" s="23"/>
      <c r="F43" s="23"/>
      <c r="G43" s="23"/>
      <c r="H43" s="23"/>
      <c r="I43" s="23"/>
      <c r="J43" s="23"/>
    </row>
    <row r="44" spans="1:30" ht="69" hidden="1" outlineLevel="1" x14ac:dyDescent="0.3">
      <c r="B44" s="24" t="s">
        <v>12</v>
      </c>
      <c r="C44" s="54" t="s">
        <v>7</v>
      </c>
      <c r="D44" s="54" t="s">
        <v>8</v>
      </c>
      <c r="E44" s="54" t="s">
        <v>4286</v>
      </c>
      <c r="F44" s="54" t="s">
        <v>4287</v>
      </c>
      <c r="G44" s="54" t="s">
        <v>4288</v>
      </c>
      <c r="H44" s="55" t="s">
        <v>4297</v>
      </c>
      <c r="I44" s="55" t="s">
        <v>4289</v>
      </c>
      <c r="J44" s="55" t="s">
        <v>4375</v>
      </c>
      <c r="K44" s="55" t="s">
        <v>9</v>
      </c>
      <c r="L44" s="56" t="s">
        <v>4312</v>
      </c>
      <c r="M44" s="25" t="s">
        <v>10</v>
      </c>
      <c r="N44" s="25" t="s">
        <v>4321</v>
      </c>
      <c r="O44" s="167"/>
      <c r="P44" s="17"/>
      <c r="Q44" s="17"/>
      <c r="R44" s="17"/>
      <c r="S44" s="17"/>
      <c r="T44" s="11"/>
      <c r="U44" s="13"/>
      <c r="Y44" s="11"/>
      <c r="AC44" s="2"/>
      <c r="AD44" s="11"/>
    </row>
    <row r="45" spans="1:30" hidden="1" outlineLevel="1" x14ac:dyDescent="0.3">
      <c r="B45" s="57" t="s">
        <v>0</v>
      </c>
      <c r="C45" s="213"/>
      <c r="D45" s="214"/>
      <c r="E45" s="214"/>
      <c r="F45" s="214"/>
      <c r="G45" s="214"/>
      <c r="H45" s="214"/>
      <c r="I45" s="214"/>
      <c r="J45" s="214"/>
      <c r="K45" s="215"/>
      <c r="L45" s="58">
        <f>D36</f>
        <v>-1.0996875000000026E-2</v>
      </c>
      <c r="M45" s="59">
        <f t="shared" ref="M45:M53" si="5">L45+N66</f>
        <v>7.1517406909171969E-3</v>
      </c>
      <c r="N45" s="59">
        <f>M45/$M$54</f>
        <v>4.1820448324951798E-3</v>
      </c>
      <c r="O45" s="168"/>
      <c r="P45" s="17"/>
      <c r="Q45" s="17"/>
      <c r="R45" s="17"/>
      <c r="S45" s="17"/>
      <c r="T45" s="11"/>
      <c r="U45" s="13"/>
      <c r="Y45" s="11"/>
      <c r="AC45" s="2"/>
      <c r="AD45" s="11"/>
    </row>
    <row r="46" spans="1:30" hidden="1" outlineLevel="1" x14ac:dyDescent="0.3">
      <c r="B46" s="57" t="s">
        <v>1</v>
      </c>
      <c r="C46" s="216"/>
      <c r="D46" s="217"/>
      <c r="E46" s="217"/>
      <c r="F46" s="217"/>
      <c r="G46" s="217"/>
      <c r="H46" s="217"/>
      <c r="I46" s="217"/>
      <c r="J46" s="217"/>
      <c r="K46" s="218"/>
      <c r="L46" s="58">
        <f>E36</f>
        <v>0.15007932981927713</v>
      </c>
      <c r="M46" s="59">
        <f t="shared" si="5"/>
        <v>0.17800618598960707</v>
      </c>
      <c r="N46" s="59">
        <f t="shared" ref="N46:N53" si="6">M46/$M$54</f>
        <v>0.1040907217477065</v>
      </c>
      <c r="O46" s="168"/>
      <c r="P46" s="17"/>
      <c r="Q46" s="17"/>
      <c r="R46" s="17"/>
      <c r="S46" s="17"/>
      <c r="T46" s="11"/>
      <c r="U46" s="13"/>
      <c r="Y46" s="11"/>
      <c r="AC46" s="2"/>
      <c r="AD46" s="11"/>
    </row>
    <row r="47" spans="1:30" hidden="1" outlineLevel="1" x14ac:dyDescent="0.3">
      <c r="B47" s="57" t="s">
        <v>4372</v>
      </c>
      <c r="C47" s="216"/>
      <c r="D47" s="217"/>
      <c r="E47" s="217"/>
      <c r="F47" s="217"/>
      <c r="G47" s="217"/>
      <c r="H47" s="217"/>
      <c r="I47" s="217"/>
      <c r="J47" s="217"/>
      <c r="K47" s="218"/>
      <c r="L47" s="58">
        <f>F36</f>
        <v>0</v>
      </c>
      <c r="M47" s="59">
        <f t="shared" si="5"/>
        <v>1.5191760154961105E-2</v>
      </c>
      <c r="N47" s="59">
        <f t="shared" si="6"/>
        <v>8.8835186842342474E-3</v>
      </c>
      <c r="O47" s="168"/>
      <c r="P47" s="17"/>
      <c r="Q47" s="17"/>
      <c r="R47" s="17"/>
      <c r="S47" s="17"/>
      <c r="T47" s="11"/>
      <c r="U47" s="13"/>
      <c r="Y47" s="11"/>
      <c r="AC47" s="2"/>
      <c r="AD47" s="11"/>
    </row>
    <row r="48" spans="1:30" hidden="1" outlineLevel="1" x14ac:dyDescent="0.3">
      <c r="B48" s="57" t="s">
        <v>2</v>
      </c>
      <c r="C48" s="216"/>
      <c r="D48" s="217"/>
      <c r="E48" s="217"/>
      <c r="F48" s="217"/>
      <c r="G48" s="217"/>
      <c r="H48" s="217"/>
      <c r="I48" s="217"/>
      <c r="J48" s="217"/>
      <c r="K48" s="218"/>
      <c r="L48" s="58">
        <f>H36</f>
        <v>0.28934227914683713</v>
      </c>
      <c r="M48" s="59">
        <f t="shared" si="5"/>
        <v>0.75519106677546399</v>
      </c>
      <c r="N48" s="59">
        <f t="shared" si="6"/>
        <v>0.44160478334538344</v>
      </c>
      <c r="O48" s="168"/>
      <c r="P48" s="17"/>
      <c r="Q48" s="17"/>
      <c r="R48" s="17"/>
      <c r="S48" s="17"/>
      <c r="T48" s="11"/>
      <c r="U48" s="13"/>
      <c r="Y48" s="11"/>
      <c r="AC48" s="2"/>
      <c r="AD48" s="11"/>
    </row>
    <row r="49" spans="1:30" hidden="1" outlineLevel="1" x14ac:dyDescent="0.3">
      <c r="B49" s="57" t="s">
        <v>4316</v>
      </c>
      <c r="C49" s="216"/>
      <c r="D49" s="217"/>
      <c r="E49" s="217"/>
      <c r="F49" s="217"/>
      <c r="G49" s="217"/>
      <c r="H49" s="217"/>
      <c r="I49" s="217"/>
      <c r="J49" s="217"/>
      <c r="K49" s="218"/>
      <c r="L49" s="60">
        <f>I36</f>
        <v>0.1705192419375004</v>
      </c>
      <c r="M49" s="59">
        <f t="shared" si="5"/>
        <v>0.44505977005584108</v>
      </c>
      <c r="N49" s="59">
        <f t="shared" si="6"/>
        <v>0.26025271216521417</v>
      </c>
      <c r="O49" s="168"/>
      <c r="P49" s="17"/>
      <c r="Q49" s="17"/>
      <c r="R49" s="17"/>
      <c r="S49" s="17"/>
      <c r="T49" s="11"/>
      <c r="U49" s="13"/>
      <c r="Y49" s="11"/>
      <c r="AC49" s="2"/>
      <c r="AD49" s="11"/>
    </row>
    <row r="50" spans="1:30" hidden="1" outlineLevel="1" x14ac:dyDescent="0.3">
      <c r="B50" s="57" t="s">
        <v>3</v>
      </c>
      <c r="C50" s="216"/>
      <c r="D50" s="217"/>
      <c r="E50" s="217"/>
      <c r="F50" s="217"/>
      <c r="G50" s="217"/>
      <c r="H50" s="217"/>
      <c r="I50" s="217"/>
      <c r="J50" s="217"/>
      <c r="K50" s="218"/>
      <c r="L50" s="58">
        <f>K36</f>
        <v>1.809883484367461E-2</v>
      </c>
      <c r="M50" s="59">
        <f t="shared" si="5"/>
        <v>5.0392055230335166E-2</v>
      </c>
      <c r="N50" s="59">
        <f t="shared" si="6"/>
        <v>2.9467208513653153E-2</v>
      </c>
      <c r="O50" s="168"/>
      <c r="P50" s="17"/>
      <c r="Q50" s="17"/>
      <c r="R50" s="17"/>
      <c r="S50" s="17"/>
      <c r="T50" s="11"/>
      <c r="U50" s="13"/>
      <c r="Y50" s="11"/>
      <c r="AC50" s="2"/>
      <c r="AD50" s="11"/>
    </row>
    <row r="51" spans="1:30" hidden="1" outlineLevel="1" x14ac:dyDescent="0.3">
      <c r="B51" s="57" t="str">
        <f>IF(C38="Ja","Straßenbahn/Ubahn","")</f>
        <v/>
      </c>
      <c r="C51" s="216"/>
      <c r="D51" s="217"/>
      <c r="E51" s="217"/>
      <c r="F51" s="217"/>
      <c r="G51" s="217"/>
      <c r="H51" s="217"/>
      <c r="I51" s="217"/>
      <c r="J51" s="217"/>
      <c r="K51" s="218"/>
      <c r="L51" s="58">
        <f>L36</f>
        <v>1.0798170949779468E-2</v>
      </c>
      <c r="M51" s="59">
        <f t="shared" si="5"/>
        <v>3.0065030792745237E-2</v>
      </c>
      <c r="N51" s="59">
        <f t="shared" si="6"/>
        <v>1.758079775253759E-2</v>
      </c>
      <c r="O51" s="168"/>
      <c r="P51" s="17"/>
      <c r="Q51" s="17"/>
      <c r="R51" s="17"/>
      <c r="S51" s="17"/>
      <c r="T51" s="11"/>
      <c r="U51" s="13"/>
      <c r="Y51" s="11"/>
      <c r="AC51" s="2"/>
      <c r="AD51" s="11"/>
    </row>
    <row r="52" spans="1:30" hidden="1" outlineLevel="1" x14ac:dyDescent="0.3">
      <c r="B52" s="57" t="s">
        <v>5</v>
      </c>
      <c r="C52" s="216"/>
      <c r="D52" s="217"/>
      <c r="E52" s="217"/>
      <c r="F52" s="217"/>
      <c r="G52" s="217"/>
      <c r="H52" s="217"/>
      <c r="I52" s="217"/>
      <c r="J52" s="217"/>
      <c r="K52" s="218"/>
      <c r="L52" s="58">
        <f>M36</f>
        <v>7.4483815680199045E-2</v>
      </c>
      <c r="M52" s="59">
        <f t="shared" si="5"/>
        <v>0.20738310426842058</v>
      </c>
      <c r="N52" s="59">
        <f t="shared" si="6"/>
        <v>0.1212691395052985</v>
      </c>
      <c r="O52" s="168"/>
      <c r="P52" s="17"/>
      <c r="Q52" s="17"/>
      <c r="R52" s="17"/>
      <c r="S52" s="17"/>
      <c r="T52" s="11"/>
      <c r="U52" s="13"/>
      <c r="Y52" s="11"/>
      <c r="AC52" s="2"/>
      <c r="AD52" s="11"/>
    </row>
    <row r="53" spans="1:30" hidden="1" outlineLevel="1" x14ac:dyDescent="0.3">
      <c r="B53" s="57" t="s">
        <v>6</v>
      </c>
      <c r="C53" s="219"/>
      <c r="D53" s="220"/>
      <c r="E53" s="220"/>
      <c r="F53" s="220"/>
      <c r="G53" s="220"/>
      <c r="H53" s="220"/>
      <c r="I53" s="220"/>
      <c r="J53" s="220"/>
      <c r="K53" s="221"/>
      <c r="L53" s="60">
        <f>N36</f>
        <v>7.7813773215275779E-3</v>
      </c>
      <c r="M53" s="59">
        <f t="shared" si="5"/>
        <v>2.1665460740503836E-2</v>
      </c>
      <c r="N53" s="59">
        <f t="shared" si="6"/>
        <v>1.2669073453477134E-2</v>
      </c>
      <c r="O53" s="168"/>
      <c r="P53" s="17"/>
      <c r="Q53" s="17"/>
      <c r="R53" s="17"/>
      <c r="S53" s="17"/>
      <c r="T53" s="11"/>
      <c r="U53" s="13"/>
      <c r="Y53" s="11"/>
      <c r="AC53" s="2"/>
      <c r="AD53" s="11"/>
    </row>
    <row r="54" spans="1:30" hidden="1" outlineLevel="1" x14ac:dyDescent="0.3">
      <c r="B54" s="35" t="s">
        <v>10</v>
      </c>
      <c r="C54" s="61"/>
      <c r="D54" s="61"/>
      <c r="E54" s="61"/>
      <c r="F54" s="61"/>
      <c r="G54" s="61"/>
      <c r="H54" s="61"/>
      <c r="I54" s="61"/>
      <c r="J54" s="61"/>
      <c r="K54" s="61"/>
      <c r="L54" s="62">
        <f>SUM(L45:L53)</f>
        <v>0.71010617469879522</v>
      </c>
      <c r="M54" s="62">
        <f>SUM(M45:M53)</f>
        <v>1.7101061746987953</v>
      </c>
      <c r="N54" s="62">
        <f>SUM(N45:N53)</f>
        <v>0.99999999999999989</v>
      </c>
      <c r="O54" s="86"/>
      <c r="P54" s="17"/>
      <c r="Q54" s="17"/>
      <c r="R54" s="17"/>
      <c r="S54" s="17"/>
      <c r="T54" s="11"/>
      <c r="U54" s="13"/>
      <c r="Y54" s="11"/>
      <c r="AC54" s="2"/>
      <c r="AD54" s="11"/>
    </row>
    <row r="55" spans="1:30" hidden="1" outlineLevel="1" x14ac:dyDescent="0.3">
      <c r="B55" s="63"/>
      <c r="C55" s="64"/>
      <c r="D55" s="65"/>
      <c r="E55" s="65"/>
      <c r="F55" s="65"/>
      <c r="G55" s="65"/>
      <c r="H55" s="65"/>
      <c r="I55" s="65"/>
      <c r="J55" s="65"/>
      <c r="K55" s="66"/>
      <c r="L55" s="66"/>
      <c r="P55" s="17"/>
      <c r="Q55" s="17"/>
      <c r="R55" s="17"/>
      <c r="S55" s="17"/>
      <c r="AD55" s="11"/>
    </row>
    <row r="56" spans="1:30" ht="43.2" hidden="1" outlineLevel="1" x14ac:dyDescent="0.3">
      <c r="B56" s="67" t="s">
        <v>4315</v>
      </c>
      <c r="C56" s="68" t="s">
        <v>4353</v>
      </c>
      <c r="D56" s="96" t="s">
        <v>4333</v>
      </c>
      <c r="E56" s="31" t="s">
        <v>4349</v>
      </c>
      <c r="F56" s="31" t="s">
        <v>4350</v>
      </c>
      <c r="G56" s="31" t="s">
        <v>4351</v>
      </c>
      <c r="H56" s="31" t="s">
        <v>4352</v>
      </c>
      <c r="I56" s="51"/>
      <c r="J56" s="23"/>
    </row>
    <row r="57" spans="1:30" hidden="1" outlineLevel="1" x14ac:dyDescent="0.3">
      <c r="B57" s="97" t="s">
        <v>4322</v>
      </c>
      <c r="C57" s="99">
        <v>0</v>
      </c>
      <c r="D57" s="99">
        <v>0</v>
      </c>
      <c r="E57" s="161">
        <f>($N$48*E75)</f>
        <v>2516.6192348921086</v>
      </c>
      <c r="F57" s="161">
        <f>($N$48*F75)</f>
        <v>217.25462791754958</v>
      </c>
      <c r="G57" s="161">
        <f>($N$48*G75)</f>
        <v>113.7410375448908</v>
      </c>
      <c r="H57" s="161">
        <f>($N$48*H75)</f>
        <v>226.54026455885909</v>
      </c>
      <c r="I57" s="57" t="s">
        <v>2</v>
      </c>
      <c r="J57" s="23"/>
    </row>
    <row r="58" spans="1:30" hidden="1" outlineLevel="1" x14ac:dyDescent="0.3">
      <c r="A58" s="100" t="s">
        <v>4355</v>
      </c>
      <c r="B58" s="98" t="s">
        <v>4323</v>
      </c>
      <c r="C58" s="99">
        <f>IF(C42=A58,C41,0)</f>
        <v>0.06</v>
      </c>
      <c r="D58" s="99">
        <f>IF(D42=A58,D41,0)</f>
        <v>0</v>
      </c>
      <c r="E58" s="161">
        <f>($N$49*E75)</f>
        <v>1483.1292732071001</v>
      </c>
      <c r="F58" s="161">
        <f>($N$49*F75)</f>
        <v>128.03553828755832</v>
      </c>
      <c r="G58" s="161">
        <f>($N$49*G75)</f>
        <v>67.031460305518763</v>
      </c>
      <c r="H58" s="161">
        <f>($N$49*H75)</f>
        <v>133.50787964621483</v>
      </c>
      <c r="I58" s="57" t="s">
        <v>4316</v>
      </c>
      <c r="J58" s="23"/>
      <c r="K58" s="11"/>
      <c r="L58" s="11"/>
      <c r="M58" s="11"/>
      <c r="N58" s="11"/>
      <c r="O58" s="11"/>
    </row>
    <row r="59" spans="1:30" hidden="1" outlineLevel="1" x14ac:dyDescent="0.3">
      <c r="A59" s="100" t="s">
        <v>4354</v>
      </c>
      <c r="B59" s="15" t="s">
        <v>4324</v>
      </c>
      <c r="C59" s="99">
        <f>IF(C42=A59,C41,0)</f>
        <v>0</v>
      </c>
      <c r="D59" s="99">
        <f>IF(D42=A59,D41,0)</f>
        <v>0.81645925925925922</v>
      </c>
      <c r="E59" s="162">
        <f>E57+E58</f>
        <v>3999.7485080992087</v>
      </c>
      <c r="F59" s="162">
        <f>F57+F58</f>
        <v>345.29016620510788</v>
      </c>
      <c r="G59" s="162">
        <f>G57+G58</f>
        <v>180.77249785040956</v>
      </c>
      <c r="H59" s="162">
        <f>H57+H58</f>
        <v>360.04814420507392</v>
      </c>
      <c r="I59" s="163" t="s">
        <v>4294</v>
      </c>
      <c r="J59" s="23"/>
      <c r="K59" s="11"/>
      <c r="L59" s="11"/>
      <c r="M59" s="11"/>
      <c r="N59" s="11"/>
      <c r="O59" s="11"/>
    </row>
    <row r="60" spans="1:30" hidden="1" outlineLevel="1" x14ac:dyDescent="0.3">
      <c r="B60" s="15" t="s">
        <v>4293</v>
      </c>
      <c r="C60" s="101">
        <f>1-C57-C58-C59</f>
        <v>0.94</v>
      </c>
      <c r="D60" s="101">
        <f>1-D57-D58-D59</f>
        <v>0.18354074074074078</v>
      </c>
      <c r="E60" s="11"/>
      <c r="F60" s="11"/>
      <c r="G60" s="11"/>
      <c r="H60" s="11"/>
      <c r="I60" s="69"/>
      <c r="J60" s="23"/>
      <c r="L60" s="11"/>
      <c r="M60" s="11"/>
      <c r="N60" s="11"/>
      <c r="O60" s="11"/>
    </row>
    <row r="61" spans="1:30" hidden="1" outlineLevel="1" x14ac:dyDescent="0.3">
      <c r="B61" s="24" t="s">
        <v>10</v>
      </c>
      <c r="C61" s="61">
        <f>SUM(C57:C60)</f>
        <v>1</v>
      </c>
      <c r="D61" s="61">
        <f>SUM(D57:D60)</f>
        <v>1</v>
      </c>
      <c r="E61" s="69"/>
      <c r="F61" s="69"/>
      <c r="G61" s="69"/>
      <c r="H61" s="69"/>
      <c r="I61" s="69"/>
      <c r="J61" s="23"/>
    </row>
    <row r="62" spans="1:30" hidden="1" outlineLevel="1" x14ac:dyDescent="0.3">
      <c r="B62" s="20"/>
      <c r="C62" s="23"/>
      <c r="D62" s="23"/>
      <c r="E62" s="69"/>
      <c r="F62" s="69"/>
      <c r="G62" s="69"/>
      <c r="H62" s="69"/>
      <c r="I62" s="69"/>
      <c r="J62" s="23"/>
    </row>
    <row r="63" spans="1:30" ht="21" collapsed="1" x14ac:dyDescent="0.3">
      <c r="B63" s="149" t="s">
        <v>4362</v>
      </c>
      <c r="C63" s="144"/>
      <c r="D63" s="145"/>
      <c r="E63" s="146"/>
      <c r="F63" s="146"/>
      <c r="G63" s="146"/>
      <c r="H63" s="146"/>
      <c r="I63" s="146"/>
      <c r="J63" s="146"/>
      <c r="K63" s="135"/>
      <c r="L63" s="135"/>
      <c r="M63" s="135"/>
      <c r="N63" s="135"/>
    </row>
    <row r="64" spans="1:30" hidden="1" outlineLevel="1" x14ac:dyDescent="0.3">
      <c r="B64" s="20"/>
      <c r="C64" s="21"/>
      <c r="D64" s="22"/>
      <c r="E64" s="23"/>
      <c r="F64" s="23"/>
      <c r="G64" s="23"/>
      <c r="H64" s="23"/>
      <c r="I64" s="23"/>
      <c r="J64" s="23"/>
    </row>
    <row r="65" spans="1:30" ht="43.2" hidden="1" outlineLevel="1" x14ac:dyDescent="0.3">
      <c r="B65" s="24" t="s">
        <v>12</v>
      </c>
      <c r="C65" s="25" t="s">
        <v>4282</v>
      </c>
      <c r="D65" s="25" t="s">
        <v>4281</v>
      </c>
      <c r="E65" s="25" t="s">
        <v>4349</v>
      </c>
      <c r="F65" s="25" t="s">
        <v>4350</v>
      </c>
      <c r="G65" s="25" t="s">
        <v>4351</v>
      </c>
      <c r="H65" s="91" t="s">
        <v>4352</v>
      </c>
      <c r="I65" s="25" t="s">
        <v>4284</v>
      </c>
      <c r="J65" s="25" t="s">
        <v>4283</v>
      </c>
      <c r="K65" s="25" t="s">
        <v>4327</v>
      </c>
      <c r="L65" s="25" t="s">
        <v>4328</v>
      </c>
      <c r="M65" s="25" t="s">
        <v>4326</v>
      </c>
      <c r="N65" s="25" t="s">
        <v>4325</v>
      </c>
      <c r="O65" s="167"/>
      <c r="P65" s="25" t="s">
        <v>4349</v>
      </c>
      <c r="Q65" s="25" t="s">
        <v>4350</v>
      </c>
      <c r="R65" s="25" t="s">
        <v>4351</v>
      </c>
      <c r="S65" s="91" t="s">
        <v>4352</v>
      </c>
    </row>
    <row r="66" spans="1:30" hidden="1" outlineLevel="1" x14ac:dyDescent="0.3">
      <c r="A66" s="100" t="str">
        <f>CONCATENATE($D$4,B66)</f>
        <v>11zu Fuß</v>
      </c>
      <c r="B66" s="32" t="s">
        <v>0</v>
      </c>
      <c r="C66" s="122">
        <v>0</v>
      </c>
      <c r="D66" s="122">
        <v>0</v>
      </c>
      <c r="E66" s="33">
        <f>VLOOKUP($A66,'Datensatz AT Unterwegs'!$D$2:$J$145,2,0)</f>
        <v>103.42540900130059</v>
      </c>
      <c r="F66" s="33">
        <f>VLOOKUP($A66,'Datensatz AT Unterwegs'!$D$2:$J$145,7,0)</f>
        <v>3.162359399769207</v>
      </c>
      <c r="G66" s="33">
        <f>VLOOKUP($A66,'Datensatz AT Unterwegs'!$D$2:$J$145,4,0)</f>
        <v>10.106020456158101</v>
      </c>
      <c r="H66" s="92">
        <f>VLOOKUP($A66,'Datensatz AT Unterwegs'!$D$2:$J$145,5,0)</f>
        <v>25.748410983600934</v>
      </c>
      <c r="I66" s="33">
        <f>(E66*$D$7+F66*$D$8+G66*$D$9+H66*$D$10)*$C66/1000</f>
        <v>0</v>
      </c>
      <c r="J66" s="33">
        <f>(E66*$D$7+F66*$D$8+G66*$D$9+H66*$D$10)*$D66</f>
        <v>0</v>
      </c>
      <c r="K66" s="27"/>
      <c r="L66" s="27"/>
      <c r="M66" s="33">
        <f>E66*$F$7+F66*$F$8+G66*$F$9+H66*$F$10</f>
        <v>103.42540900130059</v>
      </c>
      <c r="N66" s="27">
        <f t="shared" ref="N66:N74" si="7">M66/$M$75</f>
        <v>1.8148615690917223E-2</v>
      </c>
      <c r="O66" s="28"/>
      <c r="P66" s="27">
        <f>E66/E$75</f>
        <v>1.8148615690917223E-2</v>
      </c>
      <c r="Q66" s="27">
        <f t="shared" ref="Q66:S74" si="8">F66/F$75</f>
        <v>6.4280013318073429E-3</v>
      </c>
      <c r="R66" s="27">
        <f t="shared" si="8"/>
        <v>3.9237086898071656E-2</v>
      </c>
      <c r="S66" s="27">
        <f t="shared" si="8"/>
        <v>5.0192496579108993E-2</v>
      </c>
    </row>
    <row r="67" spans="1:30" hidden="1" outlineLevel="1" x14ac:dyDescent="0.3">
      <c r="A67" s="100" t="str">
        <f t="shared" ref="A67:A75" si="9">CONCATENATE($D$4,B67)</f>
        <v>11Fahrrad</v>
      </c>
      <c r="B67" s="32" t="s">
        <v>1</v>
      </c>
      <c r="C67" s="122">
        <v>0</v>
      </c>
      <c r="D67" s="122">
        <v>0</v>
      </c>
      <c r="E67" s="33">
        <f>VLOOKUP($A67,'Datensatz AT Unterwegs'!$D$2:$J$145,2,0)</f>
        <v>159.14968781791939</v>
      </c>
      <c r="F67" s="33">
        <f>VLOOKUP($A67,'Datensatz AT Unterwegs'!$D$2:$J$145,7,0)</f>
        <v>13.309566858581348</v>
      </c>
      <c r="G67" s="33">
        <f>VLOOKUP($A67,'Datensatz AT Unterwegs'!$D$2:$J$145,4,0)</f>
        <v>9.5082427054132843</v>
      </c>
      <c r="H67" s="92">
        <f>VLOOKUP($A67,'Datensatz AT Unterwegs'!$D$2:$J$145,5,0)</f>
        <v>19.076821986640944</v>
      </c>
      <c r="I67" s="33">
        <f t="shared" ref="I67" si="10">(E67*$D$7+F67*$D$8+G67*$D$9+H67*$D$10)*$C67/1000</f>
        <v>0</v>
      </c>
      <c r="J67" s="33">
        <f t="shared" ref="J67" si="11">(E67*$D$7+F67*$D$8+G67*$D$9+H67*$D$10)*$D67</f>
        <v>0</v>
      </c>
      <c r="K67" s="27"/>
      <c r="L67" s="27"/>
      <c r="M67" s="33">
        <f t="shared" ref="M67:M74" si="12">E67*$F$7+F67*$F$8+G67*$F$9+H67*$F$10</f>
        <v>159.14968781791939</v>
      </c>
      <c r="N67" s="27">
        <f t="shared" si="7"/>
        <v>2.7926856170329941E-2</v>
      </c>
      <c r="O67" s="28"/>
      <c r="P67" s="27">
        <f t="shared" ref="P67:P74" si="13">E67/E$75</f>
        <v>2.7926856170329941E-2</v>
      </c>
      <c r="Q67" s="27">
        <f t="shared" si="8"/>
        <v>2.7053823641608736E-2</v>
      </c>
      <c r="R67" s="27">
        <f t="shared" si="8"/>
        <v>3.6916187424984225E-2</v>
      </c>
      <c r="S67" s="27">
        <f t="shared" si="8"/>
        <v>3.7187278194160546E-2</v>
      </c>
    </row>
    <row r="68" spans="1:30" hidden="1" outlineLevel="1" x14ac:dyDescent="0.3">
      <c r="A68" s="100" t="str">
        <f t="shared" si="9"/>
        <v>11Moped/Motorrad</v>
      </c>
      <c r="B68" s="32" t="s">
        <v>4372</v>
      </c>
      <c r="C68" s="123">
        <f>(110.2+143.3)/2</f>
        <v>126.75</v>
      </c>
      <c r="D68" s="124">
        <f>(0.4+0.56)/2</f>
        <v>0.48000000000000004</v>
      </c>
      <c r="E68" s="33">
        <f>VLOOKUP($A68,'Datensatz AT Unterwegs'!$D$2:$J$145,2,0)</f>
        <v>86.574867980859509</v>
      </c>
      <c r="F68" s="33">
        <f>VLOOKUP($A68,'Datensatz AT Unterwegs'!$D$2:$J$145,7,0)</f>
        <v>2.904933785015654</v>
      </c>
      <c r="G68" s="33">
        <f>VLOOKUP($A68,'Datensatz AT Unterwegs'!$D$2:$J$145,4,0)</f>
        <v>1.5232260510356324</v>
      </c>
      <c r="H68" s="92">
        <f>VLOOKUP($A68,'Datensatz AT Unterwegs'!$D$2:$J$145,5,0)</f>
        <v>4.021490871569763</v>
      </c>
      <c r="I68" s="33">
        <f t="shared" ref="I68:I74" si="14">(E68*$D$7+F68*$D$8+G68*$D$9+H68*$D$10)*$C68/1000</f>
        <v>1600.7213249292033</v>
      </c>
      <c r="J68" s="33">
        <f t="shared" ref="J68:J74" si="15">(E68*$D$7+F68*$D$8+G68*$D$9+H68*$D$10)*$D68</f>
        <v>6061.9032423354456</v>
      </c>
      <c r="K68" s="27"/>
      <c r="L68" s="27"/>
      <c r="M68" s="33">
        <f t="shared" si="12"/>
        <v>86.574867980859509</v>
      </c>
      <c r="N68" s="27">
        <f t="shared" si="7"/>
        <v>1.5191760154961105E-2</v>
      </c>
      <c r="O68" s="28"/>
      <c r="P68" s="27">
        <f t="shared" si="13"/>
        <v>1.5191760154961105E-2</v>
      </c>
      <c r="Q68" s="27">
        <f t="shared" si="8"/>
        <v>5.9047425919569871E-3</v>
      </c>
      <c r="R68" s="27">
        <f t="shared" si="8"/>
        <v>5.9139948498197099E-3</v>
      </c>
      <c r="S68" s="27">
        <f t="shared" si="8"/>
        <v>7.8392669335105788E-3</v>
      </c>
    </row>
    <row r="69" spans="1:30" hidden="1" outlineLevel="1" x14ac:dyDescent="0.3">
      <c r="A69" s="100" t="str">
        <f t="shared" si="9"/>
        <v>11PKW LenkerIn</v>
      </c>
      <c r="B69" s="32" t="s">
        <v>2</v>
      </c>
      <c r="C69" s="125">
        <v>216.5</v>
      </c>
      <c r="D69" s="126">
        <v>0.83</v>
      </c>
      <c r="E69" s="33">
        <f>VLOOKUP($A69,'Datensatz AT Unterwegs'!$D$2:$J$145,2,0)</f>
        <v>2654.7810705674665</v>
      </c>
      <c r="F69" s="33">
        <f>VLOOKUP($A69,'Datensatz AT Unterwegs'!$D$2:$J$145,7,0)</f>
        <v>326.12559165189083</v>
      </c>
      <c r="G69" s="33">
        <f>VLOOKUP($A69,'Datensatz AT Unterwegs'!$D$2:$J$145,4,0)</f>
        <v>39.171699332412921</v>
      </c>
      <c r="H69" s="92">
        <f>VLOOKUP($A69,'Datensatz AT Unterwegs'!$D$2:$J$145,5,0)</f>
        <v>300.67900528921115</v>
      </c>
      <c r="I69" s="33">
        <f t="shared" si="14"/>
        <v>83842.175318672671</v>
      </c>
      <c r="J69" s="33">
        <f t="shared" si="15"/>
        <v>321427.27720322547</v>
      </c>
      <c r="K69" s="27">
        <f>(E69/(E69+E70)*$F$7)+(F69/(F69+F70)*$F$8)+(G69/(G69+G70)*$F$9)+(H69/(H69+H70)*$F$10)</f>
        <v>0.62919436804492379</v>
      </c>
      <c r="L69" s="27"/>
      <c r="M69" s="33">
        <f t="shared" si="12"/>
        <v>2654.7810705674665</v>
      </c>
      <c r="N69" s="27">
        <f t="shared" si="7"/>
        <v>0.4658487876286268</v>
      </c>
      <c r="O69" s="28"/>
      <c r="P69" s="27">
        <f t="shared" si="13"/>
        <v>0.4658487876286268</v>
      </c>
      <c r="Q69" s="27">
        <f t="shared" si="8"/>
        <v>0.66290243216119116</v>
      </c>
      <c r="R69" s="27">
        <f t="shared" si="8"/>
        <v>0.1520859152540564</v>
      </c>
      <c r="S69" s="27">
        <f t="shared" si="8"/>
        <v>0.58612665278647902</v>
      </c>
    </row>
    <row r="70" spans="1:30" hidden="1" outlineLevel="1" x14ac:dyDescent="0.3">
      <c r="A70" s="100" t="str">
        <f t="shared" si="9"/>
        <v>11PKW MitfahrerIn</v>
      </c>
      <c r="B70" s="32" t="s">
        <v>4316</v>
      </c>
      <c r="C70" s="125">
        <v>216.5</v>
      </c>
      <c r="D70" s="126">
        <v>0.83</v>
      </c>
      <c r="E70" s="33">
        <f>VLOOKUP($A70,'Datensatz AT Unterwegs'!$D$2:$J$145,2,0)</f>
        <v>1564.5527400904155</v>
      </c>
      <c r="F70" s="33">
        <f>VLOOKUP($A70,'Datensatz AT Unterwegs'!$D$2:$J$145,7,0)</f>
        <v>35.604905485905633</v>
      </c>
      <c r="G70" s="33">
        <f>VLOOKUP($A70,'Datensatz AT Unterwegs'!$D$2:$J$145,4,0)</f>
        <v>54.212770760363597</v>
      </c>
      <c r="H70" s="92">
        <f>VLOOKUP($A70,'Datensatz AT Unterwegs'!$D$2:$J$145,5,0)</f>
        <v>117.02946215774048</v>
      </c>
      <c r="I70" s="33">
        <f t="shared" si="14"/>
        <v>49411.044317086089</v>
      </c>
      <c r="J70" s="33">
        <f t="shared" si="15"/>
        <v>189428.02209321686</v>
      </c>
      <c r="K70" s="27">
        <f>1-K69</f>
        <v>0.37080563195507621</v>
      </c>
      <c r="L70" s="27"/>
      <c r="M70" s="33">
        <f t="shared" si="12"/>
        <v>1564.5527400904155</v>
      </c>
      <c r="N70" s="27">
        <f t="shared" si="7"/>
        <v>0.27454052811834068</v>
      </c>
      <c r="O70" s="28"/>
      <c r="P70" s="27">
        <f t="shared" si="13"/>
        <v>0.27454052811834068</v>
      </c>
      <c r="Q70" s="27">
        <f t="shared" si="8"/>
        <v>7.2372665769418587E-2</v>
      </c>
      <c r="R70" s="27">
        <f t="shared" si="8"/>
        <v>0.21048356339051796</v>
      </c>
      <c r="S70" s="27">
        <f t="shared" si="8"/>
        <v>0.22813061678829361</v>
      </c>
    </row>
    <row r="71" spans="1:30" hidden="1" outlineLevel="1" x14ac:dyDescent="0.3">
      <c r="A71" s="100" t="str">
        <f t="shared" si="9"/>
        <v>11Stadt-Regionalbus</v>
      </c>
      <c r="B71" s="32" t="s">
        <v>3</v>
      </c>
      <c r="C71" s="125">
        <v>51.3</v>
      </c>
      <c r="D71" s="126">
        <v>0.19</v>
      </c>
      <c r="E71" s="33">
        <f>VLOOKUP($A71,'Datensatz AT Unterwegs'!$D$2:$J$145,2,0)</f>
        <v>184.03274295631454</v>
      </c>
      <c r="F71" s="33">
        <f>VLOOKUP($A71,'Datensatz AT Unterwegs'!$D$2:$J$145,7,0)</f>
        <v>14.867764960088033</v>
      </c>
      <c r="G71" s="33">
        <f>VLOOKUP($A71,'Datensatz AT Unterwegs'!$D$2:$J$145,4,0)</f>
        <v>44.125351225016324</v>
      </c>
      <c r="H71" s="92">
        <f>VLOOKUP($A71,'Datensatz AT Unterwegs'!$D$2:$J$145,5,0)</f>
        <v>22.983009763313344</v>
      </c>
      <c r="I71" s="33">
        <f t="shared" si="14"/>
        <v>1377.1726493656697</v>
      </c>
      <c r="J71" s="33">
        <f t="shared" si="15"/>
        <v>5100.6394420950737</v>
      </c>
      <c r="K71" s="27"/>
      <c r="L71" s="34">
        <f>(E71/($E$71+$E$72+$E$73+$E$74)*$F$7)+(F71/($F$71+$F$72+$F$73+$F$74)*$F$8)+(G71/($G$71+$G$72+$G$73+$G$74)*$F$9)+(H71/($H$71+$H$72+$H$73+$H$74)*$F$10)</f>
        <v>0.16281465318099894</v>
      </c>
      <c r="M71" s="33">
        <f t="shared" si="12"/>
        <v>184.03274295631454</v>
      </c>
      <c r="N71" s="27">
        <f t="shared" si="7"/>
        <v>3.2293220386660555E-2</v>
      </c>
      <c r="O71" s="28"/>
      <c r="P71" s="27">
        <f t="shared" si="13"/>
        <v>3.2293220386660555E-2</v>
      </c>
      <c r="Q71" s="27">
        <f t="shared" si="8"/>
        <v>3.0221110532667236E-2</v>
      </c>
      <c r="R71" s="27">
        <f t="shared" si="8"/>
        <v>0.1713186954187195</v>
      </c>
      <c r="S71" s="27">
        <f t="shared" si="8"/>
        <v>4.4801779793612932E-2</v>
      </c>
    </row>
    <row r="72" spans="1:30" hidden="1" outlineLevel="1" x14ac:dyDescent="0.3">
      <c r="A72" s="100" t="str">
        <f t="shared" si="9"/>
        <v>11Straßenbahn/Ubahn</v>
      </c>
      <c r="B72" s="32" t="s">
        <v>4</v>
      </c>
      <c r="C72" s="125">
        <v>13.8</v>
      </c>
      <c r="D72" s="124">
        <v>0.14000000000000001</v>
      </c>
      <c r="E72" s="33">
        <f>VLOOKUP($A72,'Datensatz AT Unterwegs'!$D$2:$J$145,2,0)</f>
        <v>109.79806357499433</v>
      </c>
      <c r="F72" s="33">
        <f>VLOOKUP($A72,'Datensatz AT Unterwegs'!$D$2:$J$145,7,0)</f>
        <v>11.185899395991029</v>
      </c>
      <c r="G72" s="33">
        <f>VLOOKUP($A72,'Datensatz AT Unterwegs'!$D$2:$J$145,4,0)</f>
        <v>14.903378147107981</v>
      </c>
      <c r="H72" s="92">
        <f>VLOOKUP($A72,'Datensatz AT Unterwegs'!$D$2:$J$145,5,0)</f>
        <v>12.67584021885486</v>
      </c>
      <c r="I72" s="33">
        <f t="shared" si="14"/>
        <v>221.02922045308446</v>
      </c>
      <c r="J72" s="33">
        <f t="shared" si="15"/>
        <v>2242.3254248863641</v>
      </c>
      <c r="K72" s="27"/>
      <c r="L72" s="34">
        <f>(E72/($E$71+$E$72+$E$73+$E$74)*$F$7)+(F72/($F$71+$F$72+$F$73+$F$74)*$F$8)+(G72/($G$71+$G$72+$G$73+$G$74)*$F$9)+(H72/($H$71+$H$72+$H$73+$H$74)*$F$10)</f>
        <v>9.7138875146535922E-2</v>
      </c>
      <c r="M72" s="33">
        <f t="shared" si="12"/>
        <v>109.79806357499433</v>
      </c>
      <c r="N72" s="27">
        <f t="shared" si="7"/>
        <v>1.9266859842965771E-2</v>
      </c>
      <c r="O72" s="28"/>
      <c r="P72" s="27">
        <f t="shared" si="13"/>
        <v>1.9266859842965771E-2</v>
      </c>
      <c r="Q72" s="27">
        <f t="shared" si="8"/>
        <v>2.2737129821531626E-2</v>
      </c>
      <c r="R72" s="27">
        <f t="shared" si="8"/>
        <v>5.7863047672397257E-2</v>
      </c>
      <c r="S72" s="27">
        <f t="shared" si="8"/>
        <v>2.4709566241870949E-2</v>
      </c>
    </row>
    <row r="73" spans="1:30" hidden="1" outlineLevel="1" x14ac:dyDescent="0.3">
      <c r="A73" s="100" t="str">
        <f t="shared" si="9"/>
        <v>11Eisen-/Schnellbahn oder Fernzug</v>
      </c>
      <c r="B73" s="32" t="s">
        <v>5</v>
      </c>
      <c r="C73" s="123">
        <v>14.4</v>
      </c>
      <c r="D73" s="124">
        <v>0.13</v>
      </c>
      <c r="E73" s="33">
        <f>VLOOKUP($A73,'Datensatz AT Unterwegs'!$D$2:$J$145,2,0)</f>
        <v>757.36703626920087</v>
      </c>
      <c r="F73" s="33">
        <f>VLOOKUP($A73,'Datensatz AT Unterwegs'!$D$2:$J$145,7,0)</f>
        <v>79.030155550704038</v>
      </c>
      <c r="G73" s="33">
        <f>VLOOKUP($A73,'Datensatz AT Unterwegs'!$D$2:$J$145,4,0)</f>
        <v>61.66181116395839</v>
      </c>
      <c r="H73" s="92">
        <f>VLOOKUP($A73,'Datensatz AT Unterwegs'!$D$2:$J$145,5,0)</f>
        <v>10.779189560265628</v>
      </c>
      <c r="I73" s="33">
        <f t="shared" si="14"/>
        <v>1590.9070841944385</v>
      </c>
      <c r="J73" s="33">
        <f t="shared" si="15"/>
        <v>14362.355621199793</v>
      </c>
      <c r="K73" s="27"/>
      <c r="L73" s="34">
        <f>(E73/($E$71+$E$72+$E$73+$E$74)*$F$7)+(F73/($F$71+$F$72+$F$73+$F$74)*$F$8)+(G73/($G$71+$G$72+$G$73+$G$74)*$F$9)+(H73/($H$71+$H$72+$H$73+$H$74)*$F$10)</f>
        <v>0.67004626111649201</v>
      </c>
      <c r="M73" s="33">
        <f t="shared" si="12"/>
        <v>757.36703626920087</v>
      </c>
      <c r="N73" s="27">
        <f t="shared" si="7"/>
        <v>0.13289928858822153</v>
      </c>
      <c r="O73" s="28"/>
      <c r="P73" s="27">
        <f t="shared" si="13"/>
        <v>0.13289928858822153</v>
      </c>
      <c r="Q73" s="27">
        <f t="shared" si="8"/>
        <v>0.16064143283965193</v>
      </c>
      <c r="R73" s="27">
        <f t="shared" si="8"/>
        <v>0.23940480364439018</v>
      </c>
      <c r="S73" s="27">
        <f t="shared" si="8"/>
        <v>2.1012342682963338E-2</v>
      </c>
    </row>
    <row r="74" spans="1:30" hidden="1" outlineLevel="1" x14ac:dyDescent="0.3">
      <c r="A74" s="100" t="str">
        <f t="shared" si="9"/>
        <v>11Reisebus</v>
      </c>
      <c r="B74" s="32" t="s">
        <v>6</v>
      </c>
      <c r="C74" s="123">
        <v>57.9</v>
      </c>
      <c r="D74" s="124">
        <v>0.22</v>
      </c>
      <c r="E74" s="33">
        <f>VLOOKUP($A74,'Datensatz AT Unterwegs'!$D$2:$J$145,2,0)</f>
        <v>79.122674184700998</v>
      </c>
      <c r="F74" s="33">
        <f>VLOOKUP($A74,'Datensatz AT Unterwegs'!$D$2:$J$145,7,0)</f>
        <v>5.77502461787362</v>
      </c>
      <c r="G74" s="33">
        <f>VLOOKUP($A74,'Datensatz AT Unterwegs'!$D$2:$J$145,4,0)</f>
        <v>22.350465584867951</v>
      </c>
      <c r="H74" s="92">
        <f>VLOOKUP($A74,'Datensatz AT Unterwegs'!$D$2:$J$145,5,0)</f>
        <v>0</v>
      </c>
      <c r="I74" s="33">
        <f t="shared" si="14"/>
        <v>668.27535540312886</v>
      </c>
      <c r="J74" s="33">
        <f t="shared" si="15"/>
        <v>2539.2155127580031</v>
      </c>
      <c r="K74" s="27"/>
      <c r="L74" s="34">
        <f>(E74/($E$71+$E$72+$E$73+$E$74)*$F$7)+(F74/($F$71+$F$72+$F$73+$F$74)*$F$8)+(G74/($G$71+$G$72+$G$73+$G$74)*$F$9)+(H74/($H$71+$H$72+$H$73+$H$74)*$F$10)</f>
        <v>7.0000210555972983E-2</v>
      </c>
      <c r="M74" s="33">
        <f t="shared" si="12"/>
        <v>79.122674184700998</v>
      </c>
      <c r="N74" s="27">
        <f t="shared" si="7"/>
        <v>1.388408341897626E-2</v>
      </c>
      <c r="O74" s="28"/>
      <c r="P74" s="27">
        <f t="shared" si="13"/>
        <v>1.388408341897626E-2</v>
      </c>
      <c r="Q74" s="27">
        <f t="shared" si="8"/>
        <v>1.1738661310166397E-2</v>
      </c>
      <c r="R74" s="27">
        <f t="shared" si="8"/>
        <v>8.677670544704312E-2</v>
      </c>
      <c r="S74" s="27">
        <f t="shared" si="8"/>
        <v>0</v>
      </c>
    </row>
    <row r="75" spans="1:30" hidden="1" outlineLevel="1" x14ac:dyDescent="0.3">
      <c r="A75" s="100" t="str">
        <f t="shared" si="9"/>
        <v>11SUMME</v>
      </c>
      <c r="B75" s="35" t="s">
        <v>10</v>
      </c>
      <c r="C75" s="36"/>
      <c r="D75" s="36"/>
      <c r="E75" s="37">
        <f t="shared" ref="E75:J75" si="16">SUM(E66:E74)</f>
        <v>5698.8042924431729</v>
      </c>
      <c r="F75" s="37">
        <f t="shared" si="16"/>
        <v>491.9662017058194</v>
      </c>
      <c r="G75" s="37">
        <f t="shared" si="16"/>
        <v>257.56296542633419</v>
      </c>
      <c r="H75" s="93">
        <f t="shared" si="16"/>
        <v>512.99323083119714</v>
      </c>
      <c r="I75" s="37">
        <f t="shared" si="16"/>
        <v>138711.32527010431</v>
      </c>
      <c r="J75" s="37">
        <f t="shared" si="16"/>
        <v>541161.73853971693</v>
      </c>
      <c r="K75" s="30">
        <f>SUM(K66:K74)</f>
        <v>1</v>
      </c>
      <c r="L75" s="30">
        <f>SUM(L66:L74)</f>
        <v>0.99999999999999978</v>
      </c>
      <c r="M75" s="37">
        <f>SUM(M66:M74)</f>
        <v>5698.8042924431729</v>
      </c>
      <c r="N75" s="38">
        <f>SUM(N66:N74)</f>
        <v>1</v>
      </c>
      <c r="O75" s="169"/>
      <c r="P75" s="30">
        <f>E75/E$75</f>
        <v>1</v>
      </c>
      <c r="Q75" s="30">
        <f>F75/F$75</f>
        <v>1</v>
      </c>
      <c r="R75" s="30">
        <f>G75/G$75</f>
        <v>1</v>
      </c>
      <c r="S75" s="30">
        <f>H75/H$75</f>
        <v>1</v>
      </c>
    </row>
    <row r="76" spans="1:30" hidden="1" outlineLevel="1" x14ac:dyDescent="0.3">
      <c r="E76" s="39"/>
      <c r="F76" s="39"/>
      <c r="G76" s="39"/>
      <c r="H76" s="39"/>
      <c r="I76" s="40">
        <f>I75/$C$11</f>
        <v>32.401617675801056</v>
      </c>
      <c r="J76" s="40">
        <f>J75/$C$11</f>
        <v>126.41012346174186</v>
      </c>
      <c r="K76" s="41" t="s">
        <v>4285</v>
      </c>
      <c r="L76" s="197"/>
    </row>
    <row r="77" spans="1:30" hidden="1" outlineLevel="1" x14ac:dyDescent="0.3">
      <c r="E77" s="39"/>
      <c r="F77" s="39"/>
      <c r="G77" s="39"/>
      <c r="H77" s="39"/>
      <c r="I77" s="40">
        <f>I76*$C$11/$E$11</f>
        <v>872.39827213902083</v>
      </c>
      <c r="J77" s="40">
        <f>J76*1000/8760*$C$11/$E$11</f>
        <v>388.5311583094375</v>
      </c>
      <c r="K77" s="41" t="s">
        <v>4296</v>
      </c>
      <c r="L77" s="197"/>
    </row>
    <row r="78" spans="1:30" collapsed="1" x14ac:dyDescent="0.3">
      <c r="B78" s="20"/>
      <c r="C78" s="21"/>
      <c r="D78" s="22"/>
      <c r="E78" s="23"/>
      <c r="F78" s="23"/>
      <c r="G78" s="23"/>
      <c r="H78" s="23"/>
      <c r="I78" s="23"/>
      <c r="J78" s="23"/>
    </row>
    <row r="79" spans="1:30" ht="21" x14ac:dyDescent="0.4">
      <c r="B79" s="132" t="s">
        <v>4364</v>
      </c>
      <c r="C79" s="136"/>
      <c r="D79" s="137"/>
      <c r="E79" s="138"/>
      <c r="F79" s="138"/>
      <c r="G79" s="138"/>
      <c r="H79" s="138"/>
      <c r="I79" s="138"/>
      <c r="J79" s="138"/>
      <c r="K79" s="135"/>
      <c r="L79" s="135"/>
      <c r="M79" s="135"/>
      <c r="N79" s="135"/>
      <c r="AC79" s="63"/>
      <c r="AD79" s="7"/>
    </row>
    <row r="80" spans="1:30" hidden="1" outlineLevel="1" x14ac:dyDescent="0.3">
      <c r="B80" s="63"/>
      <c r="C80" s="7"/>
      <c r="AD80" s="11"/>
    </row>
    <row r="81" spans="1:30" ht="43.2" hidden="1" outlineLevel="1" x14ac:dyDescent="0.3">
      <c r="B81" s="24" t="s">
        <v>12</v>
      </c>
      <c r="C81" s="25" t="s">
        <v>4282</v>
      </c>
      <c r="D81" s="25" t="s">
        <v>4281</v>
      </c>
      <c r="E81" s="25" t="s">
        <v>4349</v>
      </c>
      <c r="F81" s="25" t="s">
        <v>4350</v>
      </c>
      <c r="G81" s="25" t="s">
        <v>4351</v>
      </c>
      <c r="H81" s="91" t="s">
        <v>4352</v>
      </c>
      <c r="I81" s="25" t="s">
        <v>4284</v>
      </c>
      <c r="J81" s="25" t="s">
        <v>4283</v>
      </c>
      <c r="M81" s="11"/>
      <c r="N81" s="11"/>
      <c r="O81" s="11"/>
      <c r="P81" s="25" t="s">
        <v>4349</v>
      </c>
      <c r="Q81" s="25" t="s">
        <v>4350</v>
      </c>
      <c r="R81" s="25" t="s">
        <v>4351</v>
      </c>
      <c r="S81" s="91" t="s">
        <v>4352</v>
      </c>
      <c r="T81" s="11"/>
      <c r="V81" s="11"/>
      <c r="W81" s="11"/>
      <c r="X81" s="11"/>
      <c r="Y81" s="11"/>
    </row>
    <row r="82" spans="1:30" hidden="1" outlineLevel="1" x14ac:dyDescent="0.3">
      <c r="A82" s="100"/>
      <c r="B82" s="32" t="s">
        <v>0</v>
      </c>
      <c r="C82" s="123">
        <v>0</v>
      </c>
      <c r="D82" s="124">
        <v>0</v>
      </c>
      <c r="E82" s="33">
        <f t="shared" ref="E82:H84" si="17">E$75*$N45</f>
        <v>23.832655042613322</v>
      </c>
      <c r="F82" s="33">
        <f t="shared" si="17"/>
        <v>2.0574247116061035</v>
      </c>
      <c r="G82" s="33">
        <f t="shared" si="17"/>
        <v>1.0771398686033355</v>
      </c>
      <c r="H82" s="92">
        <f t="shared" si="17"/>
        <v>2.1453606901026148</v>
      </c>
      <c r="I82" s="33">
        <f>(E82*$D$7+F82*$D$8+G82*$D$9+H82*$D$10)*$C82/1000</f>
        <v>0</v>
      </c>
      <c r="J82" s="33">
        <f>(E82*$D$7+F82*$D$8+G82*$D$9+H82*$D$10)*$D82</f>
        <v>0</v>
      </c>
      <c r="P82" s="27">
        <f t="shared" ref="P82:S86" si="18">E82/E$94</f>
        <v>4.1820448324951815E-3</v>
      </c>
      <c r="Q82" s="27">
        <f t="shared" si="18"/>
        <v>4.1820448324951815E-3</v>
      </c>
      <c r="R82" s="27">
        <f t="shared" si="18"/>
        <v>4.1820448324951798E-3</v>
      </c>
      <c r="S82" s="94">
        <f t="shared" si="18"/>
        <v>4.1820448324951798E-3</v>
      </c>
      <c r="T82" s="11"/>
      <c r="V82" s="11"/>
      <c r="W82" s="11"/>
      <c r="X82" s="11"/>
      <c r="Y82" s="11"/>
    </row>
    <row r="83" spans="1:30" hidden="1" outlineLevel="1" x14ac:dyDescent="0.3">
      <c r="A83" s="100"/>
      <c r="B83" s="32" t="s">
        <v>1</v>
      </c>
      <c r="C83" s="123">
        <v>0</v>
      </c>
      <c r="D83" s="124">
        <v>0</v>
      </c>
      <c r="E83" s="33">
        <f t="shared" si="17"/>
        <v>593.19265189933776</v>
      </c>
      <c r="F83" s="33">
        <f t="shared" si="17"/>
        <v>51.209117011036497</v>
      </c>
      <c r="G83" s="33">
        <f t="shared" si="17"/>
        <v>26.809914966706703</v>
      </c>
      <c r="H83" s="92">
        <f t="shared" si="17"/>
        <v>53.397835648907112</v>
      </c>
      <c r="I83" s="33">
        <f t="shared" ref="I83:I93" si="19">(E83*$D$7+F83*$D$8+G83*$D$9+H83*$D$10)*$C83/1000</f>
        <v>0</v>
      </c>
      <c r="J83" s="33">
        <f t="shared" ref="J83:J93" si="20">(E83*$D$7+F83*$D$8+G83*$D$9+H83*$D$10)*$D83</f>
        <v>0</v>
      </c>
      <c r="P83" s="27">
        <f t="shared" si="18"/>
        <v>0.10409072174770653</v>
      </c>
      <c r="Q83" s="27">
        <f t="shared" si="18"/>
        <v>0.10409072174770652</v>
      </c>
      <c r="R83" s="27">
        <f t="shared" si="18"/>
        <v>0.1040907217477065</v>
      </c>
      <c r="S83" s="94">
        <f t="shared" si="18"/>
        <v>0.1040907217477065</v>
      </c>
      <c r="T83" s="11"/>
      <c r="V83" s="11"/>
      <c r="W83" s="11"/>
      <c r="X83" s="11"/>
      <c r="Y83" s="11"/>
    </row>
    <row r="84" spans="1:30" hidden="1" outlineLevel="1" x14ac:dyDescent="0.3">
      <c r="A84" s="100"/>
      <c r="B84" s="32" t="s">
        <v>4372</v>
      </c>
      <c r="C84" s="123">
        <f>(110.2+143.3)/2</f>
        <v>126.75</v>
      </c>
      <c r="D84" s="124">
        <f>(0.4+0.56)/2</f>
        <v>0.48000000000000004</v>
      </c>
      <c r="E84" s="33">
        <f t="shared" si="17"/>
        <v>50.625434409713257</v>
      </c>
      <c r="F84" s="33">
        <f t="shared" si="17"/>
        <v>4.3703909448654015</v>
      </c>
      <c r="G84" s="33">
        <f t="shared" si="17"/>
        <v>2.2880654157316194</v>
      </c>
      <c r="H84" s="92">
        <f t="shared" si="17"/>
        <v>4.5571849509746318</v>
      </c>
      <c r="I84" s="33">
        <f t="shared" si="19"/>
        <v>936.03622313751475</v>
      </c>
      <c r="J84" s="33">
        <f t="shared" si="20"/>
        <v>3544.752560994139</v>
      </c>
      <c r="P84" s="27">
        <f t="shared" si="18"/>
        <v>8.8835186842342508E-3</v>
      </c>
      <c r="Q84" s="27">
        <f t="shared" si="18"/>
        <v>8.8835186842342508E-3</v>
      </c>
      <c r="R84" s="27">
        <f t="shared" si="18"/>
        <v>8.8835186842342474E-3</v>
      </c>
      <c r="S84" s="94">
        <f t="shared" si="18"/>
        <v>8.8835186842342474E-3</v>
      </c>
      <c r="T84" s="11"/>
      <c r="V84" s="11"/>
      <c r="W84" s="11"/>
      <c r="X84" s="11"/>
      <c r="Y84" s="11"/>
    </row>
    <row r="85" spans="1:30" hidden="1" outlineLevel="1" x14ac:dyDescent="0.3">
      <c r="A85" s="100"/>
      <c r="B85" s="32" t="s">
        <v>2</v>
      </c>
      <c r="C85" s="125">
        <v>216.5</v>
      </c>
      <c r="D85" s="126">
        <v>0.83</v>
      </c>
      <c r="E85" s="33">
        <f>E$57*$C$60</f>
        <v>2365.6220807985819</v>
      </c>
      <c r="F85" s="33">
        <f>F$57*$C$60</f>
        <v>204.2193502424966</v>
      </c>
      <c r="G85" s="33">
        <f>G$57*$C$60</f>
        <v>106.91657529219735</v>
      </c>
      <c r="H85" s="92">
        <f>H$57*$C$60</f>
        <v>212.94784868532753</v>
      </c>
      <c r="I85" s="33">
        <f t="shared" si="19"/>
        <v>74710.078143521809</v>
      </c>
      <c r="J85" s="33">
        <f t="shared" si="20"/>
        <v>286417.38964952936</v>
      </c>
      <c r="P85" s="27">
        <f t="shared" si="18"/>
        <v>0.41510849634466057</v>
      </c>
      <c r="Q85" s="27">
        <f t="shared" si="18"/>
        <v>0.41510849634466052</v>
      </c>
      <c r="R85" s="27">
        <f t="shared" si="18"/>
        <v>0.41510849634466046</v>
      </c>
      <c r="S85" s="94">
        <f t="shared" si="18"/>
        <v>0.4151084963446604</v>
      </c>
      <c r="T85" s="11"/>
      <c r="V85" s="11"/>
      <c r="W85" s="11"/>
      <c r="X85" s="11"/>
      <c r="Y85" s="11"/>
    </row>
    <row r="86" spans="1:30" hidden="1" outlineLevel="1" x14ac:dyDescent="0.3">
      <c r="A86" s="100"/>
      <c r="B86" s="32" t="s">
        <v>4316</v>
      </c>
      <c r="C86" s="125">
        <v>216.5</v>
      </c>
      <c r="D86" s="126">
        <v>0.83</v>
      </c>
      <c r="E86" s="33">
        <f>E$58*$C$60</f>
        <v>1394.1415168146741</v>
      </c>
      <c r="F86" s="33">
        <f>F$58*$C$60</f>
        <v>120.35340599030482</v>
      </c>
      <c r="G86" s="33">
        <f>G$58*$C$60</f>
        <v>63.009572687187635</v>
      </c>
      <c r="H86" s="92">
        <f>H$58*$C$60</f>
        <v>125.49740686744194</v>
      </c>
      <c r="I86" s="33">
        <f t="shared" si="19"/>
        <v>44029.188985753557</v>
      </c>
      <c r="J86" s="33">
        <f t="shared" si="20"/>
        <v>168795.50511859331</v>
      </c>
      <c r="P86" s="27">
        <f t="shared" si="18"/>
        <v>0.24463754943530142</v>
      </c>
      <c r="Q86" s="27">
        <f t="shared" si="18"/>
        <v>0.24463754943530139</v>
      </c>
      <c r="R86" s="27">
        <f t="shared" si="18"/>
        <v>0.24463754943530133</v>
      </c>
      <c r="S86" s="94">
        <f t="shared" si="18"/>
        <v>0.24463754943530133</v>
      </c>
      <c r="T86" s="11"/>
      <c r="V86" s="11"/>
      <c r="W86" s="11"/>
      <c r="X86" s="11"/>
      <c r="Y86" s="11"/>
    </row>
    <row r="87" spans="1:30" hidden="1" outlineLevel="1" x14ac:dyDescent="0.3">
      <c r="A87" s="100"/>
      <c r="B87" s="32" t="s">
        <v>4317</v>
      </c>
      <c r="C87" s="123">
        <v>137.80000000000001</v>
      </c>
      <c r="D87" s="124">
        <v>0.66400000000000003</v>
      </c>
      <c r="E87" s="33">
        <f>E$59*$C$57</f>
        <v>0</v>
      </c>
      <c r="F87" s="33">
        <f>F$59*$C$57</f>
        <v>0</v>
      </c>
      <c r="G87" s="33">
        <f>G$59*$C$57</f>
        <v>0</v>
      </c>
      <c r="H87" s="92">
        <f>H$59*$C$57</f>
        <v>0</v>
      </c>
      <c r="I87" s="33">
        <f t="shared" si="19"/>
        <v>0</v>
      </c>
      <c r="J87" s="33">
        <f t="shared" si="20"/>
        <v>0</v>
      </c>
      <c r="P87" s="27">
        <f t="shared" ref="P87:S89" si="21">E87/E$94</f>
        <v>0</v>
      </c>
      <c r="Q87" s="27">
        <f t="shared" si="21"/>
        <v>0</v>
      </c>
      <c r="R87" s="27">
        <f t="shared" si="21"/>
        <v>0</v>
      </c>
      <c r="S87" s="94">
        <f t="shared" si="21"/>
        <v>0</v>
      </c>
      <c r="T87" s="11"/>
      <c r="V87" s="11"/>
      <c r="W87" s="11"/>
      <c r="X87" s="11"/>
      <c r="Y87" s="11"/>
    </row>
    <row r="88" spans="1:30" hidden="1" outlineLevel="1" x14ac:dyDescent="0.3">
      <c r="A88" s="100"/>
      <c r="B88" s="32" t="s">
        <v>4318</v>
      </c>
      <c r="C88" s="125">
        <v>95.9</v>
      </c>
      <c r="D88" s="126">
        <v>0.5</v>
      </c>
      <c r="E88" s="33">
        <f>E$59*$C$58</f>
        <v>239.98491048595253</v>
      </c>
      <c r="F88" s="33">
        <f>F$59*$C$58</f>
        <v>20.717409972306474</v>
      </c>
      <c r="G88" s="33">
        <f>G$59*$C$58</f>
        <v>10.846349871024573</v>
      </c>
      <c r="H88" s="92">
        <f>H$59*$C$58</f>
        <v>21.602888652304436</v>
      </c>
      <c r="I88" s="33">
        <f t="shared" si="19"/>
        <v>3357.2096853316821</v>
      </c>
      <c r="J88" s="33">
        <f t="shared" si="20"/>
        <v>17503.70013207342</v>
      </c>
      <c r="P88" s="27">
        <f t="shared" si="21"/>
        <v>4.2111449730635873E-2</v>
      </c>
      <c r="Q88" s="27">
        <f t="shared" si="21"/>
        <v>4.2111449730635866E-2</v>
      </c>
      <c r="R88" s="27">
        <f t="shared" si="21"/>
        <v>4.211144973063586E-2</v>
      </c>
      <c r="S88" s="94">
        <f t="shared" si="21"/>
        <v>4.211144973063586E-2</v>
      </c>
      <c r="T88" s="11"/>
      <c r="V88" s="11"/>
      <c r="W88" s="11"/>
      <c r="X88" s="11"/>
      <c r="Y88" s="11"/>
    </row>
    <row r="89" spans="1:30" hidden="1" outlineLevel="1" x14ac:dyDescent="0.3">
      <c r="A89" s="100"/>
      <c r="B89" s="32" t="s">
        <v>4319</v>
      </c>
      <c r="C89" s="125">
        <v>51.6</v>
      </c>
      <c r="D89" s="126">
        <v>0.43</v>
      </c>
      <c r="E89" s="33">
        <f>E$59*$C$59</f>
        <v>0</v>
      </c>
      <c r="F89" s="33">
        <f>F$59*$C$59</f>
        <v>0</v>
      </c>
      <c r="G89" s="33">
        <f>G$59*$C$59</f>
        <v>0</v>
      </c>
      <c r="H89" s="92">
        <f>H$59*$C$59</f>
        <v>0</v>
      </c>
      <c r="I89" s="33">
        <f t="shared" si="19"/>
        <v>0</v>
      </c>
      <c r="J89" s="33">
        <f t="shared" si="20"/>
        <v>0</v>
      </c>
      <c r="P89" s="27">
        <f t="shared" si="21"/>
        <v>0</v>
      </c>
      <c r="Q89" s="27">
        <f t="shared" si="21"/>
        <v>0</v>
      </c>
      <c r="R89" s="27">
        <f t="shared" si="21"/>
        <v>0</v>
      </c>
      <c r="S89" s="94">
        <f t="shared" si="21"/>
        <v>0</v>
      </c>
      <c r="T89" s="11"/>
      <c r="V89" s="11"/>
      <c r="W89" s="11"/>
      <c r="X89" s="11"/>
      <c r="Y89" s="11"/>
    </row>
    <row r="90" spans="1:30" hidden="1" outlineLevel="1" x14ac:dyDescent="0.3">
      <c r="A90" s="100"/>
      <c r="B90" s="32" t="s">
        <v>3</v>
      </c>
      <c r="C90" s="125">
        <v>51.3</v>
      </c>
      <c r="D90" s="126">
        <v>0.19</v>
      </c>
      <c r="E90" s="33">
        <f>IF($C$38="Ja",($N50*E75),(($N50+$N51)*E75))</f>
        <v>268.11738006066111</v>
      </c>
      <c r="F90" s="33">
        <f>IF($C$38="Ja",($N50*F75),(($N50+$N51)*F75))</f>
        <v>23.146028940609447</v>
      </c>
      <c r="G90" s="33">
        <f>IF($C$38="Ja",($N50*G75),(($N50+$N51)*G75))</f>
        <v>12.11782401131684</v>
      </c>
      <c r="H90" s="92">
        <f>IF($C$38="Ja",($N50*H75),(($N50+$N51)*H75))</f>
        <v>24.135308738659596</v>
      </c>
      <c r="I90" s="33">
        <f t="shared" si="19"/>
        <v>2006.4034079347148</v>
      </c>
      <c r="J90" s="33">
        <f t="shared" si="20"/>
        <v>7431.1237330915374</v>
      </c>
      <c r="P90" s="27">
        <f t="shared" ref="P90:S93" si="22">E90/E$94</f>
        <v>4.704800626619076E-2</v>
      </c>
      <c r="Q90" s="27">
        <f t="shared" si="22"/>
        <v>4.7048006266190746E-2</v>
      </c>
      <c r="R90" s="27">
        <f t="shared" si="22"/>
        <v>4.7048006266190739E-2</v>
      </c>
      <c r="S90" s="94">
        <f t="shared" si="22"/>
        <v>4.7048006266190739E-2</v>
      </c>
      <c r="T90" s="11"/>
      <c r="V90" s="11"/>
      <c r="W90" s="11"/>
      <c r="X90" s="11"/>
      <c r="Y90" s="11"/>
    </row>
    <row r="91" spans="1:30" hidden="1" outlineLevel="1" x14ac:dyDescent="0.3">
      <c r="A91" s="100"/>
      <c r="B91" s="32" t="s">
        <v>4</v>
      </c>
      <c r="C91" s="125">
        <v>13.8</v>
      </c>
      <c r="D91" s="124">
        <v>0.14000000000000001</v>
      </c>
      <c r="E91" s="33">
        <f>IF($C$38="Ja",(($N51*E75)),0)</f>
        <v>0</v>
      </c>
      <c r="F91" s="33">
        <f>IF($C$38="Ja",(($N51*F75)),0)</f>
        <v>0</v>
      </c>
      <c r="G91" s="33">
        <f>IF($C$38="Ja",(($N51*G75)),0)</f>
        <v>0</v>
      </c>
      <c r="H91" s="92">
        <f>IF($C$38="Ja",(($N51*H75)),0)</f>
        <v>0</v>
      </c>
      <c r="I91" s="33">
        <f t="shared" si="19"/>
        <v>0</v>
      </c>
      <c r="J91" s="33">
        <f t="shared" si="20"/>
        <v>0</v>
      </c>
      <c r="P91" s="27">
        <f t="shared" si="22"/>
        <v>0</v>
      </c>
      <c r="Q91" s="27">
        <f t="shared" si="22"/>
        <v>0</v>
      </c>
      <c r="R91" s="27">
        <f t="shared" si="22"/>
        <v>0</v>
      </c>
      <c r="S91" s="94">
        <f t="shared" si="22"/>
        <v>0</v>
      </c>
      <c r="T91" s="11"/>
      <c r="V91" s="11"/>
      <c r="W91" s="11"/>
      <c r="X91" s="11"/>
      <c r="Y91" s="11"/>
      <c r="AD91" s="11"/>
    </row>
    <row r="92" spans="1:30" hidden="1" outlineLevel="1" x14ac:dyDescent="0.3">
      <c r="A92" s="100"/>
      <c r="B92" s="32" t="s">
        <v>5</v>
      </c>
      <c r="C92" s="123">
        <v>14.4</v>
      </c>
      <c r="D92" s="124">
        <v>0.13</v>
      </c>
      <c r="E92" s="33">
        <f t="shared" ref="E92:H93" si="23">E$75*$N52</f>
        <v>691.08909275368501</v>
      </c>
      <c r="F92" s="33">
        <f t="shared" si="23"/>
        <v>59.660317946554834</v>
      </c>
      <c r="G92" s="33">
        <f t="shared" si="23"/>
        <v>31.234439185684494</v>
      </c>
      <c r="H92" s="92">
        <f t="shared" si="23"/>
        <v>62.210247674942238</v>
      </c>
      <c r="I92" s="33">
        <f t="shared" si="19"/>
        <v>1451.6852210617601</v>
      </c>
      <c r="J92" s="33">
        <f t="shared" si="20"/>
        <v>13105.491579029778</v>
      </c>
      <c r="P92" s="27">
        <f t="shared" si="22"/>
        <v>0.12126913950529854</v>
      </c>
      <c r="Q92" s="27">
        <f t="shared" si="22"/>
        <v>0.12126913950529852</v>
      </c>
      <c r="R92" s="27">
        <f t="shared" si="22"/>
        <v>0.1212691395052985</v>
      </c>
      <c r="S92" s="94">
        <f t="shared" si="22"/>
        <v>0.1212691395052985</v>
      </c>
      <c r="T92" s="11"/>
      <c r="V92" s="11"/>
      <c r="W92" s="11"/>
      <c r="X92" s="11"/>
      <c r="Y92" s="11"/>
      <c r="AD92" s="11"/>
    </row>
    <row r="93" spans="1:30" hidden="1" outlineLevel="1" x14ac:dyDescent="0.3">
      <c r="A93" s="100"/>
      <c r="B93" s="32" t="s">
        <v>6</v>
      </c>
      <c r="C93" s="123">
        <v>57.9</v>
      </c>
      <c r="D93" s="124">
        <v>0.22</v>
      </c>
      <c r="E93" s="33">
        <f t="shared" si="23"/>
        <v>72.198570177953343</v>
      </c>
      <c r="F93" s="33">
        <f t="shared" si="23"/>
        <v>6.2327559460391733</v>
      </c>
      <c r="G93" s="33">
        <f t="shared" si="23"/>
        <v>3.2630841278816192</v>
      </c>
      <c r="H93" s="92">
        <f t="shared" si="23"/>
        <v>6.4991489225369872</v>
      </c>
      <c r="I93" s="33">
        <f t="shared" si="19"/>
        <v>609.79391359599367</v>
      </c>
      <c r="J93" s="33">
        <f t="shared" si="20"/>
        <v>2317.0062347343455</v>
      </c>
      <c r="P93" s="27">
        <f t="shared" si="22"/>
        <v>1.2669073453477137E-2</v>
      </c>
      <c r="Q93" s="27">
        <f t="shared" si="22"/>
        <v>1.2669073453477135E-2</v>
      </c>
      <c r="R93" s="27">
        <f t="shared" si="22"/>
        <v>1.2669073453477134E-2</v>
      </c>
      <c r="S93" s="94">
        <f t="shared" si="22"/>
        <v>1.2669073453477134E-2</v>
      </c>
      <c r="T93" s="11"/>
      <c r="V93" s="11"/>
      <c r="W93" s="11"/>
      <c r="X93" s="11"/>
      <c r="Y93" s="11"/>
    </row>
    <row r="94" spans="1:30" hidden="1" outlineLevel="1" x14ac:dyDescent="0.3">
      <c r="A94" s="100"/>
      <c r="B94" s="35" t="s">
        <v>10</v>
      </c>
      <c r="C94" s="70"/>
      <c r="D94" s="70"/>
      <c r="E94" s="37">
        <f t="shared" ref="E94:J94" si="24">SUM(E82:E93)</f>
        <v>5698.8042924431711</v>
      </c>
      <c r="F94" s="37">
        <f t="shared" si="24"/>
        <v>491.96620170581929</v>
      </c>
      <c r="G94" s="37">
        <f t="shared" si="24"/>
        <v>257.56296542633419</v>
      </c>
      <c r="H94" s="93">
        <f t="shared" si="24"/>
        <v>512.99323083119714</v>
      </c>
      <c r="I94" s="37">
        <f t="shared" si="24"/>
        <v>127100.39558033703</v>
      </c>
      <c r="J94" s="37">
        <f t="shared" si="24"/>
        <v>499114.96900804585</v>
      </c>
      <c r="P94" s="30">
        <f>SUM(P82:P93)</f>
        <v>1.0000000000000002</v>
      </c>
      <c r="Q94" s="30">
        <f>SUM(Q82:Q93)</f>
        <v>1</v>
      </c>
      <c r="R94" s="30">
        <f>SUM(R82:R93)</f>
        <v>1</v>
      </c>
      <c r="S94" s="95">
        <f>SUM(S82:S93)</f>
        <v>0.99999999999999989</v>
      </c>
      <c r="T94" s="11"/>
      <c r="V94" s="11"/>
      <c r="W94" s="11"/>
      <c r="X94" s="11"/>
      <c r="Y94" s="11"/>
    </row>
    <row r="95" spans="1:30" hidden="1" outlineLevel="1" x14ac:dyDescent="0.3">
      <c r="C95" s="11"/>
      <c r="E95" s="71"/>
      <c r="F95" s="71"/>
      <c r="G95" s="71"/>
      <c r="I95" s="40">
        <f>I94/$C$11</f>
        <v>29.689417327805895</v>
      </c>
      <c r="J95" s="40">
        <f>J94/$C$11</f>
        <v>116.58840668256151</v>
      </c>
      <c r="K95" s="41" t="s">
        <v>4285</v>
      </c>
      <c r="L95" s="72"/>
      <c r="M95" s="72"/>
      <c r="N95" s="72"/>
      <c r="O95" s="72"/>
      <c r="P95" s="72"/>
      <c r="Q95" s="72"/>
      <c r="R95" s="72"/>
      <c r="S95" s="72"/>
      <c r="T95" s="72"/>
      <c r="U95" s="73"/>
      <c r="V95" s="11"/>
      <c r="W95" s="11"/>
      <c r="X95" s="11"/>
      <c r="Y95" s="11"/>
    </row>
    <row r="96" spans="1:30" hidden="1" outlineLevel="1" x14ac:dyDescent="0.3">
      <c r="C96" s="11"/>
      <c r="D96" s="11"/>
      <c r="E96" s="71"/>
      <c r="F96" s="71"/>
      <c r="G96" s="71"/>
      <c r="I96" s="40">
        <f>I95*$C$11/$E$11</f>
        <v>799.37355710903796</v>
      </c>
      <c r="J96" s="40">
        <f>J95*1000/8760*$C$11/$E$11</f>
        <v>358.34336248818659</v>
      </c>
      <c r="K96" s="41" t="s">
        <v>4296</v>
      </c>
      <c r="L96" s="72"/>
      <c r="M96" s="72"/>
      <c r="N96" s="72"/>
      <c r="O96" s="72"/>
      <c r="P96" s="72"/>
      <c r="Q96" s="72"/>
      <c r="R96" s="72"/>
      <c r="S96" s="72"/>
      <c r="T96" s="72"/>
      <c r="U96" s="73"/>
      <c r="V96" s="11"/>
      <c r="W96" s="11"/>
      <c r="X96" s="11"/>
      <c r="Y96" s="11"/>
    </row>
    <row r="97" spans="2:19" collapsed="1" x14ac:dyDescent="0.3"/>
    <row r="98" spans="2:19" ht="21" x14ac:dyDescent="0.4">
      <c r="B98" s="132" t="s">
        <v>4365</v>
      </c>
      <c r="C98" s="136"/>
      <c r="D98" s="137"/>
      <c r="E98" s="138"/>
      <c r="F98" s="138"/>
      <c r="G98" s="138"/>
      <c r="H98" s="138"/>
      <c r="I98" s="138"/>
      <c r="J98" s="138"/>
      <c r="K98" s="135"/>
      <c r="L98" s="135"/>
      <c r="M98" s="135"/>
      <c r="N98" s="135"/>
    </row>
    <row r="99" spans="2:19" hidden="1" outlineLevel="1" x14ac:dyDescent="0.3">
      <c r="B99" s="63"/>
      <c r="C99" s="74"/>
    </row>
    <row r="100" spans="2:19" ht="43.2" hidden="1" outlineLevel="1" x14ac:dyDescent="0.3">
      <c r="B100" s="24" t="s">
        <v>12</v>
      </c>
      <c r="C100" s="25" t="s">
        <v>4282</v>
      </c>
      <c r="D100" s="25" t="s">
        <v>4281</v>
      </c>
      <c r="E100" s="25" t="s">
        <v>4349</v>
      </c>
      <c r="F100" s="25" t="s">
        <v>4350</v>
      </c>
      <c r="G100" s="25" t="s">
        <v>4351</v>
      </c>
      <c r="H100" s="91" t="s">
        <v>4352</v>
      </c>
      <c r="I100" s="25" t="s">
        <v>4284</v>
      </c>
      <c r="J100" s="25" t="s">
        <v>4283</v>
      </c>
      <c r="P100" s="25" t="s">
        <v>4349</v>
      </c>
      <c r="Q100" s="25" t="s">
        <v>4350</v>
      </c>
      <c r="R100" s="25" t="s">
        <v>4351</v>
      </c>
      <c r="S100" s="91" t="s">
        <v>4352</v>
      </c>
    </row>
    <row r="101" spans="2:19" hidden="1" outlineLevel="1" x14ac:dyDescent="0.3">
      <c r="B101" s="32" t="s">
        <v>0</v>
      </c>
      <c r="C101" s="123">
        <v>0</v>
      </c>
      <c r="D101" s="124">
        <v>0</v>
      </c>
      <c r="E101" s="33">
        <f t="shared" ref="E101:H103" si="25">E82</f>
        <v>23.832655042613322</v>
      </c>
      <c r="F101" s="33">
        <f t="shared" si="25"/>
        <v>2.0574247116061035</v>
      </c>
      <c r="G101" s="33">
        <f t="shared" si="25"/>
        <v>1.0771398686033355</v>
      </c>
      <c r="H101" s="92">
        <f t="shared" si="25"/>
        <v>2.1453606901026148</v>
      </c>
      <c r="I101" s="33">
        <f>(E101*$D$7+F101*$D$8+G101*$D$9+H101*$D$10)*$C101/1000</f>
        <v>0</v>
      </c>
      <c r="J101" s="33">
        <f>(E101*$D$7+F101*$D$8+G101*$D$9+H101*$D$10)*$D101</f>
        <v>0</v>
      </c>
      <c r="P101" s="27">
        <f t="shared" ref="P101:S105" si="26">E101/E$113</f>
        <v>4.1820448324951815E-3</v>
      </c>
      <c r="Q101" s="27">
        <f t="shared" si="26"/>
        <v>4.1820448324951815E-3</v>
      </c>
      <c r="R101" s="27">
        <f t="shared" si="26"/>
        <v>4.1820448324951798E-3</v>
      </c>
      <c r="S101" s="94">
        <f t="shared" si="26"/>
        <v>4.1820448324951798E-3</v>
      </c>
    </row>
    <row r="102" spans="2:19" hidden="1" outlineLevel="1" x14ac:dyDescent="0.3">
      <c r="B102" s="32" t="s">
        <v>1</v>
      </c>
      <c r="C102" s="123">
        <v>0</v>
      </c>
      <c r="D102" s="124">
        <v>0</v>
      </c>
      <c r="E102" s="33">
        <f t="shared" si="25"/>
        <v>593.19265189933776</v>
      </c>
      <c r="F102" s="33">
        <f t="shared" si="25"/>
        <v>51.209117011036497</v>
      </c>
      <c r="G102" s="33">
        <f t="shared" si="25"/>
        <v>26.809914966706703</v>
      </c>
      <c r="H102" s="92">
        <f t="shared" si="25"/>
        <v>53.397835648907112</v>
      </c>
      <c r="I102" s="33">
        <f t="shared" ref="I102:I112" si="27">(E102*$D$7+F102*$D$8+G102*$D$9+H102*$D$10)*$C102/1000</f>
        <v>0</v>
      </c>
      <c r="J102" s="33">
        <f t="shared" ref="J102:J112" si="28">(E102*$D$7+F102*$D$8+G102*$D$9+H102*$D$10)*$D102</f>
        <v>0</v>
      </c>
      <c r="P102" s="27">
        <f t="shared" si="26"/>
        <v>0.10409072174770653</v>
      </c>
      <c r="Q102" s="27">
        <f t="shared" si="26"/>
        <v>0.10409072174770652</v>
      </c>
      <c r="R102" s="27">
        <f t="shared" si="26"/>
        <v>0.1040907217477065</v>
      </c>
      <c r="S102" s="94">
        <f t="shared" si="26"/>
        <v>0.1040907217477065</v>
      </c>
    </row>
    <row r="103" spans="2:19" hidden="1" outlineLevel="1" x14ac:dyDescent="0.3">
      <c r="B103" s="32" t="s">
        <v>4372</v>
      </c>
      <c r="C103" s="123">
        <f>(95.3+134)/2</f>
        <v>114.65</v>
      </c>
      <c r="D103" s="124">
        <f>(0.27+0.47)/2</f>
        <v>0.37</v>
      </c>
      <c r="E103" s="33">
        <f t="shared" si="25"/>
        <v>50.625434409713257</v>
      </c>
      <c r="F103" s="33">
        <f t="shared" si="25"/>
        <v>4.3703909448654015</v>
      </c>
      <c r="G103" s="33">
        <f t="shared" si="25"/>
        <v>2.2880654157316194</v>
      </c>
      <c r="H103" s="92">
        <f t="shared" si="25"/>
        <v>4.5571849509746318</v>
      </c>
      <c r="I103" s="33">
        <f t="shared" si="27"/>
        <v>846.67891899578751</v>
      </c>
      <c r="J103" s="33">
        <f t="shared" si="28"/>
        <v>2732.4134324329816</v>
      </c>
      <c r="P103" s="27">
        <f t="shared" si="26"/>
        <v>8.8835186842342508E-3</v>
      </c>
      <c r="Q103" s="27">
        <f t="shared" si="26"/>
        <v>8.8835186842342508E-3</v>
      </c>
      <c r="R103" s="27">
        <f t="shared" si="26"/>
        <v>8.8835186842342474E-3</v>
      </c>
      <c r="S103" s="94">
        <f t="shared" si="26"/>
        <v>8.8835186842342474E-3</v>
      </c>
    </row>
    <row r="104" spans="2:19" hidden="1" outlineLevel="1" x14ac:dyDescent="0.3">
      <c r="B104" s="32" t="s">
        <v>2</v>
      </c>
      <c r="C104" s="123">
        <v>182.5</v>
      </c>
      <c r="D104" s="124">
        <v>0.55000000000000004</v>
      </c>
      <c r="E104" s="33">
        <f>E$57*$D$60</f>
        <v>461.90215853449394</v>
      </c>
      <c r="F104" s="33">
        <f>F$57*$D$60</f>
        <v>39.875075337341073</v>
      </c>
      <c r="G104" s="33">
        <f>G$57*$D$60</f>
        <v>20.876114283609667</v>
      </c>
      <c r="H104" s="92">
        <f>H$57*$D$60</f>
        <v>41.579367964736385</v>
      </c>
      <c r="I104" s="33">
        <f t="shared" si="27"/>
        <v>12296.705875362704</v>
      </c>
      <c r="J104" s="33">
        <f t="shared" si="28"/>
        <v>37058.565651778015</v>
      </c>
      <c r="P104" s="27">
        <f t="shared" si="26"/>
        <v>8.1052469049866058E-2</v>
      </c>
      <c r="Q104" s="27">
        <f t="shared" si="26"/>
        <v>8.1052469049866044E-2</v>
      </c>
      <c r="R104" s="27">
        <f t="shared" si="26"/>
        <v>8.105246904986603E-2</v>
      </c>
      <c r="S104" s="94">
        <f t="shared" si="26"/>
        <v>8.105246904986603E-2</v>
      </c>
    </row>
    <row r="105" spans="2:19" hidden="1" outlineLevel="1" x14ac:dyDescent="0.3">
      <c r="B105" s="32" t="s">
        <v>4316</v>
      </c>
      <c r="C105" s="123">
        <v>182.5</v>
      </c>
      <c r="D105" s="124">
        <v>0.55000000000000004</v>
      </c>
      <c r="E105" s="33">
        <f>E$58*$D$60</f>
        <v>272.21464541870768</v>
      </c>
      <c r="F105" s="33">
        <f>F$58*$D$60</f>
        <v>23.499737538437934</v>
      </c>
      <c r="G105" s="33">
        <f>G$58*$D$60</f>
        <v>12.303003877408477</v>
      </c>
      <c r="H105" s="92">
        <f>H$58*$D$60</f>
        <v>24.50413512499194</v>
      </c>
      <c r="I105" s="33">
        <f t="shared" si="27"/>
        <v>7246.8668263000227</v>
      </c>
      <c r="J105" s="33">
        <f t="shared" si="28"/>
        <v>21839.87262720555</v>
      </c>
      <c r="P105" s="27">
        <f t="shared" si="26"/>
        <v>4.7766975570590224E-2</v>
      </c>
      <c r="Q105" s="27">
        <f t="shared" si="26"/>
        <v>4.7766975570590224E-2</v>
      </c>
      <c r="R105" s="27">
        <f t="shared" si="26"/>
        <v>4.776697557059021E-2</v>
      </c>
      <c r="S105" s="94">
        <f t="shared" si="26"/>
        <v>4.7766975570590217E-2</v>
      </c>
    </row>
    <row r="106" spans="2:19" hidden="1" outlineLevel="1" x14ac:dyDescent="0.3">
      <c r="B106" s="32" t="s">
        <v>4317</v>
      </c>
      <c r="C106" s="123">
        <v>137.80000000000001</v>
      </c>
      <c r="D106" s="124">
        <v>0.66400000000000003</v>
      </c>
      <c r="E106" s="33">
        <f>E$59*$D$57</f>
        <v>0</v>
      </c>
      <c r="F106" s="33">
        <f>F$59*$D$57</f>
        <v>0</v>
      </c>
      <c r="G106" s="33">
        <f>G$59*$D$57</f>
        <v>0</v>
      </c>
      <c r="H106" s="92">
        <f>H$59*$D$57</f>
        <v>0</v>
      </c>
      <c r="I106" s="33">
        <f t="shared" si="27"/>
        <v>0</v>
      </c>
      <c r="J106" s="33">
        <f t="shared" si="28"/>
        <v>0</v>
      </c>
      <c r="P106" s="27">
        <f t="shared" ref="P106:S108" si="29">E106/E$113</f>
        <v>0</v>
      </c>
      <c r="Q106" s="27">
        <f t="shared" si="29"/>
        <v>0</v>
      </c>
      <c r="R106" s="27">
        <f t="shared" si="29"/>
        <v>0</v>
      </c>
      <c r="S106" s="94">
        <f t="shared" si="29"/>
        <v>0</v>
      </c>
    </row>
    <row r="107" spans="2:19" hidden="1" outlineLevel="1" x14ac:dyDescent="0.3">
      <c r="B107" s="32" t="s">
        <v>4318</v>
      </c>
      <c r="C107" s="123">
        <v>92.8</v>
      </c>
      <c r="D107" s="124">
        <v>0.56999999999999995</v>
      </c>
      <c r="E107" s="33">
        <f>E$59*$D$58</f>
        <v>0</v>
      </c>
      <c r="F107" s="33">
        <f>F$59*$D$58</f>
        <v>0</v>
      </c>
      <c r="G107" s="33">
        <f>G$59*$D$58</f>
        <v>0</v>
      </c>
      <c r="H107" s="92">
        <f>H$59*$D$58</f>
        <v>0</v>
      </c>
      <c r="I107" s="33">
        <f t="shared" si="27"/>
        <v>0</v>
      </c>
      <c r="J107" s="33">
        <f t="shared" si="28"/>
        <v>0</v>
      </c>
      <c r="P107" s="27">
        <f t="shared" si="29"/>
        <v>0</v>
      </c>
      <c r="Q107" s="27">
        <f t="shared" si="29"/>
        <v>0</v>
      </c>
      <c r="R107" s="27">
        <f t="shared" si="29"/>
        <v>0</v>
      </c>
      <c r="S107" s="94">
        <f t="shared" si="29"/>
        <v>0</v>
      </c>
    </row>
    <row r="108" spans="2:19" hidden="1" outlineLevel="1" x14ac:dyDescent="0.3">
      <c r="B108" s="32" t="s">
        <v>4319</v>
      </c>
      <c r="C108" s="123">
        <v>50</v>
      </c>
      <c r="D108" s="124">
        <v>0.49</v>
      </c>
      <c r="E108" s="33">
        <f>E$59*$D$59</f>
        <v>3265.631704146007</v>
      </c>
      <c r="F108" s="33">
        <f>F$59*$D$59</f>
        <v>281.91535332932887</v>
      </c>
      <c r="G108" s="33">
        <f>G$59*$D$59</f>
        <v>147.59337968939141</v>
      </c>
      <c r="H108" s="92">
        <f>H$59*$D$59</f>
        <v>293.96464111534561</v>
      </c>
      <c r="I108" s="33">
        <f t="shared" si="27"/>
        <v>23818.430073548101</v>
      </c>
      <c r="J108" s="33">
        <f t="shared" si="28"/>
        <v>233420.61472077141</v>
      </c>
      <c r="P108" s="27">
        <f t="shared" si="29"/>
        <v>0.57303805089014159</v>
      </c>
      <c r="Q108" s="27">
        <f t="shared" si="29"/>
        <v>0.57303805089014148</v>
      </c>
      <c r="R108" s="27">
        <f t="shared" si="29"/>
        <v>0.57303805089014137</v>
      </c>
      <c r="S108" s="94">
        <f t="shared" si="29"/>
        <v>0.57303805089014148</v>
      </c>
    </row>
    <row r="109" spans="2:19" hidden="1" outlineLevel="1" x14ac:dyDescent="0.3">
      <c r="B109" s="32" t="s">
        <v>3</v>
      </c>
      <c r="C109" s="123">
        <v>45.8</v>
      </c>
      <c r="D109" s="124">
        <v>0.14000000000000001</v>
      </c>
      <c r="E109" s="33">
        <f t="shared" ref="E109:H113" si="30">E90</f>
        <v>268.11738006066111</v>
      </c>
      <c r="F109" s="33">
        <f t="shared" si="30"/>
        <v>23.146028940609447</v>
      </c>
      <c r="G109" s="33">
        <f t="shared" si="30"/>
        <v>12.11782401131684</v>
      </c>
      <c r="H109" s="92">
        <f t="shared" si="30"/>
        <v>24.135308738659596</v>
      </c>
      <c r="I109" s="33">
        <f t="shared" si="27"/>
        <v>1791.2919314504861</v>
      </c>
      <c r="J109" s="33">
        <f t="shared" si="28"/>
        <v>5475.5648559621859</v>
      </c>
      <c r="P109" s="27">
        <f t="shared" ref="P109:S112" si="31">E109/E$113</f>
        <v>4.704800626619076E-2</v>
      </c>
      <c r="Q109" s="27">
        <f t="shared" si="31"/>
        <v>4.7048006266190746E-2</v>
      </c>
      <c r="R109" s="27">
        <f t="shared" si="31"/>
        <v>4.7048006266190739E-2</v>
      </c>
      <c r="S109" s="94">
        <f t="shared" si="31"/>
        <v>4.7048006266190739E-2</v>
      </c>
    </row>
    <row r="110" spans="2:19" hidden="1" outlineLevel="1" x14ac:dyDescent="0.3">
      <c r="B110" s="32" t="s">
        <v>4</v>
      </c>
      <c r="C110" s="123">
        <v>13.8</v>
      </c>
      <c r="D110" s="124">
        <v>0.14000000000000001</v>
      </c>
      <c r="E110" s="33">
        <f t="shared" si="30"/>
        <v>0</v>
      </c>
      <c r="F110" s="33">
        <f t="shared" si="30"/>
        <v>0</v>
      </c>
      <c r="G110" s="33">
        <f t="shared" si="30"/>
        <v>0</v>
      </c>
      <c r="H110" s="92">
        <f t="shared" si="30"/>
        <v>0</v>
      </c>
      <c r="I110" s="33">
        <f t="shared" si="27"/>
        <v>0</v>
      </c>
      <c r="J110" s="33">
        <f t="shared" si="28"/>
        <v>0</v>
      </c>
      <c r="P110" s="27">
        <f t="shared" si="31"/>
        <v>0</v>
      </c>
      <c r="Q110" s="27">
        <f t="shared" si="31"/>
        <v>0</v>
      </c>
      <c r="R110" s="27">
        <f t="shared" si="31"/>
        <v>0</v>
      </c>
      <c r="S110" s="94">
        <f t="shared" si="31"/>
        <v>0</v>
      </c>
    </row>
    <row r="111" spans="2:19" hidden="1" outlineLevel="1" x14ac:dyDescent="0.3">
      <c r="B111" s="32" t="s">
        <v>5</v>
      </c>
      <c r="C111" s="123">
        <v>13.9</v>
      </c>
      <c r="D111" s="124">
        <v>0.13</v>
      </c>
      <c r="E111" s="33">
        <f t="shared" si="30"/>
        <v>691.08909275368501</v>
      </c>
      <c r="F111" s="33">
        <f t="shared" si="30"/>
        <v>59.660317946554834</v>
      </c>
      <c r="G111" s="33">
        <f t="shared" si="30"/>
        <v>31.234439185684494</v>
      </c>
      <c r="H111" s="92">
        <f t="shared" si="30"/>
        <v>62.210247674942238</v>
      </c>
      <c r="I111" s="33">
        <f t="shared" si="27"/>
        <v>1401.2794842193377</v>
      </c>
      <c r="J111" s="33">
        <f t="shared" si="28"/>
        <v>13105.491579029778</v>
      </c>
      <c r="P111" s="27">
        <f t="shared" si="31"/>
        <v>0.12126913950529854</v>
      </c>
      <c r="Q111" s="27">
        <f t="shared" si="31"/>
        <v>0.12126913950529852</v>
      </c>
      <c r="R111" s="27">
        <f t="shared" si="31"/>
        <v>0.1212691395052985</v>
      </c>
      <c r="S111" s="94">
        <f t="shared" si="31"/>
        <v>0.1212691395052985</v>
      </c>
    </row>
    <row r="112" spans="2:19" hidden="1" outlineLevel="1" x14ac:dyDescent="0.3">
      <c r="B112" s="32" t="s">
        <v>6</v>
      </c>
      <c r="C112" s="123">
        <v>50.9</v>
      </c>
      <c r="D112" s="124">
        <v>0.15</v>
      </c>
      <c r="E112" s="33">
        <f t="shared" si="30"/>
        <v>72.198570177953343</v>
      </c>
      <c r="F112" s="33">
        <f t="shared" si="30"/>
        <v>6.2327559460391733</v>
      </c>
      <c r="G112" s="33">
        <f t="shared" si="30"/>
        <v>3.2630841278816192</v>
      </c>
      <c r="H112" s="92">
        <f t="shared" si="30"/>
        <v>6.4991489225369872</v>
      </c>
      <c r="I112" s="33">
        <f t="shared" si="27"/>
        <v>536.07098794535534</v>
      </c>
      <c r="J112" s="33">
        <f t="shared" si="28"/>
        <v>1579.7769782279627</v>
      </c>
      <c r="P112" s="27">
        <f t="shared" si="31"/>
        <v>1.2669073453477137E-2</v>
      </c>
      <c r="Q112" s="27">
        <f t="shared" si="31"/>
        <v>1.2669073453477135E-2</v>
      </c>
      <c r="R112" s="27">
        <f t="shared" si="31"/>
        <v>1.2669073453477134E-2</v>
      </c>
      <c r="S112" s="94">
        <f t="shared" si="31"/>
        <v>1.2669073453477134E-2</v>
      </c>
    </row>
    <row r="113" spans="2:19" hidden="1" outlineLevel="1" x14ac:dyDescent="0.3">
      <c r="B113" s="35" t="s">
        <v>10</v>
      </c>
      <c r="C113" s="70"/>
      <c r="D113" s="70"/>
      <c r="E113" s="37">
        <f t="shared" si="30"/>
        <v>5698.8042924431711</v>
      </c>
      <c r="F113" s="37">
        <f t="shared" si="30"/>
        <v>491.96620170581929</v>
      </c>
      <c r="G113" s="37">
        <f t="shared" si="30"/>
        <v>257.56296542633419</v>
      </c>
      <c r="H113" s="93">
        <f t="shared" si="30"/>
        <v>512.99323083119714</v>
      </c>
      <c r="I113" s="37">
        <f>SUM(I101:I112)</f>
        <v>47937.324097821795</v>
      </c>
      <c r="J113" s="37">
        <f>SUM(J101:J112)</f>
        <v>315212.29984540783</v>
      </c>
      <c r="P113" s="30">
        <f>SUM(P101:P112)</f>
        <v>1.0000000000000002</v>
      </c>
      <c r="Q113" s="30">
        <f>SUM(Q101:Q112)</f>
        <v>1.0000000000000002</v>
      </c>
      <c r="R113" s="30">
        <f>SUM(R101:R112)</f>
        <v>0.99999999999999989</v>
      </c>
      <c r="S113" s="30">
        <f>SUM(S101:S112)</f>
        <v>1.0000000000000002</v>
      </c>
    </row>
    <row r="114" spans="2:19" hidden="1" outlineLevel="1" x14ac:dyDescent="0.3">
      <c r="C114" s="11"/>
      <c r="D114" s="11"/>
      <c r="E114" s="71"/>
      <c r="F114" s="71"/>
      <c r="G114" s="71"/>
      <c r="I114" s="40">
        <f>I113/$C$11</f>
        <v>11.197693085218827</v>
      </c>
      <c r="J114" s="40">
        <f>J113/$C$11</f>
        <v>73.630530213830369</v>
      </c>
      <c r="K114" s="41" t="s">
        <v>4285</v>
      </c>
    </row>
    <row r="115" spans="2:19" hidden="1" outlineLevel="1" x14ac:dyDescent="0.3">
      <c r="C115" s="11"/>
      <c r="D115" s="11"/>
      <c r="E115" s="71"/>
      <c r="F115" s="71"/>
      <c r="G115" s="71"/>
      <c r="I115" s="40">
        <f>I114*$C$11/$E$11</f>
        <v>301.49260438881635</v>
      </c>
      <c r="J115" s="40">
        <f>J114*1000/8760*$C$11/$E$11</f>
        <v>226.3090518978546</v>
      </c>
      <c r="K115" s="41" t="s">
        <v>4296</v>
      </c>
    </row>
    <row r="116" spans="2:19" collapsed="1" x14ac:dyDescent="0.3"/>
    <row r="117" spans="2:19" ht="21" x14ac:dyDescent="0.4">
      <c r="B117" s="132" t="s">
        <v>4366</v>
      </c>
      <c r="C117" s="136"/>
      <c r="D117" s="137"/>
      <c r="E117" s="138"/>
      <c r="F117" s="138"/>
      <c r="G117" s="138"/>
      <c r="H117" s="138"/>
      <c r="I117" s="138"/>
      <c r="J117" s="138"/>
      <c r="K117" s="135"/>
      <c r="L117" s="135"/>
      <c r="M117" s="135"/>
      <c r="N117" s="135"/>
    </row>
    <row r="119" spans="2:19" ht="15" thickBot="1" x14ac:dyDescent="0.35">
      <c r="B119" s="35" t="s">
        <v>4295</v>
      </c>
      <c r="C119" s="75" t="s">
        <v>4277</v>
      </c>
      <c r="D119" s="75" t="s">
        <v>4345</v>
      </c>
      <c r="E119" s="82" t="s">
        <v>4301</v>
      </c>
    </row>
    <row r="120" spans="2:19" ht="21.6" thickTop="1" x14ac:dyDescent="0.3">
      <c r="B120" s="83" t="s">
        <v>4391</v>
      </c>
      <c r="C120" s="152">
        <f>I76</f>
        <v>32.401617675801056</v>
      </c>
      <c r="D120" s="89">
        <f>I95</f>
        <v>29.689417327805895</v>
      </c>
      <c r="E120" s="90">
        <f>I114</f>
        <v>11.197693085218827</v>
      </c>
      <c r="F120" s="208" t="s">
        <v>4346</v>
      </c>
    </row>
    <row r="121" spans="2:19" ht="21.6" thickBot="1" x14ac:dyDescent="0.35">
      <c r="B121" s="83" t="s">
        <v>4392</v>
      </c>
      <c r="C121" s="84">
        <f>J76</f>
        <v>126.41012346174186</v>
      </c>
      <c r="D121" s="150">
        <f>J95</f>
        <v>116.58840668256151</v>
      </c>
      <c r="E121" s="151">
        <f>J114</f>
        <v>73.630530213830369</v>
      </c>
      <c r="F121" s="208"/>
    </row>
    <row r="122" spans="2:19" ht="15" thickTop="1" x14ac:dyDescent="0.3">
      <c r="B122" s="83" t="s">
        <v>4393</v>
      </c>
      <c r="C122" s="33">
        <f>I77</f>
        <v>872.39827213902083</v>
      </c>
      <c r="D122" s="85">
        <f>I96</f>
        <v>799.37355710903796</v>
      </c>
      <c r="E122" s="85">
        <f>I115</f>
        <v>301.49260438881635</v>
      </c>
    </row>
    <row r="123" spans="2:19" x14ac:dyDescent="0.3">
      <c r="B123" s="83" t="s">
        <v>4394</v>
      </c>
      <c r="C123" s="33">
        <f>J77</f>
        <v>388.5311583094375</v>
      </c>
      <c r="D123" s="33">
        <f>J96</f>
        <v>358.34336248818659</v>
      </c>
      <c r="E123" s="33">
        <f>J115</f>
        <v>226.3090518978546</v>
      </c>
    </row>
    <row r="124" spans="2:19" x14ac:dyDescent="0.3">
      <c r="C124" s="11"/>
      <c r="D124" s="11"/>
      <c r="E124" s="11"/>
    </row>
    <row r="125" spans="2:19" x14ac:dyDescent="0.3">
      <c r="B125" s="24" t="s">
        <v>12</v>
      </c>
      <c r="C125" s="75" t="s">
        <v>4277</v>
      </c>
      <c r="D125" s="75" t="s">
        <v>4345</v>
      </c>
      <c r="E125" s="75" t="s">
        <v>4301</v>
      </c>
    </row>
    <row r="126" spans="2:19" x14ac:dyDescent="0.3">
      <c r="B126" s="32" t="s">
        <v>0</v>
      </c>
      <c r="C126" s="76">
        <f>E66*$F$7+F66*$F$8+G66*$F$9+H66*$F$10</f>
        <v>103.42540900130059</v>
      </c>
      <c r="D126" s="76">
        <f>E82*$F$7+F82*$F$8+G82*$F$9+$F$10</f>
        <v>23.832655042613322</v>
      </c>
      <c r="E126" s="76">
        <f>E101*$F$7+F101*$F$8+G101*$F$9+H101*$F$10</f>
        <v>23.832655042613322</v>
      </c>
    </row>
    <row r="127" spans="2:19" x14ac:dyDescent="0.3">
      <c r="B127" s="32" t="s">
        <v>4274</v>
      </c>
      <c r="C127" s="76">
        <f>E67*$F$7+F67*$F$8+G67*$F$9+H67*$F$10</f>
        <v>159.14968781791939</v>
      </c>
      <c r="D127" s="76">
        <f>E83*$F$7+F83*$F$8+G83*$F$9+H83*$F$10</f>
        <v>593.19265189933776</v>
      </c>
      <c r="E127" s="76">
        <f>E102*$F$7+F102*$F$8+G102*$F$9+H102*$F$10</f>
        <v>593.19265189933776</v>
      </c>
    </row>
    <row r="128" spans="2:19" x14ac:dyDescent="0.3">
      <c r="B128" s="32" t="s">
        <v>4275</v>
      </c>
      <c r="C128" s="76">
        <f>SUM(E71:E74)*$F$7+SUM(F71:F74)*$F$8+SUM(G71:G74)*$F$9+SUM(H71:H74)*$F$10</f>
        <v>1130.3205169852108</v>
      </c>
      <c r="D128" s="76">
        <f>SUM(E90:E93)*$F$7+SUM(F90:F93)*$F$8+SUM(G90:G93)*$F$9+SUM(H90:H93)*$F$10</f>
        <v>1031.4050429922995</v>
      </c>
      <c r="E128" s="76">
        <f>SUM(E109:E112)*$F$7+SUM(F109:F112)*$F$8+SUM(G109:G112)*$F$9+SUM(H109:H112)*$F$10</f>
        <v>1031.4050429922995</v>
      </c>
    </row>
    <row r="129" spans="2:6" x14ac:dyDescent="0.3">
      <c r="B129" s="77" t="s">
        <v>4348</v>
      </c>
      <c r="C129" s="76">
        <v>0</v>
      </c>
      <c r="D129" s="76">
        <f>SUM(E88:E89)*$F$7+SUM(F88:F89)*$F$8+SUM(G88:G89)*$F$9+SUM(H88:H89)*$F$10</f>
        <v>239.98491048595253</v>
      </c>
      <c r="E129" s="76">
        <f>SUM(E107:E108)*$F$7+SUM(F107:F108)*$F$8+SUM(G107:G108)*$F$9+SUM(H107:H108)*$F$10</f>
        <v>3265.631704146007</v>
      </c>
    </row>
    <row r="130" spans="2:6" x14ac:dyDescent="0.3">
      <c r="B130" s="77" t="s">
        <v>4347</v>
      </c>
      <c r="C130" s="76">
        <f>SUM(E68:E70)*$F$7+SUM(F68:F70)*$F$8+SUM(G68:G70)*$F$9+SUM(H68:H70)*$F$10</f>
        <v>4305.9086786387415</v>
      </c>
      <c r="D130" s="76">
        <f>SUM(E84:E87)*$F$7+SUM(F84:F87)*$F$8+SUM(G84:G87)*$F$9+SUM(H84:H87)*$F$10</f>
        <v>3810.3890320229693</v>
      </c>
      <c r="E130" s="76">
        <f>SUM(E103:E106)*$F$7+SUM(F103:F106)*$F$8+SUM(G103:G106)*$F$9+SUM(H103:H106)*$F$10</f>
        <v>784.7422383629148</v>
      </c>
    </row>
    <row r="131" spans="2:6" x14ac:dyDescent="0.3">
      <c r="B131" s="78" t="s">
        <v>11</v>
      </c>
      <c r="C131" s="79">
        <f>SUM(C126:C130)</f>
        <v>5698.804292443172</v>
      </c>
      <c r="D131" s="79">
        <f>SUM(D126:D130)</f>
        <v>5698.804292443172</v>
      </c>
      <c r="E131" s="79">
        <f>SUM(E126:E130)</f>
        <v>5698.804292443172</v>
      </c>
    </row>
    <row r="132" spans="2:6" x14ac:dyDescent="0.3">
      <c r="C132" s="80"/>
      <c r="D132" s="80"/>
      <c r="E132" s="80"/>
    </row>
    <row r="133" spans="2:6" x14ac:dyDescent="0.3">
      <c r="C133" s="11"/>
      <c r="D133" s="11"/>
      <c r="E133" s="11"/>
    </row>
    <row r="134" spans="2:6" x14ac:dyDescent="0.3">
      <c r="C134" s="11"/>
      <c r="D134" s="11"/>
      <c r="E134" s="11"/>
    </row>
    <row r="135" spans="2:6" x14ac:dyDescent="0.3">
      <c r="C135" s="11"/>
      <c r="D135" s="11"/>
      <c r="E135" s="11"/>
    </row>
    <row r="136" spans="2:6" x14ac:dyDescent="0.3">
      <c r="C136" s="11"/>
      <c r="D136" s="11"/>
      <c r="E136" s="11"/>
    </row>
    <row r="137" spans="2:6" x14ac:dyDescent="0.3">
      <c r="C137" s="11"/>
      <c r="D137" s="11"/>
      <c r="E137" s="11"/>
    </row>
    <row r="138" spans="2:6" x14ac:dyDescent="0.3">
      <c r="C138" s="11"/>
      <c r="D138" s="11"/>
      <c r="E138" s="11"/>
    </row>
    <row r="139" spans="2:6" x14ac:dyDescent="0.3">
      <c r="C139" s="11"/>
      <c r="D139" s="11"/>
      <c r="E139" s="11"/>
    </row>
    <row r="140" spans="2:6" x14ac:dyDescent="0.3">
      <c r="C140" s="11"/>
      <c r="D140" s="11"/>
      <c r="E140" s="11"/>
      <c r="F140" s="11"/>
    </row>
    <row r="141" spans="2:6" x14ac:dyDescent="0.3">
      <c r="C141" s="11"/>
      <c r="D141" s="11"/>
      <c r="E141" s="11"/>
      <c r="F141" s="11"/>
    </row>
    <row r="142" spans="2:6" x14ac:dyDescent="0.3">
      <c r="C142" s="11"/>
      <c r="D142" s="11"/>
      <c r="E142" s="11"/>
      <c r="F142" s="11"/>
    </row>
    <row r="143" spans="2:6" x14ac:dyDescent="0.3">
      <c r="C143" s="11"/>
      <c r="D143" s="11"/>
      <c r="E143" s="11"/>
      <c r="F143" s="11"/>
    </row>
    <row r="144" spans="2:6" x14ac:dyDescent="0.3">
      <c r="C144" s="11"/>
      <c r="D144" s="11"/>
      <c r="E144" s="11"/>
      <c r="F144" s="11"/>
    </row>
    <row r="145" spans="2:6" x14ac:dyDescent="0.3">
      <c r="C145" s="11"/>
      <c r="D145" s="11"/>
      <c r="E145" s="11"/>
      <c r="F145" s="11"/>
    </row>
    <row r="146" spans="2:6" x14ac:dyDescent="0.3">
      <c r="C146" s="11"/>
      <c r="D146" s="11"/>
      <c r="E146" s="11"/>
      <c r="F146" s="11"/>
    </row>
    <row r="149" spans="2:6" x14ac:dyDescent="0.3">
      <c r="B149" s="24" t="s">
        <v>4357</v>
      </c>
      <c r="C149" s="75" t="s">
        <v>4277</v>
      </c>
      <c r="D149" s="75" t="s">
        <v>4345</v>
      </c>
      <c r="E149" s="75" t="s">
        <v>4301</v>
      </c>
    </row>
    <row r="150" spans="2:6" x14ac:dyDescent="0.3">
      <c r="B150" s="32" t="s">
        <v>0</v>
      </c>
      <c r="C150" s="81">
        <f t="shared" ref="C150:E154" si="32">C126/C$131</f>
        <v>1.8148615690917226E-2</v>
      </c>
      <c r="D150" s="81">
        <f t="shared" si="32"/>
        <v>4.1820448324951806E-3</v>
      </c>
      <c r="E150" s="81">
        <f t="shared" si="32"/>
        <v>4.1820448324951806E-3</v>
      </c>
    </row>
    <row r="151" spans="2:6" x14ac:dyDescent="0.3">
      <c r="B151" s="32" t="s">
        <v>4274</v>
      </c>
      <c r="C151" s="81">
        <f t="shared" si="32"/>
        <v>2.7926856170329948E-2</v>
      </c>
      <c r="D151" s="81">
        <f t="shared" si="32"/>
        <v>0.10409072174770652</v>
      </c>
      <c r="E151" s="81">
        <f t="shared" si="32"/>
        <v>0.10409072174770652</v>
      </c>
    </row>
    <row r="152" spans="2:6" x14ac:dyDescent="0.3">
      <c r="B152" s="32" t="s">
        <v>4275</v>
      </c>
      <c r="C152" s="81">
        <f t="shared" si="32"/>
        <v>0.19834345223682417</v>
      </c>
      <c r="D152" s="81">
        <f t="shared" si="32"/>
        <v>0.18098621922496641</v>
      </c>
      <c r="E152" s="81">
        <f t="shared" si="32"/>
        <v>0.18098621922496641</v>
      </c>
    </row>
    <row r="153" spans="2:6" x14ac:dyDescent="0.3">
      <c r="B153" s="77" t="s">
        <v>4348</v>
      </c>
      <c r="C153" s="81">
        <f t="shared" si="32"/>
        <v>0</v>
      </c>
      <c r="D153" s="81">
        <f t="shared" si="32"/>
        <v>4.2111449730635866E-2</v>
      </c>
      <c r="E153" s="81">
        <f t="shared" si="32"/>
        <v>0.57303805089014148</v>
      </c>
    </row>
    <row r="154" spans="2:6" x14ac:dyDescent="0.3">
      <c r="B154" s="77" t="s">
        <v>4347</v>
      </c>
      <c r="C154" s="81">
        <f t="shared" si="32"/>
        <v>0.75558107590192869</v>
      </c>
      <c r="D154" s="81">
        <f t="shared" si="32"/>
        <v>0.66862956446419608</v>
      </c>
      <c r="E154" s="81">
        <f t="shared" si="32"/>
        <v>0.13770296330469051</v>
      </c>
    </row>
    <row r="155" spans="2:6" x14ac:dyDescent="0.3">
      <c r="B155" s="78" t="s">
        <v>11</v>
      </c>
      <c r="C155" s="50">
        <f>SUM(C150:C154)</f>
        <v>1</v>
      </c>
      <c r="D155" s="50">
        <f>SUM(D150:D154)</f>
        <v>1</v>
      </c>
      <c r="E155" s="50">
        <f>SUM(E150:E154)</f>
        <v>1</v>
      </c>
    </row>
  </sheetData>
  <mergeCells count="6">
    <mergeCell ref="F120:F121"/>
    <mergeCell ref="B16:B17"/>
    <mergeCell ref="B18:B19"/>
    <mergeCell ref="B22:B23"/>
    <mergeCell ref="B20:B21"/>
    <mergeCell ref="C45:K53"/>
  </mergeCells>
  <pageMargins left="0.7" right="0.7" top="0.78740157499999996" bottom="0.78740157499999996"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Gemeindeliste!$C$3:$C$2124</xm:f>
          </x14:formula1>
          <xm:sqref>C4</xm:sqref>
        </x14:dataValidation>
        <x14:dataValidation type="list" allowBlank="1" showInputMessage="1" showErrorMessage="1">
          <x14:formula1>
            <xm:f>Gemeindeliste!$G$2:$G$3</xm:f>
          </x14:formula1>
          <xm:sqref>C38</xm:sqref>
        </x14:dataValidation>
        <x14:dataValidation type="list" allowBlank="1" showInputMessage="1" showErrorMessage="1">
          <x14:formula1>
            <xm:f>Gemeindeliste!$G$5:$G$6</xm:f>
          </x14:formula1>
          <xm:sqref>C42:D42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2:J2124"/>
  <sheetViews>
    <sheetView zoomScaleNormal="100" workbookViewId="0"/>
  </sheetViews>
  <sheetFormatPr baseColWidth="10" defaultColWidth="11" defaultRowHeight="14.4" x14ac:dyDescent="0.3"/>
  <cols>
    <col min="1" max="1" width="11" style="104"/>
    <col min="2" max="2" width="6.6640625" style="104" bestFit="1" customWidth="1"/>
    <col min="3" max="3" width="27" style="104" bestFit="1" customWidth="1"/>
    <col min="4" max="4" width="13.44140625" style="104" bestFit="1" customWidth="1"/>
    <col min="5" max="5" width="3.77734375" style="104" bestFit="1" customWidth="1"/>
    <col min="6" max="16384" width="11" style="104"/>
  </cols>
  <sheetData>
    <row r="2" spans="2:10" x14ac:dyDescent="0.3">
      <c r="B2" s="117" t="s">
        <v>16</v>
      </c>
      <c r="C2" s="117" t="s">
        <v>17</v>
      </c>
      <c r="D2" s="117" t="s">
        <v>18</v>
      </c>
      <c r="E2" s="201" t="s">
        <v>19</v>
      </c>
      <c r="G2" s="116" t="s">
        <v>4299</v>
      </c>
      <c r="I2" s="201" t="s">
        <v>4395</v>
      </c>
      <c r="J2" s="201" t="s">
        <v>4397</v>
      </c>
    </row>
    <row r="3" spans="2:10" x14ac:dyDescent="0.3">
      <c r="B3" s="119" t="s">
        <v>3813</v>
      </c>
      <c r="C3" s="119" t="s">
        <v>3814</v>
      </c>
      <c r="D3" s="120" t="s">
        <v>3474</v>
      </c>
      <c r="E3" s="202">
        <v>22</v>
      </c>
      <c r="G3" s="116" t="s">
        <v>4300</v>
      </c>
      <c r="I3" s="112">
        <v>11</v>
      </c>
      <c r="J3" s="199">
        <v>0.91744238527119315</v>
      </c>
    </row>
    <row r="4" spans="2:10" x14ac:dyDescent="0.3">
      <c r="B4" s="119" t="s">
        <v>3523</v>
      </c>
      <c r="C4" s="119" t="s">
        <v>3524</v>
      </c>
      <c r="D4" s="120" t="s">
        <v>3474</v>
      </c>
      <c r="E4" s="202">
        <v>12</v>
      </c>
      <c r="G4" s="116"/>
      <c r="I4" s="112">
        <v>12</v>
      </c>
      <c r="J4" s="199">
        <v>0.92659432201264957</v>
      </c>
    </row>
    <row r="5" spans="2:10" x14ac:dyDescent="0.3">
      <c r="B5" s="119" t="s">
        <v>1542</v>
      </c>
      <c r="C5" s="119" t="s">
        <v>1543</v>
      </c>
      <c r="D5" s="120" t="s">
        <v>630</v>
      </c>
      <c r="E5" s="202">
        <v>22</v>
      </c>
      <c r="G5" s="116" t="s">
        <v>4355</v>
      </c>
      <c r="I5" s="112">
        <v>22</v>
      </c>
      <c r="J5" s="199">
        <v>0.92625006754158812</v>
      </c>
    </row>
    <row r="6" spans="2:10" x14ac:dyDescent="0.3">
      <c r="B6" s="119" t="s">
        <v>2661</v>
      </c>
      <c r="C6" s="119" t="s">
        <v>2662</v>
      </c>
      <c r="D6" s="120" t="s">
        <v>2660</v>
      </c>
      <c r="E6" s="202">
        <v>33</v>
      </c>
      <c r="G6" s="116" t="s">
        <v>4354</v>
      </c>
      <c r="I6" s="112">
        <v>23</v>
      </c>
      <c r="J6" s="199">
        <v>0.92954388565768609</v>
      </c>
    </row>
    <row r="7" spans="2:10" x14ac:dyDescent="0.3">
      <c r="B7" s="119" t="s">
        <v>1300</v>
      </c>
      <c r="C7" s="119" t="s">
        <v>1301</v>
      </c>
      <c r="D7" s="120" t="s">
        <v>630</v>
      </c>
      <c r="E7" s="202">
        <v>22</v>
      </c>
      <c r="G7" s="121"/>
      <c r="I7" s="112">
        <v>24</v>
      </c>
      <c r="J7" s="199">
        <v>0.93465332990733185</v>
      </c>
    </row>
    <row r="8" spans="2:10" x14ac:dyDescent="0.3">
      <c r="B8" s="119" t="s">
        <v>3953</v>
      </c>
      <c r="C8" s="119" t="s">
        <v>3954</v>
      </c>
      <c r="D8" s="120" t="s">
        <v>3474</v>
      </c>
      <c r="E8" s="202">
        <v>34</v>
      </c>
      <c r="G8" s="121"/>
      <c r="I8" s="112">
        <v>32</v>
      </c>
      <c r="J8" s="199">
        <v>0.9244443978585638</v>
      </c>
    </row>
    <row r="9" spans="2:10" x14ac:dyDescent="0.3">
      <c r="B9" s="119" t="s">
        <v>805</v>
      </c>
      <c r="C9" s="119" t="s">
        <v>806</v>
      </c>
      <c r="D9" s="120" t="s">
        <v>630</v>
      </c>
      <c r="E9" s="202">
        <v>24</v>
      </c>
      <c r="G9" s="121"/>
      <c r="I9" s="112">
        <v>33</v>
      </c>
      <c r="J9" s="199">
        <v>0.94115784181934536</v>
      </c>
    </row>
    <row r="10" spans="2:10" x14ac:dyDescent="0.3">
      <c r="B10" s="119" t="s">
        <v>2413</v>
      </c>
      <c r="C10" s="119" t="s">
        <v>2414</v>
      </c>
      <c r="D10" s="120" t="s">
        <v>1776</v>
      </c>
      <c r="E10" s="202">
        <v>23</v>
      </c>
      <c r="G10" s="121"/>
      <c r="I10" s="112">
        <v>34</v>
      </c>
      <c r="J10" s="199">
        <v>0.94714443054352615</v>
      </c>
    </row>
    <row r="11" spans="2:10" x14ac:dyDescent="0.3">
      <c r="B11" s="119" t="s">
        <v>3120</v>
      </c>
      <c r="C11" s="119" t="s">
        <v>3121</v>
      </c>
      <c r="D11" s="120" t="s">
        <v>2899</v>
      </c>
      <c r="E11" s="202">
        <v>33</v>
      </c>
      <c r="G11" s="121"/>
      <c r="I11" s="112">
        <v>91</v>
      </c>
      <c r="J11" s="199">
        <v>0.90272539520160577</v>
      </c>
    </row>
    <row r="12" spans="2:10" x14ac:dyDescent="0.3">
      <c r="B12" s="119" t="s">
        <v>2663</v>
      </c>
      <c r="C12" s="119" t="s">
        <v>2664</v>
      </c>
      <c r="D12" s="120" t="s">
        <v>2660</v>
      </c>
      <c r="E12" s="202">
        <v>12</v>
      </c>
      <c r="G12" s="121"/>
      <c r="I12" s="112">
        <v>92</v>
      </c>
      <c r="J12" s="199">
        <v>0.89714171609607307</v>
      </c>
    </row>
    <row r="13" spans="2:10" x14ac:dyDescent="0.3">
      <c r="B13" s="119" t="s">
        <v>2273</v>
      </c>
      <c r="C13" s="119" t="s">
        <v>2274</v>
      </c>
      <c r="D13" s="120" t="s">
        <v>1776</v>
      </c>
      <c r="E13" s="202">
        <v>34</v>
      </c>
      <c r="G13" s="121"/>
      <c r="I13" s="112">
        <v>93</v>
      </c>
      <c r="J13" s="199">
        <v>0.89884123092736246</v>
      </c>
    </row>
    <row r="14" spans="2:10" x14ac:dyDescent="0.3">
      <c r="B14" s="119" t="s">
        <v>3326</v>
      </c>
      <c r="C14" s="119" t="s">
        <v>3327</v>
      </c>
      <c r="D14" s="120" t="s">
        <v>2899</v>
      </c>
      <c r="E14" s="202">
        <v>24</v>
      </c>
      <c r="I14" s="118" t="s">
        <v>4396</v>
      </c>
      <c r="J14" s="200">
        <v>0.92144852354578777</v>
      </c>
    </row>
    <row r="15" spans="2:10" x14ac:dyDescent="0.3">
      <c r="B15" s="119" t="s">
        <v>526</v>
      </c>
      <c r="C15" s="119" t="s">
        <v>527</v>
      </c>
      <c r="D15" s="120" t="s">
        <v>365</v>
      </c>
      <c r="E15" s="202">
        <v>24</v>
      </c>
    </row>
    <row r="16" spans="2:10" x14ac:dyDescent="0.3">
      <c r="B16" s="119" t="s">
        <v>1061</v>
      </c>
      <c r="C16" s="119" t="s">
        <v>1062</v>
      </c>
      <c r="D16" s="120" t="s">
        <v>630</v>
      </c>
      <c r="E16" s="202">
        <v>23</v>
      </c>
    </row>
    <row r="17" spans="2:5" x14ac:dyDescent="0.3">
      <c r="B17" s="119" t="s">
        <v>2275</v>
      </c>
      <c r="C17" s="119" t="s">
        <v>2276</v>
      </c>
      <c r="D17" s="120" t="s">
        <v>1776</v>
      </c>
      <c r="E17" s="202">
        <v>33</v>
      </c>
    </row>
    <row r="18" spans="2:5" x14ac:dyDescent="0.3">
      <c r="B18" s="119" t="s">
        <v>3122</v>
      </c>
      <c r="C18" s="119" t="s">
        <v>3123</v>
      </c>
      <c r="D18" s="120" t="s">
        <v>2899</v>
      </c>
      <c r="E18" s="202">
        <v>33</v>
      </c>
    </row>
    <row r="19" spans="2:5" x14ac:dyDescent="0.3">
      <c r="B19" s="119" t="s">
        <v>2611</v>
      </c>
      <c r="C19" s="119" t="s">
        <v>2612</v>
      </c>
      <c r="D19" s="120" t="s">
        <v>1776</v>
      </c>
      <c r="E19" s="202">
        <v>24</v>
      </c>
    </row>
    <row r="20" spans="2:5" x14ac:dyDescent="0.3">
      <c r="B20" s="119" t="s">
        <v>3092</v>
      </c>
      <c r="C20" s="119" t="s">
        <v>3093</v>
      </c>
      <c r="D20" s="120" t="s">
        <v>2899</v>
      </c>
      <c r="E20" s="202">
        <v>33</v>
      </c>
    </row>
    <row r="21" spans="2:5" x14ac:dyDescent="0.3">
      <c r="B21" s="119" t="s">
        <v>2349</v>
      </c>
      <c r="C21" s="119" t="s">
        <v>2350</v>
      </c>
      <c r="D21" s="120" t="s">
        <v>1776</v>
      </c>
      <c r="E21" s="202">
        <v>34</v>
      </c>
    </row>
    <row r="22" spans="2:5" x14ac:dyDescent="0.3">
      <c r="B22" s="119" t="s">
        <v>3815</v>
      </c>
      <c r="C22" s="119" t="s">
        <v>3816</v>
      </c>
      <c r="D22" s="120" t="s">
        <v>3474</v>
      </c>
      <c r="E22" s="202">
        <v>23</v>
      </c>
    </row>
    <row r="23" spans="2:5" x14ac:dyDescent="0.3">
      <c r="B23" s="119" t="s">
        <v>1991</v>
      </c>
      <c r="C23" s="119" t="s">
        <v>1992</v>
      </c>
      <c r="D23" s="120" t="s">
        <v>1776</v>
      </c>
      <c r="E23" s="202">
        <v>23</v>
      </c>
    </row>
    <row r="24" spans="2:5" x14ac:dyDescent="0.3">
      <c r="B24" s="119" t="s">
        <v>608</v>
      </c>
      <c r="C24" s="119" t="s">
        <v>609</v>
      </c>
      <c r="D24" s="120" t="s">
        <v>365</v>
      </c>
      <c r="E24" s="202">
        <v>34</v>
      </c>
    </row>
    <row r="25" spans="2:5" x14ac:dyDescent="0.3">
      <c r="B25" s="119" t="s">
        <v>935</v>
      </c>
      <c r="C25" s="119" t="s">
        <v>936</v>
      </c>
      <c r="D25" s="120" t="s">
        <v>630</v>
      </c>
      <c r="E25" s="202">
        <v>34</v>
      </c>
    </row>
    <row r="26" spans="2:5" x14ac:dyDescent="0.3">
      <c r="B26" s="119" t="s">
        <v>2453</v>
      </c>
      <c r="C26" s="119" t="s">
        <v>2454</v>
      </c>
      <c r="D26" s="120" t="s">
        <v>1776</v>
      </c>
      <c r="E26" s="202">
        <v>23</v>
      </c>
    </row>
    <row r="27" spans="2:5" x14ac:dyDescent="0.3">
      <c r="B27" s="119" t="s">
        <v>4090</v>
      </c>
      <c r="C27" s="119" t="s">
        <v>4091</v>
      </c>
      <c r="D27" s="120" t="s">
        <v>4033</v>
      </c>
      <c r="E27" s="202">
        <v>22</v>
      </c>
    </row>
    <row r="28" spans="2:5" x14ac:dyDescent="0.3">
      <c r="B28" s="119" t="s">
        <v>3208</v>
      </c>
      <c r="C28" s="119" t="s">
        <v>3209</v>
      </c>
      <c r="D28" s="120" t="s">
        <v>2899</v>
      </c>
      <c r="E28" s="202">
        <v>22</v>
      </c>
    </row>
    <row r="29" spans="2:5" x14ac:dyDescent="0.3">
      <c r="B29" s="119" t="s">
        <v>1063</v>
      </c>
      <c r="C29" s="119" t="s">
        <v>1064</v>
      </c>
      <c r="D29" s="120" t="s">
        <v>630</v>
      </c>
      <c r="E29" s="202">
        <v>34</v>
      </c>
    </row>
    <row r="30" spans="2:5" x14ac:dyDescent="0.3">
      <c r="B30" s="119" t="s">
        <v>3525</v>
      </c>
      <c r="C30" s="119" t="s">
        <v>3526</v>
      </c>
      <c r="D30" s="120" t="s">
        <v>3474</v>
      </c>
      <c r="E30" s="202">
        <v>12</v>
      </c>
    </row>
    <row r="31" spans="2:5" x14ac:dyDescent="0.3">
      <c r="B31" s="119" t="s">
        <v>1873</v>
      </c>
      <c r="C31" s="119" t="s">
        <v>1874</v>
      </c>
      <c r="D31" s="120" t="s">
        <v>1776</v>
      </c>
      <c r="E31" s="202">
        <v>22</v>
      </c>
    </row>
    <row r="32" spans="2:5" x14ac:dyDescent="0.3">
      <c r="B32" s="119" t="s">
        <v>705</v>
      </c>
      <c r="C32" s="119" t="s">
        <v>706</v>
      </c>
      <c r="D32" s="120" t="s">
        <v>630</v>
      </c>
      <c r="E32" s="202">
        <v>23</v>
      </c>
    </row>
    <row r="33" spans="2:5" x14ac:dyDescent="0.3">
      <c r="B33" s="119" t="s">
        <v>1726</v>
      </c>
      <c r="C33" s="119" t="s">
        <v>1727</v>
      </c>
      <c r="D33" s="120" t="s">
        <v>630</v>
      </c>
      <c r="E33" s="202">
        <v>33</v>
      </c>
    </row>
    <row r="34" spans="2:5" x14ac:dyDescent="0.3">
      <c r="B34" s="119" t="s">
        <v>3002</v>
      </c>
      <c r="C34" s="119" t="s">
        <v>3003</v>
      </c>
      <c r="D34" s="120" t="s">
        <v>2899</v>
      </c>
      <c r="E34" s="202">
        <v>24</v>
      </c>
    </row>
    <row r="35" spans="2:5" x14ac:dyDescent="0.3">
      <c r="B35" s="119" t="s">
        <v>2149</v>
      </c>
      <c r="C35" s="119" t="s">
        <v>2150</v>
      </c>
      <c r="D35" s="120" t="s">
        <v>1776</v>
      </c>
      <c r="E35" s="202">
        <v>23</v>
      </c>
    </row>
    <row r="36" spans="2:5" x14ac:dyDescent="0.3">
      <c r="B36" s="119" t="s">
        <v>2105</v>
      </c>
      <c r="C36" s="119" t="s">
        <v>2106</v>
      </c>
      <c r="D36" s="120" t="s">
        <v>1776</v>
      </c>
      <c r="E36" s="202">
        <v>24</v>
      </c>
    </row>
    <row r="37" spans="2:5" x14ac:dyDescent="0.3">
      <c r="B37" s="119" t="s">
        <v>637</v>
      </c>
      <c r="C37" s="119" t="s">
        <v>638</v>
      </c>
      <c r="D37" s="120" t="s">
        <v>630</v>
      </c>
      <c r="E37" s="202">
        <v>23</v>
      </c>
    </row>
    <row r="38" spans="2:5" x14ac:dyDescent="0.3">
      <c r="B38" s="119" t="s">
        <v>3693</v>
      </c>
      <c r="C38" s="119" t="s">
        <v>3694</v>
      </c>
      <c r="D38" s="120" t="s">
        <v>3474</v>
      </c>
      <c r="E38" s="202">
        <v>23</v>
      </c>
    </row>
    <row r="39" spans="2:5" x14ac:dyDescent="0.3">
      <c r="B39" s="119" t="s">
        <v>4174</v>
      </c>
      <c r="C39" s="119" t="s">
        <v>4175</v>
      </c>
      <c r="D39" s="120" t="s">
        <v>4033</v>
      </c>
      <c r="E39" s="202">
        <v>12</v>
      </c>
    </row>
    <row r="40" spans="2:5" x14ac:dyDescent="0.3">
      <c r="B40" s="119" t="s">
        <v>3094</v>
      </c>
      <c r="C40" s="119" t="s">
        <v>3095</v>
      </c>
      <c r="D40" s="120" t="s">
        <v>2899</v>
      </c>
      <c r="E40" s="202">
        <v>34</v>
      </c>
    </row>
    <row r="41" spans="2:5" x14ac:dyDescent="0.3">
      <c r="B41" s="119" t="s">
        <v>2455</v>
      </c>
      <c r="C41" s="119" t="s">
        <v>2456</v>
      </c>
      <c r="D41" s="120" t="s">
        <v>1776</v>
      </c>
      <c r="E41" s="202">
        <v>23</v>
      </c>
    </row>
    <row r="42" spans="2:5" x14ac:dyDescent="0.3">
      <c r="B42" s="119" t="s">
        <v>983</v>
      </c>
      <c r="C42" s="119" t="s">
        <v>984</v>
      </c>
      <c r="D42" s="120" t="s">
        <v>630</v>
      </c>
      <c r="E42" s="202">
        <v>34</v>
      </c>
    </row>
    <row r="43" spans="2:5" x14ac:dyDescent="0.3">
      <c r="B43" s="119" t="s">
        <v>1340</v>
      </c>
      <c r="C43" s="119" t="s">
        <v>1341</v>
      </c>
      <c r="D43" s="120" t="s">
        <v>630</v>
      </c>
      <c r="E43" s="202">
        <v>24</v>
      </c>
    </row>
    <row r="44" spans="2:5" x14ac:dyDescent="0.3">
      <c r="B44" s="119" t="s">
        <v>2277</v>
      </c>
      <c r="C44" s="119" t="s">
        <v>2278</v>
      </c>
      <c r="D44" s="120" t="s">
        <v>1776</v>
      </c>
      <c r="E44" s="202">
        <v>32</v>
      </c>
    </row>
    <row r="45" spans="2:5" x14ac:dyDescent="0.3">
      <c r="B45" s="119" t="s">
        <v>707</v>
      </c>
      <c r="C45" s="119" t="s">
        <v>708</v>
      </c>
      <c r="D45" s="120" t="s">
        <v>630</v>
      </c>
      <c r="E45" s="202">
        <v>24</v>
      </c>
    </row>
    <row r="46" spans="2:5" x14ac:dyDescent="0.3">
      <c r="B46" s="119" t="s">
        <v>3096</v>
      </c>
      <c r="C46" s="119" t="s">
        <v>3097</v>
      </c>
      <c r="D46" s="120" t="s">
        <v>2899</v>
      </c>
      <c r="E46" s="202">
        <v>34</v>
      </c>
    </row>
    <row r="47" spans="2:5" x14ac:dyDescent="0.3">
      <c r="B47" s="119" t="s">
        <v>2761</v>
      </c>
      <c r="C47" s="119" t="s">
        <v>2762</v>
      </c>
      <c r="D47" s="120" t="s">
        <v>2660</v>
      </c>
      <c r="E47" s="202">
        <v>32</v>
      </c>
    </row>
    <row r="48" spans="2:5" x14ac:dyDescent="0.3">
      <c r="B48" s="119" t="s">
        <v>1781</v>
      </c>
      <c r="C48" s="119" t="s">
        <v>1782</v>
      </c>
      <c r="D48" s="120" t="s">
        <v>1776</v>
      </c>
      <c r="E48" s="202">
        <v>22</v>
      </c>
    </row>
    <row r="49" spans="2:5" x14ac:dyDescent="0.3">
      <c r="B49" s="119" t="s">
        <v>420</v>
      </c>
      <c r="C49" s="119" t="s">
        <v>421</v>
      </c>
      <c r="D49" s="120" t="s">
        <v>365</v>
      </c>
      <c r="E49" s="202">
        <v>22</v>
      </c>
    </row>
    <row r="50" spans="2:5" x14ac:dyDescent="0.3">
      <c r="B50" s="119" t="s">
        <v>1428</v>
      </c>
      <c r="C50" s="119" t="s">
        <v>1429</v>
      </c>
      <c r="D50" s="120" t="s">
        <v>630</v>
      </c>
      <c r="E50" s="202">
        <v>23</v>
      </c>
    </row>
    <row r="51" spans="2:5" x14ac:dyDescent="0.3">
      <c r="B51" s="119" t="s">
        <v>1228</v>
      </c>
      <c r="C51" s="119" t="s">
        <v>1229</v>
      </c>
      <c r="D51" s="120" t="s">
        <v>630</v>
      </c>
      <c r="E51" s="202">
        <v>34</v>
      </c>
    </row>
    <row r="52" spans="2:5" x14ac:dyDescent="0.3">
      <c r="B52" s="119" t="s">
        <v>1754</v>
      </c>
      <c r="C52" s="119" t="s">
        <v>1755</v>
      </c>
      <c r="D52" s="120" t="s">
        <v>630</v>
      </c>
      <c r="E52" s="202">
        <v>34</v>
      </c>
    </row>
    <row r="53" spans="2:5" x14ac:dyDescent="0.3">
      <c r="B53" s="119" t="s">
        <v>1951</v>
      </c>
      <c r="C53" s="119" t="s">
        <v>1952</v>
      </c>
      <c r="D53" s="120" t="s">
        <v>1776</v>
      </c>
      <c r="E53" s="202">
        <v>12</v>
      </c>
    </row>
    <row r="54" spans="2:5" x14ac:dyDescent="0.3">
      <c r="B54" s="119" t="s">
        <v>2353</v>
      </c>
      <c r="C54" s="119" t="s">
        <v>2354</v>
      </c>
      <c r="D54" s="120" t="s">
        <v>1776</v>
      </c>
      <c r="E54" s="202">
        <v>34</v>
      </c>
    </row>
    <row r="55" spans="2:5" x14ac:dyDescent="0.3">
      <c r="B55" s="119" t="s">
        <v>893</v>
      </c>
      <c r="C55" s="119" t="s">
        <v>894</v>
      </c>
      <c r="D55" s="120" t="s">
        <v>630</v>
      </c>
      <c r="E55" s="202">
        <v>34</v>
      </c>
    </row>
    <row r="56" spans="2:5" x14ac:dyDescent="0.3">
      <c r="B56" s="119" t="s">
        <v>3817</v>
      </c>
      <c r="C56" s="119" t="s">
        <v>3818</v>
      </c>
      <c r="D56" s="120" t="s">
        <v>3474</v>
      </c>
      <c r="E56" s="202">
        <v>12</v>
      </c>
    </row>
    <row r="57" spans="2:5" x14ac:dyDescent="0.3">
      <c r="B57" s="119" t="s">
        <v>3527</v>
      </c>
      <c r="C57" s="119" t="s">
        <v>3528</v>
      </c>
      <c r="D57" s="120" t="s">
        <v>3474</v>
      </c>
      <c r="E57" s="202">
        <v>22</v>
      </c>
    </row>
    <row r="58" spans="2:5" x14ac:dyDescent="0.3">
      <c r="B58" s="119" t="s">
        <v>2507</v>
      </c>
      <c r="C58" s="119" t="s">
        <v>2508</v>
      </c>
      <c r="D58" s="120" t="s">
        <v>1776</v>
      </c>
      <c r="E58" s="202">
        <v>23</v>
      </c>
    </row>
    <row r="59" spans="2:5" x14ac:dyDescent="0.3">
      <c r="B59" s="119" t="s">
        <v>639</v>
      </c>
      <c r="C59" s="119" t="s">
        <v>640</v>
      </c>
      <c r="D59" s="120" t="s">
        <v>630</v>
      </c>
      <c r="E59" s="202">
        <v>11</v>
      </c>
    </row>
    <row r="60" spans="2:5" x14ac:dyDescent="0.3">
      <c r="B60" s="119" t="s">
        <v>189</v>
      </c>
      <c r="C60" s="119" t="s">
        <v>190</v>
      </c>
      <c r="D60" s="119" t="s">
        <v>22</v>
      </c>
      <c r="E60" s="202">
        <v>34</v>
      </c>
    </row>
    <row r="61" spans="2:5" x14ac:dyDescent="0.3">
      <c r="B61" s="119" t="s">
        <v>4092</v>
      </c>
      <c r="C61" s="119" t="s">
        <v>4093</v>
      </c>
      <c r="D61" s="120" t="s">
        <v>4033</v>
      </c>
      <c r="E61" s="202">
        <v>22</v>
      </c>
    </row>
    <row r="62" spans="2:5" x14ac:dyDescent="0.3">
      <c r="B62" s="119" t="s">
        <v>807</v>
      </c>
      <c r="C62" s="119" t="s">
        <v>808</v>
      </c>
      <c r="D62" s="120" t="s">
        <v>630</v>
      </c>
      <c r="E62" s="202">
        <v>24</v>
      </c>
    </row>
    <row r="63" spans="2:5" x14ac:dyDescent="0.3">
      <c r="B63" s="119" t="s">
        <v>2355</v>
      </c>
      <c r="C63" s="119" t="s">
        <v>2356</v>
      </c>
      <c r="D63" s="120" t="s">
        <v>1776</v>
      </c>
      <c r="E63" s="202">
        <v>22</v>
      </c>
    </row>
    <row r="64" spans="2:5" x14ac:dyDescent="0.3">
      <c r="B64" s="119" t="s">
        <v>2201</v>
      </c>
      <c r="C64" s="119" t="s">
        <v>2202</v>
      </c>
      <c r="D64" s="120" t="s">
        <v>1776</v>
      </c>
      <c r="E64" s="202">
        <v>24</v>
      </c>
    </row>
    <row r="65" spans="2:5" x14ac:dyDescent="0.3">
      <c r="B65" s="119" t="s">
        <v>3695</v>
      </c>
      <c r="C65" s="119" t="s">
        <v>3696</v>
      </c>
      <c r="D65" s="120" t="s">
        <v>3474</v>
      </c>
      <c r="E65" s="202">
        <v>12</v>
      </c>
    </row>
    <row r="66" spans="2:5" x14ac:dyDescent="0.3">
      <c r="B66" s="119" t="s">
        <v>3248</v>
      </c>
      <c r="C66" s="119" t="s">
        <v>3249</v>
      </c>
      <c r="D66" s="120" t="s">
        <v>2899</v>
      </c>
      <c r="E66" s="202">
        <v>23</v>
      </c>
    </row>
    <row r="67" spans="2:5" x14ac:dyDescent="0.3">
      <c r="B67" s="119" t="s">
        <v>3745</v>
      </c>
      <c r="C67" s="119" t="s">
        <v>3746</v>
      </c>
      <c r="D67" s="120" t="s">
        <v>3474</v>
      </c>
      <c r="E67" s="202">
        <v>22</v>
      </c>
    </row>
    <row r="68" spans="2:5" x14ac:dyDescent="0.3">
      <c r="B68" s="119" t="s">
        <v>809</v>
      </c>
      <c r="C68" s="119" t="s">
        <v>810</v>
      </c>
      <c r="D68" s="120" t="s">
        <v>630</v>
      </c>
      <c r="E68" s="202">
        <v>33</v>
      </c>
    </row>
    <row r="69" spans="2:5" x14ac:dyDescent="0.3">
      <c r="B69" s="119" t="s">
        <v>2687</v>
      </c>
      <c r="C69" s="119" t="s">
        <v>2688</v>
      </c>
      <c r="D69" s="120" t="s">
        <v>2660</v>
      </c>
      <c r="E69" s="202">
        <v>12</v>
      </c>
    </row>
    <row r="70" spans="2:5" x14ac:dyDescent="0.3">
      <c r="B70" s="119" t="s">
        <v>1120</v>
      </c>
      <c r="C70" s="119" t="s">
        <v>1121</v>
      </c>
      <c r="D70" s="120" t="s">
        <v>630</v>
      </c>
      <c r="E70" s="202">
        <v>33</v>
      </c>
    </row>
    <row r="71" spans="2:5" x14ac:dyDescent="0.3">
      <c r="B71" s="119" t="s">
        <v>2665</v>
      </c>
      <c r="C71" s="119" t="s">
        <v>2666</v>
      </c>
      <c r="D71" s="120" t="s">
        <v>2660</v>
      </c>
      <c r="E71" s="202">
        <v>34</v>
      </c>
    </row>
    <row r="72" spans="2:5" x14ac:dyDescent="0.3">
      <c r="B72" s="119" t="s">
        <v>3819</v>
      </c>
      <c r="C72" s="119" t="s">
        <v>3820</v>
      </c>
      <c r="D72" s="120" t="s">
        <v>3474</v>
      </c>
      <c r="E72" s="202">
        <v>22</v>
      </c>
    </row>
    <row r="73" spans="2:5" x14ac:dyDescent="0.3">
      <c r="B73" s="119" t="s">
        <v>2107</v>
      </c>
      <c r="C73" s="119" t="s">
        <v>2108</v>
      </c>
      <c r="D73" s="120" t="s">
        <v>1776</v>
      </c>
      <c r="E73" s="202">
        <v>12</v>
      </c>
    </row>
    <row r="74" spans="2:5" x14ac:dyDescent="0.3">
      <c r="B74" s="119" t="s">
        <v>181</v>
      </c>
      <c r="C74" s="119" t="s">
        <v>182</v>
      </c>
      <c r="D74" s="119" t="s">
        <v>22</v>
      </c>
      <c r="E74" s="202">
        <v>22</v>
      </c>
    </row>
    <row r="75" spans="2:5" x14ac:dyDescent="0.3">
      <c r="B75" s="119" t="s">
        <v>2689</v>
      </c>
      <c r="C75" s="119" t="s">
        <v>2690</v>
      </c>
      <c r="D75" s="120" t="s">
        <v>2660</v>
      </c>
      <c r="E75" s="202">
        <v>22</v>
      </c>
    </row>
    <row r="76" spans="2:5" x14ac:dyDescent="0.3">
      <c r="B76" s="119" t="s">
        <v>2203</v>
      </c>
      <c r="C76" s="119" t="s">
        <v>2204</v>
      </c>
      <c r="D76" s="120" t="s">
        <v>1776</v>
      </c>
      <c r="E76" s="202">
        <v>23</v>
      </c>
    </row>
    <row r="77" spans="2:5" x14ac:dyDescent="0.3">
      <c r="B77" s="119" t="s">
        <v>191</v>
      </c>
      <c r="C77" s="119" t="s">
        <v>192</v>
      </c>
      <c r="D77" s="119" t="s">
        <v>22</v>
      </c>
      <c r="E77" s="202">
        <v>33</v>
      </c>
    </row>
    <row r="78" spans="2:5" x14ac:dyDescent="0.3">
      <c r="B78" s="119" t="s">
        <v>1728</v>
      </c>
      <c r="C78" s="119" t="s">
        <v>1729</v>
      </c>
      <c r="D78" s="120" t="s">
        <v>630</v>
      </c>
      <c r="E78" s="202">
        <v>34</v>
      </c>
    </row>
    <row r="79" spans="2:5" x14ac:dyDescent="0.3">
      <c r="B79" s="119" t="s">
        <v>2151</v>
      </c>
      <c r="C79" s="119" t="s">
        <v>2152</v>
      </c>
      <c r="D79" s="120" t="s">
        <v>1776</v>
      </c>
      <c r="E79" s="202">
        <v>22</v>
      </c>
    </row>
    <row r="80" spans="2:5" x14ac:dyDescent="0.3">
      <c r="B80" s="119" t="s">
        <v>641</v>
      </c>
      <c r="C80" s="119" t="s">
        <v>642</v>
      </c>
      <c r="D80" s="120" t="s">
        <v>630</v>
      </c>
      <c r="E80" s="202">
        <v>23</v>
      </c>
    </row>
    <row r="81" spans="2:5" x14ac:dyDescent="0.3">
      <c r="B81" s="119" t="s">
        <v>3098</v>
      </c>
      <c r="C81" s="119" t="s">
        <v>3099</v>
      </c>
      <c r="D81" s="120" t="s">
        <v>2899</v>
      </c>
      <c r="E81" s="202">
        <v>33</v>
      </c>
    </row>
    <row r="82" spans="2:5" x14ac:dyDescent="0.3">
      <c r="B82" s="119" t="s">
        <v>3004</v>
      </c>
      <c r="C82" s="119" t="s">
        <v>3005</v>
      </c>
      <c r="D82" s="120" t="s">
        <v>2899</v>
      </c>
      <c r="E82" s="202">
        <v>34</v>
      </c>
    </row>
    <row r="83" spans="2:5" x14ac:dyDescent="0.3">
      <c r="B83" s="119" t="s">
        <v>528</v>
      </c>
      <c r="C83" s="119" t="s">
        <v>529</v>
      </c>
      <c r="D83" s="120" t="s">
        <v>365</v>
      </c>
      <c r="E83" s="202">
        <v>23</v>
      </c>
    </row>
    <row r="84" spans="2:5" x14ac:dyDescent="0.3">
      <c r="B84" s="119" t="s">
        <v>2279</v>
      </c>
      <c r="C84" s="119" t="s">
        <v>2280</v>
      </c>
      <c r="D84" s="120" t="s">
        <v>1776</v>
      </c>
      <c r="E84" s="202">
        <v>33</v>
      </c>
    </row>
    <row r="85" spans="2:5" x14ac:dyDescent="0.3">
      <c r="B85" s="119" t="s">
        <v>530</v>
      </c>
      <c r="C85" s="119" t="s">
        <v>531</v>
      </c>
      <c r="D85" s="120" t="s">
        <v>365</v>
      </c>
      <c r="E85" s="202">
        <v>23</v>
      </c>
    </row>
    <row r="86" spans="2:5" x14ac:dyDescent="0.3">
      <c r="B86" s="119" t="s">
        <v>1148</v>
      </c>
      <c r="C86" s="119" t="s">
        <v>1149</v>
      </c>
      <c r="D86" s="120" t="s">
        <v>630</v>
      </c>
      <c r="E86" s="202">
        <v>34</v>
      </c>
    </row>
    <row r="87" spans="2:5" x14ac:dyDescent="0.3">
      <c r="B87" s="119" t="s">
        <v>3475</v>
      </c>
      <c r="C87" s="119" t="s">
        <v>3476</v>
      </c>
      <c r="D87" s="120" t="s">
        <v>3474</v>
      </c>
      <c r="E87" s="202">
        <v>11</v>
      </c>
    </row>
    <row r="88" spans="2:5" x14ac:dyDescent="0.3">
      <c r="B88" s="119" t="s">
        <v>1875</v>
      </c>
      <c r="C88" s="119" t="s">
        <v>1876</v>
      </c>
      <c r="D88" s="120" t="s">
        <v>1776</v>
      </c>
      <c r="E88" s="202">
        <v>23</v>
      </c>
    </row>
    <row r="89" spans="2:5" x14ac:dyDescent="0.3">
      <c r="B89" s="119" t="s">
        <v>2415</v>
      </c>
      <c r="C89" s="119" t="s">
        <v>2416</v>
      </c>
      <c r="D89" s="120" t="s">
        <v>1776</v>
      </c>
      <c r="E89" s="202">
        <v>23</v>
      </c>
    </row>
    <row r="90" spans="2:5" x14ac:dyDescent="0.3">
      <c r="B90" s="119" t="s">
        <v>3955</v>
      </c>
      <c r="C90" s="119" t="s">
        <v>3956</v>
      </c>
      <c r="D90" s="120" t="s">
        <v>3474</v>
      </c>
      <c r="E90" s="202">
        <v>22</v>
      </c>
    </row>
    <row r="91" spans="2:5" x14ac:dyDescent="0.3">
      <c r="B91" s="119" t="s">
        <v>643</v>
      </c>
      <c r="C91" s="119" t="s">
        <v>644</v>
      </c>
      <c r="D91" s="120" t="s">
        <v>630</v>
      </c>
      <c r="E91" s="202">
        <v>22</v>
      </c>
    </row>
    <row r="92" spans="2:5" x14ac:dyDescent="0.3">
      <c r="B92" s="119" t="s">
        <v>1783</v>
      </c>
      <c r="C92" s="119" t="s">
        <v>1784</v>
      </c>
      <c r="D92" s="120" t="s">
        <v>1776</v>
      </c>
      <c r="E92" s="202">
        <v>24</v>
      </c>
    </row>
    <row r="93" spans="2:5" x14ac:dyDescent="0.3">
      <c r="B93" s="119" t="s">
        <v>1344</v>
      </c>
      <c r="C93" s="119" t="s">
        <v>1345</v>
      </c>
      <c r="D93" s="120" t="s">
        <v>630</v>
      </c>
      <c r="E93" s="202">
        <v>23</v>
      </c>
    </row>
    <row r="94" spans="2:5" x14ac:dyDescent="0.3">
      <c r="B94" s="119" t="s">
        <v>1342</v>
      </c>
      <c r="C94" s="119" t="s">
        <v>1343</v>
      </c>
      <c r="D94" s="120" t="s">
        <v>630</v>
      </c>
      <c r="E94" s="202">
        <v>22</v>
      </c>
    </row>
    <row r="95" spans="2:5" x14ac:dyDescent="0.3">
      <c r="B95" s="119" t="s">
        <v>1230</v>
      </c>
      <c r="C95" s="119" t="s">
        <v>1231</v>
      </c>
      <c r="D95" s="120" t="s">
        <v>630</v>
      </c>
      <c r="E95" s="202">
        <v>34</v>
      </c>
    </row>
    <row r="96" spans="2:5" x14ac:dyDescent="0.3">
      <c r="B96" s="119" t="s">
        <v>1430</v>
      </c>
      <c r="C96" s="119" t="s">
        <v>1431</v>
      </c>
      <c r="D96" s="120" t="s">
        <v>630</v>
      </c>
      <c r="E96" s="202">
        <v>24</v>
      </c>
    </row>
    <row r="97" spans="2:5" x14ac:dyDescent="0.3">
      <c r="B97" s="119" t="s">
        <v>3821</v>
      </c>
      <c r="C97" s="119" t="s">
        <v>3822</v>
      </c>
      <c r="D97" s="120" t="s">
        <v>3474</v>
      </c>
      <c r="E97" s="202">
        <v>22</v>
      </c>
    </row>
    <row r="98" spans="2:5" x14ac:dyDescent="0.3">
      <c r="B98" s="119" t="s">
        <v>2109</v>
      </c>
      <c r="C98" s="119" t="s">
        <v>2110</v>
      </c>
      <c r="D98" s="120" t="s">
        <v>1776</v>
      </c>
      <c r="E98" s="202">
        <v>23</v>
      </c>
    </row>
    <row r="99" spans="2:5" x14ac:dyDescent="0.3">
      <c r="B99" s="119" t="s">
        <v>2509</v>
      </c>
      <c r="C99" s="119" t="s">
        <v>2510</v>
      </c>
      <c r="D99" s="120" t="s">
        <v>1776</v>
      </c>
      <c r="E99" s="202">
        <v>23</v>
      </c>
    </row>
    <row r="100" spans="2:5" x14ac:dyDescent="0.3">
      <c r="B100" s="119" t="s">
        <v>2511</v>
      </c>
      <c r="C100" s="119" t="s">
        <v>2512</v>
      </c>
      <c r="D100" s="120" t="s">
        <v>1776</v>
      </c>
      <c r="E100" s="202">
        <v>11</v>
      </c>
    </row>
    <row r="101" spans="2:5" x14ac:dyDescent="0.3">
      <c r="B101" s="119" t="s">
        <v>2513</v>
      </c>
      <c r="C101" s="119" t="s">
        <v>2514</v>
      </c>
      <c r="D101" s="120" t="s">
        <v>1776</v>
      </c>
      <c r="E101" s="202">
        <v>24</v>
      </c>
    </row>
    <row r="102" spans="2:5" x14ac:dyDescent="0.3">
      <c r="B102" s="119" t="s">
        <v>1544</v>
      </c>
      <c r="C102" s="119" t="s">
        <v>1545</v>
      </c>
      <c r="D102" s="120" t="s">
        <v>630</v>
      </c>
      <c r="E102" s="202">
        <v>23</v>
      </c>
    </row>
    <row r="103" spans="2:5" x14ac:dyDescent="0.3">
      <c r="B103" s="119" t="s">
        <v>2281</v>
      </c>
      <c r="C103" s="119" t="s">
        <v>2282</v>
      </c>
      <c r="D103" s="120" t="s">
        <v>1776</v>
      </c>
      <c r="E103" s="202">
        <v>34</v>
      </c>
    </row>
    <row r="104" spans="2:5" x14ac:dyDescent="0.3">
      <c r="B104" s="119" t="s">
        <v>4094</v>
      </c>
      <c r="C104" s="119" t="s">
        <v>4095</v>
      </c>
      <c r="D104" s="120" t="s">
        <v>4033</v>
      </c>
      <c r="E104" s="202">
        <v>33</v>
      </c>
    </row>
    <row r="105" spans="2:5" x14ac:dyDescent="0.3">
      <c r="B105" s="119" t="s">
        <v>765</v>
      </c>
      <c r="C105" s="119" t="s">
        <v>766</v>
      </c>
      <c r="D105" s="120" t="s">
        <v>630</v>
      </c>
      <c r="E105" s="202">
        <v>24</v>
      </c>
    </row>
    <row r="106" spans="2:5" x14ac:dyDescent="0.3">
      <c r="B106" s="119" t="s">
        <v>2283</v>
      </c>
      <c r="C106" s="119" t="s">
        <v>2284</v>
      </c>
      <c r="D106" s="120" t="s">
        <v>1776</v>
      </c>
      <c r="E106" s="202">
        <v>34</v>
      </c>
    </row>
    <row r="107" spans="2:5" x14ac:dyDescent="0.3">
      <c r="B107" s="119" t="s">
        <v>1785</v>
      </c>
      <c r="C107" s="119" t="s">
        <v>1786</v>
      </c>
      <c r="D107" s="120" t="s">
        <v>1776</v>
      </c>
      <c r="E107" s="202">
        <v>34</v>
      </c>
    </row>
    <row r="108" spans="2:5" x14ac:dyDescent="0.3">
      <c r="B108" s="119" t="s">
        <v>811</v>
      </c>
      <c r="C108" s="119" t="s">
        <v>812</v>
      </c>
      <c r="D108" s="120" t="s">
        <v>630</v>
      </c>
      <c r="E108" s="202">
        <v>32</v>
      </c>
    </row>
    <row r="109" spans="2:5" x14ac:dyDescent="0.3">
      <c r="B109" s="119" t="s">
        <v>2515</v>
      </c>
      <c r="C109" s="119" t="s">
        <v>2516</v>
      </c>
      <c r="D109" s="120" t="s">
        <v>1776</v>
      </c>
      <c r="E109" s="202">
        <v>24</v>
      </c>
    </row>
    <row r="110" spans="2:5" x14ac:dyDescent="0.3">
      <c r="B110" s="119" t="s">
        <v>3653</v>
      </c>
      <c r="C110" s="119" t="s">
        <v>3654</v>
      </c>
      <c r="D110" s="120" t="s">
        <v>3474</v>
      </c>
      <c r="E110" s="202">
        <v>33</v>
      </c>
    </row>
    <row r="111" spans="2:5" x14ac:dyDescent="0.3">
      <c r="B111" s="119" t="s">
        <v>2205</v>
      </c>
      <c r="C111" s="119" t="s">
        <v>2206</v>
      </c>
      <c r="D111" s="120" t="s">
        <v>1776</v>
      </c>
      <c r="E111" s="202">
        <v>12</v>
      </c>
    </row>
    <row r="112" spans="2:5" x14ac:dyDescent="0.3">
      <c r="B112" s="119" t="s">
        <v>3823</v>
      </c>
      <c r="C112" s="119" t="s">
        <v>3824</v>
      </c>
      <c r="D112" s="120" t="s">
        <v>3474</v>
      </c>
      <c r="E112" s="202">
        <v>34</v>
      </c>
    </row>
    <row r="113" spans="2:5" x14ac:dyDescent="0.3">
      <c r="B113" s="119" t="s">
        <v>3529</v>
      </c>
      <c r="C113" s="119" t="s">
        <v>3530</v>
      </c>
      <c r="D113" s="120" t="s">
        <v>3474</v>
      </c>
      <c r="E113" s="202">
        <v>12</v>
      </c>
    </row>
    <row r="114" spans="2:5" x14ac:dyDescent="0.3">
      <c r="B114" s="119" t="s">
        <v>3879</v>
      </c>
      <c r="C114" s="119" t="s">
        <v>3880</v>
      </c>
      <c r="D114" s="120" t="s">
        <v>3474</v>
      </c>
      <c r="E114" s="202">
        <v>34</v>
      </c>
    </row>
    <row r="115" spans="2:5" x14ac:dyDescent="0.3">
      <c r="B115" s="119" t="s">
        <v>2613</v>
      </c>
      <c r="C115" s="119" t="s">
        <v>2614</v>
      </c>
      <c r="D115" s="120" t="s">
        <v>1776</v>
      </c>
      <c r="E115" s="202">
        <v>23</v>
      </c>
    </row>
    <row r="116" spans="2:5" x14ac:dyDescent="0.3">
      <c r="B116" s="119" t="s">
        <v>3100</v>
      </c>
      <c r="C116" s="119" t="s">
        <v>3101</v>
      </c>
      <c r="D116" s="120" t="s">
        <v>2899</v>
      </c>
      <c r="E116" s="202">
        <v>33</v>
      </c>
    </row>
    <row r="117" spans="2:5" x14ac:dyDescent="0.3">
      <c r="B117" s="119" t="s">
        <v>532</v>
      </c>
      <c r="C117" s="119" t="s">
        <v>533</v>
      </c>
      <c r="D117" s="120" t="s">
        <v>365</v>
      </c>
      <c r="E117" s="202">
        <v>24</v>
      </c>
    </row>
    <row r="118" spans="2:5" x14ac:dyDescent="0.3">
      <c r="B118" s="119" t="s">
        <v>3348</v>
      </c>
      <c r="C118" s="119" t="s">
        <v>3349</v>
      </c>
      <c r="D118" s="120" t="s">
        <v>2899</v>
      </c>
      <c r="E118" s="202">
        <v>33</v>
      </c>
    </row>
    <row r="119" spans="2:5" x14ac:dyDescent="0.3">
      <c r="B119" s="119" t="s">
        <v>767</v>
      </c>
      <c r="C119" s="119" t="s">
        <v>768</v>
      </c>
      <c r="D119" s="120" t="s">
        <v>630</v>
      </c>
      <c r="E119" s="202">
        <v>32</v>
      </c>
    </row>
    <row r="120" spans="2:5" x14ac:dyDescent="0.3">
      <c r="B120" s="119" t="s">
        <v>1622</v>
      </c>
      <c r="C120" s="119" t="s">
        <v>1623</v>
      </c>
      <c r="D120" s="120" t="s">
        <v>630</v>
      </c>
      <c r="E120" s="202">
        <v>22</v>
      </c>
    </row>
    <row r="121" spans="2:5" x14ac:dyDescent="0.3">
      <c r="B121" s="119" t="s">
        <v>1614</v>
      </c>
      <c r="C121" s="119" t="s">
        <v>1615</v>
      </c>
      <c r="D121" s="120" t="s">
        <v>630</v>
      </c>
      <c r="E121" s="202">
        <v>22</v>
      </c>
    </row>
    <row r="122" spans="2:5" x14ac:dyDescent="0.3">
      <c r="B122" s="119" t="s">
        <v>2765</v>
      </c>
      <c r="C122" s="119" t="s">
        <v>2766</v>
      </c>
      <c r="D122" s="120" t="s">
        <v>2660</v>
      </c>
      <c r="E122" s="202">
        <v>32</v>
      </c>
    </row>
    <row r="123" spans="2:5" x14ac:dyDescent="0.3">
      <c r="B123" s="119" t="s">
        <v>3440</v>
      </c>
      <c r="C123" s="119" t="s">
        <v>3441</v>
      </c>
      <c r="D123" s="120" t="s">
        <v>2899</v>
      </c>
      <c r="E123" s="202">
        <v>33</v>
      </c>
    </row>
    <row r="124" spans="2:5" x14ac:dyDescent="0.3">
      <c r="B124" s="119" t="s">
        <v>1953</v>
      </c>
      <c r="C124" s="119" t="s">
        <v>1954</v>
      </c>
      <c r="D124" s="120" t="s">
        <v>1776</v>
      </c>
      <c r="E124" s="202">
        <v>32</v>
      </c>
    </row>
    <row r="125" spans="2:5" x14ac:dyDescent="0.3">
      <c r="B125" s="119" t="s">
        <v>905</v>
      </c>
      <c r="C125" s="119" t="s">
        <v>906</v>
      </c>
      <c r="D125" s="120" t="s">
        <v>630</v>
      </c>
      <c r="E125" s="202">
        <v>34</v>
      </c>
    </row>
    <row r="126" spans="2:5" x14ac:dyDescent="0.3">
      <c r="B126" s="119" t="s">
        <v>2417</v>
      </c>
      <c r="C126" s="119" t="s">
        <v>2418</v>
      </c>
      <c r="D126" s="120" t="s">
        <v>1776</v>
      </c>
      <c r="E126" s="202">
        <v>23</v>
      </c>
    </row>
    <row r="127" spans="2:5" x14ac:dyDescent="0.3">
      <c r="B127" s="119" t="s">
        <v>3697</v>
      </c>
      <c r="C127" s="119" t="s">
        <v>3698</v>
      </c>
      <c r="D127" s="120" t="s">
        <v>3474</v>
      </c>
      <c r="E127" s="202">
        <v>12</v>
      </c>
    </row>
    <row r="128" spans="2:5" x14ac:dyDescent="0.3">
      <c r="B128" s="119" t="s">
        <v>2763</v>
      </c>
      <c r="C128" s="119" t="s">
        <v>2764</v>
      </c>
      <c r="D128" s="120" t="s">
        <v>2660</v>
      </c>
      <c r="E128" s="202">
        <v>32</v>
      </c>
    </row>
    <row r="129" spans="2:5" x14ac:dyDescent="0.3">
      <c r="B129" s="119" t="s">
        <v>1955</v>
      </c>
      <c r="C129" s="119" t="s">
        <v>1956</v>
      </c>
      <c r="D129" s="120" t="s">
        <v>1776</v>
      </c>
      <c r="E129" s="202">
        <v>32</v>
      </c>
    </row>
    <row r="130" spans="2:5" x14ac:dyDescent="0.3">
      <c r="B130" s="119" t="s">
        <v>460</v>
      </c>
      <c r="C130" s="119" t="s">
        <v>461</v>
      </c>
      <c r="D130" s="120" t="s">
        <v>365</v>
      </c>
      <c r="E130" s="202">
        <v>33</v>
      </c>
    </row>
    <row r="131" spans="2:5" x14ac:dyDescent="0.3">
      <c r="B131" s="119" t="s">
        <v>2163</v>
      </c>
      <c r="C131" s="119" t="s">
        <v>2164</v>
      </c>
      <c r="D131" s="120" t="s">
        <v>1776</v>
      </c>
      <c r="E131" s="202">
        <v>24</v>
      </c>
    </row>
    <row r="132" spans="2:5" x14ac:dyDescent="0.3">
      <c r="B132" s="119" t="s">
        <v>2457</v>
      </c>
      <c r="C132" s="119" t="s">
        <v>2458</v>
      </c>
      <c r="D132" s="120" t="s">
        <v>1776</v>
      </c>
      <c r="E132" s="202">
        <v>23</v>
      </c>
    </row>
    <row r="133" spans="2:5" x14ac:dyDescent="0.3">
      <c r="B133" s="119" t="s">
        <v>3124</v>
      </c>
      <c r="C133" s="119" t="s">
        <v>3125</v>
      </c>
      <c r="D133" s="120" t="s">
        <v>2899</v>
      </c>
      <c r="E133" s="202">
        <v>33</v>
      </c>
    </row>
    <row r="134" spans="2:5" x14ac:dyDescent="0.3">
      <c r="B134" s="119" t="s">
        <v>813</v>
      </c>
      <c r="C134" s="119" t="s">
        <v>814</v>
      </c>
      <c r="D134" s="120" t="s">
        <v>630</v>
      </c>
      <c r="E134" s="202">
        <v>23</v>
      </c>
    </row>
    <row r="135" spans="2:5" x14ac:dyDescent="0.3">
      <c r="B135" s="119" t="s">
        <v>3442</v>
      </c>
      <c r="C135" s="119" t="s">
        <v>3443</v>
      </c>
      <c r="D135" s="120" t="s">
        <v>2899</v>
      </c>
      <c r="E135" s="202">
        <v>34</v>
      </c>
    </row>
    <row r="136" spans="2:5" x14ac:dyDescent="0.3">
      <c r="B136" s="119" t="s">
        <v>171</v>
      </c>
      <c r="C136" s="119" t="s">
        <v>172</v>
      </c>
      <c r="D136" s="119" t="s">
        <v>22</v>
      </c>
      <c r="E136" s="202">
        <v>22</v>
      </c>
    </row>
    <row r="137" spans="2:5" x14ac:dyDescent="0.3">
      <c r="B137" s="119" t="s">
        <v>1993</v>
      </c>
      <c r="C137" s="119" t="s">
        <v>1994</v>
      </c>
      <c r="D137" s="120" t="s">
        <v>1776</v>
      </c>
      <c r="E137" s="202">
        <v>22</v>
      </c>
    </row>
    <row r="138" spans="2:5" x14ac:dyDescent="0.3">
      <c r="B138" s="119" t="s">
        <v>1616</v>
      </c>
      <c r="C138" s="119" t="s">
        <v>1617</v>
      </c>
      <c r="D138" s="120" t="s">
        <v>630</v>
      </c>
      <c r="E138" s="202">
        <v>34</v>
      </c>
    </row>
    <row r="139" spans="2:5" x14ac:dyDescent="0.3">
      <c r="B139" s="119" t="s">
        <v>590</v>
      </c>
      <c r="C139" s="119" t="s">
        <v>591</v>
      </c>
      <c r="D139" s="120" t="s">
        <v>365</v>
      </c>
      <c r="E139" s="202">
        <v>24</v>
      </c>
    </row>
    <row r="140" spans="2:5" x14ac:dyDescent="0.3">
      <c r="B140" s="119" t="s">
        <v>299</v>
      </c>
      <c r="C140" s="119" t="s">
        <v>300</v>
      </c>
      <c r="D140" s="119" t="s">
        <v>22</v>
      </c>
      <c r="E140" s="202">
        <v>34</v>
      </c>
    </row>
    <row r="141" spans="2:5" x14ac:dyDescent="0.3">
      <c r="B141" s="119" t="s">
        <v>1768</v>
      </c>
      <c r="C141" s="119" t="s">
        <v>1769</v>
      </c>
      <c r="D141" s="120" t="s">
        <v>630</v>
      </c>
      <c r="E141" s="202">
        <v>34</v>
      </c>
    </row>
    <row r="142" spans="2:5" x14ac:dyDescent="0.3">
      <c r="B142" s="119" t="s">
        <v>2685</v>
      </c>
      <c r="C142" s="119" t="s">
        <v>2686</v>
      </c>
      <c r="D142" s="120" t="s">
        <v>2660</v>
      </c>
      <c r="E142" s="202">
        <v>12</v>
      </c>
    </row>
    <row r="143" spans="2:5" x14ac:dyDescent="0.3">
      <c r="B143" s="119" t="s">
        <v>709</v>
      </c>
      <c r="C143" s="119" t="s">
        <v>710</v>
      </c>
      <c r="D143" s="120" t="s">
        <v>630</v>
      </c>
      <c r="E143" s="202">
        <v>12</v>
      </c>
    </row>
    <row r="144" spans="2:5" x14ac:dyDescent="0.3">
      <c r="B144" s="119" t="s">
        <v>3388</v>
      </c>
      <c r="C144" s="119" t="s">
        <v>3389</v>
      </c>
      <c r="D144" s="120" t="s">
        <v>2899</v>
      </c>
      <c r="E144" s="202">
        <v>34</v>
      </c>
    </row>
    <row r="145" spans="2:5" x14ac:dyDescent="0.3">
      <c r="B145" s="119" t="s">
        <v>2615</v>
      </c>
      <c r="C145" s="119" t="s">
        <v>2616</v>
      </c>
      <c r="D145" s="120" t="s">
        <v>1776</v>
      </c>
      <c r="E145" s="202">
        <v>22</v>
      </c>
    </row>
    <row r="146" spans="2:5" x14ac:dyDescent="0.3">
      <c r="B146" s="119" t="s">
        <v>1949</v>
      </c>
      <c r="C146" s="119" t="s">
        <v>1950</v>
      </c>
      <c r="D146" s="120" t="s">
        <v>1776</v>
      </c>
      <c r="E146" s="202">
        <v>33</v>
      </c>
    </row>
    <row r="147" spans="2:5" x14ac:dyDescent="0.3">
      <c r="B147" s="119" t="s">
        <v>711</v>
      </c>
      <c r="C147" s="119" t="s">
        <v>712</v>
      </c>
      <c r="D147" s="120" t="s">
        <v>630</v>
      </c>
      <c r="E147" s="202">
        <v>11</v>
      </c>
    </row>
    <row r="148" spans="2:5" x14ac:dyDescent="0.3">
      <c r="B148" s="119" t="s">
        <v>359</v>
      </c>
      <c r="C148" s="119" t="s">
        <v>360</v>
      </c>
      <c r="D148" s="119" t="s">
        <v>22</v>
      </c>
      <c r="E148" s="202">
        <v>34</v>
      </c>
    </row>
    <row r="149" spans="2:5" x14ac:dyDescent="0.3">
      <c r="B149" s="119" t="s">
        <v>462</v>
      </c>
      <c r="C149" s="119" t="s">
        <v>463</v>
      </c>
      <c r="D149" s="120" t="s">
        <v>365</v>
      </c>
      <c r="E149" s="202">
        <v>23</v>
      </c>
    </row>
    <row r="150" spans="2:5" x14ac:dyDescent="0.3">
      <c r="B150" s="119" t="s">
        <v>3192</v>
      </c>
      <c r="C150" s="119" t="s">
        <v>3193</v>
      </c>
      <c r="D150" s="120" t="s">
        <v>2899</v>
      </c>
      <c r="E150" s="202">
        <v>12</v>
      </c>
    </row>
    <row r="151" spans="2:5" x14ac:dyDescent="0.3">
      <c r="B151" s="119" t="s">
        <v>1730</v>
      </c>
      <c r="C151" s="119" t="s">
        <v>1731</v>
      </c>
      <c r="D151" s="120" t="s">
        <v>630</v>
      </c>
      <c r="E151" s="202">
        <v>34</v>
      </c>
    </row>
    <row r="152" spans="2:5" x14ac:dyDescent="0.3">
      <c r="B152" s="119" t="s">
        <v>4031</v>
      </c>
      <c r="C152" s="119" t="s">
        <v>4032</v>
      </c>
      <c r="D152" s="120" t="s">
        <v>4033</v>
      </c>
      <c r="E152" s="202">
        <v>22</v>
      </c>
    </row>
    <row r="153" spans="2:5" x14ac:dyDescent="0.3">
      <c r="B153" s="119" t="s">
        <v>183</v>
      </c>
      <c r="C153" s="119" t="s">
        <v>184</v>
      </c>
      <c r="D153" s="119" t="s">
        <v>22</v>
      </c>
      <c r="E153" s="202">
        <v>23</v>
      </c>
    </row>
    <row r="154" spans="2:5" x14ac:dyDescent="0.3">
      <c r="B154" s="119" t="s">
        <v>2153</v>
      </c>
      <c r="C154" s="119" t="s">
        <v>2154</v>
      </c>
      <c r="D154" s="120" t="s">
        <v>1776</v>
      </c>
      <c r="E154" s="202">
        <v>22</v>
      </c>
    </row>
    <row r="155" spans="2:5" x14ac:dyDescent="0.3">
      <c r="B155" s="119" t="s">
        <v>3531</v>
      </c>
      <c r="C155" s="119" t="s">
        <v>3532</v>
      </c>
      <c r="D155" s="120" t="s">
        <v>3474</v>
      </c>
      <c r="E155" s="202">
        <v>12</v>
      </c>
    </row>
    <row r="156" spans="2:5" x14ac:dyDescent="0.3">
      <c r="B156" s="119" t="s">
        <v>645</v>
      </c>
      <c r="C156" s="119" t="s">
        <v>646</v>
      </c>
      <c r="D156" s="120" t="s">
        <v>630</v>
      </c>
      <c r="E156" s="202">
        <v>23</v>
      </c>
    </row>
    <row r="157" spans="2:5" x14ac:dyDescent="0.3">
      <c r="B157" s="119" t="s">
        <v>769</v>
      </c>
      <c r="C157" s="119" t="s">
        <v>770</v>
      </c>
      <c r="D157" s="120" t="s">
        <v>630</v>
      </c>
      <c r="E157" s="202">
        <v>34</v>
      </c>
    </row>
    <row r="158" spans="2:5" x14ac:dyDescent="0.3">
      <c r="B158" s="119" t="s">
        <v>2517</v>
      </c>
      <c r="C158" s="119" t="s">
        <v>2518</v>
      </c>
      <c r="D158" s="120" t="s">
        <v>1776</v>
      </c>
      <c r="E158" s="202">
        <v>23</v>
      </c>
    </row>
    <row r="159" spans="2:5" x14ac:dyDescent="0.3">
      <c r="B159" s="119" t="s">
        <v>464</v>
      </c>
      <c r="C159" s="119" t="s">
        <v>465</v>
      </c>
      <c r="D159" s="120" t="s">
        <v>365</v>
      </c>
      <c r="E159" s="202">
        <v>22</v>
      </c>
    </row>
    <row r="160" spans="2:5" x14ac:dyDescent="0.3">
      <c r="B160" s="119" t="s">
        <v>1065</v>
      </c>
      <c r="C160" s="119" t="s">
        <v>1066</v>
      </c>
      <c r="D160" s="120" t="s">
        <v>630</v>
      </c>
      <c r="E160" s="202">
        <v>24</v>
      </c>
    </row>
    <row r="161" spans="2:5" x14ac:dyDescent="0.3">
      <c r="B161" s="119" t="s">
        <v>2691</v>
      </c>
      <c r="C161" s="119" t="s">
        <v>2692</v>
      </c>
      <c r="D161" s="120" t="s">
        <v>2660</v>
      </c>
      <c r="E161" s="202">
        <v>12</v>
      </c>
    </row>
    <row r="162" spans="2:5" x14ac:dyDescent="0.3">
      <c r="B162" s="119" t="s">
        <v>1150</v>
      </c>
      <c r="C162" s="119" t="s">
        <v>1151</v>
      </c>
      <c r="D162" s="120" t="s">
        <v>630</v>
      </c>
      <c r="E162" s="202">
        <v>22</v>
      </c>
    </row>
    <row r="163" spans="2:5" x14ac:dyDescent="0.3">
      <c r="B163" s="119" t="s">
        <v>713</v>
      </c>
      <c r="C163" s="119" t="s">
        <v>714</v>
      </c>
      <c r="D163" s="120" t="s">
        <v>630</v>
      </c>
      <c r="E163" s="202">
        <v>12</v>
      </c>
    </row>
    <row r="164" spans="2:5" x14ac:dyDescent="0.3">
      <c r="B164" s="119" t="s">
        <v>2693</v>
      </c>
      <c r="C164" s="119" t="s">
        <v>2694</v>
      </c>
      <c r="D164" s="120" t="s">
        <v>2660</v>
      </c>
      <c r="E164" s="202">
        <v>23</v>
      </c>
    </row>
    <row r="165" spans="2:5" x14ac:dyDescent="0.3">
      <c r="B165" s="119" t="s">
        <v>1232</v>
      </c>
      <c r="C165" s="119" t="s">
        <v>1233</v>
      </c>
      <c r="D165" s="120" t="s">
        <v>630</v>
      </c>
      <c r="E165" s="202">
        <v>33</v>
      </c>
    </row>
    <row r="166" spans="2:5" x14ac:dyDescent="0.3">
      <c r="B166" s="119" t="s">
        <v>301</v>
      </c>
      <c r="C166" s="119" t="s">
        <v>302</v>
      </c>
      <c r="D166" s="119" t="s">
        <v>22</v>
      </c>
      <c r="E166" s="202">
        <v>34</v>
      </c>
    </row>
    <row r="167" spans="2:5" x14ac:dyDescent="0.3">
      <c r="B167" s="119" t="s">
        <v>3881</v>
      </c>
      <c r="C167" s="119" t="s">
        <v>3882</v>
      </c>
      <c r="D167" s="120" t="s">
        <v>3474</v>
      </c>
      <c r="E167" s="202">
        <v>24</v>
      </c>
    </row>
    <row r="168" spans="2:5" x14ac:dyDescent="0.3">
      <c r="B168" s="119" t="s">
        <v>4096</v>
      </c>
      <c r="C168" s="119" t="s">
        <v>4097</v>
      </c>
      <c r="D168" s="120" t="s">
        <v>4033</v>
      </c>
      <c r="E168" s="202">
        <v>22</v>
      </c>
    </row>
    <row r="169" spans="2:5" x14ac:dyDescent="0.3">
      <c r="B169" s="119" t="s">
        <v>647</v>
      </c>
      <c r="C169" s="119" t="s">
        <v>648</v>
      </c>
      <c r="D169" s="120" t="s">
        <v>630</v>
      </c>
      <c r="E169" s="202">
        <v>22</v>
      </c>
    </row>
    <row r="170" spans="2:5" x14ac:dyDescent="0.3">
      <c r="B170" s="119" t="s">
        <v>3883</v>
      </c>
      <c r="C170" s="119" t="s">
        <v>3884</v>
      </c>
      <c r="D170" s="120" t="s">
        <v>3474</v>
      </c>
      <c r="E170" s="202">
        <v>24</v>
      </c>
    </row>
    <row r="171" spans="2:5" x14ac:dyDescent="0.3">
      <c r="B171" s="119" t="s">
        <v>3885</v>
      </c>
      <c r="C171" s="119" t="s">
        <v>3886</v>
      </c>
      <c r="D171" s="120" t="s">
        <v>3474</v>
      </c>
      <c r="E171" s="202">
        <v>22</v>
      </c>
    </row>
    <row r="172" spans="2:5" x14ac:dyDescent="0.3">
      <c r="B172" s="119" t="s">
        <v>1302</v>
      </c>
      <c r="C172" s="119" t="s">
        <v>1303</v>
      </c>
      <c r="D172" s="120" t="s">
        <v>630</v>
      </c>
      <c r="E172" s="202">
        <v>12</v>
      </c>
    </row>
    <row r="173" spans="2:5" x14ac:dyDescent="0.3">
      <c r="B173" s="119" t="s">
        <v>121</v>
      </c>
      <c r="C173" s="119" t="s">
        <v>122</v>
      </c>
      <c r="D173" s="119" t="s">
        <v>22</v>
      </c>
      <c r="E173" s="202">
        <v>34</v>
      </c>
    </row>
    <row r="174" spans="2:5" x14ac:dyDescent="0.3">
      <c r="B174" s="119" t="s">
        <v>4098</v>
      </c>
      <c r="C174" s="119" t="s">
        <v>4099</v>
      </c>
      <c r="D174" s="120" t="s">
        <v>4033</v>
      </c>
      <c r="E174" s="202">
        <v>23</v>
      </c>
    </row>
    <row r="175" spans="2:5" x14ac:dyDescent="0.3">
      <c r="B175" s="119" t="s">
        <v>3533</v>
      </c>
      <c r="C175" s="119" t="s">
        <v>3534</v>
      </c>
      <c r="D175" s="120" t="s">
        <v>3474</v>
      </c>
      <c r="E175" s="202">
        <v>12</v>
      </c>
    </row>
    <row r="176" spans="2:5" x14ac:dyDescent="0.3">
      <c r="B176" s="119" t="s">
        <v>3250</v>
      </c>
      <c r="C176" s="119" t="s">
        <v>3251</v>
      </c>
      <c r="D176" s="120" t="s">
        <v>2899</v>
      </c>
      <c r="E176" s="202">
        <v>23</v>
      </c>
    </row>
    <row r="177" spans="2:5" x14ac:dyDescent="0.3">
      <c r="B177" s="119" t="s">
        <v>1023</v>
      </c>
      <c r="C177" s="119" t="s">
        <v>1024</v>
      </c>
      <c r="D177" s="120" t="s">
        <v>630</v>
      </c>
      <c r="E177" s="202">
        <v>12</v>
      </c>
    </row>
    <row r="178" spans="2:5" x14ac:dyDescent="0.3">
      <c r="B178" s="119" t="s">
        <v>2767</v>
      </c>
      <c r="C178" s="119" t="s">
        <v>2768</v>
      </c>
      <c r="D178" s="120" t="s">
        <v>2660</v>
      </c>
      <c r="E178" s="202">
        <v>22</v>
      </c>
    </row>
    <row r="179" spans="2:5" x14ac:dyDescent="0.3">
      <c r="B179" s="119" t="s">
        <v>1152</v>
      </c>
      <c r="C179" s="119" t="s">
        <v>1153</v>
      </c>
      <c r="D179" s="120" t="s">
        <v>630</v>
      </c>
      <c r="E179" s="202">
        <v>24</v>
      </c>
    </row>
    <row r="180" spans="2:5" x14ac:dyDescent="0.3">
      <c r="B180" s="119" t="s">
        <v>4100</v>
      </c>
      <c r="C180" s="119" t="s">
        <v>4101</v>
      </c>
      <c r="D180" s="120" t="s">
        <v>4033</v>
      </c>
      <c r="E180" s="202">
        <v>33</v>
      </c>
    </row>
    <row r="181" spans="2:5" x14ac:dyDescent="0.3">
      <c r="B181" s="119" t="s">
        <v>564</v>
      </c>
      <c r="C181" s="119" t="s">
        <v>565</v>
      </c>
      <c r="D181" s="120" t="s">
        <v>365</v>
      </c>
      <c r="E181" s="202">
        <v>22</v>
      </c>
    </row>
    <row r="182" spans="2:5" x14ac:dyDescent="0.3">
      <c r="B182" s="119" t="s">
        <v>1154</v>
      </c>
      <c r="C182" s="119" t="s">
        <v>1155</v>
      </c>
      <c r="D182" s="120" t="s">
        <v>630</v>
      </c>
      <c r="E182" s="202">
        <v>22</v>
      </c>
    </row>
    <row r="183" spans="2:5" x14ac:dyDescent="0.3">
      <c r="B183" s="119" t="s">
        <v>4034</v>
      </c>
      <c r="C183" s="119" t="s">
        <v>4035</v>
      </c>
      <c r="D183" s="120" t="s">
        <v>4033</v>
      </c>
      <c r="E183" s="202">
        <v>23</v>
      </c>
    </row>
    <row r="184" spans="2:5" x14ac:dyDescent="0.3">
      <c r="B184" s="119" t="s">
        <v>4036</v>
      </c>
      <c r="C184" s="119" t="s">
        <v>4037</v>
      </c>
      <c r="D184" s="120" t="s">
        <v>4033</v>
      </c>
      <c r="E184" s="202">
        <v>11</v>
      </c>
    </row>
    <row r="185" spans="2:5" x14ac:dyDescent="0.3">
      <c r="B185" s="119" t="s">
        <v>4038</v>
      </c>
      <c r="C185" s="119" t="s">
        <v>4039</v>
      </c>
      <c r="D185" s="120" t="s">
        <v>4033</v>
      </c>
      <c r="E185" s="202">
        <v>11</v>
      </c>
    </row>
    <row r="186" spans="2:5" x14ac:dyDescent="0.3">
      <c r="B186" s="119" t="s">
        <v>763</v>
      </c>
      <c r="C186" s="119" t="s">
        <v>764</v>
      </c>
      <c r="D186" s="120" t="s">
        <v>630</v>
      </c>
      <c r="E186" s="202">
        <v>24</v>
      </c>
    </row>
    <row r="187" spans="2:5" x14ac:dyDescent="0.3">
      <c r="B187" s="119" t="s">
        <v>1234</v>
      </c>
      <c r="C187" s="119" t="s">
        <v>1235</v>
      </c>
      <c r="D187" s="120" t="s">
        <v>630</v>
      </c>
      <c r="E187" s="202">
        <v>22</v>
      </c>
    </row>
    <row r="188" spans="2:5" x14ac:dyDescent="0.3">
      <c r="B188" s="119" t="s">
        <v>71</v>
      </c>
      <c r="C188" s="119" t="s">
        <v>72</v>
      </c>
      <c r="D188" s="119" t="s">
        <v>22</v>
      </c>
      <c r="E188" s="202">
        <v>34</v>
      </c>
    </row>
    <row r="189" spans="2:5" x14ac:dyDescent="0.3">
      <c r="B189" s="119" t="s">
        <v>1432</v>
      </c>
      <c r="C189" s="119" t="s">
        <v>1433</v>
      </c>
      <c r="D189" s="120" t="s">
        <v>630</v>
      </c>
      <c r="E189" s="202">
        <v>22</v>
      </c>
    </row>
    <row r="190" spans="2:5" x14ac:dyDescent="0.3">
      <c r="B190" s="119" t="s">
        <v>2841</v>
      </c>
      <c r="C190" s="119" t="s">
        <v>2842</v>
      </c>
      <c r="D190" s="120" t="s">
        <v>2660</v>
      </c>
      <c r="E190" s="202">
        <v>32</v>
      </c>
    </row>
    <row r="191" spans="2:5" x14ac:dyDescent="0.3">
      <c r="B191" s="119" t="s">
        <v>4040</v>
      </c>
      <c r="C191" s="119" t="s">
        <v>4041</v>
      </c>
      <c r="D191" s="120" t="s">
        <v>4033</v>
      </c>
      <c r="E191" s="202">
        <v>24</v>
      </c>
    </row>
    <row r="192" spans="2:5" x14ac:dyDescent="0.3">
      <c r="B192" s="119" t="s">
        <v>3957</v>
      </c>
      <c r="C192" s="119" t="s">
        <v>3958</v>
      </c>
      <c r="D192" s="120" t="s">
        <v>3474</v>
      </c>
      <c r="E192" s="202">
        <v>34</v>
      </c>
    </row>
    <row r="193" spans="2:5" x14ac:dyDescent="0.3">
      <c r="B193" s="119" t="s">
        <v>3699</v>
      </c>
      <c r="C193" s="119" t="s">
        <v>3700</v>
      </c>
      <c r="D193" s="120" t="s">
        <v>3474</v>
      </c>
      <c r="E193" s="202">
        <v>24</v>
      </c>
    </row>
    <row r="194" spans="2:5" x14ac:dyDescent="0.3">
      <c r="B194" s="119" t="s">
        <v>1434</v>
      </c>
      <c r="C194" s="119" t="s">
        <v>1435</v>
      </c>
      <c r="D194" s="120" t="s">
        <v>630</v>
      </c>
      <c r="E194" s="202">
        <v>23</v>
      </c>
    </row>
    <row r="195" spans="2:5" x14ac:dyDescent="0.3">
      <c r="B195" s="119" t="s">
        <v>895</v>
      </c>
      <c r="C195" s="119" t="s">
        <v>896</v>
      </c>
      <c r="D195" s="120" t="s">
        <v>630</v>
      </c>
      <c r="E195" s="202">
        <v>34</v>
      </c>
    </row>
    <row r="196" spans="2:5" x14ac:dyDescent="0.3">
      <c r="B196" s="119" t="s">
        <v>1787</v>
      </c>
      <c r="C196" s="119" t="s">
        <v>1788</v>
      </c>
      <c r="D196" s="120" t="s">
        <v>1776</v>
      </c>
      <c r="E196" s="202">
        <v>11</v>
      </c>
    </row>
    <row r="197" spans="2:5" x14ac:dyDescent="0.3">
      <c r="B197" s="119" t="s">
        <v>4102</v>
      </c>
      <c r="C197" s="119" t="s">
        <v>4103</v>
      </c>
      <c r="D197" s="120" t="s">
        <v>4033</v>
      </c>
      <c r="E197" s="202">
        <v>11</v>
      </c>
    </row>
    <row r="198" spans="2:5" x14ac:dyDescent="0.3">
      <c r="B198" s="119" t="s">
        <v>1346</v>
      </c>
      <c r="C198" s="119" t="s">
        <v>1347</v>
      </c>
      <c r="D198" s="120" t="s">
        <v>630</v>
      </c>
      <c r="E198" s="202">
        <v>22</v>
      </c>
    </row>
    <row r="199" spans="2:5" x14ac:dyDescent="0.3">
      <c r="B199" s="119" t="s">
        <v>3310</v>
      </c>
      <c r="C199" s="119" t="s">
        <v>3311</v>
      </c>
      <c r="D199" s="120" t="s">
        <v>2899</v>
      </c>
      <c r="E199" s="202">
        <v>24</v>
      </c>
    </row>
    <row r="200" spans="2:5" x14ac:dyDescent="0.3">
      <c r="B200" s="119" t="s">
        <v>3701</v>
      </c>
      <c r="C200" s="119" t="s">
        <v>3702</v>
      </c>
      <c r="D200" s="120" t="s">
        <v>3474</v>
      </c>
      <c r="E200" s="202">
        <v>23</v>
      </c>
    </row>
    <row r="201" spans="2:5" x14ac:dyDescent="0.3">
      <c r="B201" s="119" t="s">
        <v>25</v>
      </c>
      <c r="C201" s="119" t="s">
        <v>26</v>
      </c>
      <c r="D201" s="119" t="s">
        <v>22</v>
      </c>
      <c r="E201" s="202">
        <v>22</v>
      </c>
    </row>
    <row r="202" spans="2:5" x14ac:dyDescent="0.3">
      <c r="B202" s="119" t="s">
        <v>1304</v>
      </c>
      <c r="C202" s="119" t="s">
        <v>1305</v>
      </c>
      <c r="D202" s="120" t="s">
        <v>630</v>
      </c>
      <c r="E202" s="202">
        <v>22</v>
      </c>
    </row>
    <row r="203" spans="2:5" x14ac:dyDescent="0.3">
      <c r="B203" s="119" t="s">
        <v>1348</v>
      </c>
      <c r="C203" s="119" t="s">
        <v>1349</v>
      </c>
      <c r="D203" s="120" t="s">
        <v>630</v>
      </c>
      <c r="E203" s="202">
        <v>23</v>
      </c>
    </row>
    <row r="204" spans="2:5" x14ac:dyDescent="0.3">
      <c r="B204" s="119" t="s">
        <v>3887</v>
      </c>
      <c r="C204" s="119" t="s">
        <v>3888</v>
      </c>
      <c r="D204" s="120" t="s">
        <v>3474</v>
      </c>
      <c r="E204" s="202">
        <v>12</v>
      </c>
    </row>
    <row r="205" spans="2:5" x14ac:dyDescent="0.3">
      <c r="B205" s="119" t="s">
        <v>3655</v>
      </c>
      <c r="C205" s="119" t="s">
        <v>3656</v>
      </c>
      <c r="D205" s="120" t="s">
        <v>3474</v>
      </c>
      <c r="E205" s="202">
        <v>22</v>
      </c>
    </row>
    <row r="206" spans="2:5" x14ac:dyDescent="0.3">
      <c r="B206" s="119" t="s">
        <v>3703</v>
      </c>
      <c r="C206" s="119" t="s">
        <v>3704</v>
      </c>
      <c r="D206" s="120" t="s">
        <v>3474</v>
      </c>
      <c r="E206" s="202">
        <v>22</v>
      </c>
    </row>
    <row r="207" spans="2:5" x14ac:dyDescent="0.3">
      <c r="B207" s="119" t="s">
        <v>1660</v>
      </c>
      <c r="C207" s="119" t="s">
        <v>1661</v>
      </c>
      <c r="D207" s="120" t="s">
        <v>630</v>
      </c>
      <c r="E207" s="202">
        <v>24</v>
      </c>
    </row>
    <row r="208" spans="2:5" x14ac:dyDescent="0.3">
      <c r="B208" s="119" t="s">
        <v>3959</v>
      </c>
      <c r="C208" s="119" t="s">
        <v>3960</v>
      </c>
      <c r="D208" s="120" t="s">
        <v>3474</v>
      </c>
      <c r="E208" s="202">
        <v>24</v>
      </c>
    </row>
    <row r="209" spans="2:5" x14ac:dyDescent="0.3">
      <c r="B209" s="119" t="s">
        <v>2843</v>
      </c>
      <c r="C209" s="119" t="s">
        <v>2844</v>
      </c>
      <c r="D209" s="120" t="s">
        <v>2660</v>
      </c>
      <c r="E209" s="202">
        <v>32</v>
      </c>
    </row>
    <row r="210" spans="2:5" x14ac:dyDescent="0.3">
      <c r="B210" s="119" t="s">
        <v>771</v>
      </c>
      <c r="C210" s="119" t="s">
        <v>772</v>
      </c>
      <c r="D210" s="120" t="s">
        <v>630</v>
      </c>
      <c r="E210" s="202">
        <v>22</v>
      </c>
    </row>
    <row r="211" spans="2:5" x14ac:dyDescent="0.3">
      <c r="B211" s="119" t="s">
        <v>3328</v>
      </c>
      <c r="C211" s="119" t="s">
        <v>3329</v>
      </c>
      <c r="D211" s="120" t="s">
        <v>2899</v>
      </c>
      <c r="E211" s="202">
        <v>11</v>
      </c>
    </row>
    <row r="212" spans="2:5" x14ac:dyDescent="0.3">
      <c r="B212" s="119" t="s">
        <v>422</v>
      </c>
      <c r="C212" s="119" t="s">
        <v>423</v>
      </c>
      <c r="D212" s="120" t="s">
        <v>365</v>
      </c>
      <c r="E212" s="202">
        <v>24</v>
      </c>
    </row>
    <row r="213" spans="2:5" x14ac:dyDescent="0.3">
      <c r="B213" s="119" t="s">
        <v>193</v>
      </c>
      <c r="C213" s="119" t="s">
        <v>194</v>
      </c>
      <c r="D213" s="119" t="s">
        <v>22</v>
      </c>
      <c r="E213" s="202">
        <v>22</v>
      </c>
    </row>
    <row r="214" spans="2:5" x14ac:dyDescent="0.3">
      <c r="B214" s="119" t="s">
        <v>1995</v>
      </c>
      <c r="C214" s="119" t="s">
        <v>1996</v>
      </c>
      <c r="D214" s="120" t="s">
        <v>1776</v>
      </c>
      <c r="E214" s="202">
        <v>32</v>
      </c>
    </row>
    <row r="215" spans="2:5" x14ac:dyDescent="0.3">
      <c r="B215" s="119" t="s">
        <v>1306</v>
      </c>
      <c r="C215" s="119" t="s">
        <v>1307</v>
      </c>
      <c r="D215" s="120" t="s">
        <v>630</v>
      </c>
      <c r="E215" s="202">
        <v>11</v>
      </c>
    </row>
    <row r="216" spans="2:5" x14ac:dyDescent="0.3">
      <c r="B216" s="119" t="s">
        <v>985</v>
      </c>
      <c r="C216" s="119" t="s">
        <v>986</v>
      </c>
      <c r="D216" s="120" t="s">
        <v>630</v>
      </c>
      <c r="E216" s="202">
        <v>33</v>
      </c>
    </row>
    <row r="217" spans="2:5" x14ac:dyDescent="0.3">
      <c r="B217" s="119" t="s">
        <v>2357</v>
      </c>
      <c r="C217" s="119" t="s">
        <v>2358</v>
      </c>
      <c r="D217" s="120" t="s">
        <v>1776</v>
      </c>
      <c r="E217" s="202">
        <v>33</v>
      </c>
    </row>
    <row r="218" spans="2:5" x14ac:dyDescent="0.3">
      <c r="B218" s="119" t="s">
        <v>4104</v>
      </c>
      <c r="C218" s="119" t="s">
        <v>4105</v>
      </c>
      <c r="D218" s="120" t="s">
        <v>4033</v>
      </c>
      <c r="E218" s="202">
        <v>24</v>
      </c>
    </row>
    <row r="219" spans="2:5" x14ac:dyDescent="0.3">
      <c r="B219" s="119" t="s">
        <v>3961</v>
      </c>
      <c r="C219" s="119" t="s">
        <v>3962</v>
      </c>
      <c r="D219" s="120" t="s">
        <v>3474</v>
      </c>
      <c r="E219" s="202">
        <v>22</v>
      </c>
    </row>
    <row r="220" spans="2:5" x14ac:dyDescent="0.3">
      <c r="B220" s="119" t="s">
        <v>1350</v>
      </c>
      <c r="C220" s="119" t="s">
        <v>1351</v>
      </c>
      <c r="D220" s="120" t="s">
        <v>630</v>
      </c>
      <c r="E220" s="202">
        <v>24</v>
      </c>
    </row>
    <row r="221" spans="2:5" x14ac:dyDescent="0.3">
      <c r="B221" s="119" t="s">
        <v>2617</v>
      </c>
      <c r="C221" s="119" t="s">
        <v>2618</v>
      </c>
      <c r="D221" s="120" t="s">
        <v>1776</v>
      </c>
      <c r="E221" s="202">
        <v>23</v>
      </c>
    </row>
    <row r="222" spans="2:5" x14ac:dyDescent="0.3">
      <c r="B222" s="119" t="s">
        <v>3350</v>
      </c>
      <c r="C222" s="119" t="s">
        <v>3351</v>
      </c>
      <c r="D222" s="120" t="s">
        <v>2899</v>
      </c>
      <c r="E222" s="202">
        <v>34</v>
      </c>
    </row>
    <row r="223" spans="2:5" x14ac:dyDescent="0.3">
      <c r="B223" s="119" t="s">
        <v>3352</v>
      </c>
      <c r="C223" s="119" t="s">
        <v>3353</v>
      </c>
      <c r="D223" s="120" t="s">
        <v>2899</v>
      </c>
      <c r="E223" s="202">
        <v>34</v>
      </c>
    </row>
    <row r="224" spans="2:5" x14ac:dyDescent="0.3">
      <c r="B224" s="119" t="s">
        <v>73</v>
      </c>
      <c r="C224" s="119" t="s">
        <v>74</v>
      </c>
      <c r="D224" s="119" t="s">
        <v>22</v>
      </c>
      <c r="E224" s="202">
        <v>34</v>
      </c>
    </row>
    <row r="225" spans="2:5" x14ac:dyDescent="0.3">
      <c r="B225" s="119" t="s">
        <v>1789</v>
      </c>
      <c r="C225" s="119" t="s">
        <v>1790</v>
      </c>
      <c r="D225" s="120" t="s">
        <v>1776</v>
      </c>
      <c r="E225" s="202">
        <v>23</v>
      </c>
    </row>
    <row r="226" spans="2:5" x14ac:dyDescent="0.3">
      <c r="B226" s="119" t="s">
        <v>987</v>
      </c>
      <c r="C226" s="119" t="s">
        <v>988</v>
      </c>
      <c r="D226" s="120" t="s">
        <v>630</v>
      </c>
      <c r="E226" s="202">
        <v>34</v>
      </c>
    </row>
    <row r="227" spans="2:5" x14ac:dyDescent="0.3">
      <c r="B227" s="119" t="s">
        <v>1412</v>
      </c>
      <c r="C227" s="119" t="s">
        <v>1413</v>
      </c>
      <c r="D227" s="120" t="s">
        <v>630</v>
      </c>
      <c r="E227" s="202">
        <v>24</v>
      </c>
    </row>
    <row r="228" spans="2:5" x14ac:dyDescent="0.3">
      <c r="B228" s="119" t="s">
        <v>2695</v>
      </c>
      <c r="C228" s="119" t="s">
        <v>2696</v>
      </c>
      <c r="D228" s="120" t="s">
        <v>2660</v>
      </c>
      <c r="E228" s="202">
        <v>22</v>
      </c>
    </row>
    <row r="229" spans="2:5" x14ac:dyDescent="0.3">
      <c r="B229" s="119" t="s">
        <v>4042</v>
      </c>
      <c r="C229" s="119" t="s">
        <v>4043</v>
      </c>
      <c r="D229" s="120" t="s">
        <v>4033</v>
      </c>
      <c r="E229" s="202">
        <v>11</v>
      </c>
    </row>
    <row r="230" spans="2:5" x14ac:dyDescent="0.3">
      <c r="B230" s="119" t="s">
        <v>4044</v>
      </c>
      <c r="C230" s="119" t="s">
        <v>4045</v>
      </c>
      <c r="D230" s="120" t="s">
        <v>4033</v>
      </c>
      <c r="E230" s="202">
        <v>24</v>
      </c>
    </row>
    <row r="231" spans="2:5" x14ac:dyDescent="0.3">
      <c r="B231" s="119" t="s">
        <v>4046</v>
      </c>
      <c r="C231" s="119" t="s">
        <v>4047</v>
      </c>
      <c r="D231" s="120" t="s">
        <v>4033</v>
      </c>
      <c r="E231" s="202">
        <v>23</v>
      </c>
    </row>
    <row r="232" spans="2:5" x14ac:dyDescent="0.3">
      <c r="B232" s="119" t="s">
        <v>4106</v>
      </c>
      <c r="C232" s="119" t="s">
        <v>4107</v>
      </c>
      <c r="D232" s="120" t="s">
        <v>4033</v>
      </c>
      <c r="E232" s="202">
        <v>24</v>
      </c>
    </row>
    <row r="233" spans="2:5" x14ac:dyDescent="0.3">
      <c r="B233" s="119" t="s">
        <v>3390</v>
      </c>
      <c r="C233" s="119" t="s">
        <v>3391</v>
      </c>
      <c r="D233" s="120" t="s">
        <v>2899</v>
      </c>
      <c r="E233" s="202">
        <v>33</v>
      </c>
    </row>
    <row r="234" spans="2:5" x14ac:dyDescent="0.3">
      <c r="B234" s="119" t="s">
        <v>368</v>
      </c>
      <c r="C234" s="119" t="s">
        <v>369</v>
      </c>
      <c r="D234" s="120" t="s">
        <v>365</v>
      </c>
      <c r="E234" s="202">
        <v>33</v>
      </c>
    </row>
    <row r="235" spans="2:5" x14ac:dyDescent="0.3">
      <c r="B235" s="119" t="s">
        <v>466</v>
      </c>
      <c r="C235" s="119" t="s">
        <v>467</v>
      </c>
      <c r="D235" s="120" t="s">
        <v>365</v>
      </c>
      <c r="E235" s="202">
        <v>22</v>
      </c>
    </row>
    <row r="236" spans="2:5" x14ac:dyDescent="0.3">
      <c r="B236" s="119" t="s">
        <v>2519</v>
      </c>
      <c r="C236" s="119" t="s">
        <v>2520</v>
      </c>
      <c r="D236" s="120" t="s">
        <v>1776</v>
      </c>
      <c r="E236" s="202">
        <v>22</v>
      </c>
    </row>
    <row r="237" spans="2:5" x14ac:dyDescent="0.3">
      <c r="B237" s="119" t="s">
        <v>3444</v>
      </c>
      <c r="C237" s="119" t="s">
        <v>3445</v>
      </c>
      <c r="D237" s="120" t="s">
        <v>2899</v>
      </c>
      <c r="E237" s="202">
        <v>34</v>
      </c>
    </row>
    <row r="238" spans="2:5" x14ac:dyDescent="0.3">
      <c r="B238" s="119" t="s">
        <v>195</v>
      </c>
      <c r="C238" s="119" t="s">
        <v>196</v>
      </c>
      <c r="D238" s="119" t="s">
        <v>22</v>
      </c>
      <c r="E238" s="202">
        <v>34</v>
      </c>
    </row>
    <row r="239" spans="2:5" x14ac:dyDescent="0.3">
      <c r="B239" s="119" t="s">
        <v>127</v>
      </c>
      <c r="C239" s="119" t="s">
        <v>128</v>
      </c>
      <c r="D239" s="119" t="s">
        <v>22</v>
      </c>
      <c r="E239" s="202">
        <v>34</v>
      </c>
    </row>
    <row r="240" spans="2:5" x14ac:dyDescent="0.3">
      <c r="B240" s="119" t="s">
        <v>303</v>
      </c>
      <c r="C240" s="119" t="s">
        <v>304</v>
      </c>
      <c r="D240" s="119" t="s">
        <v>22</v>
      </c>
      <c r="E240" s="202">
        <v>34</v>
      </c>
    </row>
    <row r="241" spans="2:5" x14ac:dyDescent="0.3">
      <c r="B241" s="119" t="s">
        <v>2978</v>
      </c>
      <c r="C241" s="119" t="s">
        <v>2979</v>
      </c>
      <c r="D241" s="120" t="s">
        <v>2899</v>
      </c>
      <c r="E241" s="202">
        <v>22</v>
      </c>
    </row>
    <row r="242" spans="2:5" x14ac:dyDescent="0.3">
      <c r="B242" s="119" t="s">
        <v>424</v>
      </c>
      <c r="C242" s="119" t="s">
        <v>425</v>
      </c>
      <c r="D242" s="120" t="s">
        <v>365</v>
      </c>
      <c r="E242" s="202">
        <v>34</v>
      </c>
    </row>
    <row r="243" spans="2:5" x14ac:dyDescent="0.3">
      <c r="B243" s="119" t="s">
        <v>243</v>
      </c>
      <c r="C243" s="119" t="s">
        <v>244</v>
      </c>
      <c r="D243" s="119" t="s">
        <v>22</v>
      </c>
      <c r="E243" s="202">
        <v>32</v>
      </c>
    </row>
    <row r="244" spans="2:5" x14ac:dyDescent="0.3">
      <c r="B244" s="119" t="s">
        <v>2914</v>
      </c>
      <c r="C244" s="119" t="s">
        <v>2915</v>
      </c>
      <c r="D244" s="120" t="s">
        <v>2899</v>
      </c>
      <c r="E244" s="202">
        <v>33</v>
      </c>
    </row>
    <row r="245" spans="2:5" x14ac:dyDescent="0.3">
      <c r="B245" s="119" t="s">
        <v>815</v>
      </c>
      <c r="C245" s="119" t="s">
        <v>816</v>
      </c>
      <c r="D245" s="120" t="s">
        <v>630</v>
      </c>
      <c r="E245" s="202">
        <v>22</v>
      </c>
    </row>
    <row r="246" spans="2:5" x14ac:dyDescent="0.3">
      <c r="B246" s="119" t="s">
        <v>2845</v>
      </c>
      <c r="C246" s="119" t="s">
        <v>2846</v>
      </c>
      <c r="D246" s="120" t="s">
        <v>2660</v>
      </c>
      <c r="E246" s="202">
        <v>34</v>
      </c>
    </row>
    <row r="247" spans="2:5" x14ac:dyDescent="0.3">
      <c r="B247" s="119" t="s">
        <v>2359</v>
      </c>
      <c r="C247" s="119" t="s">
        <v>2360</v>
      </c>
      <c r="D247" s="120" t="s">
        <v>1776</v>
      </c>
      <c r="E247" s="202">
        <v>34</v>
      </c>
    </row>
    <row r="248" spans="2:5" x14ac:dyDescent="0.3">
      <c r="B248" s="119" t="s">
        <v>2419</v>
      </c>
      <c r="C248" s="119" t="s">
        <v>2420</v>
      </c>
      <c r="D248" s="120" t="s">
        <v>1776</v>
      </c>
      <c r="E248" s="202">
        <v>12</v>
      </c>
    </row>
    <row r="249" spans="2:5" x14ac:dyDescent="0.3">
      <c r="B249" s="119" t="s">
        <v>1584</v>
      </c>
      <c r="C249" s="119" t="s">
        <v>1585</v>
      </c>
      <c r="D249" s="120" t="s">
        <v>630</v>
      </c>
      <c r="E249" s="202">
        <v>34</v>
      </c>
    </row>
    <row r="250" spans="2:5" x14ac:dyDescent="0.3">
      <c r="B250" s="119" t="s">
        <v>566</v>
      </c>
      <c r="C250" s="119" t="s">
        <v>567</v>
      </c>
      <c r="D250" s="120" t="s">
        <v>365</v>
      </c>
      <c r="E250" s="202">
        <v>24</v>
      </c>
    </row>
    <row r="251" spans="2:5" x14ac:dyDescent="0.3">
      <c r="B251" s="119" t="s">
        <v>2155</v>
      </c>
      <c r="C251" s="119" t="s">
        <v>2156</v>
      </c>
      <c r="D251" s="120" t="s">
        <v>1776</v>
      </c>
      <c r="E251" s="202">
        <v>34</v>
      </c>
    </row>
    <row r="252" spans="2:5" x14ac:dyDescent="0.3">
      <c r="B252" s="119" t="s">
        <v>1586</v>
      </c>
      <c r="C252" s="119" t="s">
        <v>1587</v>
      </c>
      <c r="D252" s="120" t="s">
        <v>630</v>
      </c>
      <c r="E252" s="202">
        <v>34</v>
      </c>
    </row>
    <row r="253" spans="2:5" x14ac:dyDescent="0.3">
      <c r="B253" s="119" t="s">
        <v>2980</v>
      </c>
      <c r="C253" s="119" t="s">
        <v>2981</v>
      </c>
      <c r="D253" s="120" t="s">
        <v>2899</v>
      </c>
      <c r="E253" s="202">
        <v>24</v>
      </c>
    </row>
    <row r="254" spans="2:5" x14ac:dyDescent="0.3">
      <c r="B254" s="119" t="s">
        <v>3825</v>
      </c>
      <c r="C254" s="119" t="s">
        <v>3826</v>
      </c>
      <c r="D254" s="120" t="s">
        <v>3474</v>
      </c>
      <c r="E254" s="202">
        <v>12</v>
      </c>
    </row>
    <row r="255" spans="2:5" x14ac:dyDescent="0.3">
      <c r="B255" s="119" t="s">
        <v>27</v>
      </c>
      <c r="C255" s="119" t="s">
        <v>28</v>
      </c>
      <c r="D255" s="119" t="s">
        <v>22</v>
      </c>
      <c r="E255" s="202">
        <v>22</v>
      </c>
    </row>
    <row r="256" spans="2:5" x14ac:dyDescent="0.3">
      <c r="B256" s="119" t="s">
        <v>4108</v>
      </c>
      <c r="C256" s="119" t="s">
        <v>4109</v>
      </c>
      <c r="D256" s="120" t="s">
        <v>4033</v>
      </c>
      <c r="E256" s="202">
        <v>23</v>
      </c>
    </row>
    <row r="257" spans="2:5" x14ac:dyDescent="0.3">
      <c r="B257" s="119" t="s">
        <v>2361</v>
      </c>
      <c r="C257" s="119" t="s">
        <v>2362</v>
      </c>
      <c r="D257" s="120" t="s">
        <v>1776</v>
      </c>
      <c r="E257" s="202">
        <v>23</v>
      </c>
    </row>
    <row r="258" spans="2:5" x14ac:dyDescent="0.3">
      <c r="B258" s="119" t="s">
        <v>2697</v>
      </c>
      <c r="C258" s="119" t="s">
        <v>2698</v>
      </c>
      <c r="D258" s="120" t="s">
        <v>2660</v>
      </c>
      <c r="E258" s="202">
        <v>24</v>
      </c>
    </row>
    <row r="259" spans="2:5" x14ac:dyDescent="0.3">
      <c r="B259" s="119" t="s">
        <v>2769</v>
      </c>
      <c r="C259" s="119" t="s">
        <v>2770</v>
      </c>
      <c r="D259" s="120" t="s">
        <v>2660</v>
      </c>
      <c r="E259" s="202">
        <v>33</v>
      </c>
    </row>
    <row r="260" spans="2:5" x14ac:dyDescent="0.3">
      <c r="B260" s="119" t="s">
        <v>1156</v>
      </c>
      <c r="C260" s="119" t="s">
        <v>1157</v>
      </c>
      <c r="D260" s="120" t="s">
        <v>630</v>
      </c>
      <c r="E260" s="202">
        <v>34</v>
      </c>
    </row>
    <row r="261" spans="2:5" x14ac:dyDescent="0.3">
      <c r="B261" s="119" t="s">
        <v>4168</v>
      </c>
      <c r="C261" s="119" t="s">
        <v>4169</v>
      </c>
      <c r="D261" s="120" t="s">
        <v>4033</v>
      </c>
      <c r="E261" s="202">
        <v>11</v>
      </c>
    </row>
    <row r="262" spans="2:5" x14ac:dyDescent="0.3">
      <c r="B262" s="119" t="s">
        <v>1236</v>
      </c>
      <c r="C262" s="119" t="s">
        <v>1237</v>
      </c>
      <c r="D262" s="120" t="s">
        <v>630</v>
      </c>
      <c r="E262" s="202">
        <v>34</v>
      </c>
    </row>
    <row r="263" spans="2:5" x14ac:dyDescent="0.3">
      <c r="B263" s="119" t="s">
        <v>151</v>
      </c>
      <c r="C263" s="119" t="s">
        <v>152</v>
      </c>
      <c r="D263" s="119" t="s">
        <v>22</v>
      </c>
      <c r="E263" s="202">
        <v>22</v>
      </c>
    </row>
    <row r="264" spans="2:5" x14ac:dyDescent="0.3">
      <c r="B264" s="119" t="s">
        <v>245</v>
      </c>
      <c r="C264" s="119" t="s">
        <v>246</v>
      </c>
      <c r="D264" s="119" t="s">
        <v>22</v>
      </c>
      <c r="E264" s="202">
        <v>34</v>
      </c>
    </row>
    <row r="265" spans="2:5" x14ac:dyDescent="0.3">
      <c r="B265" s="119" t="s">
        <v>989</v>
      </c>
      <c r="C265" s="119" t="s">
        <v>990</v>
      </c>
      <c r="D265" s="120" t="s">
        <v>630</v>
      </c>
      <c r="E265" s="202">
        <v>34</v>
      </c>
    </row>
    <row r="266" spans="2:5" x14ac:dyDescent="0.3">
      <c r="B266" s="119" t="s">
        <v>817</v>
      </c>
      <c r="C266" s="119" t="s">
        <v>818</v>
      </c>
      <c r="D266" s="120" t="s">
        <v>630</v>
      </c>
      <c r="E266" s="202">
        <v>32</v>
      </c>
    </row>
    <row r="267" spans="2:5" x14ac:dyDescent="0.3">
      <c r="B267" s="119" t="s">
        <v>1118</v>
      </c>
      <c r="C267" s="119" t="s">
        <v>1119</v>
      </c>
      <c r="D267" s="120" t="s">
        <v>630</v>
      </c>
      <c r="E267" s="202">
        <v>24</v>
      </c>
    </row>
    <row r="268" spans="2:5" x14ac:dyDescent="0.3">
      <c r="B268" s="119" t="s">
        <v>1158</v>
      </c>
      <c r="C268" s="119" t="s">
        <v>1159</v>
      </c>
      <c r="D268" s="120" t="s">
        <v>630</v>
      </c>
      <c r="E268" s="202">
        <v>24</v>
      </c>
    </row>
    <row r="269" spans="2:5" x14ac:dyDescent="0.3">
      <c r="B269" s="119" t="s">
        <v>4176</v>
      </c>
      <c r="C269" s="119" t="s">
        <v>4177</v>
      </c>
      <c r="D269" s="120" t="s">
        <v>4033</v>
      </c>
      <c r="E269" s="202">
        <v>24</v>
      </c>
    </row>
    <row r="270" spans="2:5" x14ac:dyDescent="0.3">
      <c r="B270" s="119" t="s">
        <v>4178</v>
      </c>
      <c r="C270" s="119" t="s">
        <v>4179</v>
      </c>
      <c r="D270" s="120" t="s">
        <v>4033</v>
      </c>
      <c r="E270" s="202">
        <v>24</v>
      </c>
    </row>
    <row r="271" spans="2:5" x14ac:dyDescent="0.3">
      <c r="B271" s="119" t="s">
        <v>819</v>
      </c>
      <c r="C271" s="119" t="s">
        <v>820</v>
      </c>
      <c r="D271" s="120" t="s">
        <v>630</v>
      </c>
      <c r="E271" s="202">
        <v>33</v>
      </c>
    </row>
    <row r="272" spans="2:5" x14ac:dyDescent="0.3">
      <c r="B272" s="119" t="s">
        <v>1067</v>
      </c>
      <c r="C272" s="119" t="s">
        <v>1068</v>
      </c>
      <c r="D272" s="120" t="s">
        <v>630</v>
      </c>
      <c r="E272" s="202">
        <v>23</v>
      </c>
    </row>
    <row r="273" spans="2:5" x14ac:dyDescent="0.3">
      <c r="B273" s="119" t="s">
        <v>3705</v>
      </c>
      <c r="C273" s="119" t="s">
        <v>3706</v>
      </c>
      <c r="D273" s="120" t="s">
        <v>3474</v>
      </c>
      <c r="E273" s="202">
        <v>23</v>
      </c>
    </row>
    <row r="274" spans="2:5" x14ac:dyDescent="0.3">
      <c r="B274" s="119" t="s">
        <v>3963</v>
      </c>
      <c r="C274" s="119" t="s">
        <v>3964</v>
      </c>
      <c r="D274" s="120" t="s">
        <v>3474</v>
      </c>
      <c r="E274" s="202">
        <v>23</v>
      </c>
    </row>
    <row r="275" spans="2:5" x14ac:dyDescent="0.3">
      <c r="B275" s="119" t="s">
        <v>2771</v>
      </c>
      <c r="C275" s="119" t="s">
        <v>2772</v>
      </c>
      <c r="D275" s="120" t="s">
        <v>2660</v>
      </c>
      <c r="E275" s="202">
        <v>22</v>
      </c>
    </row>
    <row r="276" spans="2:5" x14ac:dyDescent="0.3">
      <c r="B276" s="119" t="s">
        <v>2699</v>
      </c>
      <c r="C276" s="119" t="s">
        <v>2700</v>
      </c>
      <c r="D276" s="120" t="s">
        <v>2660</v>
      </c>
      <c r="E276" s="202">
        <v>24</v>
      </c>
    </row>
    <row r="277" spans="2:5" x14ac:dyDescent="0.3">
      <c r="B277" s="119" t="s">
        <v>1618</v>
      </c>
      <c r="C277" s="119" t="s">
        <v>1619</v>
      </c>
      <c r="D277" s="120" t="s">
        <v>630</v>
      </c>
      <c r="E277" s="202">
        <v>22</v>
      </c>
    </row>
    <row r="278" spans="2:5" x14ac:dyDescent="0.3">
      <c r="B278" s="119" t="s">
        <v>1957</v>
      </c>
      <c r="C278" s="119" t="s">
        <v>1958</v>
      </c>
      <c r="D278" s="120" t="s">
        <v>1776</v>
      </c>
      <c r="E278" s="202">
        <v>22</v>
      </c>
    </row>
    <row r="279" spans="2:5" x14ac:dyDescent="0.3">
      <c r="B279" s="119" t="s">
        <v>821</v>
      </c>
      <c r="C279" s="119" t="s">
        <v>822</v>
      </c>
      <c r="D279" s="120" t="s">
        <v>630</v>
      </c>
      <c r="E279" s="202">
        <v>34</v>
      </c>
    </row>
    <row r="280" spans="2:5" x14ac:dyDescent="0.3">
      <c r="B280" s="119" t="s">
        <v>382</v>
      </c>
      <c r="C280" s="119" t="s">
        <v>383</v>
      </c>
      <c r="D280" s="120" t="s">
        <v>365</v>
      </c>
      <c r="E280" s="202">
        <v>22</v>
      </c>
    </row>
    <row r="281" spans="2:5" x14ac:dyDescent="0.3">
      <c r="B281" s="119" t="s">
        <v>75</v>
      </c>
      <c r="C281" s="119" t="s">
        <v>76</v>
      </c>
      <c r="D281" s="119" t="s">
        <v>22</v>
      </c>
      <c r="E281" s="202">
        <v>34</v>
      </c>
    </row>
    <row r="282" spans="2:5" x14ac:dyDescent="0.3">
      <c r="B282" s="119" t="s">
        <v>1684</v>
      </c>
      <c r="C282" s="119" t="s">
        <v>1685</v>
      </c>
      <c r="D282" s="120" t="s">
        <v>630</v>
      </c>
      <c r="E282" s="202">
        <v>23</v>
      </c>
    </row>
    <row r="283" spans="2:5" x14ac:dyDescent="0.3">
      <c r="B283" s="119" t="s">
        <v>568</v>
      </c>
      <c r="C283" s="119" t="s">
        <v>569</v>
      </c>
      <c r="D283" s="120" t="s">
        <v>365</v>
      </c>
      <c r="E283" s="202">
        <v>22</v>
      </c>
    </row>
    <row r="284" spans="2:5" x14ac:dyDescent="0.3">
      <c r="B284" s="119" t="s">
        <v>2207</v>
      </c>
      <c r="C284" s="119" t="s">
        <v>2208</v>
      </c>
      <c r="D284" s="120" t="s">
        <v>1776</v>
      </c>
      <c r="E284" s="202">
        <v>23</v>
      </c>
    </row>
    <row r="285" spans="2:5" x14ac:dyDescent="0.3">
      <c r="B285" s="119" t="s">
        <v>3354</v>
      </c>
      <c r="C285" s="119" t="s">
        <v>3355</v>
      </c>
      <c r="D285" s="120" t="s">
        <v>2899</v>
      </c>
      <c r="E285" s="202">
        <v>34</v>
      </c>
    </row>
    <row r="286" spans="2:5" x14ac:dyDescent="0.3">
      <c r="B286" s="119" t="s">
        <v>2619</v>
      </c>
      <c r="C286" s="119" t="s">
        <v>2620</v>
      </c>
      <c r="D286" s="120" t="s">
        <v>1776</v>
      </c>
      <c r="E286" s="202">
        <v>24</v>
      </c>
    </row>
    <row r="287" spans="2:5" x14ac:dyDescent="0.3">
      <c r="B287" s="119" t="s">
        <v>426</v>
      </c>
      <c r="C287" s="119" t="s">
        <v>427</v>
      </c>
      <c r="D287" s="120" t="s">
        <v>365</v>
      </c>
      <c r="E287" s="202">
        <v>24</v>
      </c>
    </row>
    <row r="288" spans="2:5" x14ac:dyDescent="0.3">
      <c r="B288" s="119" t="s">
        <v>715</v>
      </c>
      <c r="C288" s="119" t="s">
        <v>716</v>
      </c>
      <c r="D288" s="120" t="s">
        <v>630</v>
      </c>
      <c r="E288" s="202">
        <v>22</v>
      </c>
    </row>
    <row r="289" spans="2:5" x14ac:dyDescent="0.3">
      <c r="B289" s="119" t="s">
        <v>1732</v>
      </c>
      <c r="C289" s="119" t="s">
        <v>1733</v>
      </c>
      <c r="D289" s="120" t="s">
        <v>630</v>
      </c>
      <c r="E289" s="202">
        <v>34</v>
      </c>
    </row>
    <row r="290" spans="2:5" x14ac:dyDescent="0.3">
      <c r="B290" s="119" t="s">
        <v>823</v>
      </c>
      <c r="C290" s="119" t="s">
        <v>824</v>
      </c>
      <c r="D290" s="120" t="s">
        <v>630</v>
      </c>
      <c r="E290" s="202">
        <v>23</v>
      </c>
    </row>
    <row r="291" spans="2:5" x14ac:dyDescent="0.3">
      <c r="B291" s="119" t="s">
        <v>3420</v>
      </c>
      <c r="C291" s="119" t="s">
        <v>3421</v>
      </c>
      <c r="D291" s="120" t="s">
        <v>2899</v>
      </c>
      <c r="E291" s="202">
        <v>33</v>
      </c>
    </row>
    <row r="292" spans="2:5" x14ac:dyDescent="0.3">
      <c r="B292" s="119" t="s">
        <v>3194</v>
      </c>
      <c r="C292" s="119" t="s">
        <v>3195</v>
      </c>
      <c r="D292" s="120" t="s">
        <v>2899</v>
      </c>
      <c r="E292" s="202">
        <v>24</v>
      </c>
    </row>
    <row r="293" spans="2:5" x14ac:dyDescent="0.3">
      <c r="B293" s="119" t="s">
        <v>241</v>
      </c>
      <c r="C293" s="119" t="s">
        <v>242</v>
      </c>
      <c r="D293" s="119" t="s">
        <v>22</v>
      </c>
      <c r="E293" s="202">
        <v>34</v>
      </c>
    </row>
    <row r="294" spans="2:5" x14ac:dyDescent="0.3">
      <c r="B294" s="119" t="s">
        <v>2059</v>
      </c>
      <c r="C294" s="119" t="s">
        <v>2060</v>
      </c>
      <c r="D294" s="120" t="s">
        <v>1776</v>
      </c>
      <c r="E294" s="202">
        <v>33</v>
      </c>
    </row>
    <row r="295" spans="2:5" x14ac:dyDescent="0.3">
      <c r="B295" s="119" t="s">
        <v>1352</v>
      </c>
      <c r="C295" s="119" t="s">
        <v>1353</v>
      </c>
      <c r="D295" s="120" t="s">
        <v>630</v>
      </c>
      <c r="E295" s="202">
        <v>22</v>
      </c>
    </row>
    <row r="296" spans="2:5" x14ac:dyDescent="0.3">
      <c r="B296" s="119" t="s">
        <v>2621</v>
      </c>
      <c r="C296" s="119" t="s">
        <v>2622</v>
      </c>
      <c r="D296" s="120" t="s">
        <v>1776</v>
      </c>
      <c r="E296" s="202">
        <v>22</v>
      </c>
    </row>
    <row r="297" spans="2:5" x14ac:dyDescent="0.3">
      <c r="B297" s="119" t="s">
        <v>1877</v>
      </c>
      <c r="C297" s="119" t="s">
        <v>1878</v>
      </c>
      <c r="D297" s="120" t="s">
        <v>1776</v>
      </c>
      <c r="E297" s="202">
        <v>22</v>
      </c>
    </row>
    <row r="298" spans="2:5" x14ac:dyDescent="0.3">
      <c r="B298" s="119" t="s">
        <v>4110</v>
      </c>
      <c r="C298" s="119" t="s">
        <v>4111</v>
      </c>
      <c r="D298" s="120" t="s">
        <v>4033</v>
      </c>
      <c r="E298" s="202">
        <v>22</v>
      </c>
    </row>
    <row r="299" spans="2:5" x14ac:dyDescent="0.3">
      <c r="B299" s="119" t="s">
        <v>1791</v>
      </c>
      <c r="C299" s="119" t="s">
        <v>1792</v>
      </c>
      <c r="D299" s="120" t="s">
        <v>1776</v>
      </c>
      <c r="E299" s="202">
        <v>24</v>
      </c>
    </row>
    <row r="300" spans="2:5" x14ac:dyDescent="0.3">
      <c r="B300" s="119" t="s">
        <v>991</v>
      </c>
      <c r="C300" s="119" t="s">
        <v>992</v>
      </c>
      <c r="D300" s="120" t="s">
        <v>630</v>
      </c>
      <c r="E300" s="202">
        <v>32</v>
      </c>
    </row>
    <row r="301" spans="2:5" x14ac:dyDescent="0.3">
      <c r="B301" s="119" t="s">
        <v>1620</v>
      </c>
      <c r="C301" s="119" t="s">
        <v>1621</v>
      </c>
      <c r="D301" s="120" t="s">
        <v>630</v>
      </c>
      <c r="E301" s="202">
        <v>12</v>
      </c>
    </row>
    <row r="302" spans="2:5" x14ac:dyDescent="0.3">
      <c r="B302" s="119" t="s">
        <v>2111</v>
      </c>
      <c r="C302" s="119" t="s">
        <v>2112</v>
      </c>
      <c r="D302" s="120" t="s">
        <v>1776</v>
      </c>
      <c r="E302" s="202">
        <v>24</v>
      </c>
    </row>
    <row r="303" spans="2:5" x14ac:dyDescent="0.3">
      <c r="B303" s="119" t="s">
        <v>2363</v>
      </c>
      <c r="C303" s="119" t="s">
        <v>2364</v>
      </c>
      <c r="D303" s="120" t="s">
        <v>1776</v>
      </c>
      <c r="E303" s="202">
        <v>24</v>
      </c>
    </row>
    <row r="304" spans="2:5" x14ac:dyDescent="0.3">
      <c r="B304" s="119" t="s">
        <v>897</v>
      </c>
      <c r="C304" s="119" t="s">
        <v>898</v>
      </c>
      <c r="D304" s="120" t="s">
        <v>630</v>
      </c>
      <c r="E304" s="202">
        <v>34</v>
      </c>
    </row>
    <row r="305" spans="2:5" x14ac:dyDescent="0.3">
      <c r="B305" s="119" t="s">
        <v>2982</v>
      </c>
      <c r="C305" s="119" t="s">
        <v>2983</v>
      </c>
      <c r="D305" s="120" t="s">
        <v>2899</v>
      </c>
      <c r="E305" s="202">
        <v>22</v>
      </c>
    </row>
    <row r="306" spans="2:5" x14ac:dyDescent="0.3">
      <c r="B306" s="119" t="s">
        <v>3889</v>
      </c>
      <c r="C306" s="119" t="s">
        <v>3890</v>
      </c>
      <c r="D306" s="120" t="s">
        <v>3474</v>
      </c>
      <c r="E306" s="202">
        <v>12</v>
      </c>
    </row>
    <row r="307" spans="2:5" x14ac:dyDescent="0.3">
      <c r="B307" s="119" t="s">
        <v>3038</v>
      </c>
      <c r="C307" s="119" t="s">
        <v>3039</v>
      </c>
      <c r="D307" s="120" t="s">
        <v>2899</v>
      </c>
      <c r="E307" s="202">
        <v>22</v>
      </c>
    </row>
    <row r="308" spans="2:5" x14ac:dyDescent="0.3">
      <c r="B308" s="119" t="s">
        <v>3891</v>
      </c>
      <c r="C308" s="119" t="s">
        <v>3892</v>
      </c>
      <c r="D308" s="120" t="s">
        <v>3474</v>
      </c>
      <c r="E308" s="202">
        <v>22</v>
      </c>
    </row>
    <row r="309" spans="2:5" x14ac:dyDescent="0.3">
      <c r="B309" s="119" t="s">
        <v>2916</v>
      </c>
      <c r="C309" s="119" t="s">
        <v>2917</v>
      </c>
      <c r="D309" s="120" t="s">
        <v>2899</v>
      </c>
      <c r="E309" s="202">
        <v>34</v>
      </c>
    </row>
    <row r="310" spans="2:5" x14ac:dyDescent="0.3">
      <c r="B310" s="119" t="s">
        <v>4112</v>
      </c>
      <c r="C310" s="119" t="s">
        <v>4113</v>
      </c>
      <c r="D310" s="120" t="s">
        <v>4033</v>
      </c>
      <c r="E310" s="202">
        <v>24</v>
      </c>
    </row>
    <row r="311" spans="2:5" x14ac:dyDescent="0.3">
      <c r="B311" s="119" t="s">
        <v>1436</v>
      </c>
      <c r="C311" s="119" t="s">
        <v>1437</v>
      </c>
      <c r="D311" s="120" t="s">
        <v>630</v>
      </c>
      <c r="E311" s="202">
        <v>22</v>
      </c>
    </row>
    <row r="312" spans="2:5" x14ac:dyDescent="0.3">
      <c r="B312" s="119" t="s">
        <v>3422</v>
      </c>
      <c r="C312" s="119" t="s">
        <v>3423</v>
      </c>
      <c r="D312" s="120" t="s">
        <v>2899</v>
      </c>
      <c r="E312" s="202">
        <v>23</v>
      </c>
    </row>
    <row r="313" spans="2:5" x14ac:dyDescent="0.3">
      <c r="B313" s="119" t="s">
        <v>2459</v>
      </c>
      <c r="C313" s="119" t="s">
        <v>2460</v>
      </c>
      <c r="D313" s="120" t="s">
        <v>1776</v>
      </c>
      <c r="E313" s="202">
        <v>24</v>
      </c>
    </row>
    <row r="314" spans="2:5" x14ac:dyDescent="0.3">
      <c r="B314" s="119" t="s">
        <v>3060</v>
      </c>
      <c r="C314" s="119" t="s">
        <v>3061</v>
      </c>
      <c r="D314" s="120" t="s">
        <v>2899</v>
      </c>
      <c r="E314" s="202">
        <v>23</v>
      </c>
    </row>
    <row r="315" spans="2:5" x14ac:dyDescent="0.3">
      <c r="B315" s="119" t="s">
        <v>570</v>
      </c>
      <c r="C315" s="119" t="s">
        <v>571</v>
      </c>
      <c r="D315" s="120" t="s">
        <v>365</v>
      </c>
      <c r="E315" s="202">
        <v>33</v>
      </c>
    </row>
    <row r="316" spans="2:5" x14ac:dyDescent="0.3">
      <c r="B316" s="119" t="s">
        <v>20</v>
      </c>
      <c r="C316" s="119" t="s">
        <v>21</v>
      </c>
      <c r="D316" s="119" t="s">
        <v>22</v>
      </c>
      <c r="E316" s="202">
        <v>12</v>
      </c>
    </row>
    <row r="317" spans="2:5" x14ac:dyDescent="0.3">
      <c r="B317" s="119" t="s">
        <v>899</v>
      </c>
      <c r="C317" s="119" t="s">
        <v>900</v>
      </c>
      <c r="D317" s="120" t="s">
        <v>630</v>
      </c>
      <c r="E317" s="202">
        <v>34</v>
      </c>
    </row>
    <row r="318" spans="2:5" x14ac:dyDescent="0.3">
      <c r="B318" s="119" t="s">
        <v>2209</v>
      </c>
      <c r="C318" s="119" t="s">
        <v>2210</v>
      </c>
      <c r="D318" s="120" t="s">
        <v>1776</v>
      </c>
      <c r="E318" s="202">
        <v>12</v>
      </c>
    </row>
    <row r="319" spans="2:5" x14ac:dyDescent="0.3">
      <c r="B319" s="119" t="s">
        <v>3893</v>
      </c>
      <c r="C319" s="119" t="s">
        <v>3894</v>
      </c>
      <c r="D319" s="120" t="s">
        <v>3474</v>
      </c>
      <c r="E319" s="202">
        <v>34</v>
      </c>
    </row>
    <row r="320" spans="2:5" x14ac:dyDescent="0.3">
      <c r="B320" s="119" t="s">
        <v>2701</v>
      </c>
      <c r="C320" s="119" t="s">
        <v>2702</v>
      </c>
      <c r="D320" s="120" t="s">
        <v>2660</v>
      </c>
      <c r="E320" s="202">
        <v>23</v>
      </c>
    </row>
    <row r="321" spans="2:5" x14ac:dyDescent="0.3">
      <c r="B321" s="119" t="s">
        <v>3535</v>
      </c>
      <c r="C321" s="119" t="s">
        <v>3536</v>
      </c>
      <c r="D321" s="120" t="s">
        <v>3474</v>
      </c>
      <c r="E321" s="202">
        <v>24</v>
      </c>
    </row>
    <row r="322" spans="2:5" x14ac:dyDescent="0.3">
      <c r="B322" s="119" t="s">
        <v>3707</v>
      </c>
      <c r="C322" s="119" t="s">
        <v>3708</v>
      </c>
      <c r="D322" s="120" t="s">
        <v>3474</v>
      </c>
      <c r="E322" s="202">
        <v>23</v>
      </c>
    </row>
    <row r="323" spans="2:5" x14ac:dyDescent="0.3">
      <c r="B323" s="119" t="s">
        <v>3895</v>
      </c>
      <c r="C323" s="119" t="s">
        <v>3896</v>
      </c>
      <c r="D323" s="120" t="s">
        <v>3474</v>
      </c>
      <c r="E323" s="202">
        <v>24</v>
      </c>
    </row>
    <row r="324" spans="2:5" x14ac:dyDescent="0.3">
      <c r="B324" s="119" t="s">
        <v>2703</v>
      </c>
      <c r="C324" s="119" t="s">
        <v>2704</v>
      </c>
      <c r="D324" s="120" t="s">
        <v>2660</v>
      </c>
      <c r="E324" s="202">
        <v>11</v>
      </c>
    </row>
    <row r="325" spans="2:5" x14ac:dyDescent="0.3">
      <c r="B325" s="119" t="s">
        <v>129</v>
      </c>
      <c r="C325" s="119" t="s">
        <v>130</v>
      </c>
      <c r="D325" s="119" t="s">
        <v>22</v>
      </c>
      <c r="E325" s="202">
        <v>34</v>
      </c>
    </row>
    <row r="326" spans="2:5" x14ac:dyDescent="0.3">
      <c r="B326" s="119" t="s">
        <v>1226</v>
      </c>
      <c r="C326" s="119" t="s">
        <v>1227</v>
      </c>
      <c r="D326" s="120" t="s">
        <v>630</v>
      </c>
      <c r="E326" s="202">
        <v>23</v>
      </c>
    </row>
    <row r="327" spans="2:5" x14ac:dyDescent="0.3">
      <c r="B327" s="119" t="s">
        <v>3006</v>
      </c>
      <c r="C327" s="119" t="s">
        <v>3007</v>
      </c>
      <c r="D327" s="120" t="s">
        <v>2899</v>
      </c>
      <c r="E327" s="202">
        <v>24</v>
      </c>
    </row>
    <row r="328" spans="2:5" x14ac:dyDescent="0.3">
      <c r="B328" s="119" t="s">
        <v>825</v>
      </c>
      <c r="C328" s="119" t="s">
        <v>826</v>
      </c>
      <c r="D328" s="120" t="s">
        <v>630</v>
      </c>
      <c r="E328" s="202">
        <v>34</v>
      </c>
    </row>
    <row r="329" spans="2:5" x14ac:dyDescent="0.3">
      <c r="B329" s="119" t="s">
        <v>2365</v>
      </c>
      <c r="C329" s="119" t="s">
        <v>2366</v>
      </c>
      <c r="D329" s="120" t="s">
        <v>1776</v>
      </c>
      <c r="E329" s="202">
        <v>34</v>
      </c>
    </row>
    <row r="330" spans="2:5" x14ac:dyDescent="0.3">
      <c r="B330" s="119" t="s">
        <v>2461</v>
      </c>
      <c r="C330" s="119" t="s">
        <v>2462</v>
      </c>
      <c r="D330" s="120" t="s">
        <v>1776</v>
      </c>
      <c r="E330" s="202">
        <v>22</v>
      </c>
    </row>
    <row r="331" spans="2:5" x14ac:dyDescent="0.3">
      <c r="B331" s="119" t="s">
        <v>2113</v>
      </c>
      <c r="C331" s="119" t="s">
        <v>2114</v>
      </c>
      <c r="D331" s="120" t="s">
        <v>1776</v>
      </c>
      <c r="E331" s="202">
        <v>11</v>
      </c>
    </row>
    <row r="332" spans="2:5" x14ac:dyDescent="0.3">
      <c r="B332" s="119" t="s">
        <v>649</v>
      </c>
      <c r="C332" s="119" t="s">
        <v>650</v>
      </c>
      <c r="D332" s="120" t="s">
        <v>630</v>
      </c>
      <c r="E332" s="202">
        <v>12</v>
      </c>
    </row>
    <row r="333" spans="2:5" x14ac:dyDescent="0.3">
      <c r="B333" s="119" t="s">
        <v>2367</v>
      </c>
      <c r="C333" s="119" t="s">
        <v>2368</v>
      </c>
      <c r="D333" s="120" t="s">
        <v>1776</v>
      </c>
      <c r="E333" s="202">
        <v>34</v>
      </c>
    </row>
    <row r="334" spans="2:5" x14ac:dyDescent="0.3">
      <c r="B334" s="119" t="s">
        <v>1354</v>
      </c>
      <c r="C334" s="119" t="s">
        <v>1355</v>
      </c>
      <c r="D334" s="120" t="s">
        <v>630</v>
      </c>
      <c r="E334" s="202">
        <v>22</v>
      </c>
    </row>
    <row r="335" spans="2:5" x14ac:dyDescent="0.3">
      <c r="B335" s="119" t="s">
        <v>773</v>
      </c>
      <c r="C335" s="119" t="s">
        <v>774</v>
      </c>
      <c r="D335" s="120" t="s">
        <v>630</v>
      </c>
      <c r="E335" s="202">
        <v>22</v>
      </c>
    </row>
    <row r="336" spans="2:5" x14ac:dyDescent="0.3">
      <c r="B336" s="119" t="s">
        <v>1025</v>
      </c>
      <c r="C336" s="119" t="s">
        <v>1026</v>
      </c>
      <c r="D336" s="120" t="s">
        <v>630</v>
      </c>
      <c r="E336" s="202">
        <v>23</v>
      </c>
    </row>
    <row r="337" spans="2:5" x14ac:dyDescent="0.3">
      <c r="B337" s="119" t="s">
        <v>717</v>
      </c>
      <c r="C337" s="119" t="s">
        <v>718</v>
      </c>
      <c r="D337" s="120" t="s">
        <v>630</v>
      </c>
      <c r="E337" s="202">
        <v>12</v>
      </c>
    </row>
    <row r="338" spans="2:5" x14ac:dyDescent="0.3">
      <c r="B338" s="119" t="s">
        <v>3709</v>
      </c>
      <c r="C338" s="119" t="s">
        <v>3710</v>
      </c>
      <c r="D338" s="120" t="s">
        <v>3474</v>
      </c>
      <c r="E338" s="202">
        <v>23</v>
      </c>
    </row>
    <row r="339" spans="2:5" x14ac:dyDescent="0.3">
      <c r="B339" s="119" t="s">
        <v>1160</v>
      </c>
      <c r="C339" s="119" t="s">
        <v>1161</v>
      </c>
      <c r="D339" s="120" t="s">
        <v>630</v>
      </c>
      <c r="E339" s="202">
        <v>23</v>
      </c>
    </row>
    <row r="340" spans="2:5" x14ac:dyDescent="0.3">
      <c r="B340" s="119" t="s">
        <v>1027</v>
      </c>
      <c r="C340" s="119" t="s">
        <v>1028</v>
      </c>
      <c r="D340" s="120" t="s">
        <v>630</v>
      </c>
      <c r="E340" s="202">
        <v>23</v>
      </c>
    </row>
    <row r="341" spans="2:5" x14ac:dyDescent="0.3">
      <c r="B341" s="119" t="s">
        <v>651</v>
      </c>
      <c r="C341" s="119" t="s">
        <v>652</v>
      </c>
      <c r="D341" s="120" t="s">
        <v>630</v>
      </c>
      <c r="E341" s="202">
        <v>22</v>
      </c>
    </row>
    <row r="342" spans="2:5" x14ac:dyDescent="0.3">
      <c r="B342" s="119" t="s">
        <v>653</v>
      </c>
      <c r="C342" s="119" t="s">
        <v>654</v>
      </c>
      <c r="D342" s="120" t="s">
        <v>630</v>
      </c>
      <c r="E342" s="202">
        <v>24</v>
      </c>
    </row>
    <row r="343" spans="2:5" x14ac:dyDescent="0.3">
      <c r="B343" s="119" t="s">
        <v>1122</v>
      </c>
      <c r="C343" s="119" t="s">
        <v>1123</v>
      </c>
      <c r="D343" s="120" t="s">
        <v>630</v>
      </c>
      <c r="E343" s="202">
        <v>23</v>
      </c>
    </row>
    <row r="344" spans="2:5" x14ac:dyDescent="0.3">
      <c r="B344" s="119" t="s">
        <v>1997</v>
      </c>
      <c r="C344" s="119" t="s">
        <v>1998</v>
      </c>
      <c r="D344" s="120" t="s">
        <v>1776</v>
      </c>
      <c r="E344" s="202">
        <v>34</v>
      </c>
    </row>
    <row r="345" spans="2:5" x14ac:dyDescent="0.3">
      <c r="B345" s="119" t="s">
        <v>2369</v>
      </c>
      <c r="C345" s="119" t="s">
        <v>2370</v>
      </c>
      <c r="D345" s="120" t="s">
        <v>1776</v>
      </c>
      <c r="E345" s="202">
        <v>34</v>
      </c>
    </row>
    <row r="346" spans="2:5" x14ac:dyDescent="0.3">
      <c r="B346" s="119" t="s">
        <v>2705</v>
      </c>
      <c r="C346" s="119" t="s">
        <v>2706</v>
      </c>
      <c r="D346" s="120" t="s">
        <v>2660</v>
      </c>
      <c r="E346" s="202">
        <v>12</v>
      </c>
    </row>
    <row r="347" spans="2:5" x14ac:dyDescent="0.3">
      <c r="B347" s="119" t="s">
        <v>655</v>
      </c>
      <c r="C347" s="119" t="s">
        <v>656</v>
      </c>
      <c r="D347" s="120" t="s">
        <v>630</v>
      </c>
      <c r="E347" s="202">
        <v>24</v>
      </c>
    </row>
    <row r="348" spans="2:5" x14ac:dyDescent="0.3">
      <c r="B348" s="119" t="s">
        <v>3753</v>
      </c>
      <c r="C348" s="119" t="s">
        <v>3754</v>
      </c>
      <c r="D348" s="120" t="s">
        <v>3474</v>
      </c>
      <c r="E348" s="202">
        <v>23</v>
      </c>
    </row>
    <row r="349" spans="2:5" x14ac:dyDescent="0.3">
      <c r="B349" s="119" t="s">
        <v>2707</v>
      </c>
      <c r="C349" s="119" t="s">
        <v>2708</v>
      </c>
      <c r="D349" s="120" t="s">
        <v>2660</v>
      </c>
      <c r="E349" s="202">
        <v>23</v>
      </c>
    </row>
    <row r="350" spans="2:5" x14ac:dyDescent="0.3">
      <c r="B350" s="119" t="s">
        <v>1238</v>
      </c>
      <c r="C350" s="119" t="s">
        <v>1239</v>
      </c>
      <c r="D350" s="120" t="s">
        <v>630</v>
      </c>
      <c r="E350" s="202">
        <v>34</v>
      </c>
    </row>
    <row r="351" spans="2:5" x14ac:dyDescent="0.3">
      <c r="B351" s="119" t="s">
        <v>1240</v>
      </c>
      <c r="C351" s="119" t="s">
        <v>1241</v>
      </c>
      <c r="D351" s="120" t="s">
        <v>630</v>
      </c>
      <c r="E351" s="202">
        <v>34</v>
      </c>
    </row>
    <row r="352" spans="2:5" x14ac:dyDescent="0.3">
      <c r="B352" s="119" t="s">
        <v>3446</v>
      </c>
      <c r="C352" s="119" t="s">
        <v>3447</v>
      </c>
      <c r="D352" s="120" t="s">
        <v>2899</v>
      </c>
      <c r="E352" s="202">
        <v>32</v>
      </c>
    </row>
    <row r="353" spans="2:5" x14ac:dyDescent="0.3">
      <c r="B353" s="119" t="s">
        <v>1356</v>
      </c>
      <c r="C353" s="119" t="s">
        <v>1357</v>
      </c>
      <c r="D353" s="120" t="s">
        <v>630</v>
      </c>
      <c r="E353" s="202">
        <v>24</v>
      </c>
    </row>
    <row r="354" spans="2:5" x14ac:dyDescent="0.3">
      <c r="B354" s="119" t="s">
        <v>534</v>
      </c>
      <c r="C354" s="119" t="s">
        <v>535</v>
      </c>
      <c r="D354" s="120" t="s">
        <v>365</v>
      </c>
      <c r="E354" s="202">
        <v>24</v>
      </c>
    </row>
    <row r="355" spans="2:5" x14ac:dyDescent="0.3">
      <c r="B355" s="119" t="s">
        <v>384</v>
      </c>
      <c r="C355" s="119" t="s">
        <v>385</v>
      </c>
      <c r="D355" s="120" t="s">
        <v>365</v>
      </c>
      <c r="E355" s="202">
        <v>23</v>
      </c>
    </row>
    <row r="356" spans="2:5" x14ac:dyDescent="0.3">
      <c r="B356" s="119" t="s">
        <v>572</v>
      </c>
      <c r="C356" s="119" t="s">
        <v>573</v>
      </c>
      <c r="D356" s="120" t="s">
        <v>365</v>
      </c>
      <c r="E356" s="202">
        <v>33</v>
      </c>
    </row>
    <row r="357" spans="2:5" x14ac:dyDescent="0.3">
      <c r="B357" s="119" t="s">
        <v>3392</v>
      </c>
      <c r="C357" s="119" t="s">
        <v>3393</v>
      </c>
      <c r="D357" s="120" t="s">
        <v>2899</v>
      </c>
      <c r="E357" s="202">
        <v>22</v>
      </c>
    </row>
    <row r="358" spans="2:5" x14ac:dyDescent="0.3">
      <c r="B358" s="119" t="s">
        <v>536</v>
      </c>
      <c r="C358" s="119" t="s">
        <v>537</v>
      </c>
      <c r="D358" s="120" t="s">
        <v>365</v>
      </c>
      <c r="E358" s="202">
        <v>24</v>
      </c>
    </row>
    <row r="359" spans="2:5" x14ac:dyDescent="0.3">
      <c r="B359" s="119" t="s">
        <v>3448</v>
      </c>
      <c r="C359" s="119" t="s">
        <v>3449</v>
      </c>
      <c r="D359" s="120" t="s">
        <v>2899</v>
      </c>
      <c r="E359" s="202">
        <v>32</v>
      </c>
    </row>
    <row r="360" spans="2:5" x14ac:dyDescent="0.3">
      <c r="B360" s="119" t="s">
        <v>4180</v>
      </c>
      <c r="C360" s="119" t="s">
        <v>4181</v>
      </c>
      <c r="D360" s="120" t="s">
        <v>4033</v>
      </c>
      <c r="E360" s="202">
        <v>11</v>
      </c>
    </row>
    <row r="361" spans="2:5" x14ac:dyDescent="0.3">
      <c r="B361" s="119" t="s">
        <v>2463</v>
      </c>
      <c r="C361" s="119" t="s">
        <v>2464</v>
      </c>
      <c r="D361" s="120" t="s">
        <v>1776</v>
      </c>
      <c r="E361" s="202">
        <v>22</v>
      </c>
    </row>
    <row r="362" spans="2:5" x14ac:dyDescent="0.3">
      <c r="B362" s="119" t="s">
        <v>2930</v>
      </c>
      <c r="C362" s="119" t="s">
        <v>2931</v>
      </c>
      <c r="D362" s="120" t="s">
        <v>2899</v>
      </c>
      <c r="E362" s="202">
        <v>12</v>
      </c>
    </row>
    <row r="363" spans="2:5" x14ac:dyDescent="0.3">
      <c r="B363" s="119" t="s">
        <v>1793</v>
      </c>
      <c r="C363" s="119" t="s">
        <v>1794</v>
      </c>
      <c r="D363" s="120" t="s">
        <v>1776</v>
      </c>
      <c r="E363" s="202">
        <v>24</v>
      </c>
    </row>
    <row r="364" spans="2:5" x14ac:dyDescent="0.3">
      <c r="B364" s="119" t="s">
        <v>610</v>
      </c>
      <c r="C364" s="119" t="s">
        <v>611</v>
      </c>
      <c r="D364" s="120" t="s">
        <v>365</v>
      </c>
      <c r="E364" s="202">
        <v>22</v>
      </c>
    </row>
    <row r="365" spans="2:5" x14ac:dyDescent="0.3">
      <c r="B365" s="119" t="s">
        <v>1624</v>
      </c>
      <c r="C365" s="119" t="s">
        <v>1625</v>
      </c>
      <c r="D365" s="120" t="s">
        <v>630</v>
      </c>
      <c r="E365" s="202">
        <v>12</v>
      </c>
    </row>
    <row r="366" spans="2:5" x14ac:dyDescent="0.3">
      <c r="B366" s="119" t="s">
        <v>1546</v>
      </c>
      <c r="C366" s="119" t="s">
        <v>1547</v>
      </c>
      <c r="D366" s="120" t="s">
        <v>630</v>
      </c>
      <c r="E366" s="202">
        <v>22</v>
      </c>
    </row>
    <row r="367" spans="2:5" x14ac:dyDescent="0.3">
      <c r="B367" s="119" t="s">
        <v>3755</v>
      </c>
      <c r="C367" s="119" t="s">
        <v>3756</v>
      </c>
      <c r="D367" s="120" t="s">
        <v>3474</v>
      </c>
      <c r="E367" s="202">
        <v>24</v>
      </c>
    </row>
    <row r="368" spans="2:5" x14ac:dyDescent="0.3">
      <c r="B368" s="119" t="s">
        <v>386</v>
      </c>
      <c r="C368" s="119" t="s">
        <v>387</v>
      </c>
      <c r="D368" s="120" t="s">
        <v>365</v>
      </c>
      <c r="E368" s="202">
        <v>22</v>
      </c>
    </row>
    <row r="369" spans="2:5" x14ac:dyDescent="0.3">
      <c r="B369" s="119" t="s">
        <v>538</v>
      </c>
      <c r="C369" s="119" t="s">
        <v>539</v>
      </c>
      <c r="D369" s="120" t="s">
        <v>365</v>
      </c>
      <c r="E369" s="202">
        <v>23</v>
      </c>
    </row>
    <row r="370" spans="2:5" x14ac:dyDescent="0.3">
      <c r="B370" s="119" t="s">
        <v>2984</v>
      </c>
      <c r="C370" s="119" t="s">
        <v>2985</v>
      </c>
      <c r="D370" s="120" t="s">
        <v>2899</v>
      </c>
      <c r="E370" s="202">
        <v>12</v>
      </c>
    </row>
    <row r="371" spans="2:5" x14ac:dyDescent="0.3">
      <c r="B371" s="119" t="s">
        <v>657</v>
      </c>
      <c r="C371" s="119" t="s">
        <v>658</v>
      </c>
      <c r="D371" s="120" t="s">
        <v>630</v>
      </c>
      <c r="E371" s="202">
        <v>24</v>
      </c>
    </row>
    <row r="372" spans="2:5" x14ac:dyDescent="0.3">
      <c r="B372" s="119" t="s">
        <v>3657</v>
      </c>
      <c r="C372" s="119" t="s">
        <v>3658</v>
      </c>
      <c r="D372" s="120" t="s">
        <v>3474</v>
      </c>
      <c r="E372" s="202">
        <v>32</v>
      </c>
    </row>
    <row r="373" spans="2:5" x14ac:dyDescent="0.3">
      <c r="B373" s="119" t="s">
        <v>2773</v>
      </c>
      <c r="C373" s="119" t="s">
        <v>2774</v>
      </c>
      <c r="D373" s="120" t="s">
        <v>2660</v>
      </c>
      <c r="E373" s="202">
        <v>34</v>
      </c>
    </row>
    <row r="374" spans="2:5" x14ac:dyDescent="0.3">
      <c r="B374" s="119" t="s">
        <v>3965</v>
      </c>
      <c r="C374" s="119" t="s">
        <v>3966</v>
      </c>
      <c r="D374" s="120" t="s">
        <v>3474</v>
      </c>
      <c r="E374" s="202">
        <v>33</v>
      </c>
    </row>
    <row r="375" spans="2:5" x14ac:dyDescent="0.3">
      <c r="B375" s="119" t="s">
        <v>540</v>
      </c>
      <c r="C375" s="119" t="s">
        <v>541</v>
      </c>
      <c r="D375" s="120" t="s">
        <v>365</v>
      </c>
      <c r="E375" s="202">
        <v>22</v>
      </c>
    </row>
    <row r="376" spans="2:5" x14ac:dyDescent="0.3">
      <c r="B376" s="119" t="s">
        <v>1686</v>
      </c>
      <c r="C376" s="119" t="s">
        <v>1687</v>
      </c>
      <c r="D376" s="120" t="s">
        <v>630</v>
      </c>
      <c r="E376" s="202">
        <v>22</v>
      </c>
    </row>
    <row r="377" spans="2:5" x14ac:dyDescent="0.3">
      <c r="B377" s="119" t="s">
        <v>3210</v>
      </c>
      <c r="C377" s="119" t="s">
        <v>3211</v>
      </c>
      <c r="D377" s="120" t="s">
        <v>2899</v>
      </c>
      <c r="E377" s="202">
        <v>34</v>
      </c>
    </row>
    <row r="378" spans="2:5" x14ac:dyDescent="0.3">
      <c r="B378" s="119" t="s">
        <v>2623</v>
      </c>
      <c r="C378" s="119" t="s">
        <v>2624</v>
      </c>
      <c r="D378" s="120" t="s">
        <v>1776</v>
      </c>
      <c r="E378" s="202">
        <v>24</v>
      </c>
    </row>
    <row r="379" spans="2:5" x14ac:dyDescent="0.3">
      <c r="B379" s="119" t="s">
        <v>3757</v>
      </c>
      <c r="C379" s="119" t="s">
        <v>3758</v>
      </c>
      <c r="D379" s="120" t="s">
        <v>3474</v>
      </c>
      <c r="E379" s="202">
        <v>24</v>
      </c>
    </row>
    <row r="380" spans="2:5" x14ac:dyDescent="0.3">
      <c r="B380" s="119" t="s">
        <v>2775</v>
      </c>
      <c r="C380" s="119" t="s">
        <v>2776</v>
      </c>
      <c r="D380" s="120" t="s">
        <v>2660</v>
      </c>
      <c r="E380" s="202">
        <v>33</v>
      </c>
    </row>
    <row r="381" spans="2:5" x14ac:dyDescent="0.3">
      <c r="B381" s="119" t="s">
        <v>3252</v>
      </c>
      <c r="C381" s="119" t="s">
        <v>3253</v>
      </c>
      <c r="D381" s="120" t="s">
        <v>2899</v>
      </c>
      <c r="E381" s="202">
        <v>24</v>
      </c>
    </row>
    <row r="382" spans="2:5" x14ac:dyDescent="0.3">
      <c r="B382" s="119" t="s">
        <v>470</v>
      </c>
      <c r="C382" s="119" t="s">
        <v>471</v>
      </c>
      <c r="D382" s="120" t="s">
        <v>365</v>
      </c>
      <c r="E382" s="202">
        <v>34</v>
      </c>
    </row>
    <row r="383" spans="2:5" x14ac:dyDescent="0.3">
      <c r="B383" s="119" t="s">
        <v>3537</v>
      </c>
      <c r="C383" s="119" t="s">
        <v>3538</v>
      </c>
      <c r="D383" s="120" t="s">
        <v>3474</v>
      </c>
      <c r="E383" s="202">
        <v>22</v>
      </c>
    </row>
    <row r="384" spans="2:5" x14ac:dyDescent="0.3">
      <c r="B384" s="119" t="s">
        <v>3759</v>
      </c>
      <c r="C384" s="119" t="s">
        <v>3760</v>
      </c>
      <c r="D384" s="120" t="s">
        <v>3474</v>
      </c>
      <c r="E384" s="202">
        <v>23</v>
      </c>
    </row>
    <row r="385" spans="2:5" x14ac:dyDescent="0.3">
      <c r="B385" s="119" t="s">
        <v>3761</v>
      </c>
      <c r="C385" s="119" t="s">
        <v>3762</v>
      </c>
      <c r="D385" s="120" t="s">
        <v>3474</v>
      </c>
      <c r="E385" s="202">
        <v>23</v>
      </c>
    </row>
    <row r="386" spans="2:5" x14ac:dyDescent="0.3">
      <c r="B386" s="119" t="s">
        <v>3212</v>
      </c>
      <c r="C386" s="119" t="s">
        <v>3213</v>
      </c>
      <c r="D386" s="120" t="s">
        <v>2899</v>
      </c>
      <c r="E386" s="202">
        <v>24</v>
      </c>
    </row>
    <row r="387" spans="2:5" x14ac:dyDescent="0.3">
      <c r="B387" s="119" t="s">
        <v>3270</v>
      </c>
      <c r="C387" s="119" t="s">
        <v>3271</v>
      </c>
      <c r="D387" s="120" t="s">
        <v>2899</v>
      </c>
      <c r="E387" s="202">
        <v>12</v>
      </c>
    </row>
    <row r="388" spans="2:5" x14ac:dyDescent="0.3">
      <c r="B388" s="119" t="s">
        <v>4048</v>
      </c>
      <c r="C388" s="119" t="s">
        <v>4049</v>
      </c>
      <c r="D388" s="120" t="s">
        <v>4033</v>
      </c>
      <c r="E388" s="202">
        <v>24</v>
      </c>
    </row>
    <row r="389" spans="2:5" x14ac:dyDescent="0.3">
      <c r="B389" s="119" t="s">
        <v>3897</v>
      </c>
      <c r="C389" s="119" t="s">
        <v>3898</v>
      </c>
      <c r="D389" s="120" t="s">
        <v>3474</v>
      </c>
      <c r="E389" s="202">
        <v>24</v>
      </c>
    </row>
    <row r="390" spans="2:5" x14ac:dyDescent="0.3">
      <c r="B390" s="119" t="s">
        <v>153</v>
      </c>
      <c r="C390" s="119" t="s">
        <v>154</v>
      </c>
      <c r="D390" s="119" t="s">
        <v>22</v>
      </c>
      <c r="E390" s="202">
        <v>24</v>
      </c>
    </row>
    <row r="391" spans="2:5" x14ac:dyDescent="0.3">
      <c r="B391" s="119" t="s">
        <v>2521</v>
      </c>
      <c r="C391" s="119" t="s">
        <v>2522</v>
      </c>
      <c r="D391" s="120" t="s">
        <v>1776</v>
      </c>
      <c r="E391" s="202">
        <v>24</v>
      </c>
    </row>
    <row r="392" spans="2:5" x14ac:dyDescent="0.3">
      <c r="B392" s="119" t="s">
        <v>2777</v>
      </c>
      <c r="C392" s="119" t="s">
        <v>2778</v>
      </c>
      <c r="D392" s="120" t="s">
        <v>2660</v>
      </c>
      <c r="E392" s="202">
        <v>34</v>
      </c>
    </row>
    <row r="393" spans="2:5" x14ac:dyDescent="0.3">
      <c r="B393" s="119" t="s">
        <v>1879</v>
      </c>
      <c r="C393" s="119" t="s">
        <v>1880</v>
      </c>
      <c r="D393" s="120" t="s">
        <v>1776</v>
      </c>
      <c r="E393" s="202">
        <v>22</v>
      </c>
    </row>
    <row r="394" spans="2:5" x14ac:dyDescent="0.3">
      <c r="B394" s="119" t="s">
        <v>247</v>
      </c>
      <c r="C394" s="119" t="s">
        <v>248</v>
      </c>
      <c r="D394" s="119" t="s">
        <v>22</v>
      </c>
      <c r="E394" s="202">
        <v>33</v>
      </c>
    </row>
    <row r="395" spans="2:5" x14ac:dyDescent="0.3">
      <c r="B395" s="119" t="s">
        <v>2523</v>
      </c>
      <c r="C395" s="119" t="s">
        <v>2524</v>
      </c>
      <c r="D395" s="120" t="s">
        <v>1776</v>
      </c>
      <c r="E395" s="202">
        <v>24</v>
      </c>
    </row>
    <row r="396" spans="2:5" x14ac:dyDescent="0.3">
      <c r="B396" s="119" t="s">
        <v>1438</v>
      </c>
      <c r="C396" s="119" t="s">
        <v>1439</v>
      </c>
      <c r="D396" s="120" t="s">
        <v>630</v>
      </c>
      <c r="E396" s="202">
        <v>33</v>
      </c>
    </row>
    <row r="397" spans="2:5" x14ac:dyDescent="0.3">
      <c r="B397" s="119" t="s">
        <v>2525</v>
      </c>
      <c r="C397" s="119" t="s">
        <v>2526</v>
      </c>
      <c r="D397" s="120" t="s">
        <v>1776</v>
      </c>
      <c r="E397" s="202">
        <v>22</v>
      </c>
    </row>
    <row r="398" spans="2:5" x14ac:dyDescent="0.3">
      <c r="B398" s="119" t="s">
        <v>1795</v>
      </c>
      <c r="C398" s="119" t="s">
        <v>1796</v>
      </c>
      <c r="D398" s="120" t="s">
        <v>1776</v>
      </c>
      <c r="E398" s="202">
        <v>34</v>
      </c>
    </row>
    <row r="399" spans="2:5" x14ac:dyDescent="0.3">
      <c r="B399" s="119" t="s">
        <v>592</v>
      </c>
      <c r="C399" s="119" t="s">
        <v>593</v>
      </c>
      <c r="D399" s="120" t="s">
        <v>365</v>
      </c>
      <c r="E399" s="202">
        <v>12</v>
      </c>
    </row>
    <row r="400" spans="2:5" x14ac:dyDescent="0.3">
      <c r="B400" s="119" t="s">
        <v>4182</v>
      </c>
      <c r="C400" s="119" t="s">
        <v>4183</v>
      </c>
      <c r="D400" s="120" t="s">
        <v>4033</v>
      </c>
      <c r="E400" s="202">
        <v>22</v>
      </c>
    </row>
    <row r="401" spans="2:5" x14ac:dyDescent="0.3">
      <c r="B401" s="119" t="s">
        <v>197</v>
      </c>
      <c r="C401" s="119" t="s">
        <v>198</v>
      </c>
      <c r="D401" s="119" t="s">
        <v>22</v>
      </c>
      <c r="E401" s="202">
        <v>33</v>
      </c>
    </row>
    <row r="402" spans="2:5" x14ac:dyDescent="0.3">
      <c r="B402" s="119" t="s">
        <v>458</v>
      </c>
      <c r="C402" s="119" t="s">
        <v>459</v>
      </c>
      <c r="D402" s="120" t="s">
        <v>365</v>
      </c>
      <c r="E402" s="202">
        <v>23</v>
      </c>
    </row>
    <row r="403" spans="2:5" x14ac:dyDescent="0.3">
      <c r="B403" s="119" t="s">
        <v>2900</v>
      </c>
      <c r="C403" s="119" t="s">
        <v>2901</v>
      </c>
      <c r="D403" s="120" t="s">
        <v>2899</v>
      </c>
      <c r="E403" s="202">
        <v>22</v>
      </c>
    </row>
    <row r="404" spans="2:5" x14ac:dyDescent="0.3">
      <c r="B404" s="119" t="s">
        <v>4184</v>
      </c>
      <c r="C404" s="119" t="s">
        <v>4185</v>
      </c>
      <c r="D404" s="120" t="s">
        <v>4033</v>
      </c>
      <c r="E404" s="202">
        <v>24</v>
      </c>
    </row>
    <row r="405" spans="2:5" x14ac:dyDescent="0.3">
      <c r="B405" s="119" t="s">
        <v>2371</v>
      </c>
      <c r="C405" s="119" t="s">
        <v>2372</v>
      </c>
      <c r="D405" s="120" t="s">
        <v>1776</v>
      </c>
      <c r="E405" s="202">
        <v>34</v>
      </c>
    </row>
    <row r="406" spans="2:5" x14ac:dyDescent="0.3">
      <c r="B406" s="119" t="s">
        <v>1897</v>
      </c>
      <c r="C406" s="119" t="s">
        <v>1898</v>
      </c>
      <c r="D406" s="120" t="s">
        <v>1776</v>
      </c>
      <c r="E406" s="202">
        <v>22</v>
      </c>
    </row>
    <row r="407" spans="2:5" x14ac:dyDescent="0.3">
      <c r="B407" s="119" t="s">
        <v>542</v>
      </c>
      <c r="C407" s="119" t="s">
        <v>543</v>
      </c>
      <c r="D407" s="120" t="s">
        <v>365</v>
      </c>
      <c r="E407" s="202">
        <v>23</v>
      </c>
    </row>
    <row r="408" spans="2:5" x14ac:dyDescent="0.3">
      <c r="B408" s="119" t="s">
        <v>3356</v>
      </c>
      <c r="C408" s="119" t="s">
        <v>3357</v>
      </c>
      <c r="D408" s="120" t="s">
        <v>2899</v>
      </c>
      <c r="E408" s="202">
        <v>33</v>
      </c>
    </row>
    <row r="409" spans="2:5" x14ac:dyDescent="0.3">
      <c r="B409" s="119" t="s">
        <v>428</v>
      </c>
      <c r="C409" s="119" t="s">
        <v>429</v>
      </c>
      <c r="D409" s="120" t="s">
        <v>365</v>
      </c>
      <c r="E409" s="202">
        <v>22</v>
      </c>
    </row>
    <row r="410" spans="2:5" x14ac:dyDescent="0.3">
      <c r="B410" s="119" t="s">
        <v>3539</v>
      </c>
      <c r="C410" s="119" t="s">
        <v>3540</v>
      </c>
      <c r="D410" s="120" t="s">
        <v>3474</v>
      </c>
      <c r="E410" s="202">
        <v>12</v>
      </c>
    </row>
    <row r="411" spans="2:5" x14ac:dyDescent="0.3">
      <c r="B411" s="119" t="s">
        <v>2986</v>
      </c>
      <c r="C411" s="119" t="s">
        <v>2987</v>
      </c>
      <c r="D411" s="120" t="s">
        <v>2899</v>
      </c>
      <c r="E411" s="202">
        <v>22</v>
      </c>
    </row>
    <row r="412" spans="2:5" x14ac:dyDescent="0.3">
      <c r="B412" s="119" t="s">
        <v>3967</v>
      </c>
      <c r="C412" s="119" t="s">
        <v>3968</v>
      </c>
      <c r="D412" s="120" t="s">
        <v>3474</v>
      </c>
      <c r="E412" s="202">
        <v>22</v>
      </c>
    </row>
    <row r="413" spans="2:5" x14ac:dyDescent="0.3">
      <c r="B413" s="119" t="s">
        <v>3969</v>
      </c>
      <c r="C413" s="119" t="s">
        <v>3970</v>
      </c>
      <c r="D413" s="120" t="s">
        <v>3474</v>
      </c>
      <c r="E413" s="202">
        <v>24</v>
      </c>
    </row>
    <row r="414" spans="2:5" x14ac:dyDescent="0.3">
      <c r="B414" s="119" t="s">
        <v>3541</v>
      </c>
      <c r="C414" s="119" t="s">
        <v>3542</v>
      </c>
      <c r="D414" s="120" t="s">
        <v>3474</v>
      </c>
      <c r="E414" s="202">
        <v>23</v>
      </c>
    </row>
    <row r="415" spans="2:5" x14ac:dyDescent="0.3">
      <c r="B415" s="119" t="s">
        <v>3394</v>
      </c>
      <c r="C415" s="119" t="s">
        <v>3395</v>
      </c>
      <c r="D415" s="120" t="s">
        <v>2899</v>
      </c>
      <c r="E415" s="202">
        <v>32</v>
      </c>
    </row>
    <row r="416" spans="2:5" x14ac:dyDescent="0.3">
      <c r="B416" s="119" t="s">
        <v>719</v>
      </c>
      <c r="C416" s="119" t="s">
        <v>720</v>
      </c>
      <c r="D416" s="120" t="s">
        <v>630</v>
      </c>
      <c r="E416" s="202">
        <v>24</v>
      </c>
    </row>
    <row r="417" spans="2:5" x14ac:dyDescent="0.3">
      <c r="B417" s="119" t="s">
        <v>1071</v>
      </c>
      <c r="C417" s="119" t="s">
        <v>1072</v>
      </c>
      <c r="D417" s="120" t="s">
        <v>630</v>
      </c>
      <c r="E417" s="202">
        <v>22</v>
      </c>
    </row>
    <row r="418" spans="2:5" x14ac:dyDescent="0.3">
      <c r="B418" s="119" t="s">
        <v>2847</v>
      </c>
      <c r="C418" s="119" t="s">
        <v>2848</v>
      </c>
      <c r="D418" s="120" t="s">
        <v>2660</v>
      </c>
      <c r="E418" s="202">
        <v>34</v>
      </c>
    </row>
    <row r="419" spans="2:5" x14ac:dyDescent="0.3">
      <c r="B419" s="119" t="s">
        <v>2709</v>
      </c>
      <c r="C419" s="119" t="s">
        <v>2710</v>
      </c>
      <c r="D419" s="120" t="s">
        <v>2660</v>
      </c>
      <c r="E419" s="202">
        <v>23</v>
      </c>
    </row>
    <row r="420" spans="2:5" x14ac:dyDescent="0.3">
      <c r="B420" s="119" t="s">
        <v>4114</v>
      </c>
      <c r="C420" s="119" t="s">
        <v>4115</v>
      </c>
      <c r="D420" s="120" t="s">
        <v>4033</v>
      </c>
      <c r="E420" s="202">
        <v>12</v>
      </c>
    </row>
    <row r="421" spans="2:5" x14ac:dyDescent="0.3">
      <c r="B421" s="119" t="s">
        <v>1308</v>
      </c>
      <c r="C421" s="119" t="s">
        <v>1309</v>
      </c>
      <c r="D421" s="120" t="s">
        <v>630</v>
      </c>
      <c r="E421" s="202">
        <v>24</v>
      </c>
    </row>
    <row r="422" spans="2:5" x14ac:dyDescent="0.3">
      <c r="B422" s="119" t="s">
        <v>3272</v>
      </c>
      <c r="C422" s="119" t="s">
        <v>3273</v>
      </c>
      <c r="D422" s="120" t="s">
        <v>2899</v>
      </c>
      <c r="E422" s="202">
        <v>24</v>
      </c>
    </row>
    <row r="423" spans="2:5" x14ac:dyDescent="0.3">
      <c r="B423" s="119" t="s">
        <v>3008</v>
      </c>
      <c r="C423" s="119" t="s">
        <v>3009</v>
      </c>
      <c r="D423" s="120" t="s">
        <v>2899</v>
      </c>
      <c r="E423" s="202">
        <v>24</v>
      </c>
    </row>
    <row r="424" spans="2:5" x14ac:dyDescent="0.3">
      <c r="B424" s="119" t="s">
        <v>1688</v>
      </c>
      <c r="C424" s="119" t="s">
        <v>1689</v>
      </c>
      <c r="D424" s="120" t="s">
        <v>630</v>
      </c>
      <c r="E424" s="202">
        <v>12</v>
      </c>
    </row>
    <row r="425" spans="2:5" x14ac:dyDescent="0.3">
      <c r="B425" s="119" t="s">
        <v>2421</v>
      </c>
      <c r="C425" s="119" t="s">
        <v>2422</v>
      </c>
      <c r="D425" s="120" t="s">
        <v>1776</v>
      </c>
      <c r="E425" s="202">
        <v>33</v>
      </c>
    </row>
    <row r="426" spans="2:5" x14ac:dyDescent="0.3">
      <c r="B426" s="119" t="s">
        <v>3827</v>
      </c>
      <c r="C426" s="119" t="s">
        <v>3828</v>
      </c>
      <c r="D426" s="120" t="s">
        <v>3474</v>
      </c>
      <c r="E426" s="202">
        <v>12</v>
      </c>
    </row>
    <row r="427" spans="2:5" x14ac:dyDescent="0.3">
      <c r="B427" s="119" t="s">
        <v>3126</v>
      </c>
      <c r="C427" s="119" t="s">
        <v>3127</v>
      </c>
      <c r="D427" s="120" t="s">
        <v>2899</v>
      </c>
      <c r="E427" s="202">
        <v>33</v>
      </c>
    </row>
    <row r="428" spans="2:5" x14ac:dyDescent="0.3">
      <c r="B428" s="119" t="s">
        <v>4116</v>
      </c>
      <c r="C428" s="119" t="s">
        <v>4117</v>
      </c>
      <c r="D428" s="120" t="s">
        <v>4033</v>
      </c>
      <c r="E428" s="202">
        <v>22</v>
      </c>
    </row>
    <row r="429" spans="2:5" x14ac:dyDescent="0.3">
      <c r="B429" s="119" t="s">
        <v>574</v>
      </c>
      <c r="C429" s="119" t="s">
        <v>575</v>
      </c>
      <c r="D429" s="120" t="s">
        <v>365</v>
      </c>
      <c r="E429" s="202">
        <v>24</v>
      </c>
    </row>
    <row r="430" spans="2:5" x14ac:dyDescent="0.3">
      <c r="B430" s="119" t="s">
        <v>2465</v>
      </c>
      <c r="C430" s="119" t="s">
        <v>2466</v>
      </c>
      <c r="D430" s="120" t="s">
        <v>1776</v>
      </c>
      <c r="E430" s="202">
        <v>22</v>
      </c>
    </row>
    <row r="431" spans="2:5" x14ac:dyDescent="0.3">
      <c r="B431" s="119" t="s">
        <v>1999</v>
      </c>
      <c r="C431" s="119" t="s">
        <v>2000</v>
      </c>
      <c r="D431" s="120" t="s">
        <v>1776</v>
      </c>
      <c r="E431" s="202">
        <v>24</v>
      </c>
    </row>
    <row r="432" spans="2:5" x14ac:dyDescent="0.3">
      <c r="B432" s="119" t="s">
        <v>3971</v>
      </c>
      <c r="C432" s="119" t="s">
        <v>3972</v>
      </c>
      <c r="D432" s="120" t="s">
        <v>3474</v>
      </c>
      <c r="E432" s="202">
        <v>24</v>
      </c>
    </row>
    <row r="433" spans="2:5" x14ac:dyDescent="0.3">
      <c r="B433" s="119" t="s">
        <v>3763</v>
      </c>
      <c r="C433" s="119" t="s">
        <v>3764</v>
      </c>
      <c r="D433" s="120" t="s">
        <v>3474</v>
      </c>
      <c r="E433" s="202">
        <v>34</v>
      </c>
    </row>
    <row r="434" spans="2:5" x14ac:dyDescent="0.3">
      <c r="B434" s="119" t="s">
        <v>1506</v>
      </c>
      <c r="C434" s="119" t="s">
        <v>1507</v>
      </c>
      <c r="D434" s="120" t="s">
        <v>630</v>
      </c>
      <c r="E434" s="202">
        <v>33</v>
      </c>
    </row>
    <row r="435" spans="2:5" x14ac:dyDescent="0.3">
      <c r="B435" s="119" t="s">
        <v>3040</v>
      </c>
      <c r="C435" s="119" t="s">
        <v>3041</v>
      </c>
      <c r="D435" s="120" t="s">
        <v>2899</v>
      </c>
      <c r="E435" s="202">
        <v>24</v>
      </c>
    </row>
    <row r="436" spans="2:5" x14ac:dyDescent="0.3">
      <c r="B436" s="119" t="s">
        <v>2527</v>
      </c>
      <c r="C436" s="119" t="s">
        <v>2528</v>
      </c>
      <c r="D436" s="120" t="s">
        <v>1776</v>
      </c>
      <c r="E436" s="202">
        <v>22</v>
      </c>
    </row>
    <row r="437" spans="2:5" x14ac:dyDescent="0.3">
      <c r="B437" s="119" t="s">
        <v>3130</v>
      </c>
      <c r="C437" s="119" t="s">
        <v>3131</v>
      </c>
      <c r="D437" s="120" t="s">
        <v>2899</v>
      </c>
      <c r="E437" s="202">
        <v>33</v>
      </c>
    </row>
    <row r="438" spans="2:5" x14ac:dyDescent="0.3">
      <c r="B438" s="119" t="s">
        <v>827</v>
      </c>
      <c r="C438" s="119" t="s">
        <v>828</v>
      </c>
      <c r="D438" s="120" t="s">
        <v>630</v>
      </c>
      <c r="E438" s="202">
        <v>22</v>
      </c>
    </row>
    <row r="439" spans="2:5" x14ac:dyDescent="0.3">
      <c r="B439" s="119" t="s">
        <v>993</v>
      </c>
      <c r="C439" s="119" t="s">
        <v>994</v>
      </c>
      <c r="D439" s="120" t="s">
        <v>630</v>
      </c>
      <c r="E439" s="202">
        <v>32</v>
      </c>
    </row>
    <row r="440" spans="2:5" x14ac:dyDescent="0.3">
      <c r="B440" s="119" t="s">
        <v>2423</v>
      </c>
      <c r="C440" s="119" t="s">
        <v>2424</v>
      </c>
      <c r="D440" s="120" t="s">
        <v>1776</v>
      </c>
      <c r="E440" s="202">
        <v>12</v>
      </c>
    </row>
    <row r="441" spans="2:5" x14ac:dyDescent="0.3">
      <c r="B441" s="119" t="s">
        <v>4050</v>
      </c>
      <c r="C441" s="119" t="s">
        <v>4051</v>
      </c>
      <c r="D441" s="120" t="s">
        <v>4033</v>
      </c>
      <c r="E441" s="202">
        <v>33</v>
      </c>
    </row>
    <row r="442" spans="2:5" x14ac:dyDescent="0.3">
      <c r="B442" s="119" t="s">
        <v>3214</v>
      </c>
      <c r="C442" s="119" t="s">
        <v>3215</v>
      </c>
      <c r="D442" s="120" t="s">
        <v>2899</v>
      </c>
      <c r="E442" s="202">
        <v>34</v>
      </c>
    </row>
    <row r="443" spans="2:5" x14ac:dyDescent="0.3">
      <c r="B443" s="119" t="s">
        <v>2001</v>
      </c>
      <c r="C443" s="119" t="s">
        <v>2002</v>
      </c>
      <c r="D443" s="120" t="s">
        <v>1776</v>
      </c>
      <c r="E443" s="202">
        <v>23</v>
      </c>
    </row>
    <row r="444" spans="2:5" x14ac:dyDescent="0.3">
      <c r="B444" s="119" t="s">
        <v>1588</v>
      </c>
      <c r="C444" s="119" t="s">
        <v>1589</v>
      </c>
      <c r="D444" s="120" t="s">
        <v>630</v>
      </c>
      <c r="E444" s="202">
        <v>34</v>
      </c>
    </row>
    <row r="445" spans="2:5" x14ac:dyDescent="0.3">
      <c r="B445" s="119" t="s">
        <v>199</v>
      </c>
      <c r="C445" s="119" t="s">
        <v>200</v>
      </c>
      <c r="D445" s="119" t="s">
        <v>22</v>
      </c>
      <c r="E445" s="202">
        <v>32</v>
      </c>
    </row>
    <row r="446" spans="2:5" x14ac:dyDescent="0.3">
      <c r="B446" s="119" t="s">
        <v>1242</v>
      </c>
      <c r="C446" s="119" t="s">
        <v>1243</v>
      </c>
      <c r="D446" s="120" t="s">
        <v>630</v>
      </c>
      <c r="E446" s="202">
        <v>34</v>
      </c>
    </row>
    <row r="447" spans="2:5" x14ac:dyDescent="0.3">
      <c r="B447" s="119" t="s">
        <v>1244</v>
      </c>
      <c r="C447" s="119" t="s">
        <v>1245</v>
      </c>
      <c r="D447" s="120" t="s">
        <v>630</v>
      </c>
      <c r="E447" s="202">
        <v>23</v>
      </c>
    </row>
    <row r="448" spans="2:5" x14ac:dyDescent="0.3">
      <c r="B448" s="119" t="s">
        <v>2003</v>
      </c>
      <c r="C448" s="119" t="s">
        <v>2004</v>
      </c>
      <c r="D448" s="120" t="s">
        <v>1776</v>
      </c>
      <c r="E448" s="202">
        <v>24</v>
      </c>
    </row>
    <row r="449" spans="2:5" x14ac:dyDescent="0.3">
      <c r="B449" s="119" t="s">
        <v>1073</v>
      </c>
      <c r="C449" s="119" t="s">
        <v>1074</v>
      </c>
      <c r="D449" s="120" t="s">
        <v>630</v>
      </c>
      <c r="E449" s="202">
        <v>22</v>
      </c>
    </row>
    <row r="450" spans="2:5" x14ac:dyDescent="0.3">
      <c r="B450" s="119" t="s">
        <v>2211</v>
      </c>
      <c r="C450" s="119" t="s">
        <v>2212</v>
      </c>
      <c r="D450" s="120" t="s">
        <v>1776</v>
      </c>
      <c r="E450" s="202">
        <v>24</v>
      </c>
    </row>
    <row r="451" spans="2:5" x14ac:dyDescent="0.3">
      <c r="B451" s="119" t="s">
        <v>2213</v>
      </c>
      <c r="C451" s="119" t="s">
        <v>2214</v>
      </c>
      <c r="D451" s="120" t="s">
        <v>1776</v>
      </c>
      <c r="E451" s="202">
        <v>22</v>
      </c>
    </row>
    <row r="452" spans="2:5" x14ac:dyDescent="0.3">
      <c r="B452" s="119" t="s">
        <v>3196</v>
      </c>
      <c r="C452" s="119" t="s">
        <v>3197</v>
      </c>
      <c r="D452" s="120" t="s">
        <v>2899</v>
      </c>
      <c r="E452" s="202">
        <v>24</v>
      </c>
    </row>
    <row r="453" spans="2:5" x14ac:dyDescent="0.3">
      <c r="B453" s="119" t="s">
        <v>995</v>
      </c>
      <c r="C453" s="119" t="s">
        <v>996</v>
      </c>
      <c r="D453" s="120" t="s">
        <v>630</v>
      </c>
      <c r="E453" s="202">
        <v>32</v>
      </c>
    </row>
    <row r="454" spans="2:5" x14ac:dyDescent="0.3">
      <c r="B454" s="119" t="s">
        <v>1690</v>
      </c>
      <c r="C454" s="119" t="s">
        <v>1691</v>
      </c>
      <c r="D454" s="120" t="s">
        <v>630</v>
      </c>
      <c r="E454" s="202">
        <v>22</v>
      </c>
    </row>
    <row r="455" spans="2:5" x14ac:dyDescent="0.3">
      <c r="B455" s="119" t="s">
        <v>1440</v>
      </c>
      <c r="C455" s="119" t="s">
        <v>1441</v>
      </c>
      <c r="D455" s="120" t="s">
        <v>630</v>
      </c>
      <c r="E455" s="202">
        <v>24</v>
      </c>
    </row>
    <row r="456" spans="2:5" x14ac:dyDescent="0.3">
      <c r="B456" s="119" t="s">
        <v>77</v>
      </c>
      <c r="C456" s="119" t="s">
        <v>78</v>
      </c>
      <c r="D456" s="119" t="s">
        <v>22</v>
      </c>
      <c r="E456" s="202">
        <v>34</v>
      </c>
    </row>
    <row r="457" spans="2:5" x14ac:dyDescent="0.3">
      <c r="B457" s="119" t="s">
        <v>1797</v>
      </c>
      <c r="C457" s="119" t="s">
        <v>1798</v>
      </c>
      <c r="D457" s="120" t="s">
        <v>1776</v>
      </c>
      <c r="E457" s="202">
        <v>24</v>
      </c>
    </row>
    <row r="458" spans="2:5" x14ac:dyDescent="0.3">
      <c r="B458" s="119" t="s">
        <v>3973</v>
      </c>
      <c r="C458" s="119" t="s">
        <v>3974</v>
      </c>
      <c r="D458" s="120" t="s">
        <v>3474</v>
      </c>
      <c r="E458" s="202">
        <v>34</v>
      </c>
    </row>
    <row r="459" spans="2:5" x14ac:dyDescent="0.3">
      <c r="B459" s="119" t="s">
        <v>3975</v>
      </c>
      <c r="C459" s="119" t="s">
        <v>3976</v>
      </c>
      <c r="D459" s="120" t="s">
        <v>3474</v>
      </c>
      <c r="E459" s="202">
        <v>34</v>
      </c>
    </row>
    <row r="460" spans="2:5" x14ac:dyDescent="0.3">
      <c r="B460" s="119" t="s">
        <v>3254</v>
      </c>
      <c r="C460" s="119" t="s">
        <v>3255</v>
      </c>
      <c r="D460" s="120" t="s">
        <v>2899</v>
      </c>
      <c r="E460" s="202">
        <v>33</v>
      </c>
    </row>
    <row r="461" spans="2:5" x14ac:dyDescent="0.3">
      <c r="B461" s="119" t="s">
        <v>1075</v>
      </c>
      <c r="C461" s="119" t="s">
        <v>1076</v>
      </c>
      <c r="D461" s="120" t="s">
        <v>630</v>
      </c>
      <c r="E461" s="202">
        <v>23</v>
      </c>
    </row>
    <row r="462" spans="2:5" x14ac:dyDescent="0.3">
      <c r="B462" s="119" t="s">
        <v>1310</v>
      </c>
      <c r="C462" s="119" t="s">
        <v>1311</v>
      </c>
      <c r="D462" s="120" t="s">
        <v>630</v>
      </c>
      <c r="E462" s="202">
        <v>12</v>
      </c>
    </row>
    <row r="463" spans="2:5" x14ac:dyDescent="0.3">
      <c r="B463" s="119" t="s">
        <v>1799</v>
      </c>
      <c r="C463" s="119" t="s">
        <v>1800</v>
      </c>
      <c r="D463" s="120" t="s">
        <v>1776</v>
      </c>
      <c r="E463" s="202">
        <v>24</v>
      </c>
    </row>
    <row r="464" spans="2:5" x14ac:dyDescent="0.3">
      <c r="B464" s="119" t="s">
        <v>378</v>
      </c>
      <c r="C464" s="119" t="s">
        <v>379</v>
      </c>
      <c r="D464" s="120" t="s">
        <v>365</v>
      </c>
      <c r="E464" s="202">
        <v>34</v>
      </c>
    </row>
    <row r="465" spans="2:5" x14ac:dyDescent="0.3">
      <c r="B465" s="119" t="s">
        <v>612</v>
      </c>
      <c r="C465" s="119" t="s">
        <v>613</v>
      </c>
      <c r="D465" s="120" t="s">
        <v>365</v>
      </c>
      <c r="E465" s="202">
        <v>23</v>
      </c>
    </row>
    <row r="466" spans="2:5" x14ac:dyDescent="0.3">
      <c r="B466" s="119" t="s">
        <v>3042</v>
      </c>
      <c r="C466" s="119" t="s">
        <v>3043</v>
      </c>
      <c r="D466" s="120" t="s">
        <v>2899</v>
      </c>
      <c r="E466" s="202">
        <v>24</v>
      </c>
    </row>
    <row r="467" spans="2:5" x14ac:dyDescent="0.3">
      <c r="B467" s="119" t="s">
        <v>3256</v>
      </c>
      <c r="C467" s="119" t="s">
        <v>3257</v>
      </c>
      <c r="D467" s="120" t="s">
        <v>2899</v>
      </c>
      <c r="E467" s="202">
        <v>22</v>
      </c>
    </row>
    <row r="468" spans="2:5" x14ac:dyDescent="0.3">
      <c r="B468" s="119" t="s">
        <v>829</v>
      </c>
      <c r="C468" s="119" t="s">
        <v>830</v>
      </c>
      <c r="D468" s="120" t="s">
        <v>630</v>
      </c>
      <c r="E468" s="202">
        <v>23</v>
      </c>
    </row>
    <row r="469" spans="2:5" x14ac:dyDescent="0.3">
      <c r="B469" s="119" t="s">
        <v>576</v>
      </c>
      <c r="C469" s="119" t="s">
        <v>577</v>
      </c>
      <c r="D469" s="120" t="s">
        <v>365</v>
      </c>
      <c r="E469" s="202">
        <v>34</v>
      </c>
    </row>
    <row r="470" spans="2:5" x14ac:dyDescent="0.3">
      <c r="B470" s="119" t="s">
        <v>430</v>
      </c>
      <c r="C470" s="119" t="s">
        <v>431</v>
      </c>
      <c r="D470" s="120" t="s">
        <v>365</v>
      </c>
      <c r="E470" s="202">
        <v>34</v>
      </c>
    </row>
    <row r="471" spans="2:5" x14ac:dyDescent="0.3">
      <c r="B471" s="119" t="s">
        <v>1358</v>
      </c>
      <c r="C471" s="119" t="s">
        <v>1359</v>
      </c>
      <c r="D471" s="120" t="s">
        <v>630</v>
      </c>
      <c r="E471" s="202">
        <v>22</v>
      </c>
    </row>
    <row r="472" spans="2:5" x14ac:dyDescent="0.3">
      <c r="B472" s="119" t="s">
        <v>901</v>
      </c>
      <c r="C472" s="119" t="s">
        <v>902</v>
      </c>
      <c r="D472" s="120" t="s">
        <v>630</v>
      </c>
      <c r="E472" s="202">
        <v>32</v>
      </c>
    </row>
    <row r="473" spans="2:5" x14ac:dyDescent="0.3">
      <c r="B473" s="119" t="s">
        <v>472</v>
      </c>
      <c r="C473" s="119" t="s">
        <v>473</v>
      </c>
      <c r="D473" s="120" t="s">
        <v>365</v>
      </c>
      <c r="E473" s="202">
        <v>23</v>
      </c>
    </row>
    <row r="474" spans="2:5" x14ac:dyDescent="0.3">
      <c r="B474" s="119" t="s">
        <v>1959</v>
      </c>
      <c r="C474" s="119" t="s">
        <v>1960</v>
      </c>
      <c r="D474" s="120" t="s">
        <v>1776</v>
      </c>
      <c r="E474" s="202">
        <v>12</v>
      </c>
    </row>
    <row r="475" spans="2:5" x14ac:dyDescent="0.3">
      <c r="B475" s="119" t="s">
        <v>1246</v>
      </c>
      <c r="C475" s="119" t="s">
        <v>1247</v>
      </c>
      <c r="D475" s="120" t="s">
        <v>630</v>
      </c>
      <c r="E475" s="202">
        <v>34</v>
      </c>
    </row>
    <row r="476" spans="2:5" x14ac:dyDescent="0.3">
      <c r="B476" s="119" t="s">
        <v>3543</v>
      </c>
      <c r="C476" s="119" t="s">
        <v>3544</v>
      </c>
      <c r="D476" s="120" t="s">
        <v>3474</v>
      </c>
      <c r="E476" s="202">
        <v>24</v>
      </c>
    </row>
    <row r="477" spans="2:5" x14ac:dyDescent="0.3">
      <c r="B477" s="119" t="s">
        <v>3450</v>
      </c>
      <c r="C477" s="119" t="s">
        <v>3451</v>
      </c>
      <c r="D477" s="120" t="s">
        <v>2899</v>
      </c>
      <c r="E477" s="202">
        <v>34</v>
      </c>
    </row>
    <row r="478" spans="2:5" x14ac:dyDescent="0.3">
      <c r="B478" s="119" t="s">
        <v>614</v>
      </c>
      <c r="C478" s="119" t="s">
        <v>615</v>
      </c>
      <c r="D478" s="120" t="s">
        <v>365</v>
      </c>
      <c r="E478" s="202">
        <v>34</v>
      </c>
    </row>
    <row r="479" spans="2:5" x14ac:dyDescent="0.3">
      <c r="B479" s="119" t="s">
        <v>4186</v>
      </c>
      <c r="C479" s="119" t="s">
        <v>4187</v>
      </c>
      <c r="D479" s="120" t="s">
        <v>4033</v>
      </c>
      <c r="E479" s="202">
        <v>22</v>
      </c>
    </row>
    <row r="480" spans="2:5" x14ac:dyDescent="0.3">
      <c r="B480" s="119" t="s">
        <v>3659</v>
      </c>
      <c r="C480" s="119" t="s">
        <v>3660</v>
      </c>
      <c r="D480" s="120" t="s">
        <v>3474</v>
      </c>
      <c r="E480" s="202">
        <v>23</v>
      </c>
    </row>
    <row r="481" spans="2:5" x14ac:dyDescent="0.3">
      <c r="B481" s="119" t="s">
        <v>2779</v>
      </c>
      <c r="C481" s="119" t="s">
        <v>2780</v>
      </c>
      <c r="D481" s="120" t="s">
        <v>2660</v>
      </c>
      <c r="E481" s="202">
        <v>33</v>
      </c>
    </row>
    <row r="482" spans="2:5" x14ac:dyDescent="0.3">
      <c r="B482" s="119" t="s">
        <v>2467</v>
      </c>
      <c r="C482" s="119" t="s">
        <v>2468</v>
      </c>
      <c r="D482" s="120" t="s">
        <v>1776</v>
      </c>
      <c r="E482" s="202">
        <v>23</v>
      </c>
    </row>
    <row r="483" spans="2:5" x14ac:dyDescent="0.3">
      <c r="B483" s="119" t="s">
        <v>937</v>
      </c>
      <c r="C483" s="119" t="s">
        <v>938</v>
      </c>
      <c r="D483" s="120" t="s">
        <v>630</v>
      </c>
      <c r="E483" s="202">
        <v>23</v>
      </c>
    </row>
    <row r="484" spans="2:5" x14ac:dyDescent="0.3">
      <c r="B484" s="119" t="s">
        <v>1162</v>
      </c>
      <c r="C484" s="119" t="s">
        <v>1163</v>
      </c>
      <c r="D484" s="120" t="s">
        <v>630</v>
      </c>
      <c r="E484" s="202">
        <v>34</v>
      </c>
    </row>
    <row r="485" spans="2:5" x14ac:dyDescent="0.3">
      <c r="B485" s="119" t="s">
        <v>2667</v>
      </c>
      <c r="C485" s="119" t="s">
        <v>2668</v>
      </c>
      <c r="D485" s="120" t="s">
        <v>2660</v>
      </c>
      <c r="E485" s="202">
        <v>22</v>
      </c>
    </row>
    <row r="486" spans="2:5" x14ac:dyDescent="0.3">
      <c r="B486" s="119" t="s">
        <v>201</v>
      </c>
      <c r="C486" s="119" t="s">
        <v>202</v>
      </c>
      <c r="D486" s="119" t="s">
        <v>22</v>
      </c>
      <c r="E486" s="202">
        <v>33</v>
      </c>
    </row>
    <row r="487" spans="2:5" x14ac:dyDescent="0.3">
      <c r="B487" s="119" t="s">
        <v>2711</v>
      </c>
      <c r="C487" s="119" t="s">
        <v>2712</v>
      </c>
      <c r="D487" s="120" t="s">
        <v>2660</v>
      </c>
      <c r="E487" s="202">
        <v>22</v>
      </c>
    </row>
    <row r="488" spans="2:5" x14ac:dyDescent="0.3">
      <c r="B488" s="119" t="s">
        <v>1734</v>
      </c>
      <c r="C488" s="119" t="s">
        <v>1735</v>
      </c>
      <c r="D488" s="120" t="s">
        <v>630</v>
      </c>
      <c r="E488" s="202">
        <v>32</v>
      </c>
    </row>
    <row r="489" spans="2:5" x14ac:dyDescent="0.3">
      <c r="B489" s="119" t="s">
        <v>2811</v>
      </c>
      <c r="C489" s="119" t="s">
        <v>2812</v>
      </c>
      <c r="D489" s="120" t="s">
        <v>2660</v>
      </c>
      <c r="E489" s="202">
        <v>34</v>
      </c>
    </row>
    <row r="490" spans="2:5" x14ac:dyDescent="0.3">
      <c r="B490" s="119" t="s">
        <v>1961</v>
      </c>
      <c r="C490" s="119" t="s">
        <v>1962</v>
      </c>
      <c r="D490" s="120" t="s">
        <v>1776</v>
      </c>
      <c r="E490" s="202">
        <v>33</v>
      </c>
    </row>
    <row r="491" spans="2:5" x14ac:dyDescent="0.3">
      <c r="B491" s="119" t="s">
        <v>2932</v>
      </c>
      <c r="C491" s="119" t="s">
        <v>2933</v>
      </c>
      <c r="D491" s="120" t="s">
        <v>2899</v>
      </c>
      <c r="E491" s="202">
        <v>12</v>
      </c>
    </row>
    <row r="492" spans="2:5" x14ac:dyDescent="0.3">
      <c r="B492" s="119" t="s">
        <v>1508</v>
      </c>
      <c r="C492" s="119" t="s">
        <v>1509</v>
      </c>
      <c r="D492" s="120" t="s">
        <v>630</v>
      </c>
      <c r="E492" s="202">
        <v>33</v>
      </c>
    </row>
    <row r="493" spans="2:5" x14ac:dyDescent="0.3">
      <c r="B493" s="119" t="s">
        <v>775</v>
      </c>
      <c r="C493" s="119" t="s">
        <v>776</v>
      </c>
      <c r="D493" s="120" t="s">
        <v>630</v>
      </c>
      <c r="E493" s="202">
        <v>24</v>
      </c>
    </row>
    <row r="494" spans="2:5" x14ac:dyDescent="0.3">
      <c r="B494" s="119" t="s">
        <v>777</v>
      </c>
      <c r="C494" s="119" t="s">
        <v>778</v>
      </c>
      <c r="D494" s="120" t="s">
        <v>630</v>
      </c>
      <c r="E494" s="202">
        <v>22</v>
      </c>
    </row>
    <row r="495" spans="2:5" x14ac:dyDescent="0.3">
      <c r="B495" s="119" t="s">
        <v>3545</v>
      </c>
      <c r="C495" s="119" t="s">
        <v>3546</v>
      </c>
      <c r="D495" s="120" t="s">
        <v>3474</v>
      </c>
      <c r="E495" s="202">
        <v>12</v>
      </c>
    </row>
    <row r="496" spans="2:5" x14ac:dyDescent="0.3">
      <c r="B496" s="119" t="s">
        <v>4188</v>
      </c>
      <c r="C496" s="119" t="s">
        <v>4189</v>
      </c>
      <c r="D496" s="120" t="s">
        <v>4033</v>
      </c>
      <c r="E496" s="202">
        <v>11</v>
      </c>
    </row>
    <row r="497" spans="2:5" x14ac:dyDescent="0.3">
      <c r="B497" s="119" t="s">
        <v>939</v>
      </c>
      <c r="C497" s="119" t="s">
        <v>940</v>
      </c>
      <c r="D497" s="120" t="s">
        <v>630</v>
      </c>
      <c r="E497" s="202">
        <v>23</v>
      </c>
    </row>
    <row r="498" spans="2:5" x14ac:dyDescent="0.3">
      <c r="B498" s="119" t="s">
        <v>1360</v>
      </c>
      <c r="C498" s="119" t="s">
        <v>1361</v>
      </c>
      <c r="D498" s="120" t="s">
        <v>630</v>
      </c>
      <c r="E498" s="202">
        <v>12</v>
      </c>
    </row>
    <row r="499" spans="2:5" x14ac:dyDescent="0.3">
      <c r="B499" s="119" t="s">
        <v>3396</v>
      </c>
      <c r="C499" s="119" t="s">
        <v>3397</v>
      </c>
      <c r="D499" s="120" t="s">
        <v>2899</v>
      </c>
      <c r="E499" s="202">
        <v>33</v>
      </c>
    </row>
    <row r="500" spans="2:5" x14ac:dyDescent="0.3">
      <c r="B500" s="119" t="s">
        <v>1069</v>
      </c>
      <c r="C500" s="119" t="s">
        <v>1070</v>
      </c>
      <c r="D500" s="120" t="s">
        <v>630</v>
      </c>
      <c r="E500" s="202">
        <v>22</v>
      </c>
    </row>
    <row r="501" spans="2:5" x14ac:dyDescent="0.3">
      <c r="B501" s="119" t="s">
        <v>305</v>
      </c>
      <c r="C501" s="119" t="s">
        <v>306</v>
      </c>
      <c r="D501" s="119" t="s">
        <v>22</v>
      </c>
      <c r="E501" s="202">
        <v>34</v>
      </c>
    </row>
    <row r="502" spans="2:5" x14ac:dyDescent="0.3">
      <c r="B502" s="119" t="s">
        <v>1736</v>
      </c>
      <c r="C502" s="119" t="s">
        <v>1737</v>
      </c>
      <c r="D502" s="120" t="s">
        <v>630</v>
      </c>
      <c r="E502" s="202">
        <v>34</v>
      </c>
    </row>
    <row r="503" spans="2:5" x14ac:dyDescent="0.3">
      <c r="B503" s="119" t="s">
        <v>388</v>
      </c>
      <c r="C503" s="119" t="s">
        <v>389</v>
      </c>
      <c r="D503" s="120" t="s">
        <v>365</v>
      </c>
      <c r="E503" s="202">
        <v>23</v>
      </c>
    </row>
    <row r="504" spans="2:5" x14ac:dyDescent="0.3">
      <c r="B504" s="119" t="s">
        <v>1548</v>
      </c>
      <c r="C504" s="119" t="s">
        <v>1549</v>
      </c>
      <c r="D504" s="120" t="s">
        <v>630</v>
      </c>
      <c r="E504" s="202">
        <v>22</v>
      </c>
    </row>
    <row r="505" spans="2:5" x14ac:dyDescent="0.3">
      <c r="B505" s="119" t="s">
        <v>3010</v>
      </c>
      <c r="C505" s="119" t="s">
        <v>3011</v>
      </c>
      <c r="D505" s="120" t="s">
        <v>2899</v>
      </c>
      <c r="E505" s="202">
        <v>12</v>
      </c>
    </row>
    <row r="506" spans="2:5" x14ac:dyDescent="0.3">
      <c r="B506" s="119" t="s">
        <v>3901</v>
      </c>
      <c r="C506" s="119" t="s">
        <v>3902</v>
      </c>
      <c r="D506" s="120" t="s">
        <v>3474</v>
      </c>
      <c r="E506" s="202">
        <v>34</v>
      </c>
    </row>
    <row r="507" spans="2:5" x14ac:dyDescent="0.3">
      <c r="B507" s="119" t="s">
        <v>2469</v>
      </c>
      <c r="C507" s="119" t="s">
        <v>2470</v>
      </c>
      <c r="D507" s="120" t="s">
        <v>1776</v>
      </c>
      <c r="E507" s="202">
        <v>23</v>
      </c>
    </row>
    <row r="508" spans="2:5" x14ac:dyDescent="0.3">
      <c r="B508" s="119" t="s">
        <v>1692</v>
      </c>
      <c r="C508" s="119" t="s">
        <v>1693</v>
      </c>
      <c r="D508" s="120" t="s">
        <v>630</v>
      </c>
      <c r="E508" s="202">
        <v>22</v>
      </c>
    </row>
    <row r="509" spans="2:5" x14ac:dyDescent="0.3">
      <c r="B509" s="119" t="s">
        <v>3899</v>
      </c>
      <c r="C509" s="119" t="s">
        <v>3900</v>
      </c>
      <c r="D509" s="120" t="s">
        <v>3474</v>
      </c>
      <c r="E509" s="202">
        <v>24</v>
      </c>
    </row>
    <row r="510" spans="2:5" x14ac:dyDescent="0.3">
      <c r="B510" s="119" t="s">
        <v>2934</v>
      </c>
      <c r="C510" s="119" t="s">
        <v>2935</v>
      </c>
      <c r="D510" s="120" t="s">
        <v>2899</v>
      </c>
      <c r="E510" s="202">
        <v>23</v>
      </c>
    </row>
    <row r="511" spans="2:5" x14ac:dyDescent="0.3">
      <c r="B511" s="119" t="s">
        <v>2988</v>
      </c>
      <c r="C511" s="119" t="s">
        <v>2989</v>
      </c>
      <c r="D511" s="120" t="s">
        <v>2899</v>
      </c>
      <c r="E511" s="202">
        <v>22</v>
      </c>
    </row>
    <row r="512" spans="2:5" x14ac:dyDescent="0.3">
      <c r="B512" s="119" t="s">
        <v>2897</v>
      </c>
      <c r="C512" s="119" t="s">
        <v>2898</v>
      </c>
      <c r="D512" s="120" t="s">
        <v>2899</v>
      </c>
      <c r="E512" s="202">
        <v>11</v>
      </c>
    </row>
    <row r="513" spans="2:5" x14ac:dyDescent="0.3">
      <c r="B513" s="119" t="s">
        <v>474</v>
      </c>
      <c r="C513" s="119" t="s">
        <v>475</v>
      </c>
      <c r="D513" s="120" t="s">
        <v>365</v>
      </c>
      <c r="E513" s="202">
        <v>22</v>
      </c>
    </row>
    <row r="514" spans="2:5" x14ac:dyDescent="0.3">
      <c r="B514" s="119" t="s">
        <v>2157</v>
      </c>
      <c r="C514" s="119" t="s">
        <v>2158</v>
      </c>
      <c r="D514" s="120" t="s">
        <v>1776</v>
      </c>
      <c r="E514" s="202">
        <v>22</v>
      </c>
    </row>
    <row r="515" spans="2:5" x14ac:dyDescent="0.3">
      <c r="B515" s="119" t="s">
        <v>3358</v>
      </c>
      <c r="C515" s="119" t="s">
        <v>3359</v>
      </c>
      <c r="D515" s="120" t="s">
        <v>2899</v>
      </c>
      <c r="E515" s="202">
        <v>34</v>
      </c>
    </row>
    <row r="516" spans="2:5" x14ac:dyDescent="0.3">
      <c r="B516" s="119" t="s">
        <v>1510</v>
      </c>
      <c r="C516" s="119" t="s">
        <v>1511</v>
      </c>
      <c r="D516" s="120" t="s">
        <v>630</v>
      </c>
      <c r="E516" s="202">
        <v>23</v>
      </c>
    </row>
    <row r="517" spans="2:5" x14ac:dyDescent="0.3">
      <c r="B517" s="119" t="s">
        <v>1512</v>
      </c>
      <c r="C517" s="119" t="s">
        <v>1513</v>
      </c>
      <c r="D517" s="120" t="s">
        <v>630</v>
      </c>
      <c r="E517" s="202">
        <v>34</v>
      </c>
    </row>
    <row r="518" spans="2:5" x14ac:dyDescent="0.3">
      <c r="B518" s="119" t="s">
        <v>3547</v>
      </c>
      <c r="C518" s="119" t="s">
        <v>3548</v>
      </c>
      <c r="D518" s="120" t="s">
        <v>3474</v>
      </c>
      <c r="E518" s="202">
        <v>23</v>
      </c>
    </row>
    <row r="519" spans="2:5" x14ac:dyDescent="0.3">
      <c r="B519" s="119" t="s">
        <v>3549</v>
      </c>
      <c r="C519" s="119" t="s">
        <v>3550</v>
      </c>
      <c r="D519" s="120" t="s">
        <v>3474</v>
      </c>
      <c r="E519" s="202">
        <v>24</v>
      </c>
    </row>
    <row r="520" spans="2:5" x14ac:dyDescent="0.3">
      <c r="B520" s="119" t="s">
        <v>2005</v>
      </c>
      <c r="C520" s="119" t="s">
        <v>2006</v>
      </c>
      <c r="D520" s="120" t="s">
        <v>1776</v>
      </c>
      <c r="E520" s="202">
        <v>22</v>
      </c>
    </row>
    <row r="521" spans="2:5" x14ac:dyDescent="0.3">
      <c r="B521" s="119" t="s">
        <v>578</v>
      </c>
      <c r="C521" s="119" t="s">
        <v>579</v>
      </c>
      <c r="D521" s="120" t="s">
        <v>365</v>
      </c>
      <c r="E521" s="202">
        <v>24</v>
      </c>
    </row>
    <row r="522" spans="2:5" x14ac:dyDescent="0.3">
      <c r="B522" s="119" t="s">
        <v>1362</v>
      </c>
      <c r="C522" s="119" t="s">
        <v>1363</v>
      </c>
      <c r="D522" s="120" t="s">
        <v>630</v>
      </c>
      <c r="E522" s="202">
        <v>22</v>
      </c>
    </row>
    <row r="523" spans="2:5" x14ac:dyDescent="0.3">
      <c r="B523" s="119" t="s">
        <v>3765</v>
      </c>
      <c r="C523" s="119" t="s">
        <v>3766</v>
      </c>
      <c r="D523" s="120" t="s">
        <v>3474</v>
      </c>
      <c r="E523" s="202">
        <v>22</v>
      </c>
    </row>
    <row r="524" spans="2:5" x14ac:dyDescent="0.3">
      <c r="B524" s="119" t="s">
        <v>3551</v>
      </c>
      <c r="C524" s="119" t="s">
        <v>3552</v>
      </c>
      <c r="D524" s="120" t="s">
        <v>3474</v>
      </c>
      <c r="E524" s="202">
        <v>12</v>
      </c>
    </row>
    <row r="525" spans="2:5" x14ac:dyDescent="0.3">
      <c r="B525" s="119" t="s">
        <v>3102</v>
      </c>
      <c r="C525" s="119" t="s">
        <v>3103</v>
      </c>
      <c r="D525" s="120" t="s">
        <v>2899</v>
      </c>
      <c r="E525" s="202">
        <v>34</v>
      </c>
    </row>
    <row r="526" spans="2:5" x14ac:dyDescent="0.3">
      <c r="B526" s="119" t="s">
        <v>2713</v>
      </c>
      <c r="C526" s="119" t="s">
        <v>2714</v>
      </c>
      <c r="D526" s="120" t="s">
        <v>2660</v>
      </c>
      <c r="E526" s="202">
        <v>12</v>
      </c>
    </row>
    <row r="527" spans="2:5" x14ac:dyDescent="0.3">
      <c r="B527" s="119" t="s">
        <v>1738</v>
      </c>
      <c r="C527" s="119" t="s">
        <v>1739</v>
      </c>
      <c r="D527" s="120" t="s">
        <v>630</v>
      </c>
      <c r="E527" s="202">
        <v>34</v>
      </c>
    </row>
    <row r="528" spans="2:5" x14ac:dyDescent="0.3">
      <c r="B528" s="119" t="s">
        <v>2918</v>
      </c>
      <c r="C528" s="119" t="s">
        <v>2919</v>
      </c>
      <c r="D528" s="120" t="s">
        <v>2899</v>
      </c>
      <c r="E528" s="202">
        <v>23</v>
      </c>
    </row>
    <row r="529" spans="2:5" x14ac:dyDescent="0.3">
      <c r="B529" s="119" t="s">
        <v>2781</v>
      </c>
      <c r="C529" s="119" t="s">
        <v>2782</v>
      </c>
      <c r="D529" s="120" t="s">
        <v>2660</v>
      </c>
      <c r="E529" s="202">
        <v>33</v>
      </c>
    </row>
    <row r="530" spans="2:5" x14ac:dyDescent="0.3">
      <c r="B530" s="119" t="s">
        <v>903</v>
      </c>
      <c r="C530" s="119" t="s">
        <v>904</v>
      </c>
      <c r="D530" s="120" t="s">
        <v>630</v>
      </c>
      <c r="E530" s="202">
        <v>33</v>
      </c>
    </row>
    <row r="531" spans="2:5" x14ac:dyDescent="0.3">
      <c r="B531" s="119" t="s">
        <v>1248</v>
      </c>
      <c r="C531" s="119" t="s">
        <v>1249</v>
      </c>
      <c r="D531" s="120" t="s">
        <v>630</v>
      </c>
      <c r="E531" s="202">
        <v>23</v>
      </c>
    </row>
    <row r="532" spans="2:5" x14ac:dyDescent="0.3">
      <c r="B532" s="119" t="s">
        <v>1250</v>
      </c>
      <c r="C532" s="119" t="s">
        <v>1251</v>
      </c>
      <c r="D532" s="120" t="s">
        <v>630</v>
      </c>
      <c r="E532" s="202">
        <v>22</v>
      </c>
    </row>
    <row r="533" spans="2:5" x14ac:dyDescent="0.3">
      <c r="B533" s="119" t="s">
        <v>831</v>
      </c>
      <c r="C533" s="119" t="s">
        <v>832</v>
      </c>
      <c r="D533" s="120" t="s">
        <v>630</v>
      </c>
      <c r="E533" s="202">
        <v>12</v>
      </c>
    </row>
    <row r="534" spans="2:5" x14ac:dyDescent="0.3">
      <c r="B534" s="119" t="s">
        <v>2715</v>
      </c>
      <c r="C534" s="119" t="s">
        <v>2716</v>
      </c>
      <c r="D534" s="120" t="s">
        <v>2660</v>
      </c>
      <c r="E534" s="202">
        <v>23</v>
      </c>
    </row>
    <row r="535" spans="2:5" x14ac:dyDescent="0.3">
      <c r="B535" s="119" t="s">
        <v>1740</v>
      </c>
      <c r="C535" s="119" t="s">
        <v>1741</v>
      </c>
      <c r="D535" s="120" t="s">
        <v>630</v>
      </c>
      <c r="E535" s="202">
        <v>34</v>
      </c>
    </row>
    <row r="536" spans="2:5" x14ac:dyDescent="0.3">
      <c r="B536" s="119" t="s">
        <v>1252</v>
      </c>
      <c r="C536" s="119" t="s">
        <v>1253</v>
      </c>
      <c r="D536" s="120" t="s">
        <v>630</v>
      </c>
      <c r="E536" s="202">
        <v>34</v>
      </c>
    </row>
    <row r="537" spans="2:5" x14ac:dyDescent="0.3">
      <c r="B537" s="119" t="s">
        <v>833</v>
      </c>
      <c r="C537" s="119" t="s">
        <v>834</v>
      </c>
      <c r="D537" s="120" t="s">
        <v>630</v>
      </c>
      <c r="E537" s="202">
        <v>24</v>
      </c>
    </row>
    <row r="538" spans="2:5" x14ac:dyDescent="0.3">
      <c r="B538" s="119" t="s">
        <v>29</v>
      </c>
      <c r="C538" s="119" t="s">
        <v>30</v>
      </c>
      <c r="D538" s="119" t="s">
        <v>22</v>
      </c>
      <c r="E538" s="202">
        <v>12</v>
      </c>
    </row>
    <row r="539" spans="2:5" x14ac:dyDescent="0.3">
      <c r="B539" s="119" t="s">
        <v>468</v>
      </c>
      <c r="C539" s="119" t="s">
        <v>469</v>
      </c>
      <c r="D539" s="120" t="s">
        <v>365</v>
      </c>
      <c r="E539" s="202">
        <v>24</v>
      </c>
    </row>
    <row r="540" spans="2:5" x14ac:dyDescent="0.3">
      <c r="B540" s="119" t="s">
        <v>3012</v>
      </c>
      <c r="C540" s="119" t="s">
        <v>3013</v>
      </c>
      <c r="D540" s="120" t="s">
        <v>2899</v>
      </c>
      <c r="E540" s="202">
        <v>24</v>
      </c>
    </row>
    <row r="541" spans="2:5" x14ac:dyDescent="0.3">
      <c r="B541" s="119" t="s">
        <v>1254</v>
      </c>
      <c r="C541" s="119" t="s">
        <v>1255</v>
      </c>
      <c r="D541" s="120" t="s">
        <v>630</v>
      </c>
      <c r="E541" s="202">
        <v>34</v>
      </c>
    </row>
    <row r="542" spans="2:5" x14ac:dyDescent="0.3">
      <c r="B542" s="119" t="s">
        <v>1029</v>
      </c>
      <c r="C542" s="119" t="s">
        <v>1030</v>
      </c>
      <c r="D542" s="120" t="s">
        <v>630</v>
      </c>
      <c r="E542" s="202">
        <v>24</v>
      </c>
    </row>
    <row r="543" spans="2:5" x14ac:dyDescent="0.3">
      <c r="B543" s="119" t="s">
        <v>109</v>
      </c>
      <c r="C543" s="119" t="s">
        <v>110</v>
      </c>
      <c r="D543" s="119" t="s">
        <v>22</v>
      </c>
      <c r="E543" s="202">
        <v>34</v>
      </c>
    </row>
    <row r="544" spans="2:5" x14ac:dyDescent="0.3">
      <c r="B544" s="119" t="s">
        <v>307</v>
      </c>
      <c r="C544" s="119" t="s">
        <v>308</v>
      </c>
      <c r="D544" s="119" t="s">
        <v>22</v>
      </c>
      <c r="E544" s="202">
        <v>33</v>
      </c>
    </row>
    <row r="545" spans="2:5" x14ac:dyDescent="0.3">
      <c r="B545" s="119" t="s">
        <v>2425</v>
      </c>
      <c r="C545" s="119" t="s">
        <v>2426</v>
      </c>
      <c r="D545" s="120" t="s">
        <v>1776</v>
      </c>
      <c r="E545" s="202">
        <v>33</v>
      </c>
    </row>
    <row r="546" spans="2:5" x14ac:dyDescent="0.3">
      <c r="B546" s="119" t="s">
        <v>1550</v>
      </c>
      <c r="C546" s="119" t="s">
        <v>1551</v>
      </c>
      <c r="D546" s="120" t="s">
        <v>630</v>
      </c>
      <c r="E546" s="202">
        <v>24</v>
      </c>
    </row>
    <row r="547" spans="2:5" x14ac:dyDescent="0.3">
      <c r="B547" s="119" t="s">
        <v>1031</v>
      </c>
      <c r="C547" s="119" t="s">
        <v>1032</v>
      </c>
      <c r="D547" s="120" t="s">
        <v>630</v>
      </c>
      <c r="E547" s="202">
        <v>24</v>
      </c>
    </row>
    <row r="548" spans="2:5" x14ac:dyDescent="0.3">
      <c r="B548" s="119" t="s">
        <v>907</v>
      </c>
      <c r="C548" s="119" t="s">
        <v>908</v>
      </c>
      <c r="D548" s="120" t="s">
        <v>630</v>
      </c>
      <c r="E548" s="202">
        <v>34</v>
      </c>
    </row>
    <row r="549" spans="2:5" x14ac:dyDescent="0.3">
      <c r="B549" s="119" t="s">
        <v>835</v>
      </c>
      <c r="C549" s="119" t="s">
        <v>836</v>
      </c>
      <c r="D549" s="120" t="s">
        <v>630</v>
      </c>
      <c r="E549" s="202">
        <v>32</v>
      </c>
    </row>
    <row r="550" spans="2:5" x14ac:dyDescent="0.3">
      <c r="B550" s="119" t="s">
        <v>1590</v>
      </c>
      <c r="C550" s="119" t="s">
        <v>1591</v>
      </c>
      <c r="D550" s="120" t="s">
        <v>630</v>
      </c>
      <c r="E550" s="202">
        <v>33</v>
      </c>
    </row>
    <row r="551" spans="2:5" x14ac:dyDescent="0.3">
      <c r="B551" s="119" t="s">
        <v>3360</v>
      </c>
      <c r="C551" s="119" t="s">
        <v>3361</v>
      </c>
      <c r="D551" s="120" t="s">
        <v>2899</v>
      </c>
      <c r="E551" s="202">
        <v>34</v>
      </c>
    </row>
    <row r="552" spans="2:5" x14ac:dyDescent="0.3">
      <c r="B552" s="119" t="s">
        <v>249</v>
      </c>
      <c r="C552" s="119" t="s">
        <v>250</v>
      </c>
      <c r="D552" s="119" t="s">
        <v>22</v>
      </c>
      <c r="E552" s="202">
        <v>34</v>
      </c>
    </row>
    <row r="553" spans="2:5" x14ac:dyDescent="0.3">
      <c r="B553" s="119" t="s">
        <v>1552</v>
      </c>
      <c r="C553" s="119" t="s">
        <v>1553</v>
      </c>
      <c r="D553" s="120" t="s">
        <v>630</v>
      </c>
      <c r="E553" s="202">
        <v>22</v>
      </c>
    </row>
    <row r="554" spans="2:5" x14ac:dyDescent="0.3">
      <c r="B554" s="119" t="s">
        <v>3398</v>
      </c>
      <c r="C554" s="119" t="s">
        <v>3399</v>
      </c>
      <c r="D554" s="120" t="s">
        <v>2899</v>
      </c>
      <c r="E554" s="202">
        <v>23</v>
      </c>
    </row>
    <row r="555" spans="2:5" x14ac:dyDescent="0.3">
      <c r="B555" s="119" t="s">
        <v>1963</v>
      </c>
      <c r="C555" s="119" t="s">
        <v>1964</v>
      </c>
      <c r="D555" s="120" t="s">
        <v>1776</v>
      </c>
      <c r="E555" s="202">
        <v>23</v>
      </c>
    </row>
    <row r="556" spans="2:5" x14ac:dyDescent="0.3">
      <c r="B556" s="119" t="s">
        <v>1899</v>
      </c>
      <c r="C556" s="119" t="s">
        <v>1900</v>
      </c>
      <c r="D556" s="120" t="s">
        <v>1776</v>
      </c>
      <c r="E556" s="202">
        <v>33</v>
      </c>
    </row>
    <row r="557" spans="2:5" x14ac:dyDescent="0.3">
      <c r="B557" s="119" t="s">
        <v>1364</v>
      </c>
      <c r="C557" s="119" t="s">
        <v>1365</v>
      </c>
      <c r="D557" s="120" t="s">
        <v>630</v>
      </c>
      <c r="E557" s="202">
        <v>23</v>
      </c>
    </row>
    <row r="558" spans="2:5" x14ac:dyDescent="0.3">
      <c r="B558" s="119" t="s">
        <v>2061</v>
      </c>
      <c r="C558" s="119" t="s">
        <v>2062</v>
      </c>
      <c r="D558" s="120" t="s">
        <v>1776</v>
      </c>
      <c r="E558" s="202">
        <v>23</v>
      </c>
    </row>
    <row r="559" spans="2:5" x14ac:dyDescent="0.3">
      <c r="B559" s="119" t="s">
        <v>3104</v>
      </c>
      <c r="C559" s="119" t="s">
        <v>3105</v>
      </c>
      <c r="D559" s="120" t="s">
        <v>2899</v>
      </c>
      <c r="E559" s="202">
        <v>34</v>
      </c>
    </row>
    <row r="560" spans="2:5" x14ac:dyDescent="0.3">
      <c r="B560" s="119" t="s">
        <v>3553</v>
      </c>
      <c r="C560" s="119" t="s">
        <v>3554</v>
      </c>
      <c r="D560" s="120" t="s">
        <v>3474</v>
      </c>
      <c r="E560" s="202">
        <v>34</v>
      </c>
    </row>
    <row r="561" spans="2:5" x14ac:dyDescent="0.3">
      <c r="B561" s="119" t="s">
        <v>1965</v>
      </c>
      <c r="C561" s="119" t="s">
        <v>1966</v>
      </c>
      <c r="D561" s="120" t="s">
        <v>1776</v>
      </c>
      <c r="E561" s="202">
        <v>22</v>
      </c>
    </row>
    <row r="562" spans="2:5" x14ac:dyDescent="0.3">
      <c r="B562" s="119" t="s">
        <v>1312</v>
      </c>
      <c r="C562" s="119" t="s">
        <v>1313</v>
      </c>
      <c r="D562" s="120" t="s">
        <v>630</v>
      </c>
      <c r="E562" s="202">
        <v>12</v>
      </c>
    </row>
    <row r="563" spans="2:5" x14ac:dyDescent="0.3">
      <c r="B563" s="119" t="s">
        <v>721</v>
      </c>
      <c r="C563" s="119" t="s">
        <v>722</v>
      </c>
      <c r="D563" s="120" t="s">
        <v>630</v>
      </c>
      <c r="E563" s="202">
        <v>23</v>
      </c>
    </row>
    <row r="564" spans="2:5" x14ac:dyDescent="0.3">
      <c r="B564" s="119" t="s">
        <v>2625</v>
      </c>
      <c r="C564" s="119" t="s">
        <v>2626</v>
      </c>
      <c r="D564" s="120" t="s">
        <v>1776</v>
      </c>
      <c r="E564" s="202">
        <v>12</v>
      </c>
    </row>
    <row r="565" spans="2:5" x14ac:dyDescent="0.3">
      <c r="B565" s="119" t="s">
        <v>941</v>
      </c>
      <c r="C565" s="119" t="s">
        <v>942</v>
      </c>
      <c r="D565" s="120" t="s">
        <v>630</v>
      </c>
      <c r="E565" s="202">
        <v>33</v>
      </c>
    </row>
    <row r="566" spans="2:5" x14ac:dyDescent="0.3">
      <c r="B566" s="119" t="s">
        <v>1314</v>
      </c>
      <c r="C566" s="119" t="s">
        <v>1315</v>
      </c>
      <c r="D566" s="120" t="s">
        <v>630</v>
      </c>
      <c r="E566" s="202">
        <v>12</v>
      </c>
    </row>
    <row r="567" spans="2:5" x14ac:dyDescent="0.3">
      <c r="B567" s="119" t="s">
        <v>432</v>
      </c>
      <c r="C567" s="119" t="s">
        <v>433</v>
      </c>
      <c r="D567" s="120" t="s">
        <v>365</v>
      </c>
      <c r="E567" s="202">
        <v>24</v>
      </c>
    </row>
    <row r="568" spans="2:5" x14ac:dyDescent="0.3">
      <c r="B568" s="119" t="s">
        <v>2215</v>
      </c>
      <c r="C568" s="119" t="s">
        <v>2216</v>
      </c>
      <c r="D568" s="120" t="s">
        <v>1776</v>
      </c>
      <c r="E568" s="202">
        <v>22</v>
      </c>
    </row>
    <row r="569" spans="2:5" x14ac:dyDescent="0.3">
      <c r="B569" s="119" t="s">
        <v>79</v>
      </c>
      <c r="C569" s="119" t="s">
        <v>80</v>
      </c>
      <c r="D569" s="119" t="s">
        <v>22</v>
      </c>
      <c r="E569" s="202">
        <v>34</v>
      </c>
    </row>
    <row r="570" spans="2:5" x14ac:dyDescent="0.3">
      <c r="B570" s="119" t="s">
        <v>1901</v>
      </c>
      <c r="C570" s="119" t="s">
        <v>1902</v>
      </c>
      <c r="D570" s="120" t="s">
        <v>1776</v>
      </c>
      <c r="E570" s="202">
        <v>34</v>
      </c>
    </row>
    <row r="571" spans="2:5" x14ac:dyDescent="0.3">
      <c r="B571" s="119" t="s">
        <v>3258</v>
      </c>
      <c r="C571" s="119" t="s">
        <v>3259</v>
      </c>
      <c r="D571" s="120" t="s">
        <v>2899</v>
      </c>
      <c r="E571" s="202">
        <v>24</v>
      </c>
    </row>
    <row r="572" spans="2:5" x14ac:dyDescent="0.3">
      <c r="B572" s="119" t="s">
        <v>1742</v>
      </c>
      <c r="C572" s="119" t="s">
        <v>1743</v>
      </c>
      <c r="D572" s="120" t="s">
        <v>630</v>
      </c>
      <c r="E572" s="202">
        <v>34</v>
      </c>
    </row>
    <row r="573" spans="2:5" x14ac:dyDescent="0.3">
      <c r="B573" s="119" t="s">
        <v>1626</v>
      </c>
      <c r="C573" s="119" t="s">
        <v>1627</v>
      </c>
      <c r="D573" s="120" t="s">
        <v>630</v>
      </c>
      <c r="E573" s="202">
        <v>22</v>
      </c>
    </row>
    <row r="574" spans="2:5" x14ac:dyDescent="0.3">
      <c r="B574" s="119" t="s">
        <v>434</v>
      </c>
      <c r="C574" s="119" t="s">
        <v>435</v>
      </c>
      <c r="D574" s="120" t="s">
        <v>365</v>
      </c>
      <c r="E574" s="202">
        <v>24</v>
      </c>
    </row>
    <row r="575" spans="2:5" x14ac:dyDescent="0.3">
      <c r="B575" s="119" t="s">
        <v>81</v>
      </c>
      <c r="C575" s="119" t="s">
        <v>82</v>
      </c>
      <c r="D575" s="119" t="s">
        <v>22</v>
      </c>
      <c r="E575" s="202">
        <v>34</v>
      </c>
    </row>
    <row r="576" spans="2:5" x14ac:dyDescent="0.3">
      <c r="B576" s="119" t="s">
        <v>659</v>
      </c>
      <c r="C576" s="119" t="s">
        <v>660</v>
      </c>
      <c r="D576" s="120" t="s">
        <v>630</v>
      </c>
      <c r="E576" s="202">
        <v>22</v>
      </c>
    </row>
    <row r="577" spans="2:5" x14ac:dyDescent="0.3">
      <c r="B577" s="119" t="s">
        <v>2007</v>
      </c>
      <c r="C577" s="119" t="s">
        <v>2008</v>
      </c>
      <c r="D577" s="120" t="s">
        <v>1776</v>
      </c>
      <c r="E577" s="202">
        <v>23</v>
      </c>
    </row>
    <row r="578" spans="2:5" x14ac:dyDescent="0.3">
      <c r="B578" s="119" t="s">
        <v>105</v>
      </c>
      <c r="C578" s="119" t="s">
        <v>106</v>
      </c>
      <c r="D578" s="119" t="s">
        <v>22</v>
      </c>
      <c r="E578" s="202">
        <v>34</v>
      </c>
    </row>
    <row r="579" spans="2:5" x14ac:dyDescent="0.3">
      <c r="B579" s="119" t="s">
        <v>1077</v>
      </c>
      <c r="C579" s="119" t="s">
        <v>1078</v>
      </c>
      <c r="D579" s="120" t="s">
        <v>630</v>
      </c>
      <c r="E579" s="202">
        <v>22</v>
      </c>
    </row>
    <row r="580" spans="2:5" x14ac:dyDescent="0.3">
      <c r="B580" s="119" t="s">
        <v>943</v>
      </c>
      <c r="C580" s="119" t="s">
        <v>944</v>
      </c>
      <c r="D580" s="120" t="s">
        <v>630</v>
      </c>
      <c r="E580" s="202">
        <v>34</v>
      </c>
    </row>
    <row r="581" spans="2:5" x14ac:dyDescent="0.3">
      <c r="B581" s="119" t="s">
        <v>1444</v>
      </c>
      <c r="C581" s="119" t="s">
        <v>1445</v>
      </c>
      <c r="D581" s="120" t="s">
        <v>630</v>
      </c>
      <c r="E581" s="202">
        <v>23</v>
      </c>
    </row>
    <row r="582" spans="2:5" x14ac:dyDescent="0.3">
      <c r="B582" s="119" t="s">
        <v>1903</v>
      </c>
      <c r="C582" s="119" t="s">
        <v>1904</v>
      </c>
      <c r="D582" s="120" t="s">
        <v>1776</v>
      </c>
      <c r="E582" s="202">
        <v>22</v>
      </c>
    </row>
    <row r="583" spans="2:5" x14ac:dyDescent="0.3">
      <c r="B583" s="119" t="s">
        <v>1033</v>
      </c>
      <c r="C583" s="119" t="s">
        <v>1034</v>
      </c>
      <c r="D583" s="120" t="s">
        <v>630</v>
      </c>
      <c r="E583" s="202">
        <v>23</v>
      </c>
    </row>
    <row r="584" spans="2:5" x14ac:dyDescent="0.3">
      <c r="B584" s="119" t="s">
        <v>2471</v>
      </c>
      <c r="C584" s="119" t="s">
        <v>2472</v>
      </c>
      <c r="D584" s="120" t="s">
        <v>1776</v>
      </c>
      <c r="E584" s="202">
        <v>24</v>
      </c>
    </row>
    <row r="585" spans="2:5" x14ac:dyDescent="0.3">
      <c r="B585" s="119" t="s">
        <v>1881</v>
      </c>
      <c r="C585" s="119" t="s">
        <v>1882</v>
      </c>
      <c r="D585" s="120" t="s">
        <v>1776</v>
      </c>
      <c r="E585" s="202">
        <v>34</v>
      </c>
    </row>
    <row r="586" spans="2:5" x14ac:dyDescent="0.3">
      <c r="B586" s="119" t="s">
        <v>661</v>
      </c>
      <c r="C586" s="119" t="s">
        <v>662</v>
      </c>
      <c r="D586" s="120" t="s">
        <v>630</v>
      </c>
      <c r="E586" s="202">
        <v>23</v>
      </c>
    </row>
    <row r="587" spans="2:5" x14ac:dyDescent="0.3">
      <c r="B587" s="119" t="s">
        <v>1801</v>
      </c>
      <c r="C587" s="119" t="s">
        <v>1802</v>
      </c>
      <c r="D587" s="120" t="s">
        <v>1776</v>
      </c>
      <c r="E587" s="202">
        <v>33</v>
      </c>
    </row>
    <row r="588" spans="2:5" x14ac:dyDescent="0.3">
      <c r="B588" s="119" t="s">
        <v>3477</v>
      </c>
      <c r="C588" s="119" t="s">
        <v>3478</v>
      </c>
      <c r="D588" s="120" t="s">
        <v>3474</v>
      </c>
      <c r="E588" s="202">
        <v>22</v>
      </c>
    </row>
    <row r="589" spans="2:5" x14ac:dyDescent="0.3">
      <c r="B589" s="119" t="s">
        <v>779</v>
      </c>
      <c r="C589" s="119" t="s">
        <v>780</v>
      </c>
      <c r="D589" s="120" t="s">
        <v>630</v>
      </c>
      <c r="E589" s="202">
        <v>32</v>
      </c>
    </row>
    <row r="590" spans="2:5" x14ac:dyDescent="0.3">
      <c r="B590" s="119" t="s">
        <v>1124</v>
      </c>
      <c r="C590" s="119" t="s">
        <v>1125</v>
      </c>
      <c r="D590" s="120" t="s">
        <v>630</v>
      </c>
      <c r="E590" s="202">
        <v>33</v>
      </c>
    </row>
    <row r="591" spans="2:5" x14ac:dyDescent="0.3">
      <c r="B591" s="119" t="s">
        <v>3977</v>
      </c>
      <c r="C591" s="119" t="s">
        <v>3978</v>
      </c>
      <c r="D591" s="120" t="s">
        <v>3474</v>
      </c>
      <c r="E591" s="202">
        <v>32</v>
      </c>
    </row>
    <row r="592" spans="2:5" x14ac:dyDescent="0.3">
      <c r="B592" s="119" t="s">
        <v>3424</v>
      </c>
      <c r="C592" s="119" t="s">
        <v>3425</v>
      </c>
      <c r="D592" s="120" t="s">
        <v>2899</v>
      </c>
      <c r="E592" s="202">
        <v>33</v>
      </c>
    </row>
    <row r="593" spans="2:5" x14ac:dyDescent="0.3">
      <c r="B593" s="119" t="s">
        <v>203</v>
      </c>
      <c r="C593" s="119" t="s">
        <v>204</v>
      </c>
      <c r="D593" s="119" t="s">
        <v>22</v>
      </c>
      <c r="E593" s="202">
        <v>32</v>
      </c>
    </row>
    <row r="594" spans="2:5" x14ac:dyDescent="0.3">
      <c r="B594" s="119" t="s">
        <v>3623</v>
      </c>
      <c r="C594" s="119" t="s">
        <v>3624</v>
      </c>
      <c r="D594" s="120" t="s">
        <v>3474</v>
      </c>
      <c r="E594" s="202">
        <v>11</v>
      </c>
    </row>
    <row r="595" spans="2:5" x14ac:dyDescent="0.3">
      <c r="B595" s="119" t="s">
        <v>2669</v>
      </c>
      <c r="C595" s="119" t="s">
        <v>2670</v>
      </c>
      <c r="D595" s="120" t="s">
        <v>2660</v>
      </c>
      <c r="E595" s="202">
        <v>11</v>
      </c>
    </row>
    <row r="596" spans="2:5" x14ac:dyDescent="0.3">
      <c r="B596" s="119" t="s">
        <v>1967</v>
      </c>
      <c r="C596" s="119" t="s">
        <v>1968</v>
      </c>
      <c r="D596" s="120" t="s">
        <v>1776</v>
      </c>
      <c r="E596" s="202">
        <v>32</v>
      </c>
    </row>
    <row r="597" spans="2:5" x14ac:dyDescent="0.3">
      <c r="B597" s="119" t="s">
        <v>2717</v>
      </c>
      <c r="C597" s="119" t="s">
        <v>2718</v>
      </c>
      <c r="D597" s="120" t="s">
        <v>2660</v>
      </c>
      <c r="E597" s="202">
        <v>12</v>
      </c>
    </row>
    <row r="598" spans="2:5" x14ac:dyDescent="0.3">
      <c r="B598" s="119" t="s">
        <v>1803</v>
      </c>
      <c r="C598" s="119" t="s">
        <v>1804</v>
      </c>
      <c r="D598" s="120" t="s">
        <v>1776</v>
      </c>
      <c r="E598" s="202">
        <v>24</v>
      </c>
    </row>
    <row r="599" spans="2:5" x14ac:dyDescent="0.3">
      <c r="B599" s="119" t="s">
        <v>309</v>
      </c>
      <c r="C599" s="119" t="s">
        <v>310</v>
      </c>
      <c r="D599" s="119" t="s">
        <v>22</v>
      </c>
      <c r="E599" s="202">
        <v>34</v>
      </c>
    </row>
    <row r="600" spans="2:5" x14ac:dyDescent="0.3">
      <c r="B600" s="119" t="s">
        <v>4118</v>
      </c>
      <c r="C600" s="119" t="s">
        <v>4119</v>
      </c>
      <c r="D600" s="120" t="s">
        <v>4033</v>
      </c>
      <c r="E600" s="202">
        <v>12</v>
      </c>
    </row>
    <row r="601" spans="2:5" x14ac:dyDescent="0.3">
      <c r="B601" s="119" t="s">
        <v>945</v>
      </c>
      <c r="C601" s="119" t="s">
        <v>946</v>
      </c>
      <c r="D601" s="120" t="s">
        <v>630</v>
      </c>
      <c r="E601" s="202">
        <v>33</v>
      </c>
    </row>
    <row r="602" spans="2:5" x14ac:dyDescent="0.3">
      <c r="B602" s="119" t="s">
        <v>2115</v>
      </c>
      <c r="C602" s="119" t="s">
        <v>2116</v>
      </c>
      <c r="D602" s="120" t="s">
        <v>1776</v>
      </c>
      <c r="E602" s="202">
        <v>24</v>
      </c>
    </row>
    <row r="603" spans="2:5" x14ac:dyDescent="0.3">
      <c r="B603" s="119" t="s">
        <v>837</v>
      </c>
      <c r="C603" s="119" t="s">
        <v>838</v>
      </c>
      <c r="D603" s="120" t="s">
        <v>630</v>
      </c>
      <c r="E603" s="202">
        <v>24</v>
      </c>
    </row>
    <row r="604" spans="2:5" x14ac:dyDescent="0.3">
      <c r="B604" s="119" t="s">
        <v>1035</v>
      </c>
      <c r="C604" s="119" t="s">
        <v>1036</v>
      </c>
      <c r="D604" s="120" t="s">
        <v>630</v>
      </c>
      <c r="E604" s="202">
        <v>23</v>
      </c>
    </row>
    <row r="605" spans="2:5" x14ac:dyDescent="0.3">
      <c r="B605" s="119" t="s">
        <v>2936</v>
      </c>
      <c r="C605" s="119" t="s">
        <v>2937</v>
      </c>
      <c r="D605" s="120" t="s">
        <v>2899</v>
      </c>
      <c r="E605" s="202">
        <v>12</v>
      </c>
    </row>
    <row r="606" spans="2:5" x14ac:dyDescent="0.3">
      <c r="B606" s="119" t="s">
        <v>3979</v>
      </c>
      <c r="C606" s="119" t="s">
        <v>3980</v>
      </c>
      <c r="D606" s="120" t="s">
        <v>3474</v>
      </c>
      <c r="E606" s="202">
        <v>23</v>
      </c>
    </row>
    <row r="607" spans="2:5" x14ac:dyDescent="0.3">
      <c r="B607" s="119" t="s">
        <v>3362</v>
      </c>
      <c r="C607" s="119" t="s">
        <v>3363</v>
      </c>
      <c r="D607" s="120" t="s">
        <v>2899</v>
      </c>
      <c r="E607" s="202">
        <v>32</v>
      </c>
    </row>
    <row r="608" spans="2:5" x14ac:dyDescent="0.3">
      <c r="B608" s="119" t="s">
        <v>3364</v>
      </c>
      <c r="C608" s="119" t="s">
        <v>3365</v>
      </c>
      <c r="D608" s="120" t="s">
        <v>2899</v>
      </c>
      <c r="E608" s="202">
        <v>32</v>
      </c>
    </row>
    <row r="609" spans="2:5" x14ac:dyDescent="0.3">
      <c r="B609" s="119" t="s">
        <v>1883</v>
      </c>
      <c r="C609" s="119" t="s">
        <v>1884</v>
      </c>
      <c r="D609" s="120" t="s">
        <v>1776</v>
      </c>
      <c r="E609" s="202">
        <v>23</v>
      </c>
    </row>
    <row r="610" spans="2:5" x14ac:dyDescent="0.3">
      <c r="B610" s="119" t="s">
        <v>3400</v>
      </c>
      <c r="C610" s="119" t="s">
        <v>3401</v>
      </c>
      <c r="D610" s="120" t="s">
        <v>2899</v>
      </c>
      <c r="E610" s="202">
        <v>32</v>
      </c>
    </row>
    <row r="611" spans="2:5" x14ac:dyDescent="0.3">
      <c r="B611" s="119" t="s">
        <v>3903</v>
      </c>
      <c r="C611" s="119" t="s">
        <v>3904</v>
      </c>
      <c r="D611" s="120" t="s">
        <v>3474</v>
      </c>
      <c r="E611" s="202">
        <v>24</v>
      </c>
    </row>
    <row r="612" spans="2:5" x14ac:dyDescent="0.3">
      <c r="B612" s="119" t="s">
        <v>2938</v>
      </c>
      <c r="C612" s="119" t="s">
        <v>2939</v>
      </c>
      <c r="D612" s="120" t="s">
        <v>2899</v>
      </c>
      <c r="E612" s="202">
        <v>23</v>
      </c>
    </row>
    <row r="613" spans="2:5" x14ac:dyDescent="0.3">
      <c r="B613" s="119" t="s">
        <v>2285</v>
      </c>
      <c r="C613" s="119" t="s">
        <v>2286</v>
      </c>
      <c r="D613" s="120" t="s">
        <v>1776</v>
      </c>
      <c r="E613" s="202">
        <v>33</v>
      </c>
    </row>
    <row r="614" spans="2:5" x14ac:dyDescent="0.3">
      <c r="B614" s="119" t="s">
        <v>781</v>
      </c>
      <c r="C614" s="119" t="s">
        <v>782</v>
      </c>
      <c r="D614" s="120" t="s">
        <v>630</v>
      </c>
      <c r="E614" s="202">
        <v>23</v>
      </c>
    </row>
    <row r="615" spans="2:5" x14ac:dyDescent="0.3">
      <c r="B615" s="119" t="s">
        <v>3555</v>
      </c>
      <c r="C615" s="119" t="s">
        <v>3556</v>
      </c>
      <c r="D615" s="120" t="s">
        <v>3474</v>
      </c>
      <c r="E615" s="202">
        <v>22</v>
      </c>
    </row>
    <row r="616" spans="2:5" x14ac:dyDescent="0.3">
      <c r="B616" s="119" t="s">
        <v>911</v>
      </c>
      <c r="C616" s="119" t="s">
        <v>912</v>
      </c>
      <c r="D616" s="120" t="s">
        <v>630</v>
      </c>
      <c r="E616" s="202">
        <v>34</v>
      </c>
    </row>
    <row r="617" spans="2:5" x14ac:dyDescent="0.3">
      <c r="B617" s="119" t="s">
        <v>947</v>
      </c>
      <c r="C617" s="119" t="s">
        <v>948</v>
      </c>
      <c r="D617" s="120" t="s">
        <v>630</v>
      </c>
      <c r="E617" s="202">
        <v>33</v>
      </c>
    </row>
    <row r="618" spans="2:5" x14ac:dyDescent="0.3">
      <c r="B618" s="119" t="s">
        <v>1446</v>
      </c>
      <c r="C618" s="119" t="s">
        <v>1447</v>
      </c>
      <c r="D618" s="120" t="s">
        <v>630</v>
      </c>
      <c r="E618" s="202">
        <v>23</v>
      </c>
    </row>
    <row r="619" spans="2:5" x14ac:dyDescent="0.3">
      <c r="B619" s="119" t="s">
        <v>3106</v>
      </c>
      <c r="C619" s="119" t="s">
        <v>3107</v>
      </c>
      <c r="D619" s="120" t="s">
        <v>2899</v>
      </c>
      <c r="E619" s="202">
        <v>33</v>
      </c>
    </row>
    <row r="620" spans="2:5" x14ac:dyDescent="0.3">
      <c r="B620" s="119" t="s">
        <v>1256</v>
      </c>
      <c r="C620" s="119" t="s">
        <v>1257</v>
      </c>
      <c r="D620" s="120" t="s">
        <v>630</v>
      </c>
      <c r="E620" s="202">
        <v>34</v>
      </c>
    </row>
    <row r="621" spans="2:5" x14ac:dyDescent="0.3">
      <c r="B621" s="119" t="s">
        <v>839</v>
      </c>
      <c r="C621" s="119" t="s">
        <v>840</v>
      </c>
      <c r="D621" s="120" t="s">
        <v>630</v>
      </c>
      <c r="E621" s="202">
        <v>34</v>
      </c>
    </row>
    <row r="622" spans="2:5" x14ac:dyDescent="0.3">
      <c r="B622" s="119" t="s">
        <v>1037</v>
      </c>
      <c r="C622" s="119" t="s">
        <v>1038</v>
      </c>
      <c r="D622" s="120" t="s">
        <v>630</v>
      </c>
      <c r="E622" s="202">
        <v>23</v>
      </c>
    </row>
    <row r="623" spans="2:5" x14ac:dyDescent="0.3">
      <c r="B623" s="119" t="s">
        <v>2940</v>
      </c>
      <c r="C623" s="119" t="s">
        <v>2941</v>
      </c>
      <c r="D623" s="120" t="s">
        <v>2899</v>
      </c>
      <c r="E623" s="202">
        <v>12</v>
      </c>
    </row>
    <row r="624" spans="2:5" x14ac:dyDescent="0.3">
      <c r="B624" s="119" t="s">
        <v>913</v>
      </c>
      <c r="C624" s="119" t="s">
        <v>914</v>
      </c>
      <c r="D624" s="120" t="s">
        <v>630</v>
      </c>
      <c r="E624" s="202">
        <v>33</v>
      </c>
    </row>
    <row r="625" spans="2:5" x14ac:dyDescent="0.3">
      <c r="B625" s="119" t="s">
        <v>2009</v>
      </c>
      <c r="C625" s="119" t="s">
        <v>2010</v>
      </c>
      <c r="D625" s="120" t="s">
        <v>1776</v>
      </c>
      <c r="E625" s="202">
        <v>34</v>
      </c>
    </row>
    <row r="626" spans="2:5" x14ac:dyDescent="0.3">
      <c r="B626" s="119" t="s">
        <v>476</v>
      </c>
      <c r="C626" s="119" t="s">
        <v>477</v>
      </c>
      <c r="D626" s="120" t="s">
        <v>365</v>
      </c>
      <c r="E626" s="202">
        <v>34</v>
      </c>
    </row>
    <row r="627" spans="2:5" x14ac:dyDescent="0.3">
      <c r="B627" s="119" t="s">
        <v>83</v>
      </c>
      <c r="C627" s="119" t="s">
        <v>84</v>
      </c>
      <c r="D627" s="119" t="s">
        <v>22</v>
      </c>
      <c r="E627" s="202">
        <v>34</v>
      </c>
    </row>
    <row r="628" spans="2:5" x14ac:dyDescent="0.3">
      <c r="B628" s="119" t="s">
        <v>723</v>
      </c>
      <c r="C628" s="119" t="s">
        <v>724</v>
      </c>
      <c r="D628" s="120" t="s">
        <v>630</v>
      </c>
      <c r="E628" s="202">
        <v>23</v>
      </c>
    </row>
    <row r="629" spans="2:5" x14ac:dyDescent="0.3">
      <c r="B629" s="119" t="s">
        <v>3044</v>
      </c>
      <c r="C629" s="119" t="s">
        <v>3045</v>
      </c>
      <c r="D629" s="120" t="s">
        <v>2899</v>
      </c>
      <c r="E629" s="202">
        <v>23</v>
      </c>
    </row>
    <row r="630" spans="2:5" x14ac:dyDescent="0.3">
      <c r="B630" s="119" t="s">
        <v>131</v>
      </c>
      <c r="C630" s="119" t="s">
        <v>132</v>
      </c>
      <c r="D630" s="119" t="s">
        <v>22</v>
      </c>
      <c r="E630" s="202">
        <v>34</v>
      </c>
    </row>
    <row r="631" spans="2:5" x14ac:dyDescent="0.3">
      <c r="B631" s="119" t="s">
        <v>3014</v>
      </c>
      <c r="C631" s="119" t="s">
        <v>3015</v>
      </c>
      <c r="D631" s="120" t="s">
        <v>2899</v>
      </c>
      <c r="E631" s="202">
        <v>24</v>
      </c>
    </row>
    <row r="632" spans="2:5" x14ac:dyDescent="0.3">
      <c r="B632" s="119" t="s">
        <v>3877</v>
      </c>
      <c r="C632" s="119" t="s">
        <v>3878</v>
      </c>
      <c r="D632" s="120" t="s">
        <v>3474</v>
      </c>
      <c r="E632" s="202">
        <v>23</v>
      </c>
    </row>
    <row r="633" spans="2:5" x14ac:dyDescent="0.3">
      <c r="B633" s="119" t="s">
        <v>3905</v>
      </c>
      <c r="C633" s="119" t="s">
        <v>3906</v>
      </c>
      <c r="D633" s="120" t="s">
        <v>3474</v>
      </c>
      <c r="E633" s="202">
        <v>22</v>
      </c>
    </row>
    <row r="634" spans="2:5" x14ac:dyDescent="0.3">
      <c r="B634" s="119" t="s">
        <v>949</v>
      </c>
      <c r="C634" s="119" t="s">
        <v>950</v>
      </c>
      <c r="D634" s="120" t="s">
        <v>630</v>
      </c>
      <c r="E634" s="202">
        <v>24</v>
      </c>
    </row>
    <row r="635" spans="2:5" x14ac:dyDescent="0.3">
      <c r="B635" s="119" t="s">
        <v>2287</v>
      </c>
      <c r="C635" s="119" t="s">
        <v>2288</v>
      </c>
      <c r="D635" s="120" t="s">
        <v>1776</v>
      </c>
      <c r="E635" s="202">
        <v>33</v>
      </c>
    </row>
    <row r="636" spans="2:5" x14ac:dyDescent="0.3">
      <c r="B636" s="119" t="s">
        <v>2473</v>
      </c>
      <c r="C636" s="119" t="s">
        <v>2474</v>
      </c>
      <c r="D636" s="120" t="s">
        <v>1776</v>
      </c>
      <c r="E636" s="202">
        <v>23</v>
      </c>
    </row>
    <row r="637" spans="2:5" x14ac:dyDescent="0.3">
      <c r="B637" s="119" t="s">
        <v>1805</v>
      </c>
      <c r="C637" s="119" t="s">
        <v>1806</v>
      </c>
      <c r="D637" s="120" t="s">
        <v>1776</v>
      </c>
      <c r="E637" s="202">
        <v>23</v>
      </c>
    </row>
    <row r="638" spans="2:5" x14ac:dyDescent="0.3">
      <c r="B638" s="119" t="s">
        <v>3016</v>
      </c>
      <c r="C638" s="119" t="s">
        <v>3017</v>
      </c>
      <c r="D638" s="120" t="s">
        <v>2899</v>
      </c>
      <c r="E638" s="202">
        <v>23</v>
      </c>
    </row>
    <row r="639" spans="2:5" x14ac:dyDescent="0.3">
      <c r="B639" s="119" t="s">
        <v>2719</v>
      </c>
      <c r="C639" s="119" t="s">
        <v>2720</v>
      </c>
      <c r="D639" s="120" t="s">
        <v>2660</v>
      </c>
      <c r="E639" s="202">
        <v>23</v>
      </c>
    </row>
    <row r="640" spans="2:5" x14ac:dyDescent="0.3">
      <c r="B640" s="119" t="s">
        <v>1316</v>
      </c>
      <c r="C640" s="119" t="s">
        <v>1317</v>
      </c>
      <c r="D640" s="120" t="s">
        <v>630</v>
      </c>
      <c r="E640" s="202">
        <v>12</v>
      </c>
    </row>
    <row r="641" spans="2:5" x14ac:dyDescent="0.3">
      <c r="B641" s="119" t="s">
        <v>370</v>
      </c>
      <c r="C641" s="119" t="s">
        <v>371</v>
      </c>
      <c r="D641" s="120" t="s">
        <v>365</v>
      </c>
      <c r="E641" s="202">
        <v>33</v>
      </c>
    </row>
    <row r="642" spans="2:5" x14ac:dyDescent="0.3">
      <c r="B642" s="119" t="s">
        <v>725</v>
      </c>
      <c r="C642" s="119" t="s">
        <v>726</v>
      </c>
      <c r="D642" s="120" t="s">
        <v>630</v>
      </c>
      <c r="E642" s="202">
        <v>24</v>
      </c>
    </row>
    <row r="643" spans="2:5" x14ac:dyDescent="0.3">
      <c r="B643" s="119" t="s">
        <v>1258</v>
      </c>
      <c r="C643" s="119" t="s">
        <v>1259</v>
      </c>
      <c r="D643" s="120" t="s">
        <v>630</v>
      </c>
      <c r="E643" s="202">
        <v>34</v>
      </c>
    </row>
    <row r="644" spans="2:5" x14ac:dyDescent="0.3">
      <c r="B644" s="119" t="s">
        <v>1448</v>
      </c>
      <c r="C644" s="119" t="s">
        <v>1449</v>
      </c>
      <c r="D644" s="120" t="s">
        <v>630</v>
      </c>
      <c r="E644" s="202">
        <v>22</v>
      </c>
    </row>
    <row r="645" spans="2:5" x14ac:dyDescent="0.3">
      <c r="B645" s="119" t="s">
        <v>2475</v>
      </c>
      <c r="C645" s="119" t="s">
        <v>2476</v>
      </c>
      <c r="D645" s="120" t="s">
        <v>1776</v>
      </c>
      <c r="E645" s="202">
        <v>22</v>
      </c>
    </row>
    <row r="646" spans="2:5" x14ac:dyDescent="0.3">
      <c r="B646" s="119" t="s">
        <v>117</v>
      </c>
      <c r="C646" s="119" t="s">
        <v>118</v>
      </c>
      <c r="D646" s="119" t="s">
        <v>22</v>
      </c>
      <c r="E646" s="202">
        <v>34</v>
      </c>
    </row>
    <row r="647" spans="2:5" x14ac:dyDescent="0.3">
      <c r="B647" s="119" t="s">
        <v>1694</v>
      </c>
      <c r="C647" s="119" t="s">
        <v>1695</v>
      </c>
      <c r="D647" s="120" t="s">
        <v>630</v>
      </c>
      <c r="E647" s="202">
        <v>22</v>
      </c>
    </row>
    <row r="648" spans="2:5" x14ac:dyDescent="0.3">
      <c r="B648" s="119" t="s">
        <v>616</v>
      </c>
      <c r="C648" s="119" t="s">
        <v>617</v>
      </c>
      <c r="D648" s="120" t="s">
        <v>365</v>
      </c>
      <c r="E648" s="202">
        <v>34</v>
      </c>
    </row>
    <row r="649" spans="2:5" x14ac:dyDescent="0.3">
      <c r="B649" s="119" t="s">
        <v>1318</v>
      </c>
      <c r="C649" s="119" t="s">
        <v>1319</v>
      </c>
      <c r="D649" s="120" t="s">
        <v>630</v>
      </c>
      <c r="E649" s="202">
        <v>12</v>
      </c>
    </row>
    <row r="650" spans="2:5" x14ac:dyDescent="0.3">
      <c r="B650" s="119" t="s">
        <v>3907</v>
      </c>
      <c r="C650" s="119" t="s">
        <v>3908</v>
      </c>
      <c r="D650" s="120" t="s">
        <v>3474</v>
      </c>
      <c r="E650" s="202">
        <v>34</v>
      </c>
    </row>
    <row r="651" spans="2:5" x14ac:dyDescent="0.3">
      <c r="B651" s="119" t="s">
        <v>2721</v>
      </c>
      <c r="C651" s="119" t="s">
        <v>2722</v>
      </c>
      <c r="D651" s="120" t="s">
        <v>2660</v>
      </c>
      <c r="E651" s="202">
        <v>24</v>
      </c>
    </row>
    <row r="652" spans="2:5" x14ac:dyDescent="0.3">
      <c r="B652" s="119" t="s">
        <v>2063</v>
      </c>
      <c r="C652" s="119" t="s">
        <v>2064</v>
      </c>
      <c r="D652" s="120" t="s">
        <v>1776</v>
      </c>
      <c r="E652" s="202">
        <v>33</v>
      </c>
    </row>
    <row r="653" spans="2:5" x14ac:dyDescent="0.3">
      <c r="B653" s="119" t="s">
        <v>1885</v>
      </c>
      <c r="C653" s="119" t="s">
        <v>1886</v>
      </c>
      <c r="D653" s="120" t="s">
        <v>1776</v>
      </c>
      <c r="E653" s="202">
        <v>22</v>
      </c>
    </row>
    <row r="654" spans="2:5" x14ac:dyDescent="0.3">
      <c r="B654" s="119" t="s">
        <v>3981</v>
      </c>
      <c r="C654" s="119" t="s">
        <v>3982</v>
      </c>
      <c r="D654" s="120" t="s">
        <v>3474</v>
      </c>
      <c r="E654" s="202">
        <v>32</v>
      </c>
    </row>
    <row r="655" spans="2:5" x14ac:dyDescent="0.3">
      <c r="B655" s="119" t="s">
        <v>155</v>
      </c>
      <c r="C655" s="119" t="s">
        <v>156</v>
      </c>
      <c r="D655" s="119" t="s">
        <v>22</v>
      </c>
      <c r="E655" s="202">
        <v>23</v>
      </c>
    </row>
    <row r="656" spans="2:5" x14ac:dyDescent="0.3">
      <c r="B656" s="119" t="s">
        <v>915</v>
      </c>
      <c r="C656" s="119" t="s">
        <v>916</v>
      </c>
      <c r="D656" s="120" t="s">
        <v>630</v>
      </c>
      <c r="E656" s="202">
        <v>33</v>
      </c>
    </row>
    <row r="657" spans="2:5" x14ac:dyDescent="0.3">
      <c r="B657" s="119" t="s">
        <v>1905</v>
      </c>
      <c r="C657" s="119" t="s">
        <v>1906</v>
      </c>
      <c r="D657" s="120" t="s">
        <v>1776</v>
      </c>
      <c r="E657" s="202">
        <v>24</v>
      </c>
    </row>
    <row r="658" spans="2:5" x14ac:dyDescent="0.3">
      <c r="B658" s="119" t="s">
        <v>3198</v>
      </c>
      <c r="C658" s="119" t="s">
        <v>3199</v>
      </c>
      <c r="D658" s="120" t="s">
        <v>2899</v>
      </c>
      <c r="E658" s="202">
        <v>24</v>
      </c>
    </row>
    <row r="659" spans="2:5" x14ac:dyDescent="0.3">
      <c r="B659" s="119" t="s">
        <v>727</v>
      </c>
      <c r="C659" s="119" t="s">
        <v>728</v>
      </c>
      <c r="D659" s="120" t="s">
        <v>630</v>
      </c>
      <c r="E659" s="202">
        <v>12</v>
      </c>
    </row>
    <row r="660" spans="2:5" x14ac:dyDescent="0.3">
      <c r="B660" s="119" t="s">
        <v>4120</v>
      </c>
      <c r="C660" s="119" t="s">
        <v>4121</v>
      </c>
      <c r="D660" s="120" t="s">
        <v>4033</v>
      </c>
      <c r="E660" s="202">
        <v>23</v>
      </c>
    </row>
    <row r="661" spans="2:5" x14ac:dyDescent="0.3">
      <c r="B661" s="119" t="s">
        <v>2990</v>
      </c>
      <c r="C661" s="119" t="s">
        <v>2991</v>
      </c>
      <c r="D661" s="120" t="s">
        <v>2899</v>
      </c>
      <c r="E661" s="202">
        <v>23</v>
      </c>
    </row>
    <row r="662" spans="2:5" x14ac:dyDescent="0.3">
      <c r="B662" s="119" t="s">
        <v>1807</v>
      </c>
      <c r="C662" s="119" t="s">
        <v>1808</v>
      </c>
      <c r="D662" s="120" t="s">
        <v>1776</v>
      </c>
      <c r="E662" s="202">
        <v>24</v>
      </c>
    </row>
    <row r="663" spans="2:5" x14ac:dyDescent="0.3">
      <c r="B663" s="119" t="s">
        <v>3661</v>
      </c>
      <c r="C663" s="119" t="s">
        <v>3662</v>
      </c>
      <c r="D663" s="120" t="s">
        <v>3474</v>
      </c>
      <c r="E663" s="202">
        <v>32</v>
      </c>
    </row>
    <row r="664" spans="2:5" x14ac:dyDescent="0.3">
      <c r="B664" s="119" t="s">
        <v>1260</v>
      </c>
      <c r="C664" s="119" t="s">
        <v>1261</v>
      </c>
      <c r="D664" s="120" t="s">
        <v>630</v>
      </c>
      <c r="E664" s="202">
        <v>24</v>
      </c>
    </row>
    <row r="665" spans="2:5" x14ac:dyDescent="0.3">
      <c r="B665" s="119" t="s">
        <v>1628</v>
      </c>
      <c r="C665" s="119" t="s">
        <v>1629</v>
      </c>
      <c r="D665" s="120" t="s">
        <v>630</v>
      </c>
      <c r="E665" s="202">
        <v>34</v>
      </c>
    </row>
    <row r="666" spans="2:5" x14ac:dyDescent="0.3">
      <c r="B666" s="119" t="s">
        <v>4122</v>
      </c>
      <c r="C666" s="119" t="s">
        <v>4123</v>
      </c>
      <c r="D666" s="120" t="s">
        <v>4033</v>
      </c>
      <c r="E666" s="202">
        <v>11</v>
      </c>
    </row>
    <row r="667" spans="2:5" x14ac:dyDescent="0.3">
      <c r="B667" s="119" t="s">
        <v>1630</v>
      </c>
      <c r="C667" s="119" t="s">
        <v>1631</v>
      </c>
      <c r="D667" s="120" t="s">
        <v>630</v>
      </c>
      <c r="E667" s="202">
        <v>24</v>
      </c>
    </row>
    <row r="668" spans="2:5" x14ac:dyDescent="0.3">
      <c r="B668" s="119" t="s">
        <v>785</v>
      </c>
      <c r="C668" s="119" t="s">
        <v>786</v>
      </c>
      <c r="D668" s="120" t="s">
        <v>630</v>
      </c>
      <c r="E668" s="202">
        <v>24</v>
      </c>
    </row>
    <row r="669" spans="2:5" x14ac:dyDescent="0.3">
      <c r="B669" s="119" t="s">
        <v>2723</v>
      </c>
      <c r="C669" s="119" t="s">
        <v>2724</v>
      </c>
      <c r="D669" s="120" t="s">
        <v>2660</v>
      </c>
      <c r="E669" s="202">
        <v>23</v>
      </c>
    </row>
    <row r="670" spans="2:5" x14ac:dyDescent="0.3">
      <c r="B670" s="119" t="s">
        <v>1164</v>
      </c>
      <c r="C670" s="119" t="s">
        <v>1165</v>
      </c>
      <c r="D670" s="120" t="s">
        <v>630</v>
      </c>
      <c r="E670" s="202">
        <v>23</v>
      </c>
    </row>
    <row r="671" spans="2:5" x14ac:dyDescent="0.3">
      <c r="B671" s="119" t="s">
        <v>3909</v>
      </c>
      <c r="C671" s="119" t="s">
        <v>3910</v>
      </c>
      <c r="D671" s="120" t="s">
        <v>3474</v>
      </c>
      <c r="E671" s="202">
        <v>12</v>
      </c>
    </row>
    <row r="672" spans="2:5" x14ac:dyDescent="0.3">
      <c r="B672" s="119" t="s">
        <v>2011</v>
      </c>
      <c r="C672" s="119" t="s">
        <v>2012</v>
      </c>
      <c r="D672" s="120" t="s">
        <v>1776</v>
      </c>
      <c r="E672" s="202">
        <v>24</v>
      </c>
    </row>
    <row r="673" spans="2:5" x14ac:dyDescent="0.3">
      <c r="B673" s="119" t="s">
        <v>2291</v>
      </c>
      <c r="C673" s="119" t="s">
        <v>2292</v>
      </c>
      <c r="D673" s="120" t="s">
        <v>1776</v>
      </c>
      <c r="E673" s="202">
        <v>34</v>
      </c>
    </row>
    <row r="674" spans="2:5" x14ac:dyDescent="0.3">
      <c r="B674" s="119" t="s">
        <v>2119</v>
      </c>
      <c r="C674" s="119" t="s">
        <v>2120</v>
      </c>
      <c r="D674" s="120" t="s">
        <v>1776</v>
      </c>
      <c r="E674" s="202">
        <v>24</v>
      </c>
    </row>
    <row r="675" spans="2:5" x14ac:dyDescent="0.3">
      <c r="B675" s="119" t="s">
        <v>783</v>
      </c>
      <c r="C675" s="119" t="s">
        <v>784</v>
      </c>
      <c r="D675" s="120" t="s">
        <v>630</v>
      </c>
      <c r="E675" s="202">
        <v>34</v>
      </c>
    </row>
    <row r="676" spans="2:5" x14ac:dyDescent="0.3">
      <c r="B676" s="119" t="s">
        <v>1426</v>
      </c>
      <c r="C676" s="119" t="s">
        <v>1427</v>
      </c>
      <c r="D676" s="120" t="s">
        <v>630</v>
      </c>
      <c r="E676" s="202">
        <v>23</v>
      </c>
    </row>
    <row r="677" spans="2:5" x14ac:dyDescent="0.3">
      <c r="B677" s="119" t="s">
        <v>3218</v>
      </c>
      <c r="C677" s="119" t="s">
        <v>3219</v>
      </c>
      <c r="D677" s="120" t="s">
        <v>2899</v>
      </c>
      <c r="E677" s="202">
        <v>23</v>
      </c>
    </row>
    <row r="678" spans="2:5" x14ac:dyDescent="0.3">
      <c r="B678" s="119" t="s">
        <v>1442</v>
      </c>
      <c r="C678" s="119" t="s">
        <v>1443</v>
      </c>
      <c r="D678" s="120" t="s">
        <v>630</v>
      </c>
      <c r="E678" s="202">
        <v>23</v>
      </c>
    </row>
    <row r="679" spans="2:5" x14ac:dyDescent="0.3">
      <c r="B679" s="119" t="s">
        <v>1632</v>
      </c>
      <c r="C679" s="119" t="s">
        <v>1633</v>
      </c>
      <c r="D679" s="120" t="s">
        <v>630</v>
      </c>
      <c r="E679" s="202">
        <v>24</v>
      </c>
    </row>
    <row r="680" spans="2:5" x14ac:dyDescent="0.3">
      <c r="B680" s="119" t="s">
        <v>841</v>
      </c>
      <c r="C680" s="119" t="s">
        <v>842</v>
      </c>
      <c r="D680" s="120" t="s">
        <v>630</v>
      </c>
      <c r="E680" s="202">
        <v>32</v>
      </c>
    </row>
    <row r="681" spans="2:5" x14ac:dyDescent="0.3">
      <c r="B681" s="119" t="s">
        <v>1126</v>
      </c>
      <c r="C681" s="119" t="s">
        <v>1127</v>
      </c>
      <c r="D681" s="120" t="s">
        <v>630</v>
      </c>
      <c r="E681" s="202">
        <v>34</v>
      </c>
    </row>
    <row r="682" spans="2:5" x14ac:dyDescent="0.3">
      <c r="B682" s="119" t="s">
        <v>917</v>
      </c>
      <c r="C682" s="119" t="s">
        <v>918</v>
      </c>
      <c r="D682" s="120" t="s">
        <v>630</v>
      </c>
      <c r="E682" s="202">
        <v>33</v>
      </c>
    </row>
    <row r="683" spans="2:5" x14ac:dyDescent="0.3">
      <c r="B683" s="119" t="s">
        <v>4170</v>
      </c>
      <c r="C683" s="119" t="s">
        <v>4171</v>
      </c>
      <c r="D683" s="120" t="s">
        <v>4033</v>
      </c>
      <c r="E683" s="202">
        <v>11</v>
      </c>
    </row>
    <row r="684" spans="2:5" x14ac:dyDescent="0.3">
      <c r="B684" s="119" t="s">
        <v>843</v>
      </c>
      <c r="C684" s="119" t="s">
        <v>844</v>
      </c>
      <c r="D684" s="120" t="s">
        <v>630</v>
      </c>
      <c r="E684" s="202">
        <v>34</v>
      </c>
    </row>
    <row r="685" spans="2:5" x14ac:dyDescent="0.3">
      <c r="B685" s="119" t="s">
        <v>3274</v>
      </c>
      <c r="C685" s="119" t="s">
        <v>3275</v>
      </c>
      <c r="D685" s="120" t="s">
        <v>2899</v>
      </c>
      <c r="E685" s="202">
        <v>34</v>
      </c>
    </row>
    <row r="686" spans="2:5" x14ac:dyDescent="0.3">
      <c r="B686" s="119" t="s">
        <v>544</v>
      </c>
      <c r="C686" s="119" t="s">
        <v>545</v>
      </c>
      <c r="D686" s="120" t="s">
        <v>365</v>
      </c>
      <c r="E686" s="202">
        <v>24</v>
      </c>
    </row>
    <row r="687" spans="2:5" x14ac:dyDescent="0.3">
      <c r="B687" s="119" t="s">
        <v>951</v>
      </c>
      <c r="C687" s="119" t="s">
        <v>952</v>
      </c>
      <c r="D687" s="120" t="s">
        <v>630</v>
      </c>
      <c r="E687" s="202">
        <v>24</v>
      </c>
    </row>
    <row r="688" spans="2:5" x14ac:dyDescent="0.3">
      <c r="B688" s="119" t="s">
        <v>4126</v>
      </c>
      <c r="C688" s="119" t="s">
        <v>4127</v>
      </c>
      <c r="D688" s="120" t="s">
        <v>4033</v>
      </c>
      <c r="E688" s="202">
        <v>23</v>
      </c>
    </row>
    <row r="689" spans="2:5" x14ac:dyDescent="0.3">
      <c r="B689" s="119" t="s">
        <v>2217</v>
      </c>
      <c r="C689" s="119" t="s">
        <v>2218</v>
      </c>
      <c r="D689" s="120" t="s">
        <v>1776</v>
      </c>
      <c r="E689" s="202">
        <v>23</v>
      </c>
    </row>
    <row r="690" spans="2:5" x14ac:dyDescent="0.3">
      <c r="B690" s="119" t="s">
        <v>1809</v>
      </c>
      <c r="C690" s="119" t="s">
        <v>1810</v>
      </c>
      <c r="D690" s="120" t="s">
        <v>1776</v>
      </c>
      <c r="E690" s="202">
        <v>24</v>
      </c>
    </row>
    <row r="691" spans="2:5" x14ac:dyDescent="0.3">
      <c r="B691" s="119" t="s">
        <v>953</v>
      </c>
      <c r="C691" s="119" t="s">
        <v>954</v>
      </c>
      <c r="D691" s="120" t="s">
        <v>630</v>
      </c>
      <c r="E691" s="202">
        <v>22</v>
      </c>
    </row>
    <row r="692" spans="2:5" x14ac:dyDescent="0.3">
      <c r="B692" s="119" t="s">
        <v>663</v>
      </c>
      <c r="C692" s="119" t="s">
        <v>664</v>
      </c>
      <c r="D692" s="120" t="s">
        <v>630</v>
      </c>
      <c r="E692" s="202">
        <v>34</v>
      </c>
    </row>
    <row r="693" spans="2:5" x14ac:dyDescent="0.3">
      <c r="B693" s="119" t="s">
        <v>1634</v>
      </c>
      <c r="C693" s="119" t="s">
        <v>1635</v>
      </c>
      <c r="D693" s="120" t="s">
        <v>630</v>
      </c>
      <c r="E693" s="202">
        <v>34</v>
      </c>
    </row>
    <row r="694" spans="2:5" x14ac:dyDescent="0.3">
      <c r="B694" s="119" t="s">
        <v>2849</v>
      </c>
      <c r="C694" s="119" t="s">
        <v>2850</v>
      </c>
      <c r="D694" s="120" t="s">
        <v>2660</v>
      </c>
      <c r="E694" s="202">
        <v>32</v>
      </c>
    </row>
    <row r="695" spans="2:5" x14ac:dyDescent="0.3">
      <c r="B695" s="119" t="s">
        <v>3911</v>
      </c>
      <c r="C695" s="119" t="s">
        <v>3912</v>
      </c>
      <c r="D695" s="120" t="s">
        <v>3474</v>
      </c>
      <c r="E695" s="202">
        <v>34</v>
      </c>
    </row>
    <row r="696" spans="2:5" x14ac:dyDescent="0.3">
      <c r="B696" s="119" t="s">
        <v>2627</v>
      </c>
      <c r="C696" s="119" t="s">
        <v>2628</v>
      </c>
      <c r="D696" s="120" t="s">
        <v>1776</v>
      </c>
      <c r="E696" s="202">
        <v>23</v>
      </c>
    </row>
    <row r="697" spans="2:5" x14ac:dyDescent="0.3">
      <c r="B697" s="119" t="s">
        <v>3663</v>
      </c>
      <c r="C697" s="119" t="s">
        <v>3664</v>
      </c>
      <c r="D697" s="120" t="s">
        <v>3474</v>
      </c>
      <c r="E697" s="202">
        <v>22</v>
      </c>
    </row>
    <row r="698" spans="2:5" x14ac:dyDescent="0.3">
      <c r="B698" s="119" t="s">
        <v>3829</v>
      </c>
      <c r="C698" s="119" t="s">
        <v>3830</v>
      </c>
      <c r="D698" s="120" t="s">
        <v>3474</v>
      </c>
      <c r="E698" s="202">
        <v>24</v>
      </c>
    </row>
    <row r="699" spans="2:5" x14ac:dyDescent="0.3">
      <c r="B699" s="119" t="s">
        <v>2289</v>
      </c>
      <c r="C699" s="119" t="s">
        <v>2290</v>
      </c>
      <c r="D699" s="120" t="s">
        <v>1776</v>
      </c>
      <c r="E699" s="202">
        <v>33</v>
      </c>
    </row>
    <row r="700" spans="2:5" x14ac:dyDescent="0.3">
      <c r="B700" s="119" t="s">
        <v>4124</v>
      </c>
      <c r="C700" s="119" t="s">
        <v>4125</v>
      </c>
      <c r="D700" s="120" t="s">
        <v>4033</v>
      </c>
      <c r="E700" s="202">
        <v>12</v>
      </c>
    </row>
    <row r="701" spans="2:5" x14ac:dyDescent="0.3">
      <c r="B701" s="119" t="s">
        <v>251</v>
      </c>
      <c r="C701" s="119" t="s">
        <v>252</v>
      </c>
      <c r="D701" s="119" t="s">
        <v>22</v>
      </c>
      <c r="E701" s="202">
        <v>33</v>
      </c>
    </row>
    <row r="702" spans="2:5" x14ac:dyDescent="0.3">
      <c r="B702" s="119" t="s">
        <v>997</v>
      </c>
      <c r="C702" s="119" t="s">
        <v>998</v>
      </c>
      <c r="D702" s="120" t="s">
        <v>630</v>
      </c>
      <c r="E702" s="202">
        <v>32</v>
      </c>
    </row>
    <row r="703" spans="2:5" x14ac:dyDescent="0.3">
      <c r="B703" s="119" t="s">
        <v>31</v>
      </c>
      <c r="C703" s="119" t="s">
        <v>32</v>
      </c>
      <c r="D703" s="119" t="s">
        <v>22</v>
      </c>
      <c r="E703" s="202">
        <v>23</v>
      </c>
    </row>
    <row r="704" spans="2:5" x14ac:dyDescent="0.3">
      <c r="B704" s="119" t="s">
        <v>2117</v>
      </c>
      <c r="C704" s="119" t="s">
        <v>2118</v>
      </c>
      <c r="D704" s="120" t="s">
        <v>1776</v>
      </c>
      <c r="E704" s="202">
        <v>22</v>
      </c>
    </row>
    <row r="705" spans="2:5" x14ac:dyDescent="0.3">
      <c r="B705" s="119" t="s">
        <v>787</v>
      </c>
      <c r="C705" s="119" t="s">
        <v>788</v>
      </c>
      <c r="D705" s="120" t="s">
        <v>630</v>
      </c>
      <c r="E705" s="202">
        <v>34</v>
      </c>
    </row>
    <row r="706" spans="2:5" x14ac:dyDescent="0.3">
      <c r="B706" s="119" t="s">
        <v>1166</v>
      </c>
      <c r="C706" s="119" t="s">
        <v>1167</v>
      </c>
      <c r="D706" s="120" t="s">
        <v>630</v>
      </c>
      <c r="E706" s="202">
        <v>23</v>
      </c>
    </row>
    <row r="707" spans="2:5" x14ac:dyDescent="0.3">
      <c r="B707" s="119" t="s">
        <v>2783</v>
      </c>
      <c r="C707" s="119" t="s">
        <v>2784</v>
      </c>
      <c r="D707" s="120" t="s">
        <v>2660</v>
      </c>
      <c r="E707" s="202">
        <v>33</v>
      </c>
    </row>
    <row r="708" spans="2:5" x14ac:dyDescent="0.3">
      <c r="B708" s="119" t="s">
        <v>436</v>
      </c>
      <c r="C708" s="119" t="s">
        <v>437</v>
      </c>
      <c r="D708" s="120" t="s">
        <v>365</v>
      </c>
      <c r="E708" s="202">
        <v>34</v>
      </c>
    </row>
    <row r="709" spans="2:5" x14ac:dyDescent="0.3">
      <c r="B709" s="119" t="s">
        <v>2785</v>
      </c>
      <c r="C709" s="119" t="s">
        <v>2786</v>
      </c>
      <c r="D709" s="120" t="s">
        <v>2660</v>
      </c>
      <c r="E709" s="202">
        <v>34</v>
      </c>
    </row>
    <row r="710" spans="2:5" x14ac:dyDescent="0.3">
      <c r="B710" s="119" t="s">
        <v>205</v>
      </c>
      <c r="C710" s="119" t="s">
        <v>206</v>
      </c>
      <c r="D710" s="119" t="s">
        <v>22</v>
      </c>
      <c r="E710" s="202">
        <v>33</v>
      </c>
    </row>
    <row r="711" spans="2:5" x14ac:dyDescent="0.3">
      <c r="B711" s="119" t="s">
        <v>3402</v>
      </c>
      <c r="C711" s="119" t="s">
        <v>3403</v>
      </c>
      <c r="D711" s="120" t="s">
        <v>2899</v>
      </c>
      <c r="E711" s="202">
        <v>22</v>
      </c>
    </row>
    <row r="712" spans="2:5" x14ac:dyDescent="0.3">
      <c r="B712" s="119" t="s">
        <v>3260</v>
      </c>
      <c r="C712" s="119" t="s">
        <v>3261</v>
      </c>
      <c r="D712" s="120" t="s">
        <v>2899</v>
      </c>
      <c r="E712" s="202">
        <v>22</v>
      </c>
    </row>
    <row r="713" spans="2:5" x14ac:dyDescent="0.3">
      <c r="B713" s="119" t="s">
        <v>3479</v>
      </c>
      <c r="C713" s="119" t="s">
        <v>3480</v>
      </c>
      <c r="D713" s="120" t="s">
        <v>3474</v>
      </c>
      <c r="E713" s="202">
        <v>12</v>
      </c>
    </row>
    <row r="714" spans="2:5" x14ac:dyDescent="0.3">
      <c r="B714" s="119" t="s">
        <v>3481</v>
      </c>
      <c r="C714" s="119" t="s">
        <v>3482</v>
      </c>
      <c r="D714" s="120" t="s">
        <v>3474</v>
      </c>
      <c r="E714" s="202">
        <v>22</v>
      </c>
    </row>
    <row r="715" spans="2:5" x14ac:dyDescent="0.3">
      <c r="B715" s="119" t="s">
        <v>4052</v>
      </c>
      <c r="C715" s="119" t="s">
        <v>4053</v>
      </c>
      <c r="D715" s="120" t="s">
        <v>4033</v>
      </c>
      <c r="E715" s="202">
        <v>23</v>
      </c>
    </row>
    <row r="716" spans="2:5" x14ac:dyDescent="0.3">
      <c r="B716" s="119" t="s">
        <v>2529</v>
      </c>
      <c r="C716" s="119" t="s">
        <v>2530</v>
      </c>
      <c r="D716" s="120" t="s">
        <v>1776</v>
      </c>
      <c r="E716" s="202">
        <v>24</v>
      </c>
    </row>
    <row r="717" spans="2:5" x14ac:dyDescent="0.3">
      <c r="B717" s="119" t="s">
        <v>3831</v>
      </c>
      <c r="C717" s="119" t="s">
        <v>3832</v>
      </c>
      <c r="D717" s="120" t="s">
        <v>3474</v>
      </c>
      <c r="E717" s="202">
        <v>34</v>
      </c>
    </row>
    <row r="718" spans="2:5" x14ac:dyDescent="0.3">
      <c r="B718" s="119" t="s">
        <v>3472</v>
      </c>
      <c r="C718" s="119" t="s">
        <v>3473</v>
      </c>
      <c r="D718" s="120" t="s">
        <v>3474</v>
      </c>
      <c r="E718" s="202">
        <v>11</v>
      </c>
    </row>
    <row r="719" spans="2:5" x14ac:dyDescent="0.3">
      <c r="B719" s="119" t="s">
        <v>111</v>
      </c>
      <c r="C719" s="119" t="s">
        <v>112</v>
      </c>
      <c r="D719" s="119" t="s">
        <v>22</v>
      </c>
      <c r="E719" s="202">
        <v>34</v>
      </c>
    </row>
    <row r="720" spans="2:5" x14ac:dyDescent="0.3">
      <c r="B720" s="119" t="s">
        <v>2065</v>
      </c>
      <c r="C720" s="119" t="s">
        <v>2066</v>
      </c>
      <c r="D720" s="120" t="s">
        <v>1776</v>
      </c>
      <c r="E720" s="202">
        <v>22</v>
      </c>
    </row>
    <row r="721" spans="2:5" x14ac:dyDescent="0.3">
      <c r="B721" s="119" t="s">
        <v>1450</v>
      </c>
      <c r="C721" s="119" t="s">
        <v>1451</v>
      </c>
      <c r="D721" s="120" t="s">
        <v>630</v>
      </c>
      <c r="E721" s="202">
        <v>23</v>
      </c>
    </row>
    <row r="722" spans="2:5" x14ac:dyDescent="0.3">
      <c r="B722" s="119" t="s">
        <v>3557</v>
      </c>
      <c r="C722" s="119" t="s">
        <v>3558</v>
      </c>
      <c r="D722" s="120" t="s">
        <v>3474</v>
      </c>
      <c r="E722" s="202">
        <v>22</v>
      </c>
    </row>
    <row r="723" spans="2:5" x14ac:dyDescent="0.3">
      <c r="B723" s="119" t="s">
        <v>3128</v>
      </c>
      <c r="C723" s="119" t="s">
        <v>3129</v>
      </c>
      <c r="D723" s="120" t="s">
        <v>2899</v>
      </c>
      <c r="E723" s="202">
        <v>34</v>
      </c>
    </row>
    <row r="724" spans="2:5" x14ac:dyDescent="0.3">
      <c r="B724" s="119" t="s">
        <v>999</v>
      </c>
      <c r="C724" s="119" t="s">
        <v>1000</v>
      </c>
      <c r="D724" s="120" t="s">
        <v>630</v>
      </c>
      <c r="E724" s="202">
        <v>33</v>
      </c>
    </row>
    <row r="725" spans="2:5" x14ac:dyDescent="0.3">
      <c r="B725" s="119" t="s">
        <v>478</v>
      </c>
      <c r="C725" s="119" t="s">
        <v>479</v>
      </c>
      <c r="D725" s="120" t="s">
        <v>365</v>
      </c>
      <c r="E725" s="202">
        <v>22</v>
      </c>
    </row>
    <row r="726" spans="2:5" x14ac:dyDescent="0.3">
      <c r="B726" s="119" t="s">
        <v>3767</v>
      </c>
      <c r="C726" s="119" t="s">
        <v>3768</v>
      </c>
      <c r="D726" s="120" t="s">
        <v>3474</v>
      </c>
      <c r="E726" s="202">
        <v>34</v>
      </c>
    </row>
    <row r="727" spans="2:5" x14ac:dyDescent="0.3">
      <c r="B727" s="119" t="s">
        <v>3833</v>
      </c>
      <c r="C727" s="119" t="s">
        <v>3834</v>
      </c>
      <c r="D727" s="120" t="s">
        <v>3474</v>
      </c>
      <c r="E727" s="202">
        <v>12</v>
      </c>
    </row>
    <row r="728" spans="2:5" x14ac:dyDescent="0.3">
      <c r="B728" s="119" t="s">
        <v>3665</v>
      </c>
      <c r="C728" s="119" t="s">
        <v>3666</v>
      </c>
      <c r="D728" s="120" t="s">
        <v>3474</v>
      </c>
      <c r="E728" s="202">
        <v>23</v>
      </c>
    </row>
    <row r="729" spans="2:5" x14ac:dyDescent="0.3">
      <c r="B729" s="119" t="s">
        <v>357</v>
      </c>
      <c r="C729" s="119" t="s">
        <v>358</v>
      </c>
      <c r="D729" s="119" t="s">
        <v>22</v>
      </c>
      <c r="E729" s="202">
        <v>34</v>
      </c>
    </row>
    <row r="730" spans="2:5" x14ac:dyDescent="0.3">
      <c r="B730" s="119" t="s">
        <v>3426</v>
      </c>
      <c r="C730" s="119" t="s">
        <v>3427</v>
      </c>
      <c r="D730" s="120" t="s">
        <v>2899</v>
      </c>
      <c r="E730" s="202">
        <v>24</v>
      </c>
    </row>
    <row r="731" spans="2:5" x14ac:dyDescent="0.3">
      <c r="B731" s="119" t="s">
        <v>1079</v>
      </c>
      <c r="C731" s="119" t="s">
        <v>1080</v>
      </c>
      <c r="D731" s="120" t="s">
        <v>630</v>
      </c>
      <c r="E731" s="202">
        <v>24</v>
      </c>
    </row>
    <row r="732" spans="2:5" x14ac:dyDescent="0.3">
      <c r="B732" s="119" t="s">
        <v>1001</v>
      </c>
      <c r="C732" s="119" t="s">
        <v>1002</v>
      </c>
      <c r="D732" s="120" t="s">
        <v>630</v>
      </c>
      <c r="E732" s="202">
        <v>34</v>
      </c>
    </row>
    <row r="733" spans="2:5" x14ac:dyDescent="0.3">
      <c r="B733" s="119" t="s">
        <v>845</v>
      </c>
      <c r="C733" s="119" t="s">
        <v>846</v>
      </c>
      <c r="D733" s="120" t="s">
        <v>630</v>
      </c>
      <c r="E733" s="202">
        <v>33</v>
      </c>
    </row>
    <row r="734" spans="2:5" x14ac:dyDescent="0.3">
      <c r="B734" s="119" t="s">
        <v>1811</v>
      </c>
      <c r="C734" s="119" t="s">
        <v>1812</v>
      </c>
      <c r="D734" s="120" t="s">
        <v>1776</v>
      </c>
      <c r="E734" s="202">
        <v>24</v>
      </c>
    </row>
    <row r="735" spans="2:5" x14ac:dyDescent="0.3">
      <c r="B735" s="119" t="s">
        <v>3983</v>
      </c>
      <c r="C735" s="119" t="s">
        <v>3984</v>
      </c>
      <c r="D735" s="120" t="s">
        <v>3474</v>
      </c>
      <c r="E735" s="202">
        <v>22</v>
      </c>
    </row>
    <row r="736" spans="2:5" x14ac:dyDescent="0.3">
      <c r="B736" s="119" t="s">
        <v>133</v>
      </c>
      <c r="C736" s="119" t="s">
        <v>134</v>
      </c>
      <c r="D736" s="119" t="s">
        <v>22</v>
      </c>
      <c r="E736" s="202">
        <v>33</v>
      </c>
    </row>
    <row r="737" spans="2:5" x14ac:dyDescent="0.3">
      <c r="B737" s="119" t="s">
        <v>3483</v>
      </c>
      <c r="C737" s="119" t="s">
        <v>3484</v>
      </c>
      <c r="D737" s="120" t="s">
        <v>3474</v>
      </c>
      <c r="E737" s="202">
        <v>23</v>
      </c>
    </row>
    <row r="738" spans="2:5" x14ac:dyDescent="0.3">
      <c r="B738" s="119" t="s">
        <v>3667</v>
      </c>
      <c r="C738" s="119" t="s">
        <v>3668</v>
      </c>
      <c r="D738" s="120" t="s">
        <v>3474</v>
      </c>
      <c r="E738" s="202">
        <v>33</v>
      </c>
    </row>
    <row r="739" spans="2:5" x14ac:dyDescent="0.3">
      <c r="B739" s="119" t="s">
        <v>207</v>
      </c>
      <c r="C739" s="119" t="s">
        <v>208</v>
      </c>
      <c r="D739" s="119" t="s">
        <v>22</v>
      </c>
      <c r="E739" s="202">
        <v>22</v>
      </c>
    </row>
    <row r="740" spans="2:5" x14ac:dyDescent="0.3">
      <c r="B740" s="119" t="s">
        <v>1554</v>
      </c>
      <c r="C740" s="119" t="s">
        <v>1555</v>
      </c>
      <c r="D740" s="120" t="s">
        <v>630</v>
      </c>
      <c r="E740" s="202">
        <v>22</v>
      </c>
    </row>
    <row r="741" spans="2:5" x14ac:dyDescent="0.3">
      <c r="B741" s="119" t="s">
        <v>3292</v>
      </c>
      <c r="C741" s="119" t="s">
        <v>3293</v>
      </c>
      <c r="D741" s="120" t="s">
        <v>2899</v>
      </c>
      <c r="E741" s="202">
        <v>12</v>
      </c>
    </row>
    <row r="742" spans="2:5" x14ac:dyDescent="0.3">
      <c r="B742" s="119" t="s">
        <v>2293</v>
      </c>
      <c r="C742" s="119" t="s">
        <v>2294</v>
      </c>
      <c r="D742" s="120" t="s">
        <v>1776</v>
      </c>
      <c r="E742" s="202">
        <v>34</v>
      </c>
    </row>
    <row r="743" spans="2:5" x14ac:dyDescent="0.3">
      <c r="B743" s="119" t="s">
        <v>3913</v>
      </c>
      <c r="C743" s="119" t="s">
        <v>3914</v>
      </c>
      <c r="D743" s="120" t="s">
        <v>3474</v>
      </c>
      <c r="E743" s="202">
        <v>34</v>
      </c>
    </row>
    <row r="744" spans="2:5" x14ac:dyDescent="0.3">
      <c r="B744" s="119" t="s">
        <v>3200</v>
      </c>
      <c r="C744" s="119" t="s">
        <v>3201</v>
      </c>
      <c r="D744" s="120" t="s">
        <v>2899</v>
      </c>
      <c r="E744" s="202">
        <v>24</v>
      </c>
    </row>
    <row r="745" spans="2:5" x14ac:dyDescent="0.3">
      <c r="B745" s="119" t="s">
        <v>2942</v>
      </c>
      <c r="C745" s="119" t="s">
        <v>2943</v>
      </c>
      <c r="D745" s="120" t="s">
        <v>2899</v>
      </c>
      <c r="E745" s="202">
        <v>22</v>
      </c>
    </row>
    <row r="746" spans="2:5" x14ac:dyDescent="0.3">
      <c r="B746" s="119" t="s">
        <v>3404</v>
      </c>
      <c r="C746" s="119" t="s">
        <v>3405</v>
      </c>
      <c r="D746" s="120" t="s">
        <v>2899</v>
      </c>
      <c r="E746" s="202">
        <v>32</v>
      </c>
    </row>
    <row r="747" spans="2:5" x14ac:dyDescent="0.3">
      <c r="B747" s="119" t="s">
        <v>3915</v>
      </c>
      <c r="C747" s="119" t="s">
        <v>3916</v>
      </c>
      <c r="D747" s="120" t="s">
        <v>3474</v>
      </c>
      <c r="E747" s="202">
        <v>34</v>
      </c>
    </row>
    <row r="748" spans="2:5" x14ac:dyDescent="0.3">
      <c r="B748" s="119" t="s">
        <v>253</v>
      </c>
      <c r="C748" s="119" t="s">
        <v>254</v>
      </c>
      <c r="D748" s="119" t="s">
        <v>22</v>
      </c>
      <c r="E748" s="202">
        <v>34</v>
      </c>
    </row>
    <row r="749" spans="2:5" x14ac:dyDescent="0.3">
      <c r="B749" s="119" t="s">
        <v>2013</v>
      </c>
      <c r="C749" s="119" t="s">
        <v>2014</v>
      </c>
      <c r="D749" s="120" t="s">
        <v>1776</v>
      </c>
      <c r="E749" s="202">
        <v>32</v>
      </c>
    </row>
    <row r="750" spans="2:5" x14ac:dyDescent="0.3">
      <c r="B750" s="119" t="s">
        <v>3835</v>
      </c>
      <c r="C750" s="119" t="s">
        <v>3836</v>
      </c>
      <c r="D750" s="120" t="s">
        <v>3474</v>
      </c>
      <c r="E750" s="202">
        <v>34</v>
      </c>
    </row>
    <row r="751" spans="2:5" x14ac:dyDescent="0.3">
      <c r="B751" s="119" t="s">
        <v>2944</v>
      </c>
      <c r="C751" s="119" t="s">
        <v>2945</v>
      </c>
      <c r="D751" s="120" t="s">
        <v>2899</v>
      </c>
      <c r="E751" s="202">
        <v>12</v>
      </c>
    </row>
    <row r="752" spans="2:5" x14ac:dyDescent="0.3">
      <c r="B752" s="119" t="s">
        <v>3985</v>
      </c>
      <c r="C752" s="119" t="s">
        <v>3986</v>
      </c>
      <c r="D752" s="120" t="s">
        <v>3474</v>
      </c>
      <c r="E752" s="202">
        <v>22</v>
      </c>
    </row>
    <row r="753" spans="2:5" x14ac:dyDescent="0.3">
      <c r="B753" s="119" t="s">
        <v>1907</v>
      </c>
      <c r="C753" s="119" t="s">
        <v>1908</v>
      </c>
      <c r="D753" s="120" t="s">
        <v>1776</v>
      </c>
      <c r="E753" s="202">
        <v>33</v>
      </c>
    </row>
    <row r="754" spans="2:5" x14ac:dyDescent="0.3">
      <c r="B754" s="119" t="s">
        <v>1320</v>
      </c>
      <c r="C754" s="119" t="s">
        <v>1321</v>
      </c>
      <c r="D754" s="120" t="s">
        <v>630</v>
      </c>
      <c r="E754" s="202">
        <v>23</v>
      </c>
    </row>
    <row r="755" spans="2:5" x14ac:dyDescent="0.3">
      <c r="B755" s="119" t="s">
        <v>3062</v>
      </c>
      <c r="C755" s="119" t="s">
        <v>3063</v>
      </c>
      <c r="D755" s="120" t="s">
        <v>2899</v>
      </c>
      <c r="E755" s="202">
        <v>23</v>
      </c>
    </row>
    <row r="756" spans="2:5" x14ac:dyDescent="0.3">
      <c r="B756" s="119" t="s">
        <v>3064</v>
      </c>
      <c r="C756" s="119" t="s">
        <v>3065</v>
      </c>
      <c r="D756" s="120" t="s">
        <v>2899</v>
      </c>
      <c r="E756" s="202">
        <v>23</v>
      </c>
    </row>
    <row r="757" spans="2:5" x14ac:dyDescent="0.3">
      <c r="B757" s="119" t="s">
        <v>1452</v>
      </c>
      <c r="C757" s="119" t="s">
        <v>1453</v>
      </c>
      <c r="D757" s="120" t="s">
        <v>630</v>
      </c>
      <c r="E757" s="202">
        <v>23</v>
      </c>
    </row>
    <row r="758" spans="2:5" x14ac:dyDescent="0.3">
      <c r="B758" s="119" t="s">
        <v>3330</v>
      </c>
      <c r="C758" s="119" t="s">
        <v>3331</v>
      </c>
      <c r="D758" s="120" t="s">
        <v>2899</v>
      </c>
      <c r="E758" s="202">
        <v>12</v>
      </c>
    </row>
    <row r="759" spans="2:5" x14ac:dyDescent="0.3">
      <c r="B759" s="119" t="s">
        <v>3428</v>
      </c>
      <c r="C759" s="119" t="s">
        <v>3429</v>
      </c>
      <c r="D759" s="120" t="s">
        <v>2899</v>
      </c>
      <c r="E759" s="202">
        <v>34</v>
      </c>
    </row>
    <row r="760" spans="2:5" x14ac:dyDescent="0.3">
      <c r="B760" s="119" t="s">
        <v>438</v>
      </c>
      <c r="C760" s="119" t="s">
        <v>439</v>
      </c>
      <c r="D760" s="120" t="s">
        <v>365</v>
      </c>
      <c r="E760" s="202">
        <v>22</v>
      </c>
    </row>
    <row r="761" spans="2:5" x14ac:dyDescent="0.3">
      <c r="B761" s="119" t="s">
        <v>3769</v>
      </c>
      <c r="C761" s="119" t="s">
        <v>3770</v>
      </c>
      <c r="D761" s="120" t="s">
        <v>3474</v>
      </c>
      <c r="E761" s="202">
        <v>34</v>
      </c>
    </row>
    <row r="762" spans="2:5" x14ac:dyDescent="0.3">
      <c r="B762" s="119" t="s">
        <v>2851</v>
      </c>
      <c r="C762" s="119" t="s">
        <v>2852</v>
      </c>
      <c r="D762" s="120" t="s">
        <v>2660</v>
      </c>
      <c r="E762" s="202">
        <v>33</v>
      </c>
    </row>
    <row r="763" spans="2:5" x14ac:dyDescent="0.3">
      <c r="B763" s="119" t="s">
        <v>1592</v>
      </c>
      <c r="C763" s="119" t="s">
        <v>1593</v>
      </c>
      <c r="D763" s="120" t="s">
        <v>630</v>
      </c>
      <c r="E763" s="202">
        <v>34</v>
      </c>
    </row>
    <row r="764" spans="2:5" x14ac:dyDescent="0.3">
      <c r="B764" s="119" t="s">
        <v>1454</v>
      </c>
      <c r="C764" s="119" t="s">
        <v>1455</v>
      </c>
      <c r="D764" s="120" t="s">
        <v>630</v>
      </c>
      <c r="E764" s="202">
        <v>24</v>
      </c>
    </row>
    <row r="765" spans="2:5" x14ac:dyDescent="0.3">
      <c r="B765" s="119" t="s">
        <v>3485</v>
      </c>
      <c r="C765" s="119" t="s">
        <v>3486</v>
      </c>
      <c r="D765" s="120" t="s">
        <v>3474</v>
      </c>
      <c r="E765" s="202">
        <v>23</v>
      </c>
    </row>
    <row r="766" spans="2:5" x14ac:dyDescent="0.3">
      <c r="B766" s="119" t="s">
        <v>3487</v>
      </c>
      <c r="C766" s="119" t="s">
        <v>3488</v>
      </c>
      <c r="D766" s="120" t="s">
        <v>3474</v>
      </c>
      <c r="E766" s="202">
        <v>22</v>
      </c>
    </row>
    <row r="767" spans="2:5" x14ac:dyDescent="0.3">
      <c r="B767" s="119" t="s">
        <v>3837</v>
      </c>
      <c r="C767" s="119" t="s">
        <v>3838</v>
      </c>
      <c r="D767" s="120" t="s">
        <v>3474</v>
      </c>
      <c r="E767" s="202">
        <v>34</v>
      </c>
    </row>
    <row r="768" spans="2:5" x14ac:dyDescent="0.3">
      <c r="B768" s="119" t="s">
        <v>1456</v>
      </c>
      <c r="C768" s="119" t="s">
        <v>1457</v>
      </c>
      <c r="D768" s="120" t="s">
        <v>630</v>
      </c>
      <c r="E768" s="202">
        <v>24</v>
      </c>
    </row>
    <row r="769" spans="2:5" x14ac:dyDescent="0.3">
      <c r="B769" s="119" t="s">
        <v>2159</v>
      </c>
      <c r="C769" s="119" t="s">
        <v>2160</v>
      </c>
      <c r="D769" s="120" t="s">
        <v>1776</v>
      </c>
      <c r="E769" s="202">
        <v>22</v>
      </c>
    </row>
    <row r="770" spans="2:5" x14ac:dyDescent="0.3">
      <c r="B770" s="119" t="s">
        <v>1636</v>
      </c>
      <c r="C770" s="119" t="s">
        <v>1637</v>
      </c>
      <c r="D770" s="120" t="s">
        <v>630</v>
      </c>
      <c r="E770" s="202">
        <v>22</v>
      </c>
    </row>
    <row r="771" spans="2:5" x14ac:dyDescent="0.3">
      <c r="B771" s="119" t="s">
        <v>1128</v>
      </c>
      <c r="C771" s="119" t="s">
        <v>1129</v>
      </c>
      <c r="D771" s="120" t="s">
        <v>630</v>
      </c>
      <c r="E771" s="202">
        <v>24</v>
      </c>
    </row>
    <row r="772" spans="2:5" x14ac:dyDescent="0.3">
      <c r="B772" s="119" t="s">
        <v>3771</v>
      </c>
      <c r="C772" s="119" t="s">
        <v>3772</v>
      </c>
      <c r="D772" s="120" t="s">
        <v>3474</v>
      </c>
      <c r="E772" s="202">
        <v>34</v>
      </c>
    </row>
    <row r="773" spans="2:5" x14ac:dyDescent="0.3">
      <c r="B773" s="119" t="s">
        <v>3773</v>
      </c>
      <c r="C773" s="119" t="s">
        <v>3774</v>
      </c>
      <c r="D773" s="120" t="s">
        <v>3474</v>
      </c>
      <c r="E773" s="202">
        <v>34</v>
      </c>
    </row>
    <row r="774" spans="2:5" x14ac:dyDescent="0.3">
      <c r="B774" s="119" t="s">
        <v>3775</v>
      </c>
      <c r="C774" s="119" t="s">
        <v>3776</v>
      </c>
      <c r="D774" s="120" t="s">
        <v>3474</v>
      </c>
      <c r="E774" s="202">
        <v>24</v>
      </c>
    </row>
    <row r="775" spans="2:5" x14ac:dyDescent="0.3">
      <c r="B775" s="119" t="s">
        <v>1594</v>
      </c>
      <c r="C775" s="119" t="s">
        <v>1595</v>
      </c>
      <c r="D775" s="120" t="s">
        <v>630</v>
      </c>
      <c r="E775" s="202">
        <v>34</v>
      </c>
    </row>
    <row r="776" spans="2:5" x14ac:dyDescent="0.3">
      <c r="B776" s="119" t="s">
        <v>1909</v>
      </c>
      <c r="C776" s="119" t="s">
        <v>1910</v>
      </c>
      <c r="D776" s="120" t="s">
        <v>1776</v>
      </c>
      <c r="E776" s="202">
        <v>22</v>
      </c>
    </row>
    <row r="777" spans="2:5" x14ac:dyDescent="0.3">
      <c r="B777" s="119" t="s">
        <v>2015</v>
      </c>
      <c r="C777" s="119" t="s">
        <v>2016</v>
      </c>
      <c r="D777" s="120" t="s">
        <v>1776</v>
      </c>
      <c r="E777" s="202">
        <v>23</v>
      </c>
    </row>
    <row r="778" spans="2:5" x14ac:dyDescent="0.3">
      <c r="B778" s="119" t="s">
        <v>2121</v>
      </c>
      <c r="C778" s="119" t="s">
        <v>2122</v>
      </c>
      <c r="D778" s="120" t="s">
        <v>1776</v>
      </c>
      <c r="E778" s="202">
        <v>22</v>
      </c>
    </row>
    <row r="779" spans="2:5" x14ac:dyDescent="0.3">
      <c r="B779" s="119" t="s">
        <v>665</v>
      </c>
      <c r="C779" s="119" t="s">
        <v>666</v>
      </c>
      <c r="D779" s="120" t="s">
        <v>630</v>
      </c>
      <c r="E779" s="202">
        <v>23</v>
      </c>
    </row>
    <row r="780" spans="2:5" x14ac:dyDescent="0.3">
      <c r="B780" s="119" t="s">
        <v>3559</v>
      </c>
      <c r="C780" s="119" t="s">
        <v>3560</v>
      </c>
      <c r="D780" s="120" t="s">
        <v>3474</v>
      </c>
      <c r="E780" s="202">
        <v>12</v>
      </c>
    </row>
    <row r="781" spans="2:5" x14ac:dyDescent="0.3">
      <c r="B781" s="119" t="s">
        <v>311</v>
      </c>
      <c r="C781" s="119" t="s">
        <v>312</v>
      </c>
      <c r="D781" s="119" t="s">
        <v>22</v>
      </c>
      <c r="E781" s="202">
        <v>33</v>
      </c>
    </row>
    <row r="782" spans="2:5" x14ac:dyDescent="0.3">
      <c r="B782" s="119" t="s">
        <v>4128</v>
      </c>
      <c r="C782" s="119" t="s">
        <v>4129</v>
      </c>
      <c r="D782" s="120" t="s">
        <v>4033</v>
      </c>
      <c r="E782" s="202">
        <v>12</v>
      </c>
    </row>
    <row r="783" spans="2:5" x14ac:dyDescent="0.3">
      <c r="B783" s="119" t="s">
        <v>390</v>
      </c>
      <c r="C783" s="119" t="s">
        <v>391</v>
      </c>
      <c r="D783" s="120" t="s">
        <v>365</v>
      </c>
      <c r="E783" s="202">
        <v>24</v>
      </c>
    </row>
    <row r="784" spans="2:5" x14ac:dyDescent="0.3">
      <c r="B784" s="119" t="s">
        <v>1168</v>
      </c>
      <c r="C784" s="119" t="s">
        <v>1169</v>
      </c>
      <c r="D784" s="120" t="s">
        <v>630</v>
      </c>
      <c r="E784" s="202">
        <v>24</v>
      </c>
    </row>
    <row r="785" spans="2:5" x14ac:dyDescent="0.3">
      <c r="B785" s="119" t="s">
        <v>3332</v>
      </c>
      <c r="C785" s="119" t="s">
        <v>3333</v>
      </c>
      <c r="D785" s="120" t="s">
        <v>2899</v>
      </c>
      <c r="E785" s="202">
        <v>22</v>
      </c>
    </row>
    <row r="786" spans="2:5" x14ac:dyDescent="0.3">
      <c r="B786" s="119" t="s">
        <v>372</v>
      </c>
      <c r="C786" s="119" t="s">
        <v>373</v>
      </c>
      <c r="D786" s="120" t="s">
        <v>365</v>
      </c>
      <c r="E786" s="202">
        <v>33</v>
      </c>
    </row>
    <row r="787" spans="2:5" x14ac:dyDescent="0.3">
      <c r="B787" s="119" t="s">
        <v>3452</v>
      </c>
      <c r="C787" s="119" t="s">
        <v>3453</v>
      </c>
      <c r="D787" s="120" t="s">
        <v>2899</v>
      </c>
      <c r="E787" s="202">
        <v>24</v>
      </c>
    </row>
    <row r="788" spans="2:5" x14ac:dyDescent="0.3">
      <c r="B788" s="119" t="s">
        <v>1556</v>
      </c>
      <c r="C788" s="119" t="s">
        <v>1557</v>
      </c>
      <c r="D788" s="120" t="s">
        <v>630</v>
      </c>
      <c r="E788" s="202">
        <v>22</v>
      </c>
    </row>
    <row r="789" spans="2:5" x14ac:dyDescent="0.3">
      <c r="B789" s="119" t="s">
        <v>919</v>
      </c>
      <c r="C789" s="119" t="s">
        <v>920</v>
      </c>
      <c r="D789" s="120" t="s">
        <v>630</v>
      </c>
      <c r="E789" s="202">
        <v>34</v>
      </c>
    </row>
    <row r="790" spans="2:5" x14ac:dyDescent="0.3">
      <c r="B790" s="119" t="s">
        <v>1366</v>
      </c>
      <c r="C790" s="119" t="s">
        <v>1367</v>
      </c>
      <c r="D790" s="120" t="s">
        <v>630</v>
      </c>
      <c r="E790" s="202">
        <v>24</v>
      </c>
    </row>
    <row r="791" spans="2:5" x14ac:dyDescent="0.3">
      <c r="B791" s="119" t="s">
        <v>1458</v>
      </c>
      <c r="C791" s="119" t="s">
        <v>1459</v>
      </c>
      <c r="D791" s="120" t="s">
        <v>630</v>
      </c>
      <c r="E791" s="202">
        <v>33</v>
      </c>
    </row>
    <row r="792" spans="2:5" x14ac:dyDescent="0.3">
      <c r="B792" s="119" t="s">
        <v>3454</v>
      </c>
      <c r="C792" s="119" t="s">
        <v>3455</v>
      </c>
      <c r="D792" s="120" t="s">
        <v>2899</v>
      </c>
      <c r="E792" s="202">
        <v>22</v>
      </c>
    </row>
    <row r="793" spans="2:5" x14ac:dyDescent="0.3">
      <c r="B793" s="119" t="s">
        <v>1813</v>
      </c>
      <c r="C793" s="119" t="s">
        <v>1814</v>
      </c>
      <c r="D793" s="120" t="s">
        <v>1776</v>
      </c>
      <c r="E793" s="202">
        <v>34</v>
      </c>
    </row>
    <row r="794" spans="2:5" x14ac:dyDescent="0.3">
      <c r="B794" s="119" t="s">
        <v>3669</v>
      </c>
      <c r="C794" s="119" t="s">
        <v>3670</v>
      </c>
      <c r="D794" s="120" t="s">
        <v>3474</v>
      </c>
      <c r="E794" s="202">
        <v>22</v>
      </c>
    </row>
    <row r="795" spans="2:5" x14ac:dyDescent="0.3">
      <c r="B795" s="119" t="s">
        <v>2295</v>
      </c>
      <c r="C795" s="119" t="s">
        <v>2296</v>
      </c>
      <c r="D795" s="120" t="s">
        <v>1776</v>
      </c>
      <c r="E795" s="202">
        <v>34</v>
      </c>
    </row>
    <row r="796" spans="2:5" x14ac:dyDescent="0.3">
      <c r="B796" s="119" t="s">
        <v>2123</v>
      </c>
      <c r="C796" s="119" t="s">
        <v>2124</v>
      </c>
      <c r="D796" s="120" t="s">
        <v>1776</v>
      </c>
      <c r="E796" s="202">
        <v>22</v>
      </c>
    </row>
    <row r="797" spans="2:5" x14ac:dyDescent="0.3">
      <c r="B797" s="119" t="s">
        <v>3711</v>
      </c>
      <c r="C797" s="119" t="s">
        <v>3712</v>
      </c>
      <c r="D797" s="120" t="s">
        <v>3474</v>
      </c>
      <c r="E797" s="202">
        <v>12</v>
      </c>
    </row>
    <row r="798" spans="2:5" x14ac:dyDescent="0.3">
      <c r="B798" s="119" t="s">
        <v>2219</v>
      </c>
      <c r="C798" s="119" t="s">
        <v>2220</v>
      </c>
      <c r="D798" s="120" t="s">
        <v>1776</v>
      </c>
      <c r="E798" s="202">
        <v>24</v>
      </c>
    </row>
    <row r="799" spans="2:5" x14ac:dyDescent="0.3">
      <c r="B799" s="119" t="s">
        <v>2067</v>
      </c>
      <c r="C799" s="119" t="s">
        <v>2068</v>
      </c>
      <c r="D799" s="120" t="s">
        <v>1776</v>
      </c>
      <c r="E799" s="202">
        <v>22</v>
      </c>
    </row>
    <row r="800" spans="2:5" x14ac:dyDescent="0.3">
      <c r="B800" s="119" t="s">
        <v>3671</v>
      </c>
      <c r="C800" s="119" t="s">
        <v>3672</v>
      </c>
      <c r="D800" s="120" t="s">
        <v>3474</v>
      </c>
      <c r="E800" s="202">
        <v>34</v>
      </c>
    </row>
    <row r="801" spans="2:5" x14ac:dyDescent="0.3">
      <c r="B801" s="119" t="s">
        <v>1969</v>
      </c>
      <c r="C801" s="119" t="s">
        <v>1970</v>
      </c>
      <c r="D801" s="120" t="s">
        <v>1776</v>
      </c>
      <c r="E801" s="202">
        <v>22</v>
      </c>
    </row>
    <row r="802" spans="2:5" x14ac:dyDescent="0.3">
      <c r="B802" s="119" t="s">
        <v>2221</v>
      </c>
      <c r="C802" s="119" t="s">
        <v>2222</v>
      </c>
      <c r="D802" s="120" t="s">
        <v>1776</v>
      </c>
      <c r="E802" s="202">
        <v>24</v>
      </c>
    </row>
    <row r="803" spans="2:5" x14ac:dyDescent="0.3">
      <c r="B803" s="119" t="s">
        <v>1744</v>
      </c>
      <c r="C803" s="119" t="s">
        <v>1745</v>
      </c>
      <c r="D803" s="120" t="s">
        <v>630</v>
      </c>
      <c r="E803" s="202">
        <v>34</v>
      </c>
    </row>
    <row r="804" spans="2:5" x14ac:dyDescent="0.3">
      <c r="B804" s="119" t="s">
        <v>2477</v>
      </c>
      <c r="C804" s="119" t="s">
        <v>2478</v>
      </c>
      <c r="D804" s="120" t="s">
        <v>1776</v>
      </c>
      <c r="E804" s="202">
        <v>23</v>
      </c>
    </row>
    <row r="805" spans="2:5" x14ac:dyDescent="0.3">
      <c r="B805" s="119" t="s">
        <v>1638</v>
      </c>
      <c r="C805" s="119" t="s">
        <v>1639</v>
      </c>
      <c r="D805" s="120" t="s">
        <v>630</v>
      </c>
      <c r="E805" s="202">
        <v>34</v>
      </c>
    </row>
    <row r="806" spans="2:5" x14ac:dyDescent="0.3">
      <c r="B806" s="119" t="s">
        <v>1460</v>
      </c>
      <c r="C806" s="119" t="s">
        <v>1461</v>
      </c>
      <c r="D806" s="120" t="s">
        <v>630</v>
      </c>
      <c r="E806" s="202">
        <v>22</v>
      </c>
    </row>
    <row r="807" spans="2:5" x14ac:dyDescent="0.3">
      <c r="B807" s="119" t="s">
        <v>1170</v>
      </c>
      <c r="C807" s="119" t="s">
        <v>1171</v>
      </c>
      <c r="D807" s="120" t="s">
        <v>630</v>
      </c>
      <c r="E807" s="202">
        <v>34</v>
      </c>
    </row>
    <row r="808" spans="2:5" x14ac:dyDescent="0.3">
      <c r="B808" s="119" t="s">
        <v>209</v>
      </c>
      <c r="C808" s="119" t="s">
        <v>210</v>
      </c>
      <c r="D808" s="119" t="s">
        <v>22</v>
      </c>
      <c r="E808" s="202">
        <v>32</v>
      </c>
    </row>
    <row r="809" spans="2:5" x14ac:dyDescent="0.3">
      <c r="B809" s="119" t="s">
        <v>3673</v>
      </c>
      <c r="C809" s="119" t="s">
        <v>3674</v>
      </c>
      <c r="D809" s="120" t="s">
        <v>3474</v>
      </c>
      <c r="E809" s="202">
        <v>32</v>
      </c>
    </row>
    <row r="810" spans="2:5" x14ac:dyDescent="0.3">
      <c r="B810" s="119" t="s">
        <v>3018</v>
      </c>
      <c r="C810" s="119" t="s">
        <v>3019</v>
      </c>
      <c r="D810" s="120" t="s">
        <v>2899</v>
      </c>
      <c r="E810" s="202">
        <v>24</v>
      </c>
    </row>
    <row r="811" spans="2:5" x14ac:dyDescent="0.3">
      <c r="B811" s="119" t="s">
        <v>2297</v>
      </c>
      <c r="C811" s="119" t="s">
        <v>2298</v>
      </c>
      <c r="D811" s="120" t="s">
        <v>1776</v>
      </c>
      <c r="E811" s="202">
        <v>34</v>
      </c>
    </row>
    <row r="812" spans="2:5" x14ac:dyDescent="0.3">
      <c r="B812" s="119" t="s">
        <v>363</v>
      </c>
      <c r="C812" s="119" t="s">
        <v>364</v>
      </c>
      <c r="D812" s="120" t="s">
        <v>365</v>
      </c>
      <c r="E812" s="202">
        <v>11</v>
      </c>
    </row>
    <row r="813" spans="2:5" x14ac:dyDescent="0.3">
      <c r="B813" s="119" t="s">
        <v>2161</v>
      </c>
      <c r="C813" s="119" t="s">
        <v>2162</v>
      </c>
      <c r="D813" s="120" t="s">
        <v>1776</v>
      </c>
      <c r="E813" s="202">
        <v>24</v>
      </c>
    </row>
    <row r="814" spans="2:5" x14ac:dyDescent="0.3">
      <c r="B814" s="119" t="s">
        <v>4190</v>
      </c>
      <c r="C814" s="119" t="s">
        <v>4191</v>
      </c>
      <c r="D814" s="120" t="s">
        <v>4033</v>
      </c>
      <c r="E814" s="202">
        <v>11</v>
      </c>
    </row>
    <row r="815" spans="2:5" x14ac:dyDescent="0.3">
      <c r="B815" s="119" t="s">
        <v>2069</v>
      </c>
      <c r="C815" s="119" t="s">
        <v>2070</v>
      </c>
      <c r="D815" s="120" t="s">
        <v>1776</v>
      </c>
      <c r="E815" s="202">
        <v>33</v>
      </c>
    </row>
    <row r="816" spans="2:5" x14ac:dyDescent="0.3">
      <c r="B816" s="119" t="s">
        <v>729</v>
      </c>
      <c r="C816" s="119" t="s">
        <v>730</v>
      </c>
      <c r="D816" s="120" t="s">
        <v>630</v>
      </c>
      <c r="E816" s="202">
        <v>24</v>
      </c>
    </row>
    <row r="817" spans="2:5" x14ac:dyDescent="0.3">
      <c r="B817" s="119" t="s">
        <v>480</v>
      </c>
      <c r="C817" s="119" t="s">
        <v>481</v>
      </c>
      <c r="D817" s="120" t="s">
        <v>365</v>
      </c>
      <c r="E817" s="202">
        <v>22</v>
      </c>
    </row>
    <row r="818" spans="2:5" x14ac:dyDescent="0.3">
      <c r="B818" s="119" t="s">
        <v>440</v>
      </c>
      <c r="C818" s="119" t="s">
        <v>441</v>
      </c>
      <c r="D818" s="120" t="s">
        <v>365</v>
      </c>
      <c r="E818" s="202">
        <v>24</v>
      </c>
    </row>
    <row r="819" spans="2:5" x14ac:dyDescent="0.3">
      <c r="B819" s="119" t="s">
        <v>2787</v>
      </c>
      <c r="C819" s="119" t="s">
        <v>2788</v>
      </c>
      <c r="D819" s="120" t="s">
        <v>2660</v>
      </c>
      <c r="E819" s="202">
        <v>34</v>
      </c>
    </row>
    <row r="820" spans="2:5" x14ac:dyDescent="0.3">
      <c r="B820" s="119" t="s">
        <v>113</v>
      </c>
      <c r="C820" s="119" t="s">
        <v>114</v>
      </c>
      <c r="D820" s="119" t="s">
        <v>22</v>
      </c>
      <c r="E820" s="202">
        <v>34</v>
      </c>
    </row>
    <row r="821" spans="2:5" x14ac:dyDescent="0.3">
      <c r="B821" s="119" t="s">
        <v>1696</v>
      </c>
      <c r="C821" s="119" t="s">
        <v>1697</v>
      </c>
      <c r="D821" s="120" t="s">
        <v>630</v>
      </c>
      <c r="E821" s="202">
        <v>24</v>
      </c>
    </row>
    <row r="822" spans="2:5" x14ac:dyDescent="0.3">
      <c r="B822" s="119" t="s">
        <v>1172</v>
      </c>
      <c r="C822" s="119" t="s">
        <v>1173</v>
      </c>
      <c r="D822" s="120" t="s">
        <v>630</v>
      </c>
      <c r="E822" s="202">
        <v>24</v>
      </c>
    </row>
    <row r="823" spans="2:5" x14ac:dyDescent="0.3">
      <c r="B823" s="119" t="s">
        <v>1130</v>
      </c>
      <c r="C823" s="119" t="s">
        <v>1131</v>
      </c>
      <c r="D823" s="120" t="s">
        <v>630</v>
      </c>
      <c r="E823" s="202">
        <v>34</v>
      </c>
    </row>
    <row r="824" spans="2:5" x14ac:dyDescent="0.3">
      <c r="B824" s="119" t="s">
        <v>2299</v>
      </c>
      <c r="C824" s="119" t="s">
        <v>2300</v>
      </c>
      <c r="D824" s="120" t="s">
        <v>1776</v>
      </c>
      <c r="E824" s="202">
        <v>22</v>
      </c>
    </row>
    <row r="825" spans="2:5" x14ac:dyDescent="0.3">
      <c r="B825" s="119" t="s">
        <v>33</v>
      </c>
      <c r="C825" s="119" t="s">
        <v>34</v>
      </c>
      <c r="D825" s="119" t="s">
        <v>22</v>
      </c>
      <c r="E825" s="202">
        <v>24</v>
      </c>
    </row>
    <row r="826" spans="2:5" x14ac:dyDescent="0.3">
      <c r="B826" s="119" t="s">
        <v>3430</v>
      </c>
      <c r="C826" s="119" t="s">
        <v>3431</v>
      </c>
      <c r="D826" s="120" t="s">
        <v>2899</v>
      </c>
      <c r="E826" s="202">
        <v>34</v>
      </c>
    </row>
    <row r="827" spans="2:5" x14ac:dyDescent="0.3">
      <c r="B827" s="119" t="s">
        <v>4054</v>
      </c>
      <c r="C827" s="119" t="s">
        <v>4055</v>
      </c>
      <c r="D827" s="120" t="s">
        <v>4033</v>
      </c>
      <c r="E827" s="202">
        <v>22</v>
      </c>
    </row>
    <row r="828" spans="2:5" x14ac:dyDescent="0.3">
      <c r="B828" s="119" t="s">
        <v>1698</v>
      </c>
      <c r="C828" s="119" t="s">
        <v>1699</v>
      </c>
      <c r="D828" s="120" t="s">
        <v>630</v>
      </c>
      <c r="E828" s="202">
        <v>11</v>
      </c>
    </row>
    <row r="829" spans="2:5" x14ac:dyDescent="0.3">
      <c r="B829" s="119" t="s">
        <v>3294</v>
      </c>
      <c r="C829" s="119" t="s">
        <v>3295</v>
      </c>
      <c r="D829" s="120" t="s">
        <v>2899</v>
      </c>
      <c r="E829" s="202">
        <v>11</v>
      </c>
    </row>
    <row r="830" spans="2:5" x14ac:dyDescent="0.3">
      <c r="B830" s="119" t="s">
        <v>3276</v>
      </c>
      <c r="C830" s="119" t="s">
        <v>3277</v>
      </c>
      <c r="D830" s="120" t="s">
        <v>2899</v>
      </c>
      <c r="E830" s="202">
        <v>22</v>
      </c>
    </row>
    <row r="831" spans="2:5" x14ac:dyDescent="0.3">
      <c r="B831" s="119" t="s">
        <v>255</v>
      </c>
      <c r="C831" s="119" t="s">
        <v>256</v>
      </c>
      <c r="D831" s="119" t="s">
        <v>22</v>
      </c>
      <c r="E831" s="202">
        <v>33</v>
      </c>
    </row>
    <row r="832" spans="2:5" x14ac:dyDescent="0.3">
      <c r="B832" s="119" t="s">
        <v>4192</v>
      </c>
      <c r="C832" s="119" t="s">
        <v>4193</v>
      </c>
      <c r="D832" s="120" t="s">
        <v>4033</v>
      </c>
      <c r="E832" s="202">
        <v>22</v>
      </c>
    </row>
    <row r="833" spans="2:5" x14ac:dyDescent="0.3">
      <c r="B833" s="119" t="s">
        <v>3202</v>
      </c>
      <c r="C833" s="119" t="s">
        <v>3203</v>
      </c>
      <c r="D833" s="120" t="s">
        <v>2899</v>
      </c>
      <c r="E833" s="202">
        <v>12</v>
      </c>
    </row>
    <row r="834" spans="2:5" x14ac:dyDescent="0.3">
      <c r="B834" s="119" t="s">
        <v>313</v>
      </c>
      <c r="C834" s="119" t="s">
        <v>314</v>
      </c>
      <c r="D834" s="119" t="s">
        <v>22</v>
      </c>
      <c r="E834" s="202">
        <v>34</v>
      </c>
    </row>
    <row r="835" spans="2:5" x14ac:dyDescent="0.3">
      <c r="B835" s="119" t="s">
        <v>2301</v>
      </c>
      <c r="C835" s="119" t="s">
        <v>2302</v>
      </c>
      <c r="D835" s="120" t="s">
        <v>1776</v>
      </c>
      <c r="E835" s="202">
        <v>34</v>
      </c>
    </row>
    <row r="836" spans="2:5" x14ac:dyDescent="0.3">
      <c r="B836" s="119" t="s">
        <v>3561</v>
      </c>
      <c r="C836" s="119" t="s">
        <v>3562</v>
      </c>
      <c r="D836" s="120" t="s">
        <v>3474</v>
      </c>
      <c r="E836" s="202">
        <v>23</v>
      </c>
    </row>
    <row r="837" spans="2:5" x14ac:dyDescent="0.3">
      <c r="B837" s="119" t="s">
        <v>3563</v>
      </c>
      <c r="C837" s="119" t="s">
        <v>3564</v>
      </c>
      <c r="D837" s="120" t="s">
        <v>3474</v>
      </c>
      <c r="E837" s="202">
        <v>23</v>
      </c>
    </row>
    <row r="838" spans="2:5" x14ac:dyDescent="0.3">
      <c r="B838" s="119" t="s">
        <v>1558</v>
      </c>
      <c r="C838" s="119" t="s">
        <v>1559</v>
      </c>
      <c r="D838" s="120" t="s">
        <v>630</v>
      </c>
      <c r="E838" s="202">
        <v>24</v>
      </c>
    </row>
    <row r="839" spans="2:5" x14ac:dyDescent="0.3">
      <c r="B839" s="119" t="s">
        <v>147</v>
      </c>
      <c r="C839" s="119" t="s">
        <v>148</v>
      </c>
      <c r="D839" s="119" t="s">
        <v>22</v>
      </c>
      <c r="E839" s="202">
        <v>34</v>
      </c>
    </row>
    <row r="840" spans="2:5" x14ac:dyDescent="0.3">
      <c r="B840" s="119" t="s">
        <v>1560</v>
      </c>
      <c r="C840" s="119" t="s">
        <v>1561</v>
      </c>
      <c r="D840" s="120" t="s">
        <v>630</v>
      </c>
      <c r="E840" s="202">
        <v>23</v>
      </c>
    </row>
    <row r="841" spans="2:5" x14ac:dyDescent="0.3">
      <c r="B841" s="119" t="s">
        <v>1911</v>
      </c>
      <c r="C841" s="119" t="s">
        <v>1912</v>
      </c>
      <c r="D841" s="120" t="s">
        <v>1776</v>
      </c>
      <c r="E841" s="202">
        <v>33</v>
      </c>
    </row>
    <row r="842" spans="2:5" x14ac:dyDescent="0.3">
      <c r="B842" s="119" t="s">
        <v>2373</v>
      </c>
      <c r="C842" s="119" t="s">
        <v>2374</v>
      </c>
      <c r="D842" s="120" t="s">
        <v>1776</v>
      </c>
      <c r="E842" s="202">
        <v>34</v>
      </c>
    </row>
    <row r="843" spans="2:5" x14ac:dyDescent="0.3">
      <c r="B843" s="119" t="s">
        <v>2727</v>
      </c>
      <c r="C843" s="119" t="s">
        <v>2728</v>
      </c>
      <c r="D843" s="120" t="s">
        <v>2660</v>
      </c>
      <c r="E843" s="202">
        <v>22</v>
      </c>
    </row>
    <row r="844" spans="2:5" x14ac:dyDescent="0.3">
      <c r="B844" s="119" t="s">
        <v>1039</v>
      </c>
      <c r="C844" s="119" t="s">
        <v>1040</v>
      </c>
      <c r="D844" s="120" t="s">
        <v>630</v>
      </c>
      <c r="E844" s="202">
        <v>11</v>
      </c>
    </row>
    <row r="845" spans="2:5" x14ac:dyDescent="0.3">
      <c r="B845" s="119" t="s">
        <v>3675</v>
      </c>
      <c r="C845" s="119" t="s">
        <v>3676</v>
      </c>
      <c r="D845" s="120" t="s">
        <v>3474</v>
      </c>
      <c r="E845" s="202">
        <v>23</v>
      </c>
    </row>
    <row r="846" spans="2:5" x14ac:dyDescent="0.3">
      <c r="B846" s="119" t="s">
        <v>2725</v>
      </c>
      <c r="C846" s="119" t="s">
        <v>2726</v>
      </c>
      <c r="D846" s="120" t="s">
        <v>2660</v>
      </c>
      <c r="E846" s="202">
        <v>22</v>
      </c>
    </row>
    <row r="847" spans="2:5" x14ac:dyDescent="0.3">
      <c r="B847" s="119" t="s">
        <v>374</v>
      </c>
      <c r="C847" s="119" t="s">
        <v>375</v>
      </c>
      <c r="D847" s="120" t="s">
        <v>365</v>
      </c>
      <c r="E847" s="202">
        <v>33</v>
      </c>
    </row>
    <row r="848" spans="2:5" x14ac:dyDescent="0.3">
      <c r="B848" s="119" t="s">
        <v>1746</v>
      </c>
      <c r="C848" s="119" t="s">
        <v>1747</v>
      </c>
      <c r="D848" s="120" t="s">
        <v>630</v>
      </c>
      <c r="E848" s="202">
        <v>34</v>
      </c>
    </row>
    <row r="849" spans="2:5" x14ac:dyDescent="0.3">
      <c r="B849" s="119" t="s">
        <v>731</v>
      </c>
      <c r="C849" s="119" t="s">
        <v>732</v>
      </c>
      <c r="D849" s="120" t="s">
        <v>630</v>
      </c>
      <c r="E849" s="202">
        <v>11</v>
      </c>
    </row>
    <row r="850" spans="2:5" x14ac:dyDescent="0.3">
      <c r="B850" s="119" t="s">
        <v>392</v>
      </c>
      <c r="C850" s="119" t="s">
        <v>393</v>
      </c>
      <c r="D850" s="120" t="s">
        <v>365</v>
      </c>
      <c r="E850" s="202">
        <v>23</v>
      </c>
    </row>
    <row r="851" spans="2:5" x14ac:dyDescent="0.3">
      <c r="B851" s="119" t="s">
        <v>3158</v>
      </c>
      <c r="C851" s="119" t="s">
        <v>3159</v>
      </c>
      <c r="D851" s="120" t="s">
        <v>2899</v>
      </c>
      <c r="E851" s="202">
        <v>34</v>
      </c>
    </row>
    <row r="852" spans="2:5" x14ac:dyDescent="0.3">
      <c r="B852" s="119" t="s">
        <v>3713</v>
      </c>
      <c r="C852" s="119" t="s">
        <v>3714</v>
      </c>
      <c r="D852" s="120" t="s">
        <v>3474</v>
      </c>
      <c r="E852" s="202">
        <v>22</v>
      </c>
    </row>
    <row r="853" spans="2:5" x14ac:dyDescent="0.3">
      <c r="B853" s="119" t="s">
        <v>3066</v>
      </c>
      <c r="C853" s="119" t="s">
        <v>3067</v>
      </c>
      <c r="D853" s="120" t="s">
        <v>2899</v>
      </c>
      <c r="E853" s="202">
        <v>23</v>
      </c>
    </row>
    <row r="854" spans="2:5" x14ac:dyDescent="0.3">
      <c r="B854" s="119" t="s">
        <v>628</v>
      </c>
      <c r="C854" s="119" t="s">
        <v>629</v>
      </c>
      <c r="D854" s="120" t="s">
        <v>630</v>
      </c>
      <c r="E854" s="202">
        <v>11</v>
      </c>
    </row>
    <row r="855" spans="2:5" x14ac:dyDescent="0.3">
      <c r="B855" s="119" t="s">
        <v>520</v>
      </c>
      <c r="C855" s="119" t="s">
        <v>521</v>
      </c>
      <c r="D855" s="120" t="s">
        <v>365</v>
      </c>
      <c r="E855" s="202">
        <v>24</v>
      </c>
    </row>
    <row r="856" spans="2:5" x14ac:dyDescent="0.3">
      <c r="B856" s="119" t="s">
        <v>2071</v>
      </c>
      <c r="C856" s="119" t="s">
        <v>2072</v>
      </c>
      <c r="D856" s="120" t="s">
        <v>1776</v>
      </c>
      <c r="E856" s="202">
        <v>22</v>
      </c>
    </row>
    <row r="857" spans="2:5" x14ac:dyDescent="0.3">
      <c r="B857" s="119" t="s">
        <v>2629</v>
      </c>
      <c r="C857" s="119" t="s">
        <v>2630</v>
      </c>
      <c r="D857" s="120" t="s">
        <v>1776</v>
      </c>
      <c r="E857" s="202">
        <v>23</v>
      </c>
    </row>
    <row r="858" spans="2:5" x14ac:dyDescent="0.3">
      <c r="B858" s="119" t="s">
        <v>187</v>
      </c>
      <c r="C858" s="119" t="s">
        <v>188</v>
      </c>
      <c r="D858" s="119" t="s">
        <v>22</v>
      </c>
      <c r="E858" s="202">
        <v>23</v>
      </c>
    </row>
    <row r="859" spans="2:5" x14ac:dyDescent="0.3">
      <c r="B859" s="119" t="s">
        <v>1262</v>
      </c>
      <c r="C859" s="119" t="s">
        <v>1263</v>
      </c>
      <c r="D859" s="120" t="s">
        <v>630</v>
      </c>
      <c r="E859" s="202">
        <v>23</v>
      </c>
    </row>
    <row r="860" spans="2:5" x14ac:dyDescent="0.3">
      <c r="B860" s="119" t="s">
        <v>1264</v>
      </c>
      <c r="C860" s="119" t="s">
        <v>1265</v>
      </c>
      <c r="D860" s="120" t="s">
        <v>630</v>
      </c>
      <c r="E860" s="202">
        <v>33</v>
      </c>
    </row>
    <row r="861" spans="2:5" x14ac:dyDescent="0.3">
      <c r="B861" s="119" t="s">
        <v>3312</v>
      </c>
      <c r="C861" s="119" t="s">
        <v>3313</v>
      </c>
      <c r="D861" s="120" t="s">
        <v>2899</v>
      </c>
      <c r="E861" s="202">
        <v>23</v>
      </c>
    </row>
    <row r="862" spans="2:5" x14ac:dyDescent="0.3">
      <c r="B862" s="119" t="s">
        <v>2853</v>
      </c>
      <c r="C862" s="119" t="s">
        <v>2854</v>
      </c>
      <c r="D862" s="120" t="s">
        <v>2660</v>
      </c>
      <c r="E862" s="202">
        <v>33</v>
      </c>
    </row>
    <row r="863" spans="2:5" x14ac:dyDescent="0.3">
      <c r="B863" s="119" t="s">
        <v>2671</v>
      </c>
      <c r="C863" s="119" t="s">
        <v>2672</v>
      </c>
      <c r="D863" s="120" t="s">
        <v>2660</v>
      </c>
      <c r="E863" s="202">
        <v>24</v>
      </c>
    </row>
    <row r="864" spans="2:5" x14ac:dyDescent="0.3">
      <c r="B864" s="119" t="s">
        <v>2125</v>
      </c>
      <c r="C864" s="119" t="s">
        <v>2126</v>
      </c>
      <c r="D864" s="120" t="s">
        <v>1776</v>
      </c>
      <c r="E864" s="202">
        <v>23</v>
      </c>
    </row>
    <row r="865" spans="2:5" x14ac:dyDescent="0.3">
      <c r="B865" s="119" t="s">
        <v>3178</v>
      </c>
      <c r="C865" s="119" t="s">
        <v>3179</v>
      </c>
      <c r="D865" s="120" t="s">
        <v>2899</v>
      </c>
      <c r="E865" s="202">
        <v>22</v>
      </c>
    </row>
    <row r="866" spans="2:5" x14ac:dyDescent="0.3">
      <c r="B866" s="119" t="s">
        <v>1081</v>
      </c>
      <c r="C866" s="119" t="s">
        <v>1082</v>
      </c>
      <c r="D866" s="120" t="s">
        <v>630</v>
      </c>
      <c r="E866" s="202">
        <v>24</v>
      </c>
    </row>
    <row r="867" spans="2:5" x14ac:dyDescent="0.3">
      <c r="B867" s="119" t="s">
        <v>1640</v>
      </c>
      <c r="C867" s="119" t="s">
        <v>1641</v>
      </c>
      <c r="D867" s="120" t="s">
        <v>630</v>
      </c>
      <c r="E867" s="202">
        <v>24</v>
      </c>
    </row>
    <row r="868" spans="2:5" x14ac:dyDescent="0.3">
      <c r="B868" s="119" t="s">
        <v>4130</v>
      </c>
      <c r="C868" s="119" t="s">
        <v>1641</v>
      </c>
      <c r="D868" s="120" t="s">
        <v>4033</v>
      </c>
      <c r="E868" s="202">
        <v>23</v>
      </c>
    </row>
    <row r="869" spans="2:5" x14ac:dyDescent="0.3">
      <c r="B869" s="119" t="s">
        <v>1174</v>
      </c>
      <c r="C869" s="119" t="s">
        <v>1175</v>
      </c>
      <c r="D869" s="120" t="s">
        <v>630</v>
      </c>
      <c r="E869" s="202">
        <v>33</v>
      </c>
    </row>
    <row r="870" spans="2:5" x14ac:dyDescent="0.3">
      <c r="B870" s="119" t="s">
        <v>394</v>
      </c>
      <c r="C870" s="119" t="s">
        <v>395</v>
      </c>
      <c r="D870" s="120" t="s">
        <v>365</v>
      </c>
      <c r="E870" s="202">
        <v>22</v>
      </c>
    </row>
    <row r="871" spans="2:5" x14ac:dyDescent="0.3">
      <c r="B871" s="119" t="s">
        <v>2673</v>
      </c>
      <c r="C871" s="119" t="s">
        <v>2674</v>
      </c>
      <c r="D871" s="120" t="s">
        <v>2660</v>
      </c>
      <c r="E871" s="202">
        <v>22</v>
      </c>
    </row>
    <row r="872" spans="2:5" x14ac:dyDescent="0.3">
      <c r="B872" s="119" t="s">
        <v>3715</v>
      </c>
      <c r="C872" s="119" t="s">
        <v>3716</v>
      </c>
      <c r="D872" s="120" t="s">
        <v>3474</v>
      </c>
      <c r="E872" s="202">
        <v>11</v>
      </c>
    </row>
    <row r="873" spans="2:5" x14ac:dyDescent="0.3">
      <c r="B873" s="119" t="s">
        <v>85</v>
      </c>
      <c r="C873" s="119" t="s">
        <v>86</v>
      </c>
      <c r="D873" s="119" t="s">
        <v>22</v>
      </c>
      <c r="E873" s="202">
        <v>34</v>
      </c>
    </row>
    <row r="874" spans="2:5" x14ac:dyDescent="0.3">
      <c r="B874" s="119" t="s">
        <v>2946</v>
      </c>
      <c r="C874" s="119" t="s">
        <v>2947</v>
      </c>
      <c r="D874" s="120" t="s">
        <v>2899</v>
      </c>
      <c r="E874" s="202">
        <v>22</v>
      </c>
    </row>
    <row r="875" spans="2:5" x14ac:dyDescent="0.3">
      <c r="B875" s="119" t="s">
        <v>3717</v>
      </c>
      <c r="C875" s="119" t="s">
        <v>3718</v>
      </c>
      <c r="D875" s="120" t="s">
        <v>3474</v>
      </c>
      <c r="E875" s="202">
        <v>22</v>
      </c>
    </row>
    <row r="876" spans="2:5" x14ac:dyDescent="0.3">
      <c r="B876" s="119" t="s">
        <v>1266</v>
      </c>
      <c r="C876" s="119" t="s">
        <v>1267</v>
      </c>
      <c r="D876" s="120" t="s">
        <v>630</v>
      </c>
      <c r="E876" s="202">
        <v>32</v>
      </c>
    </row>
    <row r="877" spans="2:5" x14ac:dyDescent="0.3">
      <c r="B877" s="119" t="s">
        <v>1322</v>
      </c>
      <c r="C877" s="119" t="s">
        <v>1323</v>
      </c>
      <c r="D877" s="120" t="s">
        <v>630</v>
      </c>
      <c r="E877" s="202">
        <v>23</v>
      </c>
    </row>
    <row r="878" spans="2:5" x14ac:dyDescent="0.3">
      <c r="B878" s="119" t="s">
        <v>1971</v>
      </c>
      <c r="C878" s="119" t="s">
        <v>1972</v>
      </c>
      <c r="D878" s="120" t="s">
        <v>1776</v>
      </c>
      <c r="E878" s="202">
        <v>12</v>
      </c>
    </row>
    <row r="879" spans="2:5" x14ac:dyDescent="0.3">
      <c r="B879" s="119" t="s">
        <v>257</v>
      </c>
      <c r="C879" s="119" t="s">
        <v>258</v>
      </c>
      <c r="D879" s="119" t="s">
        <v>22</v>
      </c>
      <c r="E879" s="202">
        <v>34</v>
      </c>
    </row>
    <row r="880" spans="2:5" x14ac:dyDescent="0.3">
      <c r="B880" s="119" t="s">
        <v>289</v>
      </c>
      <c r="C880" s="119" t="s">
        <v>290</v>
      </c>
      <c r="D880" s="119" t="s">
        <v>22</v>
      </c>
      <c r="E880" s="202">
        <v>34</v>
      </c>
    </row>
    <row r="881" spans="2:5" x14ac:dyDescent="0.3">
      <c r="B881" s="119" t="s">
        <v>1268</v>
      </c>
      <c r="C881" s="119" t="s">
        <v>1269</v>
      </c>
      <c r="D881" s="120" t="s">
        <v>630</v>
      </c>
      <c r="E881" s="202">
        <v>32</v>
      </c>
    </row>
    <row r="882" spans="2:5" x14ac:dyDescent="0.3">
      <c r="B882" s="119" t="s">
        <v>3777</v>
      </c>
      <c r="C882" s="119" t="s">
        <v>3778</v>
      </c>
      <c r="D882" s="120" t="s">
        <v>3474</v>
      </c>
      <c r="E882" s="202">
        <v>24</v>
      </c>
    </row>
    <row r="883" spans="2:5" x14ac:dyDescent="0.3">
      <c r="B883" s="119" t="s">
        <v>3366</v>
      </c>
      <c r="C883" s="119" t="s">
        <v>3367</v>
      </c>
      <c r="D883" s="120" t="s">
        <v>2899</v>
      </c>
      <c r="E883" s="202">
        <v>34</v>
      </c>
    </row>
    <row r="884" spans="2:5" x14ac:dyDescent="0.3">
      <c r="B884" s="119" t="s">
        <v>2631</v>
      </c>
      <c r="C884" s="119" t="s">
        <v>2632</v>
      </c>
      <c r="D884" s="120" t="s">
        <v>1776</v>
      </c>
      <c r="E884" s="202">
        <v>22</v>
      </c>
    </row>
    <row r="885" spans="2:5" x14ac:dyDescent="0.3">
      <c r="B885" s="119" t="s">
        <v>2223</v>
      </c>
      <c r="C885" s="119" t="s">
        <v>2224</v>
      </c>
      <c r="D885" s="120" t="s">
        <v>1776</v>
      </c>
      <c r="E885" s="202">
        <v>24</v>
      </c>
    </row>
    <row r="886" spans="2:5" x14ac:dyDescent="0.3">
      <c r="B886" s="119" t="s">
        <v>2729</v>
      </c>
      <c r="C886" s="119" t="s">
        <v>2730</v>
      </c>
      <c r="D886" s="120" t="s">
        <v>2660</v>
      </c>
      <c r="E886" s="202">
        <v>22</v>
      </c>
    </row>
    <row r="887" spans="2:5" x14ac:dyDescent="0.3">
      <c r="B887" s="119" t="s">
        <v>3779</v>
      </c>
      <c r="C887" s="119" t="s">
        <v>3780</v>
      </c>
      <c r="D887" s="120" t="s">
        <v>3474</v>
      </c>
      <c r="E887" s="202">
        <v>22</v>
      </c>
    </row>
    <row r="888" spans="2:5" x14ac:dyDescent="0.3">
      <c r="B888" s="119" t="s">
        <v>3020</v>
      </c>
      <c r="C888" s="119" t="s">
        <v>3021</v>
      </c>
      <c r="D888" s="120" t="s">
        <v>2899</v>
      </c>
      <c r="E888" s="202">
        <v>24</v>
      </c>
    </row>
    <row r="889" spans="2:5" x14ac:dyDescent="0.3">
      <c r="B889" s="119" t="s">
        <v>1003</v>
      </c>
      <c r="C889" s="119" t="s">
        <v>1004</v>
      </c>
      <c r="D889" s="120" t="s">
        <v>630</v>
      </c>
      <c r="E889" s="202">
        <v>34</v>
      </c>
    </row>
    <row r="890" spans="2:5" x14ac:dyDescent="0.3">
      <c r="B890" s="119" t="s">
        <v>4131</v>
      </c>
      <c r="C890" s="119" t="s">
        <v>4132</v>
      </c>
      <c r="D890" s="120" t="s">
        <v>4033</v>
      </c>
      <c r="E890" s="202">
        <v>23</v>
      </c>
    </row>
    <row r="891" spans="2:5" x14ac:dyDescent="0.3">
      <c r="B891" s="119" t="s">
        <v>4133</v>
      </c>
      <c r="C891" s="119" t="s">
        <v>4134</v>
      </c>
      <c r="D891" s="120" t="s">
        <v>4033</v>
      </c>
      <c r="E891" s="202">
        <v>23</v>
      </c>
    </row>
    <row r="892" spans="2:5" x14ac:dyDescent="0.3">
      <c r="B892" s="119" t="s">
        <v>3489</v>
      </c>
      <c r="C892" s="119" t="s">
        <v>3490</v>
      </c>
      <c r="D892" s="120" t="s">
        <v>3474</v>
      </c>
      <c r="E892" s="202">
        <v>33</v>
      </c>
    </row>
    <row r="893" spans="2:5" x14ac:dyDescent="0.3">
      <c r="B893" s="119" t="s">
        <v>1083</v>
      </c>
      <c r="C893" s="119" t="s">
        <v>1084</v>
      </c>
      <c r="D893" s="120" t="s">
        <v>630</v>
      </c>
      <c r="E893" s="202">
        <v>22</v>
      </c>
    </row>
    <row r="894" spans="2:5" x14ac:dyDescent="0.3">
      <c r="B894" s="119" t="s">
        <v>1562</v>
      </c>
      <c r="C894" s="119" t="s">
        <v>1563</v>
      </c>
      <c r="D894" s="120" t="s">
        <v>630</v>
      </c>
      <c r="E894" s="202">
        <v>22</v>
      </c>
    </row>
    <row r="895" spans="2:5" x14ac:dyDescent="0.3">
      <c r="B895" s="119" t="s">
        <v>2165</v>
      </c>
      <c r="C895" s="119" t="s">
        <v>2166</v>
      </c>
      <c r="D895" s="120" t="s">
        <v>1776</v>
      </c>
      <c r="E895" s="202">
        <v>23</v>
      </c>
    </row>
    <row r="896" spans="2:5" x14ac:dyDescent="0.3">
      <c r="B896" s="119" t="s">
        <v>3314</v>
      </c>
      <c r="C896" s="119" t="s">
        <v>3315</v>
      </c>
      <c r="D896" s="120" t="s">
        <v>2899</v>
      </c>
      <c r="E896" s="202">
        <v>23</v>
      </c>
    </row>
    <row r="897" spans="2:5" x14ac:dyDescent="0.3">
      <c r="B897" s="119" t="s">
        <v>1041</v>
      </c>
      <c r="C897" s="119" t="s">
        <v>1042</v>
      </c>
      <c r="D897" s="120" t="s">
        <v>630</v>
      </c>
      <c r="E897" s="202">
        <v>12</v>
      </c>
    </row>
    <row r="898" spans="2:5" x14ac:dyDescent="0.3">
      <c r="B898" s="119" t="s">
        <v>3719</v>
      </c>
      <c r="C898" s="119" t="s">
        <v>3720</v>
      </c>
      <c r="D898" s="120" t="s">
        <v>3474</v>
      </c>
      <c r="E898" s="202">
        <v>22</v>
      </c>
    </row>
    <row r="899" spans="2:5" x14ac:dyDescent="0.3">
      <c r="B899" s="119" t="s">
        <v>1748</v>
      </c>
      <c r="C899" s="119" t="s">
        <v>1749</v>
      </c>
      <c r="D899" s="120" t="s">
        <v>630</v>
      </c>
      <c r="E899" s="202">
        <v>34</v>
      </c>
    </row>
    <row r="900" spans="2:5" x14ac:dyDescent="0.3">
      <c r="B900" s="119" t="s">
        <v>2902</v>
      </c>
      <c r="C900" s="119" t="s">
        <v>2903</v>
      </c>
      <c r="D900" s="120" t="s">
        <v>2899</v>
      </c>
      <c r="E900" s="202">
        <v>23</v>
      </c>
    </row>
    <row r="901" spans="2:5" x14ac:dyDescent="0.3">
      <c r="B901" s="119" t="s">
        <v>3565</v>
      </c>
      <c r="C901" s="119" t="s">
        <v>3566</v>
      </c>
      <c r="D901" s="120" t="s">
        <v>3474</v>
      </c>
      <c r="E901" s="202">
        <v>12</v>
      </c>
    </row>
    <row r="902" spans="2:5" x14ac:dyDescent="0.3">
      <c r="B902" s="119" t="s">
        <v>1700</v>
      </c>
      <c r="C902" s="119" t="s">
        <v>1701</v>
      </c>
      <c r="D902" s="120" t="s">
        <v>630</v>
      </c>
      <c r="E902" s="202">
        <v>12</v>
      </c>
    </row>
    <row r="903" spans="2:5" x14ac:dyDescent="0.3">
      <c r="B903" s="119" t="s">
        <v>1642</v>
      </c>
      <c r="C903" s="119" t="s">
        <v>1643</v>
      </c>
      <c r="D903" s="120" t="s">
        <v>630</v>
      </c>
      <c r="E903" s="202">
        <v>22</v>
      </c>
    </row>
    <row r="904" spans="2:5" x14ac:dyDescent="0.3">
      <c r="B904" s="119" t="s">
        <v>1913</v>
      </c>
      <c r="C904" s="119" t="s">
        <v>1914</v>
      </c>
      <c r="D904" s="120" t="s">
        <v>1776</v>
      </c>
      <c r="E904" s="202">
        <v>23</v>
      </c>
    </row>
    <row r="905" spans="2:5" x14ac:dyDescent="0.3">
      <c r="B905" s="119" t="s">
        <v>847</v>
      </c>
      <c r="C905" s="119" t="s">
        <v>848</v>
      </c>
      <c r="D905" s="120" t="s">
        <v>630</v>
      </c>
      <c r="E905" s="202">
        <v>32</v>
      </c>
    </row>
    <row r="906" spans="2:5" x14ac:dyDescent="0.3">
      <c r="B906" s="119" t="s">
        <v>3108</v>
      </c>
      <c r="C906" s="119" t="s">
        <v>3109</v>
      </c>
      <c r="D906" s="120" t="s">
        <v>2899</v>
      </c>
      <c r="E906" s="202">
        <v>34</v>
      </c>
    </row>
    <row r="907" spans="2:5" x14ac:dyDescent="0.3">
      <c r="B907" s="119" t="s">
        <v>2948</v>
      </c>
      <c r="C907" s="119" t="s">
        <v>2949</v>
      </c>
      <c r="D907" s="120" t="s">
        <v>2899</v>
      </c>
      <c r="E907" s="202">
        <v>22</v>
      </c>
    </row>
    <row r="908" spans="2:5" x14ac:dyDescent="0.3">
      <c r="B908" s="119" t="s">
        <v>4194</v>
      </c>
      <c r="C908" s="119" t="s">
        <v>4195</v>
      </c>
      <c r="D908" s="120" t="s">
        <v>4033</v>
      </c>
      <c r="E908" s="202">
        <v>23</v>
      </c>
    </row>
    <row r="909" spans="2:5" x14ac:dyDescent="0.3">
      <c r="B909" s="119" t="s">
        <v>2427</v>
      </c>
      <c r="C909" s="119" t="s">
        <v>2428</v>
      </c>
      <c r="D909" s="120" t="s">
        <v>1776</v>
      </c>
      <c r="E909" s="202">
        <v>24</v>
      </c>
    </row>
    <row r="910" spans="2:5" x14ac:dyDescent="0.3">
      <c r="B910" s="119" t="s">
        <v>4135</v>
      </c>
      <c r="C910" s="119" t="s">
        <v>4136</v>
      </c>
      <c r="D910" s="120" t="s">
        <v>4033</v>
      </c>
      <c r="E910" s="202">
        <v>11</v>
      </c>
    </row>
    <row r="911" spans="2:5" x14ac:dyDescent="0.3">
      <c r="B911" s="119" t="s">
        <v>594</v>
      </c>
      <c r="C911" s="119" t="s">
        <v>595</v>
      </c>
      <c r="D911" s="120" t="s">
        <v>365</v>
      </c>
      <c r="E911" s="202">
        <v>24</v>
      </c>
    </row>
    <row r="912" spans="2:5" x14ac:dyDescent="0.3">
      <c r="B912" s="119" t="s">
        <v>3839</v>
      </c>
      <c r="C912" s="119" t="s">
        <v>3840</v>
      </c>
      <c r="D912" s="120" t="s">
        <v>3474</v>
      </c>
      <c r="E912" s="202">
        <v>23</v>
      </c>
    </row>
    <row r="913" spans="2:5" x14ac:dyDescent="0.3">
      <c r="B913" s="119" t="s">
        <v>1324</v>
      </c>
      <c r="C913" s="119" t="s">
        <v>1325</v>
      </c>
      <c r="D913" s="120" t="s">
        <v>630</v>
      </c>
      <c r="E913" s="202">
        <v>12</v>
      </c>
    </row>
    <row r="914" spans="2:5" x14ac:dyDescent="0.3">
      <c r="B914" s="119" t="s">
        <v>3022</v>
      </c>
      <c r="C914" s="119" t="s">
        <v>3023</v>
      </c>
      <c r="D914" s="120" t="s">
        <v>2899</v>
      </c>
      <c r="E914" s="202">
        <v>22</v>
      </c>
    </row>
    <row r="915" spans="2:5" x14ac:dyDescent="0.3">
      <c r="B915" s="119" t="s">
        <v>4056</v>
      </c>
      <c r="C915" s="119" t="s">
        <v>4057</v>
      </c>
      <c r="D915" s="120" t="s">
        <v>4033</v>
      </c>
      <c r="E915" s="202">
        <v>33</v>
      </c>
    </row>
    <row r="916" spans="2:5" x14ac:dyDescent="0.3">
      <c r="B916" s="119" t="s">
        <v>3917</v>
      </c>
      <c r="C916" s="119" t="s">
        <v>3918</v>
      </c>
      <c r="D916" s="120" t="s">
        <v>3474</v>
      </c>
      <c r="E916" s="202">
        <v>12</v>
      </c>
    </row>
    <row r="917" spans="2:5" x14ac:dyDescent="0.3">
      <c r="B917" s="119" t="s">
        <v>1176</v>
      </c>
      <c r="C917" s="119" t="s">
        <v>1177</v>
      </c>
      <c r="D917" s="120" t="s">
        <v>630</v>
      </c>
      <c r="E917" s="202">
        <v>24</v>
      </c>
    </row>
    <row r="918" spans="2:5" x14ac:dyDescent="0.3">
      <c r="B918" s="119" t="s">
        <v>3046</v>
      </c>
      <c r="C918" s="119" t="s">
        <v>3047</v>
      </c>
      <c r="D918" s="120" t="s">
        <v>2899</v>
      </c>
      <c r="E918" s="202">
        <v>11</v>
      </c>
    </row>
    <row r="919" spans="2:5" x14ac:dyDescent="0.3">
      <c r="B919" s="119" t="s">
        <v>3841</v>
      </c>
      <c r="C919" s="119" t="s">
        <v>3842</v>
      </c>
      <c r="D919" s="120" t="s">
        <v>3474</v>
      </c>
      <c r="E919" s="202">
        <v>12</v>
      </c>
    </row>
    <row r="920" spans="2:5" x14ac:dyDescent="0.3">
      <c r="B920" s="119" t="s">
        <v>35</v>
      </c>
      <c r="C920" s="119" t="s">
        <v>36</v>
      </c>
      <c r="D920" s="119" t="s">
        <v>22</v>
      </c>
      <c r="E920" s="202">
        <v>23</v>
      </c>
    </row>
    <row r="921" spans="2:5" x14ac:dyDescent="0.3">
      <c r="B921" s="119" t="s">
        <v>1043</v>
      </c>
      <c r="C921" s="119" t="s">
        <v>1044</v>
      </c>
      <c r="D921" s="120" t="s">
        <v>630</v>
      </c>
      <c r="E921" s="202">
        <v>24</v>
      </c>
    </row>
    <row r="922" spans="2:5" x14ac:dyDescent="0.3">
      <c r="B922" s="119" t="s">
        <v>2303</v>
      </c>
      <c r="C922" s="119" t="s">
        <v>2304</v>
      </c>
      <c r="D922" s="120" t="s">
        <v>1776</v>
      </c>
      <c r="E922" s="202">
        <v>33</v>
      </c>
    </row>
    <row r="923" spans="2:5" x14ac:dyDescent="0.3">
      <c r="B923" s="119" t="s">
        <v>2855</v>
      </c>
      <c r="C923" s="119" t="s">
        <v>2856</v>
      </c>
      <c r="D923" s="120" t="s">
        <v>2660</v>
      </c>
      <c r="E923" s="202">
        <v>32</v>
      </c>
    </row>
    <row r="924" spans="2:5" x14ac:dyDescent="0.3">
      <c r="B924" s="119" t="s">
        <v>482</v>
      </c>
      <c r="C924" s="119" t="s">
        <v>483</v>
      </c>
      <c r="D924" s="120" t="s">
        <v>365</v>
      </c>
      <c r="E924" s="202">
        <v>22</v>
      </c>
    </row>
    <row r="925" spans="2:5" x14ac:dyDescent="0.3">
      <c r="B925" s="119" t="s">
        <v>1815</v>
      </c>
      <c r="C925" s="119" t="s">
        <v>1816</v>
      </c>
      <c r="D925" s="120" t="s">
        <v>1776</v>
      </c>
      <c r="E925" s="202">
        <v>22</v>
      </c>
    </row>
    <row r="926" spans="2:5" x14ac:dyDescent="0.3">
      <c r="B926" s="119" t="s">
        <v>1085</v>
      </c>
      <c r="C926" s="119" t="s">
        <v>1086</v>
      </c>
      <c r="D926" s="120" t="s">
        <v>630</v>
      </c>
      <c r="E926" s="202">
        <v>24</v>
      </c>
    </row>
    <row r="927" spans="2:5" x14ac:dyDescent="0.3">
      <c r="B927" s="119" t="s">
        <v>2531</v>
      </c>
      <c r="C927" s="119" t="s">
        <v>2532</v>
      </c>
      <c r="D927" s="120" t="s">
        <v>1776</v>
      </c>
      <c r="E927" s="202">
        <v>12</v>
      </c>
    </row>
    <row r="928" spans="2:5" x14ac:dyDescent="0.3">
      <c r="B928" s="119" t="s">
        <v>3068</v>
      </c>
      <c r="C928" s="119" t="s">
        <v>3069</v>
      </c>
      <c r="D928" s="120" t="s">
        <v>2899</v>
      </c>
      <c r="E928" s="202">
        <v>11</v>
      </c>
    </row>
    <row r="929" spans="2:5" x14ac:dyDescent="0.3">
      <c r="B929" s="119" t="s">
        <v>1045</v>
      </c>
      <c r="C929" s="119" t="s">
        <v>1046</v>
      </c>
      <c r="D929" s="120" t="s">
        <v>630</v>
      </c>
      <c r="E929" s="202">
        <v>12</v>
      </c>
    </row>
    <row r="930" spans="2:5" x14ac:dyDescent="0.3">
      <c r="B930" s="119" t="s">
        <v>733</v>
      </c>
      <c r="C930" s="119" t="s">
        <v>734</v>
      </c>
      <c r="D930" s="120" t="s">
        <v>630</v>
      </c>
      <c r="E930" s="202">
        <v>11</v>
      </c>
    </row>
    <row r="931" spans="2:5" x14ac:dyDescent="0.3">
      <c r="B931" s="119" t="s">
        <v>2857</v>
      </c>
      <c r="C931" s="119" t="s">
        <v>2858</v>
      </c>
      <c r="D931" s="120" t="s">
        <v>2660</v>
      </c>
      <c r="E931" s="202">
        <v>33</v>
      </c>
    </row>
    <row r="932" spans="2:5" x14ac:dyDescent="0.3">
      <c r="B932" s="119" t="s">
        <v>2127</v>
      </c>
      <c r="C932" s="119" t="s">
        <v>2128</v>
      </c>
      <c r="D932" s="120" t="s">
        <v>1776</v>
      </c>
      <c r="E932" s="202">
        <v>11</v>
      </c>
    </row>
    <row r="933" spans="2:5" x14ac:dyDescent="0.3">
      <c r="B933" s="119" t="s">
        <v>1915</v>
      </c>
      <c r="C933" s="119" t="s">
        <v>1916</v>
      </c>
      <c r="D933" s="120" t="s">
        <v>1776</v>
      </c>
      <c r="E933" s="202">
        <v>34</v>
      </c>
    </row>
    <row r="934" spans="2:5" x14ac:dyDescent="0.3">
      <c r="B934" s="119" t="s">
        <v>1702</v>
      </c>
      <c r="C934" s="119" t="s">
        <v>1703</v>
      </c>
      <c r="D934" s="120" t="s">
        <v>630</v>
      </c>
      <c r="E934" s="202">
        <v>12</v>
      </c>
    </row>
    <row r="935" spans="2:5" x14ac:dyDescent="0.3">
      <c r="B935" s="119" t="s">
        <v>849</v>
      </c>
      <c r="C935" s="119" t="s">
        <v>850</v>
      </c>
      <c r="D935" s="120" t="s">
        <v>630</v>
      </c>
      <c r="E935" s="202">
        <v>23</v>
      </c>
    </row>
    <row r="936" spans="2:5" x14ac:dyDescent="0.3">
      <c r="B936" s="119" t="s">
        <v>3919</v>
      </c>
      <c r="C936" s="119" t="s">
        <v>3920</v>
      </c>
      <c r="D936" s="120" t="s">
        <v>3474</v>
      </c>
      <c r="E936" s="202">
        <v>22</v>
      </c>
    </row>
    <row r="937" spans="2:5" x14ac:dyDescent="0.3">
      <c r="B937" s="119" t="s">
        <v>380</v>
      </c>
      <c r="C937" s="119" t="s">
        <v>381</v>
      </c>
      <c r="D937" s="120" t="s">
        <v>365</v>
      </c>
      <c r="E937" s="202">
        <v>34</v>
      </c>
    </row>
    <row r="938" spans="2:5" x14ac:dyDescent="0.3">
      <c r="B938" s="119" t="s">
        <v>2813</v>
      </c>
      <c r="C938" s="119" t="s">
        <v>2814</v>
      </c>
      <c r="D938" s="120" t="s">
        <v>2660</v>
      </c>
      <c r="E938" s="202">
        <v>34</v>
      </c>
    </row>
    <row r="939" spans="2:5" x14ac:dyDescent="0.3">
      <c r="B939" s="119" t="s">
        <v>3567</v>
      </c>
      <c r="C939" s="119" t="s">
        <v>3568</v>
      </c>
      <c r="D939" s="120" t="s">
        <v>3474</v>
      </c>
      <c r="E939" s="202">
        <v>24</v>
      </c>
    </row>
    <row r="940" spans="2:5" x14ac:dyDescent="0.3">
      <c r="B940" s="119" t="s">
        <v>3048</v>
      </c>
      <c r="C940" s="119" t="s">
        <v>3049</v>
      </c>
      <c r="D940" s="120" t="s">
        <v>2899</v>
      </c>
      <c r="E940" s="202">
        <v>24</v>
      </c>
    </row>
    <row r="941" spans="2:5" x14ac:dyDescent="0.3">
      <c r="B941" s="119" t="s">
        <v>2305</v>
      </c>
      <c r="C941" s="119" t="s">
        <v>2306</v>
      </c>
      <c r="D941" s="120" t="s">
        <v>1776</v>
      </c>
      <c r="E941" s="202">
        <v>34</v>
      </c>
    </row>
    <row r="942" spans="2:5" x14ac:dyDescent="0.3">
      <c r="B942" s="119" t="s">
        <v>1087</v>
      </c>
      <c r="C942" s="119" t="s">
        <v>1088</v>
      </c>
      <c r="D942" s="120" t="s">
        <v>630</v>
      </c>
      <c r="E942" s="202">
        <v>34</v>
      </c>
    </row>
    <row r="943" spans="2:5" x14ac:dyDescent="0.3">
      <c r="B943" s="119" t="s">
        <v>2479</v>
      </c>
      <c r="C943" s="119" t="s">
        <v>2480</v>
      </c>
      <c r="D943" s="120" t="s">
        <v>1776</v>
      </c>
      <c r="E943" s="202">
        <v>23</v>
      </c>
    </row>
    <row r="944" spans="2:5" x14ac:dyDescent="0.3">
      <c r="B944" s="119" t="s">
        <v>1644</v>
      </c>
      <c r="C944" s="119" t="s">
        <v>1645</v>
      </c>
      <c r="D944" s="120" t="s">
        <v>630</v>
      </c>
      <c r="E944" s="202">
        <v>24</v>
      </c>
    </row>
    <row r="945" spans="2:5" x14ac:dyDescent="0.3">
      <c r="B945" s="119" t="s">
        <v>1646</v>
      </c>
      <c r="C945" s="119" t="s">
        <v>1647</v>
      </c>
      <c r="D945" s="120" t="s">
        <v>630</v>
      </c>
      <c r="E945" s="202">
        <v>23</v>
      </c>
    </row>
    <row r="946" spans="2:5" x14ac:dyDescent="0.3">
      <c r="B946" s="119" t="s">
        <v>1917</v>
      </c>
      <c r="C946" s="119" t="s">
        <v>1918</v>
      </c>
      <c r="D946" s="120" t="s">
        <v>1776</v>
      </c>
      <c r="E946" s="202">
        <v>34</v>
      </c>
    </row>
    <row r="947" spans="2:5" x14ac:dyDescent="0.3">
      <c r="B947" s="119" t="s">
        <v>442</v>
      </c>
      <c r="C947" s="119" t="s">
        <v>443</v>
      </c>
      <c r="D947" s="120" t="s">
        <v>365</v>
      </c>
      <c r="E947" s="202">
        <v>23</v>
      </c>
    </row>
    <row r="948" spans="2:5" x14ac:dyDescent="0.3">
      <c r="B948" s="119" t="s">
        <v>2950</v>
      </c>
      <c r="C948" s="119" t="s">
        <v>2951</v>
      </c>
      <c r="D948" s="120" t="s">
        <v>2899</v>
      </c>
      <c r="E948" s="202">
        <v>22</v>
      </c>
    </row>
    <row r="949" spans="2:5" x14ac:dyDescent="0.3">
      <c r="B949" s="119" t="s">
        <v>3843</v>
      </c>
      <c r="C949" s="119" t="s">
        <v>3844</v>
      </c>
      <c r="D949" s="120" t="s">
        <v>3474</v>
      </c>
      <c r="E949" s="202">
        <v>11</v>
      </c>
    </row>
    <row r="950" spans="2:5" x14ac:dyDescent="0.3">
      <c r="B950" s="119" t="s">
        <v>3132</v>
      </c>
      <c r="C950" s="119" t="s">
        <v>3133</v>
      </c>
      <c r="D950" s="120" t="s">
        <v>2899</v>
      </c>
      <c r="E950" s="202">
        <v>32</v>
      </c>
    </row>
    <row r="951" spans="2:5" x14ac:dyDescent="0.3">
      <c r="B951" s="119" t="s">
        <v>3180</v>
      </c>
      <c r="C951" s="119" t="s">
        <v>3181</v>
      </c>
      <c r="D951" s="120" t="s">
        <v>2899</v>
      </c>
      <c r="E951" s="202">
        <v>23</v>
      </c>
    </row>
    <row r="952" spans="2:5" x14ac:dyDescent="0.3">
      <c r="B952" s="119" t="s">
        <v>1132</v>
      </c>
      <c r="C952" s="119" t="s">
        <v>1133</v>
      </c>
      <c r="D952" s="120" t="s">
        <v>630</v>
      </c>
      <c r="E952" s="202">
        <v>22</v>
      </c>
    </row>
    <row r="953" spans="2:5" x14ac:dyDescent="0.3">
      <c r="B953" s="119" t="s">
        <v>4137</v>
      </c>
      <c r="C953" s="119" t="s">
        <v>4138</v>
      </c>
      <c r="D953" s="120" t="s">
        <v>4033</v>
      </c>
      <c r="E953" s="202">
        <v>23</v>
      </c>
    </row>
    <row r="954" spans="2:5" x14ac:dyDescent="0.3">
      <c r="B954" s="119" t="s">
        <v>1774</v>
      </c>
      <c r="C954" s="119" t="s">
        <v>1775</v>
      </c>
      <c r="D954" s="120" t="s">
        <v>1776</v>
      </c>
      <c r="E954" s="202">
        <v>11</v>
      </c>
    </row>
    <row r="955" spans="2:5" x14ac:dyDescent="0.3">
      <c r="B955" s="119" t="s">
        <v>921</v>
      </c>
      <c r="C955" s="119" t="s">
        <v>922</v>
      </c>
      <c r="D955" s="120" t="s">
        <v>630</v>
      </c>
      <c r="E955" s="202">
        <v>34</v>
      </c>
    </row>
    <row r="956" spans="2:5" x14ac:dyDescent="0.3">
      <c r="B956" s="119" t="s">
        <v>315</v>
      </c>
      <c r="C956" s="119" t="s">
        <v>316</v>
      </c>
      <c r="D956" s="119" t="s">
        <v>22</v>
      </c>
      <c r="E956" s="202">
        <v>34</v>
      </c>
    </row>
    <row r="957" spans="2:5" x14ac:dyDescent="0.3">
      <c r="B957" s="119" t="s">
        <v>3290</v>
      </c>
      <c r="C957" s="119" t="s">
        <v>3291</v>
      </c>
      <c r="D957" s="120" t="s">
        <v>2899</v>
      </c>
      <c r="E957" s="202">
        <v>12</v>
      </c>
    </row>
    <row r="958" spans="2:5" x14ac:dyDescent="0.3">
      <c r="B958" s="119" t="s">
        <v>4139</v>
      </c>
      <c r="C958" s="119" t="s">
        <v>4140</v>
      </c>
      <c r="D958" s="120" t="s">
        <v>4033</v>
      </c>
      <c r="E958" s="202">
        <v>11</v>
      </c>
    </row>
    <row r="959" spans="2:5" x14ac:dyDescent="0.3">
      <c r="B959" s="119" t="s">
        <v>1817</v>
      </c>
      <c r="C959" s="119" t="s">
        <v>1818</v>
      </c>
      <c r="D959" s="120" t="s">
        <v>1776</v>
      </c>
      <c r="E959" s="202">
        <v>24</v>
      </c>
    </row>
    <row r="960" spans="2:5" x14ac:dyDescent="0.3">
      <c r="B960" s="119" t="s">
        <v>259</v>
      </c>
      <c r="C960" s="119" t="s">
        <v>260</v>
      </c>
      <c r="D960" s="119" t="s">
        <v>22</v>
      </c>
      <c r="E960" s="202">
        <v>34</v>
      </c>
    </row>
    <row r="961" spans="2:5" x14ac:dyDescent="0.3">
      <c r="B961" s="119" t="s">
        <v>2859</v>
      </c>
      <c r="C961" s="119" t="s">
        <v>2860</v>
      </c>
      <c r="D961" s="120" t="s">
        <v>2660</v>
      </c>
      <c r="E961" s="202">
        <v>34</v>
      </c>
    </row>
    <row r="962" spans="2:5" x14ac:dyDescent="0.3">
      <c r="B962" s="119" t="s">
        <v>2225</v>
      </c>
      <c r="C962" s="119" t="s">
        <v>2226</v>
      </c>
      <c r="D962" s="120" t="s">
        <v>1776</v>
      </c>
      <c r="E962" s="202">
        <v>24</v>
      </c>
    </row>
    <row r="963" spans="2:5" x14ac:dyDescent="0.3">
      <c r="B963" s="119" t="s">
        <v>1462</v>
      </c>
      <c r="C963" s="119" t="s">
        <v>1463</v>
      </c>
      <c r="D963" s="120" t="s">
        <v>630</v>
      </c>
      <c r="E963" s="202">
        <v>33</v>
      </c>
    </row>
    <row r="964" spans="2:5" x14ac:dyDescent="0.3">
      <c r="B964" s="119" t="s">
        <v>157</v>
      </c>
      <c r="C964" s="119" t="s">
        <v>158</v>
      </c>
      <c r="D964" s="119" t="s">
        <v>22</v>
      </c>
      <c r="E964" s="202">
        <v>32</v>
      </c>
    </row>
    <row r="965" spans="2:5" x14ac:dyDescent="0.3">
      <c r="B965" s="119" t="s">
        <v>3406</v>
      </c>
      <c r="C965" s="119" t="s">
        <v>3407</v>
      </c>
      <c r="D965" s="120" t="s">
        <v>2899</v>
      </c>
      <c r="E965" s="202">
        <v>34</v>
      </c>
    </row>
    <row r="966" spans="2:5" x14ac:dyDescent="0.3">
      <c r="B966" s="119" t="s">
        <v>317</v>
      </c>
      <c r="C966" s="119" t="s">
        <v>318</v>
      </c>
      <c r="D966" s="119" t="s">
        <v>22</v>
      </c>
      <c r="E966" s="202">
        <v>34</v>
      </c>
    </row>
    <row r="967" spans="2:5" x14ac:dyDescent="0.3">
      <c r="B967" s="119" t="s">
        <v>1178</v>
      </c>
      <c r="C967" s="119" t="s">
        <v>1179</v>
      </c>
      <c r="D967" s="120" t="s">
        <v>630</v>
      </c>
      <c r="E967" s="202">
        <v>22</v>
      </c>
    </row>
    <row r="968" spans="2:5" x14ac:dyDescent="0.3">
      <c r="B968" s="119" t="s">
        <v>63</v>
      </c>
      <c r="C968" s="119" t="s">
        <v>64</v>
      </c>
      <c r="D968" s="119" t="s">
        <v>22</v>
      </c>
      <c r="E968" s="202">
        <v>24</v>
      </c>
    </row>
    <row r="969" spans="2:5" x14ac:dyDescent="0.3">
      <c r="B969" s="119" t="s">
        <v>4058</v>
      </c>
      <c r="C969" s="119" t="s">
        <v>4059</v>
      </c>
      <c r="D969" s="120" t="s">
        <v>4033</v>
      </c>
      <c r="E969" s="202">
        <v>22</v>
      </c>
    </row>
    <row r="970" spans="2:5" x14ac:dyDescent="0.3">
      <c r="B970" s="119" t="s">
        <v>2429</v>
      </c>
      <c r="C970" s="119" t="s">
        <v>2430</v>
      </c>
      <c r="D970" s="120" t="s">
        <v>1776</v>
      </c>
      <c r="E970" s="202">
        <v>23</v>
      </c>
    </row>
    <row r="971" spans="2:5" x14ac:dyDescent="0.3">
      <c r="B971" s="119" t="s">
        <v>3220</v>
      </c>
      <c r="C971" s="119" t="s">
        <v>3221</v>
      </c>
      <c r="D971" s="120" t="s">
        <v>2899</v>
      </c>
      <c r="E971" s="202">
        <v>22</v>
      </c>
    </row>
    <row r="972" spans="2:5" x14ac:dyDescent="0.3">
      <c r="B972" s="119" t="s">
        <v>4060</v>
      </c>
      <c r="C972" s="119" t="s">
        <v>4061</v>
      </c>
      <c r="D972" s="120" t="s">
        <v>4033</v>
      </c>
      <c r="E972" s="202">
        <v>11</v>
      </c>
    </row>
    <row r="973" spans="2:5" x14ac:dyDescent="0.3">
      <c r="B973" s="119" t="s">
        <v>396</v>
      </c>
      <c r="C973" s="119" t="s">
        <v>397</v>
      </c>
      <c r="D973" s="120" t="s">
        <v>365</v>
      </c>
      <c r="E973" s="202">
        <v>24</v>
      </c>
    </row>
    <row r="974" spans="2:5" x14ac:dyDescent="0.3">
      <c r="B974" s="119" t="s">
        <v>1596</v>
      </c>
      <c r="C974" s="119" t="s">
        <v>1597</v>
      </c>
      <c r="D974" s="120" t="s">
        <v>630</v>
      </c>
      <c r="E974" s="202">
        <v>34</v>
      </c>
    </row>
    <row r="975" spans="2:5" x14ac:dyDescent="0.3">
      <c r="B975" s="119" t="s">
        <v>2167</v>
      </c>
      <c r="C975" s="119" t="s">
        <v>2168</v>
      </c>
      <c r="D975" s="120" t="s">
        <v>1776</v>
      </c>
      <c r="E975" s="202">
        <v>22</v>
      </c>
    </row>
    <row r="976" spans="2:5" x14ac:dyDescent="0.3">
      <c r="B976" s="119" t="s">
        <v>1514</v>
      </c>
      <c r="C976" s="119" t="s">
        <v>1515</v>
      </c>
      <c r="D976" s="120" t="s">
        <v>630</v>
      </c>
      <c r="E976" s="202">
        <v>33</v>
      </c>
    </row>
    <row r="977" spans="2:5" x14ac:dyDescent="0.3">
      <c r="B977" s="119" t="s">
        <v>522</v>
      </c>
      <c r="C977" s="119" t="s">
        <v>523</v>
      </c>
      <c r="D977" s="120" t="s">
        <v>365</v>
      </c>
      <c r="E977" s="202">
        <v>22</v>
      </c>
    </row>
    <row r="978" spans="2:5" x14ac:dyDescent="0.3">
      <c r="B978" s="119" t="s">
        <v>4172</v>
      </c>
      <c r="C978" s="119" t="s">
        <v>4173</v>
      </c>
      <c r="D978" s="120" t="s">
        <v>4033</v>
      </c>
      <c r="E978" s="202">
        <v>11</v>
      </c>
    </row>
    <row r="979" spans="2:5" x14ac:dyDescent="0.3">
      <c r="B979" s="119" t="s">
        <v>261</v>
      </c>
      <c r="C979" s="119" t="s">
        <v>262</v>
      </c>
      <c r="D979" s="119" t="s">
        <v>22</v>
      </c>
      <c r="E979" s="202">
        <v>34</v>
      </c>
    </row>
    <row r="980" spans="2:5" x14ac:dyDescent="0.3">
      <c r="B980" s="119" t="s">
        <v>4196</v>
      </c>
      <c r="C980" s="119" t="s">
        <v>4197</v>
      </c>
      <c r="D980" s="120" t="s">
        <v>4033</v>
      </c>
      <c r="E980" s="202">
        <v>12</v>
      </c>
    </row>
    <row r="981" spans="2:5" x14ac:dyDescent="0.3">
      <c r="B981" s="119" t="s">
        <v>418</v>
      </c>
      <c r="C981" s="119" t="s">
        <v>419</v>
      </c>
      <c r="D981" s="120" t="s">
        <v>365</v>
      </c>
      <c r="E981" s="202">
        <v>24</v>
      </c>
    </row>
    <row r="982" spans="2:5" x14ac:dyDescent="0.3">
      <c r="B982" s="119" t="s">
        <v>955</v>
      </c>
      <c r="C982" s="119" t="s">
        <v>956</v>
      </c>
      <c r="D982" s="120" t="s">
        <v>630</v>
      </c>
      <c r="E982" s="202">
        <v>34</v>
      </c>
    </row>
    <row r="983" spans="2:5" x14ac:dyDescent="0.3">
      <c r="B983" s="119" t="s">
        <v>2861</v>
      </c>
      <c r="C983" s="119" t="s">
        <v>2862</v>
      </c>
      <c r="D983" s="120" t="s">
        <v>2660</v>
      </c>
      <c r="E983" s="202">
        <v>33</v>
      </c>
    </row>
    <row r="984" spans="2:5" x14ac:dyDescent="0.3">
      <c r="B984" s="119" t="s">
        <v>957</v>
      </c>
      <c r="C984" s="119" t="s">
        <v>958</v>
      </c>
      <c r="D984" s="120" t="s">
        <v>630</v>
      </c>
      <c r="E984" s="202">
        <v>32</v>
      </c>
    </row>
    <row r="985" spans="2:5" x14ac:dyDescent="0.3">
      <c r="B985" s="119" t="s">
        <v>484</v>
      </c>
      <c r="C985" s="119" t="s">
        <v>485</v>
      </c>
      <c r="D985" s="120" t="s">
        <v>365</v>
      </c>
      <c r="E985" s="202">
        <v>32</v>
      </c>
    </row>
    <row r="986" spans="2:5" x14ac:dyDescent="0.3">
      <c r="B986" s="119" t="s">
        <v>486</v>
      </c>
      <c r="C986" s="119" t="s">
        <v>487</v>
      </c>
      <c r="D986" s="120" t="s">
        <v>365</v>
      </c>
      <c r="E986" s="202">
        <v>24</v>
      </c>
    </row>
    <row r="987" spans="2:5" x14ac:dyDescent="0.3">
      <c r="B987" s="119" t="s">
        <v>1180</v>
      </c>
      <c r="C987" s="119" t="s">
        <v>1181</v>
      </c>
      <c r="D987" s="120" t="s">
        <v>630</v>
      </c>
      <c r="E987" s="202">
        <v>24</v>
      </c>
    </row>
    <row r="988" spans="2:5" x14ac:dyDescent="0.3">
      <c r="B988" s="119" t="s">
        <v>789</v>
      </c>
      <c r="C988" s="119" t="s">
        <v>790</v>
      </c>
      <c r="D988" s="120" t="s">
        <v>630</v>
      </c>
      <c r="E988" s="202">
        <v>23</v>
      </c>
    </row>
    <row r="989" spans="2:5" x14ac:dyDescent="0.3">
      <c r="B989" s="119" t="s">
        <v>263</v>
      </c>
      <c r="C989" s="119" t="s">
        <v>264</v>
      </c>
      <c r="D989" s="119" t="s">
        <v>22</v>
      </c>
      <c r="E989" s="202">
        <v>34</v>
      </c>
    </row>
    <row r="990" spans="2:5" x14ac:dyDescent="0.3">
      <c r="B990" s="119" t="s">
        <v>2533</v>
      </c>
      <c r="C990" s="119" t="s">
        <v>2534</v>
      </c>
      <c r="D990" s="120" t="s">
        <v>1776</v>
      </c>
      <c r="E990" s="202">
        <v>23</v>
      </c>
    </row>
    <row r="991" spans="2:5" x14ac:dyDescent="0.3">
      <c r="B991" s="119" t="s">
        <v>851</v>
      </c>
      <c r="C991" s="119" t="s">
        <v>852</v>
      </c>
      <c r="D991" s="120" t="s">
        <v>630</v>
      </c>
      <c r="E991" s="202">
        <v>24</v>
      </c>
    </row>
    <row r="992" spans="2:5" x14ac:dyDescent="0.3">
      <c r="B992" s="119" t="s">
        <v>1182</v>
      </c>
      <c r="C992" s="119" t="s">
        <v>1183</v>
      </c>
      <c r="D992" s="120" t="s">
        <v>630</v>
      </c>
      <c r="E992" s="202">
        <v>34</v>
      </c>
    </row>
    <row r="993" spans="2:5" x14ac:dyDescent="0.3">
      <c r="B993" s="119" t="s">
        <v>853</v>
      </c>
      <c r="C993" s="119" t="s">
        <v>854</v>
      </c>
      <c r="D993" s="120" t="s">
        <v>630</v>
      </c>
      <c r="E993" s="202">
        <v>32</v>
      </c>
    </row>
    <row r="994" spans="2:5" x14ac:dyDescent="0.3">
      <c r="B994" s="119" t="s">
        <v>2633</v>
      </c>
      <c r="C994" s="119" t="s">
        <v>2634</v>
      </c>
      <c r="D994" s="120" t="s">
        <v>1776</v>
      </c>
      <c r="E994" s="202">
        <v>11</v>
      </c>
    </row>
    <row r="995" spans="2:5" x14ac:dyDescent="0.3">
      <c r="B995" s="119" t="s">
        <v>2863</v>
      </c>
      <c r="C995" s="119" t="s">
        <v>2864</v>
      </c>
      <c r="D995" s="120" t="s">
        <v>2660</v>
      </c>
      <c r="E995" s="202">
        <v>33</v>
      </c>
    </row>
    <row r="996" spans="2:5" x14ac:dyDescent="0.3">
      <c r="B996" s="119" t="s">
        <v>1326</v>
      </c>
      <c r="C996" s="119" t="s">
        <v>1327</v>
      </c>
      <c r="D996" s="120" t="s">
        <v>630</v>
      </c>
      <c r="E996" s="202">
        <v>11</v>
      </c>
    </row>
    <row r="997" spans="2:5" x14ac:dyDescent="0.3">
      <c r="B997" s="119" t="s">
        <v>1089</v>
      </c>
      <c r="C997" s="119" t="s">
        <v>1090</v>
      </c>
      <c r="D997" s="120" t="s">
        <v>630</v>
      </c>
      <c r="E997" s="202">
        <v>24</v>
      </c>
    </row>
    <row r="998" spans="2:5" x14ac:dyDescent="0.3">
      <c r="B998" s="119" t="s">
        <v>3204</v>
      </c>
      <c r="C998" s="119" t="s">
        <v>3205</v>
      </c>
      <c r="D998" s="120" t="s">
        <v>2899</v>
      </c>
      <c r="E998" s="202">
        <v>12</v>
      </c>
    </row>
    <row r="999" spans="2:5" x14ac:dyDescent="0.3">
      <c r="B999" s="119" t="s">
        <v>2431</v>
      </c>
      <c r="C999" s="119" t="s">
        <v>2432</v>
      </c>
      <c r="D999" s="120" t="s">
        <v>1776</v>
      </c>
      <c r="E999" s="202">
        <v>24</v>
      </c>
    </row>
    <row r="1000" spans="2:5" x14ac:dyDescent="0.3">
      <c r="B1000" s="119" t="s">
        <v>398</v>
      </c>
      <c r="C1000" s="119" t="s">
        <v>399</v>
      </c>
      <c r="D1000" s="120" t="s">
        <v>365</v>
      </c>
      <c r="E1000" s="202">
        <v>12</v>
      </c>
    </row>
    <row r="1001" spans="2:5" x14ac:dyDescent="0.3">
      <c r="B1001" s="119" t="s">
        <v>400</v>
      </c>
      <c r="C1001" s="119" t="s">
        <v>401</v>
      </c>
      <c r="D1001" s="120" t="s">
        <v>365</v>
      </c>
      <c r="E1001" s="202">
        <v>22</v>
      </c>
    </row>
    <row r="1002" spans="2:5" x14ac:dyDescent="0.3">
      <c r="B1002" s="119" t="s">
        <v>1819</v>
      </c>
      <c r="C1002" s="119" t="s">
        <v>1820</v>
      </c>
      <c r="D1002" s="120" t="s">
        <v>1776</v>
      </c>
      <c r="E1002" s="202">
        <v>24</v>
      </c>
    </row>
    <row r="1003" spans="2:5" x14ac:dyDescent="0.3">
      <c r="B1003" s="119" t="s">
        <v>1184</v>
      </c>
      <c r="C1003" s="119" t="s">
        <v>1185</v>
      </c>
      <c r="D1003" s="120" t="s">
        <v>630</v>
      </c>
      <c r="E1003" s="202">
        <v>34</v>
      </c>
    </row>
    <row r="1004" spans="2:5" x14ac:dyDescent="0.3">
      <c r="B1004" s="119" t="s">
        <v>402</v>
      </c>
      <c r="C1004" s="119" t="s">
        <v>403</v>
      </c>
      <c r="D1004" s="120" t="s">
        <v>365</v>
      </c>
      <c r="E1004" s="202">
        <v>24</v>
      </c>
    </row>
    <row r="1005" spans="2:5" x14ac:dyDescent="0.3">
      <c r="B1005" s="119" t="s">
        <v>1464</v>
      </c>
      <c r="C1005" s="119" t="s">
        <v>1465</v>
      </c>
      <c r="D1005" s="120" t="s">
        <v>630</v>
      </c>
      <c r="E1005" s="202">
        <v>22</v>
      </c>
    </row>
    <row r="1006" spans="2:5" x14ac:dyDescent="0.3">
      <c r="B1006" s="119" t="s">
        <v>1704</v>
      </c>
      <c r="C1006" s="119" t="s">
        <v>1705</v>
      </c>
      <c r="D1006" s="120" t="s">
        <v>630</v>
      </c>
      <c r="E1006" s="202">
        <v>12</v>
      </c>
    </row>
    <row r="1007" spans="2:5" x14ac:dyDescent="0.3">
      <c r="B1007" s="119" t="s">
        <v>2815</v>
      </c>
      <c r="C1007" s="119" t="s">
        <v>2816</v>
      </c>
      <c r="D1007" s="120" t="s">
        <v>2660</v>
      </c>
      <c r="E1007" s="202">
        <v>34</v>
      </c>
    </row>
    <row r="1008" spans="2:5" x14ac:dyDescent="0.3">
      <c r="B1008" s="119" t="s">
        <v>319</v>
      </c>
      <c r="C1008" s="119" t="s">
        <v>320</v>
      </c>
      <c r="D1008" s="119" t="s">
        <v>22</v>
      </c>
      <c r="E1008" s="202">
        <v>34</v>
      </c>
    </row>
    <row r="1009" spans="2:5" x14ac:dyDescent="0.3">
      <c r="B1009" s="119" t="s">
        <v>3721</v>
      </c>
      <c r="C1009" s="119" t="s">
        <v>3722</v>
      </c>
      <c r="D1009" s="120" t="s">
        <v>3474</v>
      </c>
      <c r="E1009" s="202">
        <v>24</v>
      </c>
    </row>
    <row r="1010" spans="2:5" x14ac:dyDescent="0.3">
      <c r="B1010" s="119" t="s">
        <v>3334</v>
      </c>
      <c r="C1010" s="119" t="s">
        <v>3335</v>
      </c>
      <c r="D1010" s="120" t="s">
        <v>2899</v>
      </c>
      <c r="E1010" s="202">
        <v>33</v>
      </c>
    </row>
    <row r="1011" spans="2:5" x14ac:dyDescent="0.3">
      <c r="B1011" s="119" t="s">
        <v>1466</v>
      </c>
      <c r="C1011" s="119" t="s">
        <v>1467</v>
      </c>
      <c r="D1011" s="120" t="s">
        <v>630</v>
      </c>
      <c r="E1011" s="202">
        <v>23</v>
      </c>
    </row>
    <row r="1012" spans="2:5" x14ac:dyDescent="0.3">
      <c r="B1012" s="119" t="s">
        <v>855</v>
      </c>
      <c r="C1012" s="119" t="s">
        <v>856</v>
      </c>
      <c r="D1012" s="120" t="s">
        <v>630</v>
      </c>
      <c r="E1012" s="202">
        <v>24</v>
      </c>
    </row>
    <row r="1013" spans="2:5" x14ac:dyDescent="0.3">
      <c r="B1013" s="119" t="s">
        <v>321</v>
      </c>
      <c r="C1013" s="119" t="s">
        <v>322</v>
      </c>
      <c r="D1013" s="119" t="s">
        <v>22</v>
      </c>
      <c r="E1013" s="202">
        <v>34</v>
      </c>
    </row>
    <row r="1014" spans="2:5" x14ac:dyDescent="0.3">
      <c r="B1014" s="119" t="s">
        <v>3216</v>
      </c>
      <c r="C1014" s="119" t="s">
        <v>3217</v>
      </c>
      <c r="D1014" s="120" t="s">
        <v>2899</v>
      </c>
      <c r="E1014" s="202">
        <v>24</v>
      </c>
    </row>
    <row r="1015" spans="2:5" x14ac:dyDescent="0.3">
      <c r="B1015" s="119" t="s">
        <v>323</v>
      </c>
      <c r="C1015" s="119" t="s">
        <v>324</v>
      </c>
      <c r="D1015" s="119" t="s">
        <v>22</v>
      </c>
      <c r="E1015" s="202">
        <v>34</v>
      </c>
    </row>
    <row r="1016" spans="2:5" x14ac:dyDescent="0.3">
      <c r="B1016" s="119" t="s">
        <v>1648</v>
      </c>
      <c r="C1016" s="119" t="s">
        <v>1649</v>
      </c>
      <c r="D1016" s="120" t="s">
        <v>630</v>
      </c>
      <c r="E1016" s="202">
        <v>23</v>
      </c>
    </row>
    <row r="1017" spans="2:5" x14ac:dyDescent="0.3">
      <c r="B1017" s="119" t="s">
        <v>265</v>
      </c>
      <c r="C1017" s="119" t="s">
        <v>266</v>
      </c>
      <c r="D1017" s="119" t="s">
        <v>22</v>
      </c>
      <c r="E1017" s="202">
        <v>33</v>
      </c>
    </row>
    <row r="1018" spans="2:5" x14ac:dyDescent="0.3">
      <c r="B1018" s="119" t="s">
        <v>1750</v>
      </c>
      <c r="C1018" s="119" t="s">
        <v>1751</v>
      </c>
      <c r="D1018" s="120" t="s">
        <v>630</v>
      </c>
      <c r="E1018" s="202">
        <v>34</v>
      </c>
    </row>
    <row r="1019" spans="2:5" x14ac:dyDescent="0.3">
      <c r="B1019" s="119" t="s">
        <v>159</v>
      </c>
      <c r="C1019" s="119" t="s">
        <v>160</v>
      </c>
      <c r="D1019" s="119" t="s">
        <v>22</v>
      </c>
      <c r="E1019" s="202">
        <v>22</v>
      </c>
    </row>
    <row r="1020" spans="2:5" x14ac:dyDescent="0.3">
      <c r="B1020" s="119" t="s">
        <v>3569</v>
      </c>
      <c r="C1020" s="119" t="s">
        <v>3570</v>
      </c>
      <c r="D1020" s="120" t="s">
        <v>3474</v>
      </c>
      <c r="E1020" s="202">
        <v>22</v>
      </c>
    </row>
    <row r="1021" spans="2:5" x14ac:dyDescent="0.3">
      <c r="B1021" s="119" t="s">
        <v>3845</v>
      </c>
      <c r="C1021" s="119" t="s">
        <v>3846</v>
      </c>
      <c r="D1021" s="120" t="s">
        <v>3474</v>
      </c>
      <c r="E1021" s="202">
        <v>23</v>
      </c>
    </row>
    <row r="1022" spans="2:5" x14ac:dyDescent="0.3">
      <c r="B1022" s="119" t="s">
        <v>161</v>
      </c>
      <c r="C1022" s="119" t="s">
        <v>162</v>
      </c>
      <c r="D1022" s="119" t="s">
        <v>22</v>
      </c>
      <c r="E1022" s="202">
        <v>22</v>
      </c>
    </row>
    <row r="1023" spans="2:5" x14ac:dyDescent="0.3">
      <c r="B1023" s="119" t="s">
        <v>1821</v>
      </c>
      <c r="C1023" s="119" t="s">
        <v>1822</v>
      </c>
      <c r="D1023" s="120" t="s">
        <v>1776</v>
      </c>
      <c r="E1023" s="202">
        <v>23</v>
      </c>
    </row>
    <row r="1024" spans="2:5" x14ac:dyDescent="0.3">
      <c r="B1024" s="119" t="s">
        <v>2731</v>
      </c>
      <c r="C1024" s="119" t="s">
        <v>2732</v>
      </c>
      <c r="D1024" s="120" t="s">
        <v>2660</v>
      </c>
      <c r="E1024" s="202">
        <v>23</v>
      </c>
    </row>
    <row r="1025" spans="2:5" x14ac:dyDescent="0.3">
      <c r="B1025" s="119" t="s">
        <v>1650</v>
      </c>
      <c r="C1025" s="119" t="s">
        <v>1651</v>
      </c>
      <c r="D1025" s="120" t="s">
        <v>630</v>
      </c>
      <c r="E1025" s="202">
        <v>12</v>
      </c>
    </row>
    <row r="1026" spans="2:5" x14ac:dyDescent="0.3">
      <c r="B1026" s="119" t="s">
        <v>857</v>
      </c>
      <c r="C1026" s="119" t="s">
        <v>858</v>
      </c>
      <c r="D1026" s="120" t="s">
        <v>630</v>
      </c>
      <c r="E1026" s="202">
        <v>32</v>
      </c>
    </row>
    <row r="1027" spans="2:5" x14ac:dyDescent="0.3">
      <c r="B1027" s="119" t="s">
        <v>1706</v>
      </c>
      <c r="C1027" s="119" t="s">
        <v>1707</v>
      </c>
      <c r="D1027" s="120" t="s">
        <v>630</v>
      </c>
      <c r="E1027" s="202">
        <v>22</v>
      </c>
    </row>
    <row r="1028" spans="2:5" x14ac:dyDescent="0.3">
      <c r="B1028" s="119" t="s">
        <v>1823</v>
      </c>
      <c r="C1028" s="119" t="s">
        <v>1824</v>
      </c>
      <c r="D1028" s="120" t="s">
        <v>1776</v>
      </c>
      <c r="E1028" s="202">
        <v>22</v>
      </c>
    </row>
    <row r="1029" spans="2:5" x14ac:dyDescent="0.3">
      <c r="B1029" s="119" t="s">
        <v>1091</v>
      </c>
      <c r="C1029" s="119" t="s">
        <v>1092</v>
      </c>
      <c r="D1029" s="120" t="s">
        <v>630</v>
      </c>
      <c r="E1029" s="202">
        <v>12</v>
      </c>
    </row>
    <row r="1030" spans="2:5" x14ac:dyDescent="0.3">
      <c r="B1030" s="119" t="s">
        <v>3070</v>
      </c>
      <c r="C1030" s="119" t="s">
        <v>3071</v>
      </c>
      <c r="D1030" s="120" t="s">
        <v>2899</v>
      </c>
      <c r="E1030" s="202">
        <v>23</v>
      </c>
    </row>
    <row r="1031" spans="2:5" x14ac:dyDescent="0.3">
      <c r="B1031" s="119" t="s">
        <v>2817</v>
      </c>
      <c r="C1031" s="119" t="s">
        <v>2818</v>
      </c>
      <c r="D1031" s="120" t="s">
        <v>2660</v>
      </c>
      <c r="E1031" s="202">
        <v>33</v>
      </c>
    </row>
    <row r="1032" spans="2:5" x14ac:dyDescent="0.3">
      <c r="B1032" s="119" t="s">
        <v>2169</v>
      </c>
      <c r="C1032" s="119" t="s">
        <v>2170</v>
      </c>
      <c r="D1032" s="120" t="s">
        <v>1776</v>
      </c>
      <c r="E1032" s="202">
        <v>22</v>
      </c>
    </row>
    <row r="1033" spans="2:5" x14ac:dyDescent="0.3">
      <c r="B1033" s="119" t="s">
        <v>2375</v>
      </c>
      <c r="C1033" s="119" t="s">
        <v>2376</v>
      </c>
      <c r="D1033" s="120" t="s">
        <v>1776</v>
      </c>
      <c r="E1033" s="202">
        <v>24</v>
      </c>
    </row>
    <row r="1034" spans="2:5" x14ac:dyDescent="0.3">
      <c r="B1034" s="119" t="s">
        <v>3987</v>
      </c>
      <c r="C1034" s="119" t="s">
        <v>3988</v>
      </c>
      <c r="D1034" s="120" t="s">
        <v>3474</v>
      </c>
      <c r="E1034" s="202">
        <v>32</v>
      </c>
    </row>
    <row r="1035" spans="2:5" x14ac:dyDescent="0.3">
      <c r="B1035" s="119" t="s">
        <v>2017</v>
      </c>
      <c r="C1035" s="119" t="s">
        <v>2018</v>
      </c>
      <c r="D1035" s="120" t="s">
        <v>1776</v>
      </c>
      <c r="E1035" s="202">
        <v>22</v>
      </c>
    </row>
    <row r="1036" spans="2:5" x14ac:dyDescent="0.3">
      <c r="B1036" s="119" t="s">
        <v>2227</v>
      </c>
      <c r="C1036" s="119" t="s">
        <v>2228</v>
      </c>
      <c r="D1036" s="120" t="s">
        <v>1776</v>
      </c>
      <c r="E1036" s="202">
        <v>24</v>
      </c>
    </row>
    <row r="1037" spans="2:5" x14ac:dyDescent="0.3">
      <c r="B1037" s="119" t="s">
        <v>4198</v>
      </c>
      <c r="C1037" s="119" t="s">
        <v>4199</v>
      </c>
      <c r="D1037" s="120" t="s">
        <v>4033</v>
      </c>
      <c r="E1037" s="202">
        <v>23</v>
      </c>
    </row>
    <row r="1038" spans="2:5" x14ac:dyDescent="0.3">
      <c r="B1038" s="119" t="s">
        <v>1005</v>
      </c>
      <c r="C1038" s="119" t="s">
        <v>1006</v>
      </c>
      <c r="D1038" s="120" t="s">
        <v>630</v>
      </c>
      <c r="E1038" s="202">
        <v>33</v>
      </c>
    </row>
    <row r="1039" spans="2:5" x14ac:dyDescent="0.3">
      <c r="B1039" s="119" t="s">
        <v>1186</v>
      </c>
      <c r="C1039" s="119" t="s">
        <v>1187</v>
      </c>
      <c r="D1039" s="120" t="s">
        <v>630</v>
      </c>
      <c r="E1039" s="202">
        <v>22</v>
      </c>
    </row>
    <row r="1040" spans="2:5" x14ac:dyDescent="0.3">
      <c r="B1040" s="119" t="s">
        <v>4141</v>
      </c>
      <c r="C1040" s="119" t="s">
        <v>4142</v>
      </c>
      <c r="D1040" s="120" t="s">
        <v>4033</v>
      </c>
      <c r="E1040" s="202">
        <v>23</v>
      </c>
    </row>
    <row r="1041" spans="2:5" x14ac:dyDescent="0.3">
      <c r="B1041" s="119" t="s">
        <v>444</v>
      </c>
      <c r="C1041" s="119" t="s">
        <v>445</v>
      </c>
      <c r="D1041" s="120" t="s">
        <v>365</v>
      </c>
      <c r="E1041" s="202">
        <v>34</v>
      </c>
    </row>
    <row r="1042" spans="2:5" x14ac:dyDescent="0.3">
      <c r="B1042" s="119" t="s">
        <v>3432</v>
      </c>
      <c r="C1042" s="119" t="s">
        <v>3433</v>
      </c>
      <c r="D1042" s="120" t="s">
        <v>2899</v>
      </c>
      <c r="E1042" s="202">
        <v>24</v>
      </c>
    </row>
    <row r="1043" spans="2:5" x14ac:dyDescent="0.3">
      <c r="B1043" s="119" t="s">
        <v>2229</v>
      </c>
      <c r="C1043" s="119" t="s">
        <v>2230</v>
      </c>
      <c r="D1043" s="120" t="s">
        <v>1776</v>
      </c>
      <c r="E1043" s="202">
        <v>24</v>
      </c>
    </row>
    <row r="1044" spans="2:5" x14ac:dyDescent="0.3">
      <c r="B1044" s="119" t="s">
        <v>3134</v>
      </c>
      <c r="C1044" s="119" t="s">
        <v>3135</v>
      </c>
      <c r="D1044" s="120" t="s">
        <v>2899</v>
      </c>
      <c r="E1044" s="202">
        <v>33</v>
      </c>
    </row>
    <row r="1045" spans="2:5" x14ac:dyDescent="0.3">
      <c r="B1045" s="119" t="s">
        <v>2019</v>
      </c>
      <c r="C1045" s="119" t="s">
        <v>2020</v>
      </c>
      <c r="D1045" s="120" t="s">
        <v>1776</v>
      </c>
      <c r="E1045" s="202">
        <v>23</v>
      </c>
    </row>
    <row r="1046" spans="2:5" x14ac:dyDescent="0.3">
      <c r="B1046" s="119" t="s">
        <v>1468</v>
      </c>
      <c r="C1046" s="119" t="s">
        <v>1469</v>
      </c>
      <c r="D1046" s="120" t="s">
        <v>630</v>
      </c>
      <c r="E1046" s="202">
        <v>34</v>
      </c>
    </row>
    <row r="1047" spans="2:5" x14ac:dyDescent="0.3">
      <c r="B1047" s="119" t="s">
        <v>446</v>
      </c>
      <c r="C1047" s="119" t="s">
        <v>447</v>
      </c>
      <c r="D1047" s="120" t="s">
        <v>365</v>
      </c>
      <c r="E1047" s="202">
        <v>22</v>
      </c>
    </row>
    <row r="1048" spans="2:5" x14ac:dyDescent="0.3">
      <c r="B1048" s="119" t="s">
        <v>2073</v>
      </c>
      <c r="C1048" s="119" t="s">
        <v>2074</v>
      </c>
      <c r="D1048" s="120" t="s">
        <v>1776</v>
      </c>
      <c r="E1048" s="202">
        <v>23</v>
      </c>
    </row>
    <row r="1049" spans="2:5" x14ac:dyDescent="0.3">
      <c r="B1049" s="119" t="s">
        <v>1564</v>
      </c>
      <c r="C1049" s="119" t="s">
        <v>1565</v>
      </c>
      <c r="D1049" s="120" t="s">
        <v>630</v>
      </c>
      <c r="E1049" s="202">
        <v>22</v>
      </c>
    </row>
    <row r="1050" spans="2:5" x14ac:dyDescent="0.3">
      <c r="B1050" s="119" t="s">
        <v>3571</v>
      </c>
      <c r="C1050" s="119" t="s">
        <v>3572</v>
      </c>
      <c r="D1050" s="120" t="s">
        <v>3474</v>
      </c>
      <c r="E1050" s="202">
        <v>23</v>
      </c>
    </row>
    <row r="1051" spans="2:5" x14ac:dyDescent="0.3">
      <c r="B1051" s="119" t="s">
        <v>3491</v>
      </c>
      <c r="C1051" s="119" t="s">
        <v>3492</v>
      </c>
      <c r="D1051" s="120" t="s">
        <v>3474</v>
      </c>
      <c r="E1051" s="202">
        <v>23</v>
      </c>
    </row>
    <row r="1052" spans="2:5" x14ac:dyDescent="0.3">
      <c r="B1052" s="119" t="s">
        <v>1652</v>
      </c>
      <c r="C1052" s="119" t="s">
        <v>1653</v>
      </c>
      <c r="D1052" s="120" t="s">
        <v>630</v>
      </c>
      <c r="E1052" s="202">
        <v>24</v>
      </c>
    </row>
    <row r="1053" spans="2:5" x14ac:dyDescent="0.3">
      <c r="B1053" s="119" t="s">
        <v>3222</v>
      </c>
      <c r="C1053" s="119" t="s">
        <v>3223</v>
      </c>
      <c r="D1053" s="120" t="s">
        <v>2899</v>
      </c>
      <c r="E1053" s="202">
        <v>34</v>
      </c>
    </row>
    <row r="1054" spans="2:5" x14ac:dyDescent="0.3">
      <c r="B1054" s="119" t="s">
        <v>488</v>
      </c>
      <c r="C1054" s="119" t="s">
        <v>489</v>
      </c>
      <c r="D1054" s="120" t="s">
        <v>365</v>
      </c>
      <c r="E1054" s="202">
        <v>23</v>
      </c>
    </row>
    <row r="1055" spans="2:5" x14ac:dyDescent="0.3">
      <c r="B1055" s="119" t="s">
        <v>3573</v>
      </c>
      <c r="C1055" s="119" t="s">
        <v>3574</v>
      </c>
      <c r="D1055" s="120" t="s">
        <v>3474</v>
      </c>
      <c r="E1055" s="202">
        <v>12</v>
      </c>
    </row>
    <row r="1056" spans="2:5" x14ac:dyDescent="0.3">
      <c r="B1056" s="119" t="s">
        <v>3493</v>
      </c>
      <c r="C1056" s="119" t="s">
        <v>3494</v>
      </c>
      <c r="D1056" s="120" t="s">
        <v>3474</v>
      </c>
      <c r="E1056" s="202">
        <v>24</v>
      </c>
    </row>
    <row r="1057" spans="2:5" x14ac:dyDescent="0.3">
      <c r="B1057" s="119" t="s">
        <v>135</v>
      </c>
      <c r="C1057" s="119" t="s">
        <v>136</v>
      </c>
      <c r="D1057" s="119" t="s">
        <v>22</v>
      </c>
      <c r="E1057" s="202">
        <v>34</v>
      </c>
    </row>
    <row r="1058" spans="2:5" x14ac:dyDescent="0.3">
      <c r="B1058" s="119" t="s">
        <v>1825</v>
      </c>
      <c r="C1058" s="119" t="s">
        <v>1826</v>
      </c>
      <c r="D1058" s="120" t="s">
        <v>1776</v>
      </c>
      <c r="E1058" s="202">
        <v>22</v>
      </c>
    </row>
    <row r="1059" spans="2:5" x14ac:dyDescent="0.3">
      <c r="B1059" s="119" t="s">
        <v>325</v>
      </c>
      <c r="C1059" s="119" t="s">
        <v>326</v>
      </c>
      <c r="D1059" s="119" t="s">
        <v>22</v>
      </c>
      <c r="E1059" s="202">
        <v>34</v>
      </c>
    </row>
    <row r="1060" spans="2:5" x14ac:dyDescent="0.3">
      <c r="B1060" s="119" t="s">
        <v>1270</v>
      </c>
      <c r="C1060" s="119" t="s">
        <v>1271</v>
      </c>
      <c r="D1060" s="120" t="s">
        <v>630</v>
      </c>
      <c r="E1060" s="202">
        <v>32</v>
      </c>
    </row>
    <row r="1061" spans="2:5" x14ac:dyDescent="0.3">
      <c r="B1061" s="119" t="s">
        <v>4143</v>
      </c>
      <c r="C1061" s="119" t="s">
        <v>4144</v>
      </c>
      <c r="D1061" s="120" t="s">
        <v>4033</v>
      </c>
      <c r="E1061" s="202">
        <v>32</v>
      </c>
    </row>
    <row r="1062" spans="2:5" x14ac:dyDescent="0.3">
      <c r="B1062" s="119" t="s">
        <v>1134</v>
      </c>
      <c r="C1062" s="119" t="s">
        <v>1135</v>
      </c>
      <c r="D1062" s="120" t="s">
        <v>630</v>
      </c>
      <c r="E1062" s="202">
        <v>33</v>
      </c>
    </row>
    <row r="1063" spans="2:5" x14ac:dyDescent="0.3">
      <c r="B1063" s="119" t="s">
        <v>3136</v>
      </c>
      <c r="C1063" s="119" t="s">
        <v>3137</v>
      </c>
      <c r="D1063" s="120" t="s">
        <v>2899</v>
      </c>
      <c r="E1063" s="202">
        <v>34</v>
      </c>
    </row>
    <row r="1064" spans="2:5" x14ac:dyDescent="0.3">
      <c r="B1064" s="119" t="s">
        <v>3224</v>
      </c>
      <c r="C1064" s="119" t="s">
        <v>3225</v>
      </c>
      <c r="D1064" s="120" t="s">
        <v>2899</v>
      </c>
      <c r="E1064" s="202">
        <v>23</v>
      </c>
    </row>
    <row r="1065" spans="2:5" x14ac:dyDescent="0.3">
      <c r="B1065" s="119" t="s">
        <v>2171</v>
      </c>
      <c r="C1065" s="119" t="s">
        <v>2172</v>
      </c>
      <c r="D1065" s="120" t="s">
        <v>1776</v>
      </c>
      <c r="E1065" s="202">
        <v>24</v>
      </c>
    </row>
    <row r="1066" spans="2:5" x14ac:dyDescent="0.3">
      <c r="B1066" s="119" t="s">
        <v>735</v>
      </c>
      <c r="C1066" s="119" t="s">
        <v>736</v>
      </c>
      <c r="D1066" s="120" t="s">
        <v>630</v>
      </c>
      <c r="E1066" s="202">
        <v>23</v>
      </c>
    </row>
    <row r="1067" spans="2:5" x14ac:dyDescent="0.3">
      <c r="B1067" s="119" t="s">
        <v>2865</v>
      </c>
      <c r="C1067" s="119" t="s">
        <v>2866</v>
      </c>
      <c r="D1067" s="120" t="s">
        <v>2660</v>
      </c>
      <c r="E1067" s="202">
        <v>32</v>
      </c>
    </row>
    <row r="1068" spans="2:5" x14ac:dyDescent="0.3">
      <c r="B1068" s="119" t="s">
        <v>1328</v>
      </c>
      <c r="C1068" s="119" t="s">
        <v>1329</v>
      </c>
      <c r="D1068" s="120" t="s">
        <v>630</v>
      </c>
      <c r="E1068" s="202">
        <v>11</v>
      </c>
    </row>
    <row r="1069" spans="2:5" x14ac:dyDescent="0.3">
      <c r="B1069" s="119" t="s">
        <v>137</v>
      </c>
      <c r="C1069" s="119" t="s">
        <v>138</v>
      </c>
      <c r="D1069" s="119" t="s">
        <v>22</v>
      </c>
      <c r="E1069" s="202">
        <v>33</v>
      </c>
    </row>
    <row r="1070" spans="2:5" x14ac:dyDescent="0.3">
      <c r="B1070" s="119" t="s">
        <v>4145</v>
      </c>
      <c r="C1070" s="119" t="s">
        <v>4146</v>
      </c>
      <c r="D1070" s="120" t="s">
        <v>4033</v>
      </c>
      <c r="E1070" s="202">
        <v>23</v>
      </c>
    </row>
    <row r="1071" spans="2:5" x14ac:dyDescent="0.3">
      <c r="B1071" s="119" t="s">
        <v>448</v>
      </c>
      <c r="C1071" s="119" t="s">
        <v>449</v>
      </c>
      <c r="D1071" s="120" t="s">
        <v>365</v>
      </c>
      <c r="E1071" s="202">
        <v>23</v>
      </c>
    </row>
    <row r="1072" spans="2:5" x14ac:dyDescent="0.3">
      <c r="B1072" s="119" t="s">
        <v>2075</v>
      </c>
      <c r="C1072" s="119" t="s">
        <v>2076</v>
      </c>
      <c r="D1072" s="120" t="s">
        <v>1776</v>
      </c>
      <c r="E1072" s="202">
        <v>33</v>
      </c>
    </row>
    <row r="1073" spans="2:5" x14ac:dyDescent="0.3">
      <c r="B1073" s="119" t="s">
        <v>211</v>
      </c>
      <c r="C1073" s="119" t="s">
        <v>212</v>
      </c>
      <c r="D1073" s="119" t="s">
        <v>22</v>
      </c>
      <c r="E1073" s="202">
        <v>32</v>
      </c>
    </row>
    <row r="1074" spans="2:5" x14ac:dyDescent="0.3">
      <c r="B1074" s="119" t="s">
        <v>2535</v>
      </c>
      <c r="C1074" s="119" t="s">
        <v>2536</v>
      </c>
      <c r="D1074" s="120" t="s">
        <v>1776</v>
      </c>
      <c r="E1074" s="202">
        <v>23</v>
      </c>
    </row>
    <row r="1075" spans="2:5" x14ac:dyDescent="0.3">
      <c r="B1075" s="119" t="s">
        <v>1368</v>
      </c>
      <c r="C1075" s="119" t="s">
        <v>1369</v>
      </c>
      <c r="D1075" s="120" t="s">
        <v>630</v>
      </c>
      <c r="E1075" s="202">
        <v>34</v>
      </c>
    </row>
    <row r="1076" spans="2:5" x14ac:dyDescent="0.3">
      <c r="B1076" s="119" t="s">
        <v>909</v>
      </c>
      <c r="C1076" s="119" t="s">
        <v>910</v>
      </c>
      <c r="D1076" s="120" t="s">
        <v>630</v>
      </c>
      <c r="E1076" s="202">
        <v>34</v>
      </c>
    </row>
    <row r="1077" spans="2:5" x14ac:dyDescent="0.3">
      <c r="B1077" s="119" t="s">
        <v>1827</v>
      </c>
      <c r="C1077" s="119" t="s">
        <v>1828</v>
      </c>
      <c r="D1077" s="120" t="s">
        <v>1776</v>
      </c>
      <c r="E1077" s="202">
        <v>24</v>
      </c>
    </row>
    <row r="1078" spans="2:5" x14ac:dyDescent="0.3">
      <c r="B1078" s="119" t="s">
        <v>1708</v>
      </c>
      <c r="C1078" s="119" t="s">
        <v>1709</v>
      </c>
      <c r="D1078" s="120" t="s">
        <v>630</v>
      </c>
      <c r="E1078" s="202">
        <v>23</v>
      </c>
    </row>
    <row r="1079" spans="2:5" x14ac:dyDescent="0.3">
      <c r="B1079" s="119" t="s">
        <v>404</v>
      </c>
      <c r="C1079" s="119" t="s">
        <v>405</v>
      </c>
      <c r="D1079" s="120" t="s">
        <v>365</v>
      </c>
      <c r="E1079" s="202">
        <v>23</v>
      </c>
    </row>
    <row r="1080" spans="2:5" x14ac:dyDescent="0.3">
      <c r="B1080" s="119" t="s">
        <v>1829</v>
      </c>
      <c r="C1080" s="119" t="s">
        <v>1830</v>
      </c>
      <c r="D1080" s="120" t="s">
        <v>1776</v>
      </c>
      <c r="E1080" s="202">
        <v>24</v>
      </c>
    </row>
    <row r="1081" spans="2:5" x14ac:dyDescent="0.3">
      <c r="B1081" s="119" t="s">
        <v>3182</v>
      </c>
      <c r="C1081" s="119" t="s">
        <v>3183</v>
      </c>
      <c r="D1081" s="120" t="s">
        <v>2899</v>
      </c>
      <c r="E1081" s="202">
        <v>24</v>
      </c>
    </row>
    <row r="1082" spans="2:5" x14ac:dyDescent="0.3">
      <c r="B1082" s="119" t="s">
        <v>37</v>
      </c>
      <c r="C1082" s="119" t="s">
        <v>38</v>
      </c>
      <c r="D1082" s="119" t="s">
        <v>22</v>
      </c>
      <c r="E1082" s="202">
        <v>24</v>
      </c>
    </row>
    <row r="1083" spans="2:5" x14ac:dyDescent="0.3">
      <c r="B1083" s="119" t="s">
        <v>2231</v>
      </c>
      <c r="C1083" s="119" t="s">
        <v>2232</v>
      </c>
      <c r="D1083" s="120" t="s">
        <v>1776</v>
      </c>
      <c r="E1083" s="202">
        <v>24</v>
      </c>
    </row>
    <row r="1084" spans="2:5" x14ac:dyDescent="0.3">
      <c r="B1084" s="119" t="s">
        <v>3226</v>
      </c>
      <c r="C1084" s="119" t="s">
        <v>3227</v>
      </c>
      <c r="D1084" s="120" t="s">
        <v>2899</v>
      </c>
      <c r="E1084" s="202">
        <v>23</v>
      </c>
    </row>
    <row r="1085" spans="2:5" x14ac:dyDescent="0.3">
      <c r="B1085" s="119" t="s">
        <v>490</v>
      </c>
      <c r="C1085" s="119" t="s">
        <v>491</v>
      </c>
      <c r="D1085" s="120" t="s">
        <v>365</v>
      </c>
      <c r="E1085" s="202">
        <v>24</v>
      </c>
    </row>
    <row r="1086" spans="2:5" x14ac:dyDescent="0.3">
      <c r="B1086" s="119" t="s">
        <v>125</v>
      </c>
      <c r="C1086" s="119" t="s">
        <v>126</v>
      </c>
      <c r="D1086" s="119" t="s">
        <v>22</v>
      </c>
      <c r="E1086" s="202">
        <v>34</v>
      </c>
    </row>
    <row r="1087" spans="2:5" x14ac:dyDescent="0.3">
      <c r="B1087" s="119" t="s">
        <v>3495</v>
      </c>
      <c r="C1087" s="119" t="s">
        <v>3496</v>
      </c>
      <c r="D1087" s="120" t="s">
        <v>3474</v>
      </c>
      <c r="E1087" s="202">
        <v>23</v>
      </c>
    </row>
    <row r="1088" spans="2:5" x14ac:dyDescent="0.3">
      <c r="B1088" s="119" t="s">
        <v>1582</v>
      </c>
      <c r="C1088" s="119" t="s">
        <v>1583</v>
      </c>
      <c r="D1088" s="120" t="s">
        <v>630</v>
      </c>
      <c r="E1088" s="202">
        <v>22</v>
      </c>
    </row>
    <row r="1089" spans="2:5" x14ac:dyDescent="0.3">
      <c r="B1089" s="119" t="s">
        <v>1654</v>
      </c>
      <c r="C1089" s="119" t="s">
        <v>1655</v>
      </c>
      <c r="D1089" s="120" t="s">
        <v>630</v>
      </c>
      <c r="E1089" s="202">
        <v>24</v>
      </c>
    </row>
    <row r="1090" spans="2:5" x14ac:dyDescent="0.3">
      <c r="B1090" s="119" t="s">
        <v>2789</v>
      </c>
      <c r="C1090" s="119" t="s">
        <v>2790</v>
      </c>
      <c r="D1090" s="120" t="s">
        <v>2660</v>
      </c>
      <c r="E1090" s="202">
        <v>34</v>
      </c>
    </row>
    <row r="1091" spans="2:5" x14ac:dyDescent="0.3">
      <c r="B1091" s="119" t="s">
        <v>3575</v>
      </c>
      <c r="C1091" s="119" t="s">
        <v>3576</v>
      </c>
      <c r="D1091" s="120" t="s">
        <v>3474</v>
      </c>
      <c r="E1091" s="202">
        <v>22</v>
      </c>
    </row>
    <row r="1092" spans="2:5" x14ac:dyDescent="0.3">
      <c r="B1092" s="119" t="s">
        <v>492</v>
      </c>
      <c r="C1092" s="119" t="s">
        <v>493</v>
      </c>
      <c r="D1092" s="120" t="s">
        <v>365</v>
      </c>
      <c r="E1092" s="202">
        <v>24</v>
      </c>
    </row>
    <row r="1093" spans="2:5" x14ac:dyDescent="0.3">
      <c r="B1093" s="119" t="s">
        <v>1093</v>
      </c>
      <c r="C1093" s="119" t="s">
        <v>493</v>
      </c>
      <c r="D1093" s="120" t="s">
        <v>630</v>
      </c>
      <c r="E1093" s="202">
        <v>24</v>
      </c>
    </row>
    <row r="1094" spans="2:5" x14ac:dyDescent="0.3">
      <c r="B1094" s="119" t="s">
        <v>3150</v>
      </c>
      <c r="C1094" s="119" t="s">
        <v>3151</v>
      </c>
      <c r="D1094" s="120" t="s">
        <v>2899</v>
      </c>
      <c r="E1094" s="202">
        <v>34</v>
      </c>
    </row>
    <row r="1095" spans="2:5" x14ac:dyDescent="0.3">
      <c r="B1095" s="119" t="s">
        <v>149</v>
      </c>
      <c r="C1095" s="119" t="s">
        <v>150</v>
      </c>
      <c r="D1095" s="119" t="s">
        <v>22</v>
      </c>
      <c r="E1095" s="202">
        <v>34</v>
      </c>
    </row>
    <row r="1096" spans="2:5" x14ac:dyDescent="0.3">
      <c r="B1096" s="119" t="s">
        <v>2233</v>
      </c>
      <c r="C1096" s="119" t="s">
        <v>2234</v>
      </c>
      <c r="D1096" s="120" t="s">
        <v>1776</v>
      </c>
      <c r="E1096" s="202">
        <v>23</v>
      </c>
    </row>
    <row r="1097" spans="2:5" x14ac:dyDescent="0.3">
      <c r="B1097" s="119" t="s">
        <v>2819</v>
      </c>
      <c r="C1097" s="119" t="s">
        <v>2820</v>
      </c>
      <c r="D1097" s="120" t="s">
        <v>2660</v>
      </c>
      <c r="E1097" s="202">
        <v>34</v>
      </c>
    </row>
    <row r="1098" spans="2:5" x14ac:dyDescent="0.3">
      <c r="B1098" s="119" t="s">
        <v>39</v>
      </c>
      <c r="C1098" s="119" t="s">
        <v>40</v>
      </c>
      <c r="D1098" s="119" t="s">
        <v>22</v>
      </c>
      <c r="E1098" s="202">
        <v>12</v>
      </c>
    </row>
    <row r="1099" spans="2:5" x14ac:dyDescent="0.3">
      <c r="B1099" s="119" t="s">
        <v>1330</v>
      </c>
      <c r="C1099" s="119" t="s">
        <v>1331</v>
      </c>
      <c r="D1099" s="120" t="s">
        <v>630</v>
      </c>
      <c r="E1099" s="202">
        <v>23</v>
      </c>
    </row>
    <row r="1100" spans="2:5" x14ac:dyDescent="0.3">
      <c r="B1100" s="119" t="s">
        <v>1831</v>
      </c>
      <c r="C1100" s="119" t="s">
        <v>1832</v>
      </c>
      <c r="D1100" s="120" t="s">
        <v>1776</v>
      </c>
      <c r="E1100" s="202">
        <v>32</v>
      </c>
    </row>
    <row r="1101" spans="2:5" x14ac:dyDescent="0.3">
      <c r="B1101" s="119" t="s">
        <v>1188</v>
      </c>
      <c r="C1101" s="119" t="s">
        <v>1189</v>
      </c>
      <c r="D1101" s="120" t="s">
        <v>630</v>
      </c>
      <c r="E1101" s="202">
        <v>34</v>
      </c>
    </row>
    <row r="1102" spans="2:5" x14ac:dyDescent="0.3">
      <c r="B1102" s="119" t="s">
        <v>3723</v>
      </c>
      <c r="C1102" s="119" t="s">
        <v>3724</v>
      </c>
      <c r="D1102" s="120" t="s">
        <v>3474</v>
      </c>
      <c r="E1102" s="202">
        <v>23</v>
      </c>
    </row>
    <row r="1103" spans="2:5" x14ac:dyDescent="0.3">
      <c r="B1103" s="119" t="s">
        <v>2173</v>
      </c>
      <c r="C1103" s="119" t="s">
        <v>2174</v>
      </c>
      <c r="D1103" s="120" t="s">
        <v>1776</v>
      </c>
      <c r="E1103" s="202">
        <v>24</v>
      </c>
    </row>
    <row r="1104" spans="2:5" x14ac:dyDescent="0.3">
      <c r="B1104" s="119" t="s">
        <v>2377</v>
      </c>
      <c r="C1104" s="119" t="s">
        <v>2378</v>
      </c>
      <c r="D1104" s="120" t="s">
        <v>1776</v>
      </c>
      <c r="E1104" s="202">
        <v>34</v>
      </c>
    </row>
    <row r="1105" spans="2:5" x14ac:dyDescent="0.3">
      <c r="B1105" s="119" t="s">
        <v>3160</v>
      </c>
      <c r="C1105" s="119" t="s">
        <v>3161</v>
      </c>
      <c r="D1105" s="120" t="s">
        <v>2899</v>
      </c>
      <c r="E1105" s="202">
        <v>32</v>
      </c>
    </row>
    <row r="1106" spans="2:5" x14ac:dyDescent="0.3">
      <c r="B1106" s="119" t="s">
        <v>3456</v>
      </c>
      <c r="C1106" s="119" t="s">
        <v>3457</v>
      </c>
      <c r="D1106" s="120" t="s">
        <v>2899</v>
      </c>
      <c r="E1106" s="202">
        <v>23</v>
      </c>
    </row>
    <row r="1107" spans="2:5" x14ac:dyDescent="0.3">
      <c r="B1107" s="119" t="s">
        <v>3434</v>
      </c>
      <c r="C1107" s="119" t="s">
        <v>3435</v>
      </c>
      <c r="D1107" s="120" t="s">
        <v>2899</v>
      </c>
      <c r="E1107" s="202">
        <v>23</v>
      </c>
    </row>
    <row r="1108" spans="2:5" x14ac:dyDescent="0.3">
      <c r="B1108" s="119" t="s">
        <v>3336</v>
      </c>
      <c r="C1108" s="119" t="s">
        <v>3337</v>
      </c>
      <c r="D1108" s="120" t="s">
        <v>2899</v>
      </c>
      <c r="E1108" s="202">
        <v>22</v>
      </c>
    </row>
    <row r="1109" spans="2:5" x14ac:dyDescent="0.3">
      <c r="B1109" s="119" t="s">
        <v>3921</v>
      </c>
      <c r="C1109" s="119" t="s">
        <v>3922</v>
      </c>
      <c r="D1109" s="120" t="s">
        <v>3474</v>
      </c>
      <c r="E1109" s="202">
        <v>23</v>
      </c>
    </row>
    <row r="1110" spans="2:5" x14ac:dyDescent="0.3">
      <c r="B1110" s="119" t="s">
        <v>3577</v>
      </c>
      <c r="C1110" s="119" t="s">
        <v>3578</v>
      </c>
      <c r="D1110" s="120" t="s">
        <v>3474</v>
      </c>
      <c r="E1110" s="202">
        <v>23</v>
      </c>
    </row>
    <row r="1111" spans="2:5" x14ac:dyDescent="0.3">
      <c r="B1111" s="119" t="s">
        <v>2175</v>
      </c>
      <c r="C1111" s="119" t="s">
        <v>2176</v>
      </c>
      <c r="D1111" s="120" t="s">
        <v>1776</v>
      </c>
      <c r="E1111" s="202">
        <v>22</v>
      </c>
    </row>
    <row r="1112" spans="2:5" x14ac:dyDescent="0.3">
      <c r="B1112" s="119" t="s">
        <v>3228</v>
      </c>
      <c r="C1112" s="119" t="s">
        <v>3229</v>
      </c>
      <c r="D1112" s="120" t="s">
        <v>2899</v>
      </c>
      <c r="E1112" s="202">
        <v>24</v>
      </c>
    </row>
    <row r="1113" spans="2:5" x14ac:dyDescent="0.3">
      <c r="B1113" s="119" t="s">
        <v>3923</v>
      </c>
      <c r="C1113" s="119" t="s">
        <v>3924</v>
      </c>
      <c r="D1113" s="120" t="s">
        <v>3474</v>
      </c>
      <c r="E1113" s="202">
        <v>24</v>
      </c>
    </row>
    <row r="1114" spans="2:5" x14ac:dyDescent="0.3">
      <c r="B1114" s="119" t="s">
        <v>959</v>
      </c>
      <c r="C1114" s="119" t="s">
        <v>960</v>
      </c>
      <c r="D1114" s="120" t="s">
        <v>630</v>
      </c>
      <c r="E1114" s="202">
        <v>34</v>
      </c>
    </row>
    <row r="1115" spans="2:5" x14ac:dyDescent="0.3">
      <c r="B1115" s="119" t="s">
        <v>3497</v>
      </c>
      <c r="C1115" s="119" t="s">
        <v>3498</v>
      </c>
      <c r="D1115" s="120" t="s">
        <v>3474</v>
      </c>
      <c r="E1115" s="202">
        <v>23</v>
      </c>
    </row>
    <row r="1116" spans="2:5" x14ac:dyDescent="0.3">
      <c r="B1116" s="119" t="s">
        <v>1370</v>
      </c>
      <c r="C1116" s="119" t="s">
        <v>1371</v>
      </c>
      <c r="D1116" s="120" t="s">
        <v>630</v>
      </c>
      <c r="E1116" s="202">
        <v>24</v>
      </c>
    </row>
    <row r="1117" spans="2:5" x14ac:dyDescent="0.3">
      <c r="B1117" s="119" t="s">
        <v>2021</v>
      </c>
      <c r="C1117" s="119" t="s">
        <v>2022</v>
      </c>
      <c r="D1117" s="120" t="s">
        <v>1776</v>
      </c>
      <c r="E1117" s="202">
        <v>34</v>
      </c>
    </row>
    <row r="1118" spans="2:5" x14ac:dyDescent="0.3">
      <c r="B1118" s="119" t="s">
        <v>3579</v>
      </c>
      <c r="C1118" s="119" t="s">
        <v>3580</v>
      </c>
      <c r="D1118" s="120" t="s">
        <v>3474</v>
      </c>
      <c r="E1118" s="202">
        <v>22</v>
      </c>
    </row>
    <row r="1119" spans="2:5" x14ac:dyDescent="0.3">
      <c r="B1119" s="119" t="s">
        <v>3781</v>
      </c>
      <c r="C1119" s="119" t="s">
        <v>3782</v>
      </c>
      <c r="D1119" s="120" t="s">
        <v>3474</v>
      </c>
      <c r="E1119" s="202">
        <v>34</v>
      </c>
    </row>
    <row r="1120" spans="2:5" x14ac:dyDescent="0.3">
      <c r="B1120" s="119" t="s">
        <v>3581</v>
      </c>
      <c r="C1120" s="119" t="s">
        <v>3582</v>
      </c>
      <c r="D1120" s="120" t="s">
        <v>3474</v>
      </c>
      <c r="E1120" s="202">
        <v>22</v>
      </c>
    </row>
    <row r="1121" spans="2:5" x14ac:dyDescent="0.3">
      <c r="B1121" s="119" t="s">
        <v>2307</v>
      </c>
      <c r="C1121" s="119" t="s">
        <v>2308</v>
      </c>
      <c r="D1121" s="120" t="s">
        <v>1776</v>
      </c>
      <c r="E1121" s="202">
        <v>34</v>
      </c>
    </row>
    <row r="1122" spans="2:5" x14ac:dyDescent="0.3">
      <c r="B1122" s="119" t="s">
        <v>267</v>
      </c>
      <c r="C1122" s="119" t="s">
        <v>268</v>
      </c>
      <c r="D1122" s="119" t="s">
        <v>22</v>
      </c>
      <c r="E1122" s="202">
        <v>33</v>
      </c>
    </row>
    <row r="1123" spans="2:5" x14ac:dyDescent="0.3">
      <c r="B1123" s="119" t="s">
        <v>1470</v>
      </c>
      <c r="C1123" s="119" t="s">
        <v>1471</v>
      </c>
      <c r="D1123" s="120" t="s">
        <v>630</v>
      </c>
      <c r="E1123" s="202">
        <v>24</v>
      </c>
    </row>
    <row r="1124" spans="2:5" x14ac:dyDescent="0.3">
      <c r="B1124" s="119" t="s">
        <v>4062</v>
      </c>
      <c r="C1124" s="119" t="s">
        <v>4063</v>
      </c>
      <c r="D1124" s="120" t="s">
        <v>4033</v>
      </c>
      <c r="E1124" s="202">
        <v>22</v>
      </c>
    </row>
    <row r="1125" spans="2:5" x14ac:dyDescent="0.3">
      <c r="B1125" s="119" t="s">
        <v>3925</v>
      </c>
      <c r="C1125" s="119" t="s">
        <v>3926</v>
      </c>
      <c r="D1125" s="120" t="s">
        <v>3474</v>
      </c>
      <c r="E1125" s="202">
        <v>24</v>
      </c>
    </row>
    <row r="1126" spans="2:5" x14ac:dyDescent="0.3">
      <c r="B1126" s="119" t="s">
        <v>2992</v>
      </c>
      <c r="C1126" s="119" t="s">
        <v>2993</v>
      </c>
      <c r="D1126" s="120" t="s">
        <v>2899</v>
      </c>
      <c r="E1126" s="202">
        <v>23</v>
      </c>
    </row>
    <row r="1127" spans="2:5" x14ac:dyDescent="0.3">
      <c r="B1127" s="119" t="s">
        <v>3338</v>
      </c>
      <c r="C1127" s="119" t="s">
        <v>3339</v>
      </c>
      <c r="D1127" s="120" t="s">
        <v>2899</v>
      </c>
      <c r="E1127" s="202">
        <v>34</v>
      </c>
    </row>
    <row r="1128" spans="2:5" x14ac:dyDescent="0.3">
      <c r="B1128" s="119" t="s">
        <v>87</v>
      </c>
      <c r="C1128" s="119" t="s">
        <v>88</v>
      </c>
      <c r="D1128" s="119" t="s">
        <v>22</v>
      </c>
      <c r="E1128" s="202">
        <v>34</v>
      </c>
    </row>
    <row r="1129" spans="2:5" x14ac:dyDescent="0.3">
      <c r="B1129" s="119" t="s">
        <v>3408</v>
      </c>
      <c r="C1129" s="119" t="s">
        <v>3409</v>
      </c>
      <c r="D1129" s="120" t="s">
        <v>2899</v>
      </c>
      <c r="E1129" s="202">
        <v>34</v>
      </c>
    </row>
    <row r="1130" spans="2:5" x14ac:dyDescent="0.3">
      <c r="B1130" s="119" t="s">
        <v>237</v>
      </c>
      <c r="C1130" s="119" t="s">
        <v>238</v>
      </c>
      <c r="D1130" s="119" t="s">
        <v>22</v>
      </c>
      <c r="E1130" s="202">
        <v>22</v>
      </c>
    </row>
    <row r="1131" spans="2:5" x14ac:dyDescent="0.3">
      <c r="B1131" s="119" t="s">
        <v>1272</v>
      </c>
      <c r="C1131" s="119" t="s">
        <v>1273</v>
      </c>
      <c r="D1131" s="120" t="s">
        <v>630</v>
      </c>
      <c r="E1131" s="202">
        <v>33</v>
      </c>
    </row>
    <row r="1132" spans="2:5" x14ac:dyDescent="0.3">
      <c r="B1132" s="119" t="s">
        <v>163</v>
      </c>
      <c r="C1132" s="119" t="s">
        <v>164</v>
      </c>
      <c r="D1132" s="119" t="s">
        <v>22</v>
      </c>
      <c r="E1132" s="202">
        <v>12</v>
      </c>
    </row>
    <row r="1133" spans="2:5" x14ac:dyDescent="0.3">
      <c r="B1133" s="119" t="s">
        <v>41</v>
      </c>
      <c r="C1133" s="119" t="s">
        <v>42</v>
      </c>
      <c r="D1133" s="119" t="s">
        <v>22</v>
      </c>
      <c r="E1133" s="202">
        <v>22</v>
      </c>
    </row>
    <row r="1134" spans="2:5" x14ac:dyDescent="0.3">
      <c r="B1134" s="119" t="s">
        <v>2309</v>
      </c>
      <c r="C1134" s="119" t="s">
        <v>2310</v>
      </c>
      <c r="D1134" s="120" t="s">
        <v>1776</v>
      </c>
      <c r="E1134" s="202">
        <v>33</v>
      </c>
    </row>
    <row r="1135" spans="2:5" x14ac:dyDescent="0.3">
      <c r="B1135" s="119" t="s">
        <v>580</v>
      </c>
      <c r="C1135" s="119" t="s">
        <v>581</v>
      </c>
      <c r="D1135" s="120" t="s">
        <v>365</v>
      </c>
      <c r="E1135" s="202">
        <v>24</v>
      </c>
    </row>
    <row r="1136" spans="2:5" x14ac:dyDescent="0.3">
      <c r="B1136" s="119" t="s">
        <v>139</v>
      </c>
      <c r="C1136" s="119" t="s">
        <v>140</v>
      </c>
      <c r="D1136" s="119" t="s">
        <v>22</v>
      </c>
      <c r="E1136" s="202">
        <v>34</v>
      </c>
    </row>
    <row r="1137" spans="2:5" x14ac:dyDescent="0.3">
      <c r="B1137" s="119" t="s">
        <v>2131</v>
      </c>
      <c r="C1137" s="119" t="s">
        <v>2132</v>
      </c>
      <c r="D1137" s="120" t="s">
        <v>1776</v>
      </c>
      <c r="E1137" s="202">
        <v>22</v>
      </c>
    </row>
    <row r="1138" spans="2:5" x14ac:dyDescent="0.3">
      <c r="B1138" s="119" t="s">
        <v>667</v>
      </c>
      <c r="C1138" s="119" t="s">
        <v>668</v>
      </c>
      <c r="D1138" s="120" t="s">
        <v>630</v>
      </c>
      <c r="E1138" s="202">
        <v>24</v>
      </c>
    </row>
    <row r="1139" spans="2:5" x14ac:dyDescent="0.3">
      <c r="B1139" s="119" t="s">
        <v>2235</v>
      </c>
      <c r="C1139" s="119" t="s">
        <v>2236</v>
      </c>
      <c r="D1139" s="120" t="s">
        <v>1776</v>
      </c>
      <c r="E1139" s="202">
        <v>12</v>
      </c>
    </row>
    <row r="1140" spans="2:5" x14ac:dyDescent="0.3">
      <c r="B1140" s="119" t="s">
        <v>2867</v>
      </c>
      <c r="C1140" s="119" t="s">
        <v>2868</v>
      </c>
      <c r="D1140" s="120" t="s">
        <v>2660</v>
      </c>
      <c r="E1140" s="202">
        <v>33</v>
      </c>
    </row>
    <row r="1141" spans="2:5" x14ac:dyDescent="0.3">
      <c r="B1141" s="119" t="s">
        <v>2023</v>
      </c>
      <c r="C1141" s="119" t="s">
        <v>2024</v>
      </c>
      <c r="D1141" s="120" t="s">
        <v>1776</v>
      </c>
      <c r="E1141" s="202">
        <v>34</v>
      </c>
    </row>
    <row r="1142" spans="2:5" x14ac:dyDescent="0.3">
      <c r="B1142" s="119" t="s">
        <v>1833</v>
      </c>
      <c r="C1142" s="119" t="s">
        <v>1834</v>
      </c>
      <c r="D1142" s="120" t="s">
        <v>1776</v>
      </c>
      <c r="E1142" s="202">
        <v>24</v>
      </c>
    </row>
    <row r="1143" spans="2:5" x14ac:dyDescent="0.3">
      <c r="B1143" s="119" t="s">
        <v>2537</v>
      </c>
      <c r="C1143" s="119" t="s">
        <v>2538</v>
      </c>
      <c r="D1143" s="120" t="s">
        <v>1776</v>
      </c>
      <c r="E1143" s="202">
        <v>22</v>
      </c>
    </row>
    <row r="1144" spans="2:5" x14ac:dyDescent="0.3">
      <c r="B1144" s="119" t="s">
        <v>2635</v>
      </c>
      <c r="C1144" s="119" t="s">
        <v>2636</v>
      </c>
      <c r="D1144" s="120" t="s">
        <v>1776</v>
      </c>
      <c r="E1144" s="202">
        <v>22</v>
      </c>
    </row>
    <row r="1145" spans="2:5" x14ac:dyDescent="0.3">
      <c r="B1145" s="119" t="s">
        <v>1472</v>
      </c>
      <c r="C1145" s="119" t="s">
        <v>1473</v>
      </c>
      <c r="D1145" s="120" t="s">
        <v>630</v>
      </c>
      <c r="E1145" s="202">
        <v>22</v>
      </c>
    </row>
    <row r="1146" spans="2:5" x14ac:dyDescent="0.3">
      <c r="B1146" s="119" t="s">
        <v>2733</v>
      </c>
      <c r="C1146" s="119" t="s">
        <v>2734</v>
      </c>
      <c r="D1146" s="120" t="s">
        <v>2660</v>
      </c>
      <c r="E1146" s="202">
        <v>22</v>
      </c>
    </row>
    <row r="1147" spans="2:5" x14ac:dyDescent="0.3">
      <c r="B1147" s="119" t="s">
        <v>1190</v>
      </c>
      <c r="C1147" s="119" t="s">
        <v>1191</v>
      </c>
      <c r="D1147" s="120" t="s">
        <v>630</v>
      </c>
      <c r="E1147" s="202">
        <v>22</v>
      </c>
    </row>
    <row r="1148" spans="2:5" x14ac:dyDescent="0.3">
      <c r="B1148" s="119" t="s">
        <v>2025</v>
      </c>
      <c r="C1148" s="119" t="s">
        <v>2026</v>
      </c>
      <c r="D1148" s="120" t="s">
        <v>1776</v>
      </c>
      <c r="E1148" s="202">
        <v>22</v>
      </c>
    </row>
    <row r="1149" spans="2:5" x14ac:dyDescent="0.3">
      <c r="B1149" s="119" t="s">
        <v>1919</v>
      </c>
      <c r="C1149" s="119" t="s">
        <v>1920</v>
      </c>
      <c r="D1149" s="120" t="s">
        <v>1776</v>
      </c>
      <c r="E1149" s="202">
        <v>23</v>
      </c>
    </row>
    <row r="1150" spans="2:5" x14ac:dyDescent="0.3">
      <c r="B1150" s="119" t="s">
        <v>3162</v>
      </c>
      <c r="C1150" s="119" t="s">
        <v>3163</v>
      </c>
      <c r="D1150" s="120" t="s">
        <v>2899</v>
      </c>
      <c r="E1150" s="202">
        <v>33</v>
      </c>
    </row>
    <row r="1151" spans="2:5" x14ac:dyDescent="0.3">
      <c r="B1151" s="119" t="s">
        <v>1372</v>
      </c>
      <c r="C1151" s="119" t="s">
        <v>1373</v>
      </c>
      <c r="D1151" s="120" t="s">
        <v>630</v>
      </c>
      <c r="E1151" s="202">
        <v>11</v>
      </c>
    </row>
    <row r="1152" spans="2:5" x14ac:dyDescent="0.3">
      <c r="B1152" s="119" t="s">
        <v>213</v>
      </c>
      <c r="C1152" s="119" t="s">
        <v>214</v>
      </c>
      <c r="D1152" s="119" t="s">
        <v>22</v>
      </c>
      <c r="E1152" s="202">
        <v>32</v>
      </c>
    </row>
    <row r="1153" spans="2:5" x14ac:dyDescent="0.3">
      <c r="B1153" s="119" t="s">
        <v>859</v>
      </c>
      <c r="C1153" s="119" t="s">
        <v>860</v>
      </c>
      <c r="D1153" s="120" t="s">
        <v>630</v>
      </c>
      <c r="E1153" s="202">
        <v>34</v>
      </c>
    </row>
    <row r="1154" spans="2:5" x14ac:dyDescent="0.3">
      <c r="B1154" s="119" t="s">
        <v>669</v>
      </c>
      <c r="C1154" s="119" t="s">
        <v>670</v>
      </c>
      <c r="D1154" s="120" t="s">
        <v>630</v>
      </c>
      <c r="E1154" s="202">
        <v>23</v>
      </c>
    </row>
    <row r="1155" spans="2:5" x14ac:dyDescent="0.3">
      <c r="B1155" s="119" t="s">
        <v>355</v>
      </c>
      <c r="C1155" s="119" t="s">
        <v>356</v>
      </c>
      <c r="D1155" s="119" t="s">
        <v>22</v>
      </c>
      <c r="E1155" s="202">
        <v>34</v>
      </c>
    </row>
    <row r="1156" spans="2:5" x14ac:dyDescent="0.3">
      <c r="B1156" s="119" t="s">
        <v>89</v>
      </c>
      <c r="C1156" s="119" t="s">
        <v>90</v>
      </c>
      <c r="D1156" s="119" t="s">
        <v>22</v>
      </c>
      <c r="E1156" s="202">
        <v>34</v>
      </c>
    </row>
    <row r="1157" spans="2:5" x14ac:dyDescent="0.3">
      <c r="B1157" s="119" t="s">
        <v>2325</v>
      </c>
      <c r="C1157" s="119" t="s">
        <v>2326</v>
      </c>
      <c r="D1157" s="120" t="s">
        <v>1776</v>
      </c>
      <c r="E1157" s="202">
        <v>34</v>
      </c>
    </row>
    <row r="1158" spans="2:5" x14ac:dyDescent="0.3">
      <c r="B1158" s="119" t="s">
        <v>3583</v>
      </c>
      <c r="C1158" s="119" t="s">
        <v>3584</v>
      </c>
      <c r="D1158" s="120" t="s">
        <v>3474</v>
      </c>
      <c r="E1158" s="202">
        <v>33</v>
      </c>
    </row>
    <row r="1159" spans="2:5" x14ac:dyDescent="0.3">
      <c r="B1159" s="119" t="s">
        <v>1474</v>
      </c>
      <c r="C1159" s="119" t="s">
        <v>1475</v>
      </c>
      <c r="D1159" s="120" t="s">
        <v>630</v>
      </c>
      <c r="E1159" s="202">
        <v>23</v>
      </c>
    </row>
    <row r="1160" spans="2:5" x14ac:dyDescent="0.3">
      <c r="B1160" s="119" t="s">
        <v>269</v>
      </c>
      <c r="C1160" s="119" t="s">
        <v>270</v>
      </c>
      <c r="D1160" s="119" t="s">
        <v>22</v>
      </c>
      <c r="E1160" s="202">
        <v>33</v>
      </c>
    </row>
    <row r="1161" spans="2:5" x14ac:dyDescent="0.3">
      <c r="B1161" s="119" t="s">
        <v>215</v>
      </c>
      <c r="C1161" s="119" t="s">
        <v>216</v>
      </c>
      <c r="D1161" s="119" t="s">
        <v>22</v>
      </c>
      <c r="E1161" s="202">
        <v>33</v>
      </c>
    </row>
    <row r="1162" spans="2:5" x14ac:dyDescent="0.3">
      <c r="B1162" s="119" t="s">
        <v>1059</v>
      </c>
      <c r="C1162" s="119" t="s">
        <v>1060</v>
      </c>
      <c r="D1162" s="120" t="s">
        <v>630</v>
      </c>
      <c r="E1162" s="202">
        <v>24</v>
      </c>
    </row>
    <row r="1163" spans="2:5" x14ac:dyDescent="0.3">
      <c r="B1163" s="119" t="s">
        <v>2311</v>
      </c>
      <c r="C1163" s="119" t="s">
        <v>2312</v>
      </c>
      <c r="D1163" s="120" t="s">
        <v>1776</v>
      </c>
      <c r="E1163" s="202">
        <v>34</v>
      </c>
    </row>
    <row r="1164" spans="2:5" x14ac:dyDescent="0.3">
      <c r="B1164" s="119" t="s">
        <v>1274</v>
      </c>
      <c r="C1164" s="119" t="s">
        <v>1275</v>
      </c>
      <c r="D1164" s="120" t="s">
        <v>630</v>
      </c>
      <c r="E1164" s="202">
        <v>34</v>
      </c>
    </row>
    <row r="1165" spans="2:5" x14ac:dyDescent="0.3">
      <c r="B1165" s="119" t="s">
        <v>3725</v>
      </c>
      <c r="C1165" s="119" t="s">
        <v>3726</v>
      </c>
      <c r="D1165" s="120" t="s">
        <v>3474</v>
      </c>
      <c r="E1165" s="202">
        <v>23</v>
      </c>
    </row>
    <row r="1166" spans="2:5" x14ac:dyDescent="0.3">
      <c r="B1166" s="119" t="s">
        <v>3727</v>
      </c>
      <c r="C1166" s="119" t="s">
        <v>3728</v>
      </c>
      <c r="D1166" s="120" t="s">
        <v>3474</v>
      </c>
      <c r="E1166" s="202">
        <v>24</v>
      </c>
    </row>
    <row r="1167" spans="2:5" x14ac:dyDescent="0.3">
      <c r="B1167" s="119" t="s">
        <v>2133</v>
      </c>
      <c r="C1167" s="119" t="s">
        <v>2134</v>
      </c>
      <c r="D1167" s="120" t="s">
        <v>1776</v>
      </c>
      <c r="E1167" s="202">
        <v>23</v>
      </c>
    </row>
    <row r="1168" spans="2:5" x14ac:dyDescent="0.3">
      <c r="B1168" s="119" t="s">
        <v>2869</v>
      </c>
      <c r="C1168" s="119" t="s">
        <v>2870</v>
      </c>
      <c r="D1168" s="120" t="s">
        <v>2660</v>
      </c>
      <c r="E1168" s="202">
        <v>33</v>
      </c>
    </row>
    <row r="1169" spans="2:5" x14ac:dyDescent="0.3">
      <c r="B1169" s="119" t="s">
        <v>2539</v>
      </c>
      <c r="C1169" s="119" t="s">
        <v>2540</v>
      </c>
      <c r="D1169" s="120" t="s">
        <v>1776</v>
      </c>
      <c r="E1169" s="202">
        <v>24</v>
      </c>
    </row>
    <row r="1170" spans="2:5" x14ac:dyDescent="0.3">
      <c r="B1170" s="119" t="s">
        <v>2313</v>
      </c>
      <c r="C1170" s="119" t="s">
        <v>2314</v>
      </c>
      <c r="D1170" s="120" t="s">
        <v>1776</v>
      </c>
      <c r="E1170" s="202">
        <v>22</v>
      </c>
    </row>
    <row r="1171" spans="2:5" x14ac:dyDescent="0.3">
      <c r="B1171" s="119" t="s">
        <v>3152</v>
      </c>
      <c r="C1171" s="119" t="s">
        <v>3153</v>
      </c>
      <c r="D1171" s="120" t="s">
        <v>2899</v>
      </c>
      <c r="E1171" s="202">
        <v>23</v>
      </c>
    </row>
    <row r="1172" spans="2:5" x14ac:dyDescent="0.3">
      <c r="B1172" s="119" t="s">
        <v>271</v>
      </c>
      <c r="C1172" s="119" t="s">
        <v>272</v>
      </c>
      <c r="D1172" s="119" t="s">
        <v>22</v>
      </c>
      <c r="E1172" s="202">
        <v>34</v>
      </c>
    </row>
    <row r="1173" spans="2:5" x14ac:dyDescent="0.3">
      <c r="B1173" s="119" t="s">
        <v>3072</v>
      </c>
      <c r="C1173" s="119" t="s">
        <v>3073</v>
      </c>
      <c r="D1173" s="120" t="s">
        <v>2899</v>
      </c>
      <c r="E1173" s="202">
        <v>12</v>
      </c>
    </row>
    <row r="1174" spans="2:5" x14ac:dyDescent="0.3">
      <c r="B1174" s="119" t="s">
        <v>3847</v>
      </c>
      <c r="C1174" s="119" t="s">
        <v>3848</v>
      </c>
      <c r="D1174" s="120" t="s">
        <v>3474</v>
      </c>
      <c r="E1174" s="202">
        <v>22</v>
      </c>
    </row>
    <row r="1175" spans="2:5" x14ac:dyDescent="0.3">
      <c r="B1175" s="119" t="s">
        <v>1192</v>
      </c>
      <c r="C1175" s="119" t="s">
        <v>1193</v>
      </c>
      <c r="D1175" s="120" t="s">
        <v>630</v>
      </c>
      <c r="E1175" s="202">
        <v>34</v>
      </c>
    </row>
    <row r="1176" spans="2:5" x14ac:dyDescent="0.3">
      <c r="B1176" s="119" t="s">
        <v>546</v>
      </c>
      <c r="C1176" s="119" t="s">
        <v>547</v>
      </c>
      <c r="D1176" s="120" t="s">
        <v>365</v>
      </c>
      <c r="E1176" s="202">
        <v>23</v>
      </c>
    </row>
    <row r="1177" spans="2:5" x14ac:dyDescent="0.3">
      <c r="B1177" s="119" t="s">
        <v>2077</v>
      </c>
      <c r="C1177" s="119" t="s">
        <v>2078</v>
      </c>
      <c r="D1177" s="120" t="s">
        <v>1776</v>
      </c>
      <c r="E1177" s="202">
        <v>23</v>
      </c>
    </row>
    <row r="1178" spans="2:5" x14ac:dyDescent="0.3">
      <c r="B1178" s="119" t="s">
        <v>2541</v>
      </c>
      <c r="C1178" s="119" t="s">
        <v>2542</v>
      </c>
      <c r="D1178" s="120" t="s">
        <v>1776</v>
      </c>
      <c r="E1178" s="202">
        <v>24</v>
      </c>
    </row>
    <row r="1179" spans="2:5" x14ac:dyDescent="0.3">
      <c r="B1179" s="119" t="s">
        <v>2735</v>
      </c>
      <c r="C1179" s="119" t="s">
        <v>2736</v>
      </c>
      <c r="D1179" s="120" t="s">
        <v>2660</v>
      </c>
      <c r="E1179" s="202">
        <v>22</v>
      </c>
    </row>
    <row r="1180" spans="2:5" x14ac:dyDescent="0.3">
      <c r="B1180" s="119" t="s">
        <v>1476</v>
      </c>
      <c r="C1180" s="119" t="s">
        <v>1477</v>
      </c>
      <c r="D1180" s="120" t="s">
        <v>630</v>
      </c>
      <c r="E1180" s="202">
        <v>24</v>
      </c>
    </row>
    <row r="1181" spans="2:5" x14ac:dyDescent="0.3">
      <c r="B1181" s="119" t="s">
        <v>3849</v>
      </c>
      <c r="C1181" s="119" t="s">
        <v>3850</v>
      </c>
      <c r="D1181" s="120" t="s">
        <v>3474</v>
      </c>
      <c r="E1181" s="202">
        <v>12</v>
      </c>
    </row>
    <row r="1182" spans="2:5" x14ac:dyDescent="0.3">
      <c r="B1182" s="119" t="s">
        <v>4064</v>
      </c>
      <c r="C1182" s="119" t="s">
        <v>4065</v>
      </c>
      <c r="D1182" s="120" t="s">
        <v>4033</v>
      </c>
      <c r="E1182" s="202">
        <v>11</v>
      </c>
    </row>
    <row r="1183" spans="2:5" x14ac:dyDescent="0.3">
      <c r="B1183" s="119" t="s">
        <v>3296</v>
      </c>
      <c r="C1183" s="119" t="s">
        <v>3297</v>
      </c>
      <c r="D1183" s="120" t="s">
        <v>2899</v>
      </c>
      <c r="E1183" s="202">
        <v>24</v>
      </c>
    </row>
    <row r="1184" spans="2:5" x14ac:dyDescent="0.3">
      <c r="B1184" s="119" t="s">
        <v>2675</v>
      </c>
      <c r="C1184" s="119" t="s">
        <v>2676</v>
      </c>
      <c r="D1184" s="120" t="s">
        <v>2660</v>
      </c>
      <c r="E1184" s="202">
        <v>12</v>
      </c>
    </row>
    <row r="1185" spans="2:5" x14ac:dyDescent="0.3">
      <c r="B1185" s="119" t="s">
        <v>327</v>
      </c>
      <c r="C1185" s="119" t="s">
        <v>328</v>
      </c>
      <c r="D1185" s="119" t="s">
        <v>22</v>
      </c>
      <c r="E1185" s="202">
        <v>34</v>
      </c>
    </row>
    <row r="1186" spans="2:5" x14ac:dyDescent="0.3">
      <c r="B1186" s="119" t="s">
        <v>494</v>
      </c>
      <c r="C1186" s="119" t="s">
        <v>495</v>
      </c>
      <c r="D1186" s="120" t="s">
        <v>365</v>
      </c>
      <c r="E1186" s="202">
        <v>22</v>
      </c>
    </row>
    <row r="1187" spans="2:5" x14ac:dyDescent="0.3">
      <c r="B1187" s="119" t="s">
        <v>1478</v>
      </c>
      <c r="C1187" s="119" t="s">
        <v>1479</v>
      </c>
      <c r="D1187" s="120" t="s">
        <v>630</v>
      </c>
      <c r="E1187" s="202">
        <v>22</v>
      </c>
    </row>
    <row r="1188" spans="2:5" x14ac:dyDescent="0.3">
      <c r="B1188" s="119" t="s">
        <v>3024</v>
      </c>
      <c r="C1188" s="119" t="s">
        <v>3025</v>
      </c>
      <c r="D1188" s="120" t="s">
        <v>2899</v>
      </c>
      <c r="E1188" s="202">
        <v>34</v>
      </c>
    </row>
    <row r="1189" spans="2:5" x14ac:dyDescent="0.3">
      <c r="B1189" s="119" t="s">
        <v>2543</v>
      </c>
      <c r="C1189" s="119" t="s">
        <v>2544</v>
      </c>
      <c r="D1189" s="120" t="s">
        <v>1776</v>
      </c>
      <c r="E1189" s="202">
        <v>22</v>
      </c>
    </row>
    <row r="1190" spans="2:5" x14ac:dyDescent="0.3">
      <c r="B1190" s="119" t="s">
        <v>3585</v>
      </c>
      <c r="C1190" s="119" t="s">
        <v>3586</v>
      </c>
      <c r="D1190" s="120" t="s">
        <v>3474</v>
      </c>
      <c r="E1190" s="202">
        <v>12</v>
      </c>
    </row>
    <row r="1191" spans="2:5" x14ac:dyDescent="0.3">
      <c r="B1191" s="119" t="s">
        <v>2315</v>
      </c>
      <c r="C1191" s="119" t="s">
        <v>2316</v>
      </c>
      <c r="D1191" s="120" t="s">
        <v>1776</v>
      </c>
      <c r="E1191" s="202">
        <v>34</v>
      </c>
    </row>
    <row r="1192" spans="2:5" x14ac:dyDescent="0.3">
      <c r="B1192" s="119" t="s">
        <v>3851</v>
      </c>
      <c r="C1192" s="119" t="s">
        <v>3852</v>
      </c>
      <c r="D1192" s="120" t="s">
        <v>3474</v>
      </c>
      <c r="E1192" s="202">
        <v>23</v>
      </c>
    </row>
    <row r="1193" spans="2:5" x14ac:dyDescent="0.3">
      <c r="B1193" s="119" t="s">
        <v>297</v>
      </c>
      <c r="C1193" s="119" t="s">
        <v>298</v>
      </c>
      <c r="D1193" s="119" t="s">
        <v>22</v>
      </c>
      <c r="E1193" s="202">
        <v>34</v>
      </c>
    </row>
    <row r="1194" spans="2:5" x14ac:dyDescent="0.3">
      <c r="B1194" s="119" t="s">
        <v>3587</v>
      </c>
      <c r="C1194" s="119" t="s">
        <v>3588</v>
      </c>
      <c r="D1194" s="120" t="s">
        <v>3474</v>
      </c>
      <c r="E1194" s="202">
        <v>34</v>
      </c>
    </row>
    <row r="1195" spans="2:5" x14ac:dyDescent="0.3">
      <c r="B1195" s="119" t="s">
        <v>2237</v>
      </c>
      <c r="C1195" s="119" t="s">
        <v>2238</v>
      </c>
      <c r="D1195" s="120" t="s">
        <v>1776</v>
      </c>
      <c r="E1195" s="202">
        <v>24</v>
      </c>
    </row>
    <row r="1196" spans="2:5" x14ac:dyDescent="0.3">
      <c r="B1196" s="119" t="s">
        <v>1516</v>
      </c>
      <c r="C1196" s="119" t="s">
        <v>1517</v>
      </c>
      <c r="D1196" s="120" t="s">
        <v>630</v>
      </c>
      <c r="E1196" s="202">
        <v>34</v>
      </c>
    </row>
    <row r="1197" spans="2:5" x14ac:dyDescent="0.3">
      <c r="B1197" s="119" t="s">
        <v>2737</v>
      </c>
      <c r="C1197" s="119" t="s">
        <v>2738</v>
      </c>
      <c r="D1197" s="120" t="s">
        <v>2660</v>
      </c>
      <c r="E1197" s="202">
        <v>22</v>
      </c>
    </row>
    <row r="1198" spans="2:5" x14ac:dyDescent="0.3">
      <c r="B1198" s="119" t="s">
        <v>2545</v>
      </c>
      <c r="C1198" s="119" t="s">
        <v>2546</v>
      </c>
      <c r="D1198" s="120" t="s">
        <v>1776</v>
      </c>
      <c r="E1198" s="202">
        <v>22</v>
      </c>
    </row>
    <row r="1199" spans="2:5" x14ac:dyDescent="0.3">
      <c r="B1199" s="119" t="s">
        <v>3677</v>
      </c>
      <c r="C1199" s="119" t="s">
        <v>3678</v>
      </c>
      <c r="D1199" s="120" t="s">
        <v>3474</v>
      </c>
      <c r="E1199" s="202">
        <v>22</v>
      </c>
    </row>
    <row r="1200" spans="2:5" x14ac:dyDescent="0.3">
      <c r="B1200" s="119" t="s">
        <v>2481</v>
      </c>
      <c r="C1200" s="119" t="s">
        <v>2482</v>
      </c>
      <c r="D1200" s="120" t="s">
        <v>1776</v>
      </c>
      <c r="E1200" s="202">
        <v>24</v>
      </c>
    </row>
    <row r="1201" spans="2:5" x14ac:dyDescent="0.3">
      <c r="B1201" s="119" t="s">
        <v>3589</v>
      </c>
      <c r="C1201" s="119" t="s">
        <v>3590</v>
      </c>
      <c r="D1201" s="120" t="s">
        <v>3474</v>
      </c>
      <c r="E1201" s="202">
        <v>12</v>
      </c>
    </row>
    <row r="1202" spans="2:5" x14ac:dyDescent="0.3">
      <c r="B1202" s="119" t="s">
        <v>273</v>
      </c>
      <c r="C1202" s="119" t="s">
        <v>274</v>
      </c>
      <c r="D1202" s="119" t="s">
        <v>22</v>
      </c>
      <c r="E1202" s="202">
        <v>33</v>
      </c>
    </row>
    <row r="1203" spans="2:5" x14ac:dyDescent="0.3">
      <c r="B1203" s="119" t="s">
        <v>2079</v>
      </c>
      <c r="C1203" s="119" t="s">
        <v>2080</v>
      </c>
      <c r="D1203" s="120" t="s">
        <v>1776</v>
      </c>
      <c r="E1203" s="202">
        <v>34</v>
      </c>
    </row>
    <row r="1204" spans="2:5" x14ac:dyDescent="0.3">
      <c r="B1204" s="119" t="s">
        <v>329</v>
      </c>
      <c r="C1204" s="119" t="s">
        <v>330</v>
      </c>
      <c r="D1204" s="119" t="s">
        <v>22</v>
      </c>
      <c r="E1204" s="202">
        <v>34</v>
      </c>
    </row>
    <row r="1205" spans="2:5" x14ac:dyDescent="0.3">
      <c r="B1205" s="119" t="s">
        <v>861</v>
      </c>
      <c r="C1205" s="119" t="s">
        <v>862</v>
      </c>
      <c r="D1205" s="120" t="s">
        <v>630</v>
      </c>
      <c r="E1205" s="202">
        <v>22</v>
      </c>
    </row>
    <row r="1206" spans="2:5" x14ac:dyDescent="0.3">
      <c r="B1206" s="119" t="s">
        <v>3853</v>
      </c>
      <c r="C1206" s="119" t="s">
        <v>3854</v>
      </c>
      <c r="D1206" s="120" t="s">
        <v>3474</v>
      </c>
      <c r="E1206" s="202">
        <v>34</v>
      </c>
    </row>
    <row r="1207" spans="2:5" x14ac:dyDescent="0.3">
      <c r="B1207" s="119" t="s">
        <v>1973</v>
      </c>
      <c r="C1207" s="119" t="s">
        <v>1974</v>
      </c>
      <c r="D1207" s="120" t="s">
        <v>1776</v>
      </c>
      <c r="E1207" s="202">
        <v>32</v>
      </c>
    </row>
    <row r="1208" spans="2:5" x14ac:dyDescent="0.3">
      <c r="B1208" s="119" t="s">
        <v>2739</v>
      </c>
      <c r="C1208" s="119" t="s">
        <v>2740</v>
      </c>
      <c r="D1208" s="120" t="s">
        <v>2660</v>
      </c>
      <c r="E1208" s="202">
        <v>23</v>
      </c>
    </row>
    <row r="1209" spans="2:5" x14ac:dyDescent="0.3">
      <c r="B1209" s="119" t="s">
        <v>496</v>
      </c>
      <c r="C1209" s="119" t="s">
        <v>497</v>
      </c>
      <c r="D1209" s="120" t="s">
        <v>365</v>
      </c>
      <c r="E1209" s="202">
        <v>33</v>
      </c>
    </row>
    <row r="1210" spans="2:5" x14ac:dyDescent="0.3">
      <c r="B1210" s="119" t="s">
        <v>737</v>
      </c>
      <c r="C1210" s="119" t="s">
        <v>738</v>
      </c>
      <c r="D1210" s="120" t="s">
        <v>630</v>
      </c>
      <c r="E1210" s="202">
        <v>23</v>
      </c>
    </row>
    <row r="1211" spans="2:5" x14ac:dyDescent="0.3">
      <c r="B1211" s="119" t="s">
        <v>2547</v>
      </c>
      <c r="C1211" s="119" t="s">
        <v>2548</v>
      </c>
      <c r="D1211" s="120" t="s">
        <v>1776</v>
      </c>
      <c r="E1211" s="202">
        <v>24</v>
      </c>
    </row>
    <row r="1212" spans="2:5" x14ac:dyDescent="0.3">
      <c r="B1212" s="119" t="s">
        <v>331</v>
      </c>
      <c r="C1212" s="119" t="s">
        <v>332</v>
      </c>
      <c r="D1212" s="119" t="s">
        <v>22</v>
      </c>
      <c r="E1212" s="202">
        <v>32</v>
      </c>
    </row>
    <row r="1213" spans="2:5" x14ac:dyDescent="0.3">
      <c r="B1213" s="119" t="s">
        <v>3164</v>
      </c>
      <c r="C1213" s="119" t="s">
        <v>3165</v>
      </c>
      <c r="D1213" s="120" t="s">
        <v>2899</v>
      </c>
      <c r="E1213" s="202">
        <v>34</v>
      </c>
    </row>
    <row r="1214" spans="2:5" x14ac:dyDescent="0.3">
      <c r="B1214" s="119" t="s">
        <v>3138</v>
      </c>
      <c r="C1214" s="119" t="s">
        <v>3139</v>
      </c>
      <c r="D1214" s="120" t="s">
        <v>2899</v>
      </c>
      <c r="E1214" s="202">
        <v>33</v>
      </c>
    </row>
    <row r="1215" spans="2:5" x14ac:dyDescent="0.3">
      <c r="B1215" s="119" t="s">
        <v>1480</v>
      </c>
      <c r="C1215" s="119" t="s">
        <v>1481</v>
      </c>
      <c r="D1215" s="120" t="s">
        <v>630</v>
      </c>
      <c r="E1215" s="202">
        <v>24</v>
      </c>
    </row>
    <row r="1216" spans="2:5" x14ac:dyDescent="0.3">
      <c r="B1216" s="119" t="s">
        <v>3499</v>
      </c>
      <c r="C1216" s="119" t="s">
        <v>3500</v>
      </c>
      <c r="D1216" s="120" t="s">
        <v>3474</v>
      </c>
      <c r="E1216" s="202">
        <v>23</v>
      </c>
    </row>
    <row r="1217" spans="2:5" x14ac:dyDescent="0.3">
      <c r="B1217" s="119" t="s">
        <v>671</v>
      </c>
      <c r="C1217" s="119" t="s">
        <v>672</v>
      </c>
      <c r="D1217" s="120" t="s">
        <v>630</v>
      </c>
      <c r="E1217" s="202">
        <v>23</v>
      </c>
    </row>
    <row r="1218" spans="2:5" x14ac:dyDescent="0.3">
      <c r="B1218" s="119" t="s">
        <v>2317</v>
      </c>
      <c r="C1218" s="119" t="s">
        <v>2318</v>
      </c>
      <c r="D1218" s="120" t="s">
        <v>1776</v>
      </c>
      <c r="E1218" s="202">
        <v>32</v>
      </c>
    </row>
    <row r="1219" spans="2:5" x14ac:dyDescent="0.3">
      <c r="B1219" s="119" t="s">
        <v>3501</v>
      </c>
      <c r="C1219" s="119" t="s">
        <v>3502</v>
      </c>
      <c r="D1219" s="120" t="s">
        <v>3474</v>
      </c>
      <c r="E1219" s="202">
        <v>23</v>
      </c>
    </row>
    <row r="1220" spans="2:5" x14ac:dyDescent="0.3">
      <c r="B1220" s="119" t="s">
        <v>2637</v>
      </c>
      <c r="C1220" s="119" t="s">
        <v>2638</v>
      </c>
      <c r="D1220" s="120" t="s">
        <v>1776</v>
      </c>
      <c r="E1220" s="202">
        <v>23</v>
      </c>
    </row>
    <row r="1221" spans="2:5" x14ac:dyDescent="0.3">
      <c r="B1221" s="119" t="s">
        <v>2135</v>
      </c>
      <c r="C1221" s="119" t="s">
        <v>2136</v>
      </c>
      <c r="D1221" s="120" t="s">
        <v>1776</v>
      </c>
      <c r="E1221" s="202">
        <v>22</v>
      </c>
    </row>
    <row r="1222" spans="2:5" x14ac:dyDescent="0.3">
      <c r="B1222" s="119" t="s">
        <v>43</v>
      </c>
      <c r="C1222" s="119" t="s">
        <v>44</v>
      </c>
      <c r="D1222" s="119" t="s">
        <v>22</v>
      </c>
      <c r="E1222" s="202">
        <v>24</v>
      </c>
    </row>
    <row r="1223" spans="2:5" x14ac:dyDescent="0.3">
      <c r="B1223" s="119" t="s">
        <v>1975</v>
      </c>
      <c r="C1223" s="119" t="s">
        <v>1976</v>
      </c>
      <c r="D1223" s="120" t="s">
        <v>1776</v>
      </c>
      <c r="E1223" s="202">
        <v>12</v>
      </c>
    </row>
    <row r="1224" spans="2:5" x14ac:dyDescent="0.3">
      <c r="B1224" s="119" t="s">
        <v>91</v>
      </c>
      <c r="C1224" s="119" t="s">
        <v>92</v>
      </c>
      <c r="D1224" s="119" t="s">
        <v>22</v>
      </c>
      <c r="E1224" s="202">
        <v>34</v>
      </c>
    </row>
    <row r="1225" spans="2:5" x14ac:dyDescent="0.3">
      <c r="B1225" s="119" t="s">
        <v>93</v>
      </c>
      <c r="C1225" s="119" t="s">
        <v>94</v>
      </c>
      <c r="D1225" s="119" t="s">
        <v>22</v>
      </c>
      <c r="E1225" s="202">
        <v>34</v>
      </c>
    </row>
    <row r="1226" spans="2:5" x14ac:dyDescent="0.3">
      <c r="B1226" s="119" t="s">
        <v>673</v>
      </c>
      <c r="C1226" s="119" t="s">
        <v>674</v>
      </c>
      <c r="D1226" s="120" t="s">
        <v>630</v>
      </c>
      <c r="E1226" s="202">
        <v>34</v>
      </c>
    </row>
    <row r="1227" spans="2:5" x14ac:dyDescent="0.3">
      <c r="B1227" s="119" t="s">
        <v>2239</v>
      </c>
      <c r="C1227" s="119" t="s">
        <v>2240</v>
      </c>
      <c r="D1227" s="120" t="s">
        <v>1776</v>
      </c>
      <c r="E1227" s="202">
        <v>24</v>
      </c>
    </row>
    <row r="1228" spans="2:5" x14ac:dyDescent="0.3">
      <c r="B1228" s="119" t="s">
        <v>863</v>
      </c>
      <c r="C1228" s="119" t="s">
        <v>864</v>
      </c>
      <c r="D1228" s="120" t="s">
        <v>630</v>
      </c>
      <c r="E1228" s="202">
        <v>23</v>
      </c>
    </row>
    <row r="1229" spans="2:5" x14ac:dyDescent="0.3">
      <c r="B1229" s="119" t="s">
        <v>45</v>
      </c>
      <c r="C1229" s="119" t="s">
        <v>46</v>
      </c>
      <c r="D1229" s="119" t="s">
        <v>22</v>
      </c>
      <c r="E1229" s="202">
        <v>23</v>
      </c>
    </row>
    <row r="1230" spans="2:5" x14ac:dyDescent="0.3">
      <c r="B1230" s="119" t="s">
        <v>618</v>
      </c>
      <c r="C1230" s="119" t="s">
        <v>619</v>
      </c>
      <c r="D1230" s="120" t="s">
        <v>365</v>
      </c>
      <c r="E1230" s="202">
        <v>24</v>
      </c>
    </row>
    <row r="1231" spans="2:5" x14ac:dyDescent="0.3">
      <c r="B1231" s="119" t="s">
        <v>1835</v>
      </c>
      <c r="C1231" s="119" t="s">
        <v>1836</v>
      </c>
      <c r="D1231" s="120" t="s">
        <v>1776</v>
      </c>
      <c r="E1231" s="202">
        <v>32</v>
      </c>
    </row>
    <row r="1232" spans="2:5" x14ac:dyDescent="0.3">
      <c r="B1232" s="119" t="s">
        <v>3368</v>
      </c>
      <c r="C1232" s="119" t="s">
        <v>3369</v>
      </c>
      <c r="D1232" s="120" t="s">
        <v>2899</v>
      </c>
      <c r="E1232" s="202">
        <v>34</v>
      </c>
    </row>
    <row r="1233" spans="2:5" x14ac:dyDescent="0.3">
      <c r="B1233" s="119" t="s">
        <v>1752</v>
      </c>
      <c r="C1233" s="119" t="s">
        <v>1753</v>
      </c>
      <c r="D1233" s="120" t="s">
        <v>630</v>
      </c>
      <c r="E1233" s="202">
        <v>34</v>
      </c>
    </row>
    <row r="1234" spans="2:5" x14ac:dyDescent="0.3">
      <c r="B1234" s="119" t="s">
        <v>2483</v>
      </c>
      <c r="C1234" s="119" t="s">
        <v>2484</v>
      </c>
      <c r="D1234" s="120" t="s">
        <v>1776</v>
      </c>
      <c r="E1234" s="202">
        <v>24</v>
      </c>
    </row>
    <row r="1235" spans="2:5" x14ac:dyDescent="0.3">
      <c r="B1235" s="119" t="s">
        <v>2485</v>
      </c>
      <c r="C1235" s="119" t="s">
        <v>2486</v>
      </c>
      <c r="D1235" s="120" t="s">
        <v>1776</v>
      </c>
      <c r="E1235" s="202">
        <v>22</v>
      </c>
    </row>
    <row r="1236" spans="2:5" x14ac:dyDescent="0.3">
      <c r="B1236" s="119" t="s">
        <v>1298</v>
      </c>
      <c r="C1236" s="119" t="s">
        <v>1299</v>
      </c>
      <c r="D1236" s="120" t="s">
        <v>630</v>
      </c>
      <c r="E1236" s="202">
        <v>34</v>
      </c>
    </row>
    <row r="1237" spans="2:5" x14ac:dyDescent="0.3">
      <c r="B1237" s="119" t="s">
        <v>1374</v>
      </c>
      <c r="C1237" s="119" t="s">
        <v>1375</v>
      </c>
      <c r="D1237" s="120" t="s">
        <v>630</v>
      </c>
      <c r="E1237" s="202">
        <v>24</v>
      </c>
    </row>
    <row r="1238" spans="2:5" x14ac:dyDescent="0.3">
      <c r="B1238" s="119" t="s">
        <v>2549</v>
      </c>
      <c r="C1238" s="119" t="s">
        <v>2550</v>
      </c>
      <c r="D1238" s="120" t="s">
        <v>1776</v>
      </c>
      <c r="E1238" s="202">
        <v>23</v>
      </c>
    </row>
    <row r="1239" spans="2:5" x14ac:dyDescent="0.3">
      <c r="B1239" s="119" t="s">
        <v>2177</v>
      </c>
      <c r="C1239" s="119" t="s">
        <v>2178</v>
      </c>
      <c r="D1239" s="120" t="s">
        <v>1776</v>
      </c>
      <c r="E1239" s="202">
        <v>34</v>
      </c>
    </row>
    <row r="1240" spans="2:5" x14ac:dyDescent="0.3">
      <c r="B1240" s="119" t="s">
        <v>3458</v>
      </c>
      <c r="C1240" s="119" t="s">
        <v>3459</v>
      </c>
      <c r="D1240" s="120" t="s">
        <v>2899</v>
      </c>
      <c r="E1240" s="202">
        <v>33</v>
      </c>
    </row>
    <row r="1241" spans="2:5" x14ac:dyDescent="0.3">
      <c r="B1241" s="119" t="s">
        <v>865</v>
      </c>
      <c r="C1241" s="119" t="s">
        <v>866</v>
      </c>
      <c r="D1241" s="120" t="s">
        <v>630</v>
      </c>
      <c r="E1241" s="202">
        <v>34</v>
      </c>
    </row>
    <row r="1242" spans="2:5" x14ac:dyDescent="0.3">
      <c r="B1242" s="119" t="s">
        <v>1837</v>
      </c>
      <c r="C1242" s="119" t="s">
        <v>1838</v>
      </c>
      <c r="D1242" s="120" t="s">
        <v>1776</v>
      </c>
      <c r="E1242" s="202">
        <v>24</v>
      </c>
    </row>
    <row r="1243" spans="2:5" x14ac:dyDescent="0.3">
      <c r="B1243" s="119" t="s">
        <v>217</v>
      </c>
      <c r="C1243" s="119" t="s">
        <v>218</v>
      </c>
      <c r="D1243" s="119" t="s">
        <v>22</v>
      </c>
      <c r="E1243" s="202">
        <v>32</v>
      </c>
    </row>
    <row r="1244" spans="2:5" x14ac:dyDescent="0.3">
      <c r="B1244" s="119" t="s">
        <v>219</v>
      </c>
      <c r="C1244" s="119" t="s">
        <v>220</v>
      </c>
      <c r="D1244" s="119" t="s">
        <v>22</v>
      </c>
      <c r="E1244" s="202">
        <v>33</v>
      </c>
    </row>
    <row r="1245" spans="2:5" x14ac:dyDescent="0.3">
      <c r="B1245" s="119" t="s">
        <v>867</v>
      </c>
      <c r="C1245" s="119" t="s">
        <v>868</v>
      </c>
      <c r="D1245" s="120" t="s">
        <v>630</v>
      </c>
      <c r="E1245" s="202">
        <v>24</v>
      </c>
    </row>
    <row r="1246" spans="2:5" x14ac:dyDescent="0.3">
      <c r="B1246" s="119" t="s">
        <v>221</v>
      </c>
      <c r="C1246" s="119" t="s">
        <v>222</v>
      </c>
      <c r="D1246" s="119" t="s">
        <v>22</v>
      </c>
      <c r="E1246" s="202">
        <v>22</v>
      </c>
    </row>
    <row r="1247" spans="2:5" x14ac:dyDescent="0.3">
      <c r="B1247" s="119" t="s">
        <v>2137</v>
      </c>
      <c r="C1247" s="119" t="s">
        <v>2138</v>
      </c>
      <c r="D1247" s="120" t="s">
        <v>1776</v>
      </c>
      <c r="E1247" s="202">
        <v>11</v>
      </c>
    </row>
    <row r="1248" spans="2:5" x14ac:dyDescent="0.3">
      <c r="B1248" s="119" t="s">
        <v>3262</v>
      </c>
      <c r="C1248" s="119" t="s">
        <v>3263</v>
      </c>
      <c r="D1248" s="120" t="s">
        <v>2899</v>
      </c>
      <c r="E1248" s="202">
        <v>24</v>
      </c>
    </row>
    <row r="1249" spans="2:5" x14ac:dyDescent="0.3">
      <c r="B1249" s="119" t="s">
        <v>548</v>
      </c>
      <c r="C1249" s="119" t="s">
        <v>549</v>
      </c>
      <c r="D1249" s="120" t="s">
        <v>365</v>
      </c>
      <c r="E1249" s="202">
        <v>23</v>
      </c>
    </row>
    <row r="1250" spans="2:5" x14ac:dyDescent="0.3">
      <c r="B1250" s="119" t="s">
        <v>3591</v>
      </c>
      <c r="C1250" s="119" t="s">
        <v>3592</v>
      </c>
      <c r="D1250" s="120" t="s">
        <v>3474</v>
      </c>
      <c r="E1250" s="202">
        <v>23</v>
      </c>
    </row>
    <row r="1251" spans="2:5" x14ac:dyDescent="0.3">
      <c r="B1251" s="119" t="s">
        <v>2241</v>
      </c>
      <c r="C1251" s="119" t="s">
        <v>2242</v>
      </c>
      <c r="D1251" s="120" t="s">
        <v>1776</v>
      </c>
      <c r="E1251" s="202">
        <v>23</v>
      </c>
    </row>
    <row r="1252" spans="2:5" x14ac:dyDescent="0.3">
      <c r="B1252" s="119" t="s">
        <v>1094</v>
      </c>
      <c r="C1252" s="119" t="s">
        <v>1095</v>
      </c>
      <c r="D1252" s="120" t="s">
        <v>630</v>
      </c>
      <c r="E1252" s="202">
        <v>22</v>
      </c>
    </row>
    <row r="1253" spans="2:5" x14ac:dyDescent="0.3">
      <c r="B1253" s="119" t="s">
        <v>1376</v>
      </c>
      <c r="C1253" s="119" t="s">
        <v>1377</v>
      </c>
      <c r="D1253" s="120" t="s">
        <v>630</v>
      </c>
      <c r="E1253" s="202">
        <v>22</v>
      </c>
    </row>
    <row r="1254" spans="2:5" x14ac:dyDescent="0.3">
      <c r="B1254" s="119" t="s">
        <v>2952</v>
      </c>
      <c r="C1254" s="119" t="s">
        <v>2953</v>
      </c>
      <c r="D1254" s="120" t="s">
        <v>2899</v>
      </c>
      <c r="E1254" s="202">
        <v>32</v>
      </c>
    </row>
    <row r="1255" spans="2:5" x14ac:dyDescent="0.3">
      <c r="B1255" s="119" t="s">
        <v>2319</v>
      </c>
      <c r="C1255" s="119" t="s">
        <v>2320</v>
      </c>
      <c r="D1255" s="120" t="s">
        <v>1776</v>
      </c>
      <c r="E1255" s="202">
        <v>34</v>
      </c>
    </row>
    <row r="1256" spans="2:5" x14ac:dyDescent="0.3">
      <c r="B1256" s="119" t="s">
        <v>2639</v>
      </c>
      <c r="C1256" s="119" t="s">
        <v>2640</v>
      </c>
      <c r="D1256" s="120" t="s">
        <v>1776</v>
      </c>
      <c r="E1256" s="202">
        <v>23</v>
      </c>
    </row>
    <row r="1257" spans="2:5" x14ac:dyDescent="0.3">
      <c r="B1257" s="119" t="s">
        <v>1332</v>
      </c>
      <c r="C1257" s="119" t="s">
        <v>1333</v>
      </c>
      <c r="D1257" s="120" t="s">
        <v>630</v>
      </c>
      <c r="E1257" s="202">
        <v>11</v>
      </c>
    </row>
    <row r="1258" spans="2:5" x14ac:dyDescent="0.3">
      <c r="B1258" s="119" t="s">
        <v>2179</v>
      </c>
      <c r="C1258" s="119" t="s">
        <v>2180</v>
      </c>
      <c r="D1258" s="120" t="s">
        <v>1776</v>
      </c>
      <c r="E1258" s="202">
        <v>22</v>
      </c>
    </row>
    <row r="1259" spans="2:5" x14ac:dyDescent="0.3">
      <c r="B1259" s="119" t="s">
        <v>1007</v>
      </c>
      <c r="C1259" s="119" t="s">
        <v>1008</v>
      </c>
      <c r="D1259" s="120" t="s">
        <v>630</v>
      </c>
      <c r="E1259" s="202">
        <v>33</v>
      </c>
    </row>
    <row r="1260" spans="2:5" x14ac:dyDescent="0.3">
      <c r="B1260" s="119" t="s">
        <v>3316</v>
      </c>
      <c r="C1260" s="119" t="s">
        <v>3317</v>
      </c>
      <c r="D1260" s="120" t="s">
        <v>2899</v>
      </c>
      <c r="E1260" s="202">
        <v>22</v>
      </c>
    </row>
    <row r="1261" spans="2:5" x14ac:dyDescent="0.3">
      <c r="B1261" s="119" t="s">
        <v>961</v>
      </c>
      <c r="C1261" s="119" t="s">
        <v>962</v>
      </c>
      <c r="D1261" s="120" t="s">
        <v>630</v>
      </c>
      <c r="E1261" s="202">
        <v>33</v>
      </c>
    </row>
    <row r="1262" spans="2:5" x14ac:dyDescent="0.3">
      <c r="B1262" s="119" t="s">
        <v>1656</v>
      </c>
      <c r="C1262" s="119" t="s">
        <v>1657</v>
      </c>
      <c r="D1262" s="120" t="s">
        <v>630</v>
      </c>
      <c r="E1262" s="202">
        <v>22</v>
      </c>
    </row>
    <row r="1263" spans="2:5" x14ac:dyDescent="0.3">
      <c r="B1263" s="119" t="s">
        <v>1500</v>
      </c>
      <c r="C1263" s="119" t="s">
        <v>1501</v>
      </c>
      <c r="D1263" s="120" t="s">
        <v>630</v>
      </c>
      <c r="E1263" s="202">
        <v>24</v>
      </c>
    </row>
    <row r="1264" spans="2:5" x14ac:dyDescent="0.3">
      <c r="B1264" s="119" t="s">
        <v>1194</v>
      </c>
      <c r="C1264" s="119" t="s">
        <v>1195</v>
      </c>
      <c r="D1264" s="120" t="s">
        <v>630</v>
      </c>
      <c r="E1264" s="202">
        <v>23</v>
      </c>
    </row>
    <row r="1265" spans="2:5" x14ac:dyDescent="0.3">
      <c r="B1265" s="119" t="s">
        <v>1839</v>
      </c>
      <c r="C1265" s="119" t="s">
        <v>1840</v>
      </c>
      <c r="D1265" s="120" t="s">
        <v>1776</v>
      </c>
      <c r="E1265" s="202">
        <v>24</v>
      </c>
    </row>
    <row r="1266" spans="2:5" x14ac:dyDescent="0.3">
      <c r="B1266" s="119" t="s">
        <v>2243</v>
      </c>
      <c r="C1266" s="119" t="s">
        <v>2244</v>
      </c>
      <c r="D1266" s="120" t="s">
        <v>1776</v>
      </c>
      <c r="E1266" s="202">
        <v>22</v>
      </c>
    </row>
    <row r="1267" spans="2:5" x14ac:dyDescent="0.3">
      <c r="B1267" s="119" t="s">
        <v>791</v>
      </c>
      <c r="C1267" s="119" t="s">
        <v>792</v>
      </c>
      <c r="D1267" s="120" t="s">
        <v>630</v>
      </c>
      <c r="E1267" s="202">
        <v>32</v>
      </c>
    </row>
    <row r="1268" spans="2:5" x14ac:dyDescent="0.3">
      <c r="B1268" s="119" t="s">
        <v>2081</v>
      </c>
      <c r="C1268" s="119" t="s">
        <v>2082</v>
      </c>
      <c r="D1268" s="120" t="s">
        <v>1776</v>
      </c>
      <c r="E1268" s="202">
        <v>23</v>
      </c>
    </row>
    <row r="1269" spans="2:5" x14ac:dyDescent="0.3">
      <c r="B1269" s="119" t="s">
        <v>3593</v>
      </c>
      <c r="C1269" s="119" t="s">
        <v>3594</v>
      </c>
      <c r="D1269" s="120" t="s">
        <v>3474</v>
      </c>
      <c r="E1269" s="202">
        <v>23</v>
      </c>
    </row>
    <row r="1270" spans="2:5" x14ac:dyDescent="0.3">
      <c r="B1270" s="119" t="s">
        <v>3783</v>
      </c>
      <c r="C1270" s="119" t="s">
        <v>3784</v>
      </c>
      <c r="D1270" s="120" t="s">
        <v>3474</v>
      </c>
      <c r="E1270" s="202">
        <v>23</v>
      </c>
    </row>
    <row r="1271" spans="2:5" x14ac:dyDescent="0.3">
      <c r="B1271" s="119" t="s">
        <v>1196</v>
      </c>
      <c r="C1271" s="119" t="s">
        <v>1197</v>
      </c>
      <c r="D1271" s="120" t="s">
        <v>630</v>
      </c>
      <c r="E1271" s="202">
        <v>23</v>
      </c>
    </row>
    <row r="1272" spans="2:5" x14ac:dyDescent="0.3">
      <c r="B1272" s="119" t="s">
        <v>2027</v>
      </c>
      <c r="C1272" s="119" t="s">
        <v>2028</v>
      </c>
      <c r="D1272" s="120" t="s">
        <v>1776</v>
      </c>
      <c r="E1272" s="202">
        <v>33</v>
      </c>
    </row>
    <row r="1273" spans="2:5" x14ac:dyDescent="0.3">
      <c r="B1273" s="119" t="s">
        <v>3595</v>
      </c>
      <c r="C1273" s="119" t="s">
        <v>3596</v>
      </c>
      <c r="D1273" s="120" t="s">
        <v>3474</v>
      </c>
      <c r="E1273" s="202">
        <v>11</v>
      </c>
    </row>
    <row r="1274" spans="2:5" x14ac:dyDescent="0.3">
      <c r="B1274" s="119" t="s">
        <v>1598</v>
      </c>
      <c r="C1274" s="119" t="s">
        <v>1599</v>
      </c>
      <c r="D1274" s="120" t="s">
        <v>630</v>
      </c>
      <c r="E1274" s="202">
        <v>33</v>
      </c>
    </row>
    <row r="1275" spans="2:5" x14ac:dyDescent="0.3">
      <c r="B1275" s="119" t="s">
        <v>2551</v>
      </c>
      <c r="C1275" s="119" t="s">
        <v>2552</v>
      </c>
      <c r="D1275" s="120" t="s">
        <v>1776</v>
      </c>
      <c r="E1275" s="202">
        <v>24</v>
      </c>
    </row>
    <row r="1276" spans="2:5" x14ac:dyDescent="0.3">
      <c r="B1276" s="119" t="s">
        <v>3927</v>
      </c>
      <c r="C1276" s="119" t="s">
        <v>3928</v>
      </c>
      <c r="D1276" s="120" t="s">
        <v>3474</v>
      </c>
      <c r="E1276" s="202">
        <v>24</v>
      </c>
    </row>
    <row r="1277" spans="2:5" x14ac:dyDescent="0.3">
      <c r="B1277" s="119" t="s">
        <v>1841</v>
      </c>
      <c r="C1277" s="119" t="s">
        <v>1842</v>
      </c>
      <c r="D1277" s="120" t="s">
        <v>1776</v>
      </c>
      <c r="E1277" s="202">
        <v>24</v>
      </c>
    </row>
    <row r="1278" spans="2:5" x14ac:dyDescent="0.3">
      <c r="B1278" s="119" t="s">
        <v>739</v>
      </c>
      <c r="C1278" s="119" t="s">
        <v>740</v>
      </c>
      <c r="D1278" s="120" t="s">
        <v>630</v>
      </c>
      <c r="E1278" s="202">
        <v>12</v>
      </c>
    </row>
    <row r="1279" spans="2:5" x14ac:dyDescent="0.3">
      <c r="B1279" s="119" t="s">
        <v>2433</v>
      </c>
      <c r="C1279" s="119" t="s">
        <v>2434</v>
      </c>
      <c r="D1279" s="120" t="s">
        <v>1776</v>
      </c>
      <c r="E1279" s="202">
        <v>24</v>
      </c>
    </row>
    <row r="1280" spans="2:5" x14ac:dyDescent="0.3">
      <c r="B1280" s="119" t="s">
        <v>2321</v>
      </c>
      <c r="C1280" s="119" t="s">
        <v>2322</v>
      </c>
      <c r="D1280" s="120" t="s">
        <v>1776</v>
      </c>
      <c r="E1280" s="202">
        <v>34</v>
      </c>
    </row>
    <row r="1281" spans="2:5" x14ac:dyDescent="0.3">
      <c r="B1281" s="119" t="s">
        <v>2791</v>
      </c>
      <c r="C1281" s="119" t="s">
        <v>2792</v>
      </c>
      <c r="D1281" s="120" t="s">
        <v>2660</v>
      </c>
      <c r="E1281" s="202">
        <v>22</v>
      </c>
    </row>
    <row r="1282" spans="2:5" x14ac:dyDescent="0.3">
      <c r="B1282" s="119" t="s">
        <v>3929</v>
      </c>
      <c r="C1282" s="119" t="s">
        <v>3930</v>
      </c>
      <c r="D1282" s="120" t="s">
        <v>3474</v>
      </c>
      <c r="E1282" s="202">
        <v>12</v>
      </c>
    </row>
    <row r="1283" spans="2:5" x14ac:dyDescent="0.3">
      <c r="B1283" s="119" t="s">
        <v>3597</v>
      </c>
      <c r="C1283" s="119" t="s">
        <v>3598</v>
      </c>
      <c r="D1283" s="120" t="s">
        <v>3474</v>
      </c>
      <c r="E1283" s="202">
        <v>22</v>
      </c>
    </row>
    <row r="1284" spans="2:5" x14ac:dyDescent="0.3">
      <c r="B1284" s="119" t="s">
        <v>3785</v>
      </c>
      <c r="C1284" s="119" t="s">
        <v>3786</v>
      </c>
      <c r="D1284" s="120" t="s">
        <v>3474</v>
      </c>
      <c r="E1284" s="202">
        <v>33</v>
      </c>
    </row>
    <row r="1285" spans="2:5" x14ac:dyDescent="0.3">
      <c r="B1285" s="119" t="s">
        <v>3787</v>
      </c>
      <c r="C1285" s="119" t="s">
        <v>3788</v>
      </c>
      <c r="D1285" s="120" t="s">
        <v>3474</v>
      </c>
      <c r="E1285" s="202">
        <v>23</v>
      </c>
    </row>
    <row r="1286" spans="2:5" x14ac:dyDescent="0.3">
      <c r="B1286" s="119" t="s">
        <v>2139</v>
      </c>
      <c r="C1286" s="119" t="s">
        <v>2140</v>
      </c>
      <c r="D1286" s="120" t="s">
        <v>1776</v>
      </c>
      <c r="E1286" s="202">
        <v>22</v>
      </c>
    </row>
    <row r="1287" spans="2:5" x14ac:dyDescent="0.3">
      <c r="B1287" s="119" t="s">
        <v>2641</v>
      </c>
      <c r="C1287" s="119" t="s">
        <v>2642</v>
      </c>
      <c r="D1287" s="120" t="s">
        <v>1776</v>
      </c>
      <c r="E1287" s="202">
        <v>23</v>
      </c>
    </row>
    <row r="1288" spans="2:5" x14ac:dyDescent="0.3">
      <c r="B1288" s="119" t="s">
        <v>1921</v>
      </c>
      <c r="C1288" s="119" t="s">
        <v>1922</v>
      </c>
      <c r="D1288" s="120" t="s">
        <v>1776</v>
      </c>
      <c r="E1288" s="202">
        <v>33</v>
      </c>
    </row>
    <row r="1289" spans="2:5" x14ac:dyDescent="0.3">
      <c r="B1289" s="119" t="s">
        <v>2871</v>
      </c>
      <c r="C1289" s="119" t="s">
        <v>2872</v>
      </c>
      <c r="D1289" s="120" t="s">
        <v>2660</v>
      </c>
      <c r="E1289" s="202">
        <v>32</v>
      </c>
    </row>
    <row r="1290" spans="2:5" x14ac:dyDescent="0.3">
      <c r="B1290" s="119" t="s">
        <v>275</v>
      </c>
      <c r="C1290" s="119" t="s">
        <v>276</v>
      </c>
      <c r="D1290" s="119" t="s">
        <v>22</v>
      </c>
      <c r="E1290" s="202">
        <v>34</v>
      </c>
    </row>
    <row r="1291" spans="2:5" x14ac:dyDescent="0.3">
      <c r="B1291" s="119" t="s">
        <v>3989</v>
      </c>
      <c r="C1291" s="119" t="s">
        <v>3990</v>
      </c>
      <c r="D1291" s="120" t="s">
        <v>3474</v>
      </c>
      <c r="E1291" s="202">
        <v>12</v>
      </c>
    </row>
    <row r="1292" spans="2:5" x14ac:dyDescent="0.3">
      <c r="B1292" s="119" t="s">
        <v>1276</v>
      </c>
      <c r="C1292" s="119" t="s">
        <v>1277</v>
      </c>
      <c r="D1292" s="120" t="s">
        <v>630</v>
      </c>
      <c r="E1292" s="202">
        <v>22</v>
      </c>
    </row>
    <row r="1293" spans="2:5" x14ac:dyDescent="0.3">
      <c r="B1293" s="119" t="s">
        <v>2553</v>
      </c>
      <c r="C1293" s="119" t="s">
        <v>2554</v>
      </c>
      <c r="D1293" s="120" t="s">
        <v>1776</v>
      </c>
      <c r="E1293" s="202">
        <v>24</v>
      </c>
    </row>
    <row r="1294" spans="2:5" x14ac:dyDescent="0.3">
      <c r="B1294" s="119" t="s">
        <v>3370</v>
      </c>
      <c r="C1294" s="119" t="s">
        <v>3371</v>
      </c>
      <c r="D1294" s="120" t="s">
        <v>2899</v>
      </c>
      <c r="E1294" s="202">
        <v>32</v>
      </c>
    </row>
    <row r="1295" spans="2:5" x14ac:dyDescent="0.3">
      <c r="B1295" s="119" t="s">
        <v>333</v>
      </c>
      <c r="C1295" s="119" t="s">
        <v>334</v>
      </c>
      <c r="D1295" s="119" t="s">
        <v>22</v>
      </c>
      <c r="E1295" s="202">
        <v>33</v>
      </c>
    </row>
    <row r="1296" spans="2:5" x14ac:dyDescent="0.3">
      <c r="B1296" s="119" t="s">
        <v>1977</v>
      </c>
      <c r="C1296" s="119" t="s">
        <v>1978</v>
      </c>
      <c r="D1296" s="120" t="s">
        <v>1776</v>
      </c>
      <c r="E1296" s="202">
        <v>12</v>
      </c>
    </row>
    <row r="1297" spans="2:5" x14ac:dyDescent="0.3">
      <c r="B1297" s="119" t="s">
        <v>3931</v>
      </c>
      <c r="C1297" s="119" t="s">
        <v>3932</v>
      </c>
      <c r="D1297" s="120" t="s">
        <v>3474</v>
      </c>
      <c r="E1297" s="202">
        <v>24</v>
      </c>
    </row>
    <row r="1298" spans="2:5" x14ac:dyDescent="0.3">
      <c r="B1298" s="119" t="s">
        <v>3460</v>
      </c>
      <c r="C1298" s="119" t="s">
        <v>3461</v>
      </c>
      <c r="D1298" s="120" t="s">
        <v>2899</v>
      </c>
      <c r="E1298" s="202">
        <v>23</v>
      </c>
    </row>
    <row r="1299" spans="2:5" x14ac:dyDescent="0.3">
      <c r="B1299" s="119" t="s">
        <v>277</v>
      </c>
      <c r="C1299" s="119" t="s">
        <v>278</v>
      </c>
      <c r="D1299" s="119" t="s">
        <v>22</v>
      </c>
      <c r="E1299" s="202">
        <v>34</v>
      </c>
    </row>
    <row r="1300" spans="2:5" x14ac:dyDescent="0.3">
      <c r="B1300" s="119" t="s">
        <v>1843</v>
      </c>
      <c r="C1300" s="119" t="s">
        <v>1844</v>
      </c>
      <c r="D1300" s="120" t="s">
        <v>1776</v>
      </c>
      <c r="E1300" s="202">
        <v>24</v>
      </c>
    </row>
    <row r="1301" spans="2:5" x14ac:dyDescent="0.3">
      <c r="B1301" s="119" t="s">
        <v>3264</v>
      </c>
      <c r="C1301" s="119" t="s">
        <v>3265</v>
      </c>
      <c r="D1301" s="120" t="s">
        <v>2899</v>
      </c>
      <c r="E1301" s="202">
        <v>22</v>
      </c>
    </row>
    <row r="1302" spans="2:5" x14ac:dyDescent="0.3">
      <c r="B1302" s="119" t="s">
        <v>1378</v>
      </c>
      <c r="C1302" s="119" t="s">
        <v>1379</v>
      </c>
      <c r="D1302" s="120" t="s">
        <v>630</v>
      </c>
      <c r="E1302" s="202">
        <v>22</v>
      </c>
    </row>
    <row r="1303" spans="2:5" x14ac:dyDescent="0.3">
      <c r="B1303" s="119" t="s">
        <v>2555</v>
      </c>
      <c r="C1303" s="119" t="s">
        <v>2556</v>
      </c>
      <c r="D1303" s="120" t="s">
        <v>1776</v>
      </c>
      <c r="E1303" s="202">
        <v>24</v>
      </c>
    </row>
    <row r="1304" spans="2:5" x14ac:dyDescent="0.3">
      <c r="B1304" s="119" t="s">
        <v>2741</v>
      </c>
      <c r="C1304" s="119" t="s">
        <v>2742</v>
      </c>
      <c r="D1304" s="120" t="s">
        <v>2660</v>
      </c>
      <c r="E1304" s="202">
        <v>24</v>
      </c>
    </row>
    <row r="1305" spans="2:5" x14ac:dyDescent="0.3">
      <c r="B1305" s="119" t="s">
        <v>1198</v>
      </c>
      <c r="C1305" s="119" t="s">
        <v>1199</v>
      </c>
      <c r="D1305" s="120" t="s">
        <v>630</v>
      </c>
      <c r="E1305" s="202">
        <v>22</v>
      </c>
    </row>
    <row r="1306" spans="2:5" x14ac:dyDescent="0.3">
      <c r="B1306" s="119" t="s">
        <v>223</v>
      </c>
      <c r="C1306" s="119" t="s">
        <v>224</v>
      </c>
      <c r="D1306" s="119" t="s">
        <v>22</v>
      </c>
      <c r="E1306" s="202">
        <v>33</v>
      </c>
    </row>
    <row r="1307" spans="2:5" x14ac:dyDescent="0.3">
      <c r="B1307" s="119" t="s">
        <v>408</v>
      </c>
      <c r="C1307" s="119" t="s">
        <v>409</v>
      </c>
      <c r="D1307" s="120" t="s">
        <v>365</v>
      </c>
      <c r="E1307" s="202">
        <v>23</v>
      </c>
    </row>
    <row r="1308" spans="2:5" x14ac:dyDescent="0.3">
      <c r="B1308" s="119" t="s">
        <v>1200</v>
      </c>
      <c r="C1308" s="119" t="s">
        <v>1201</v>
      </c>
      <c r="D1308" s="120" t="s">
        <v>630</v>
      </c>
      <c r="E1308" s="202">
        <v>33</v>
      </c>
    </row>
    <row r="1309" spans="2:5" x14ac:dyDescent="0.3">
      <c r="B1309" s="119" t="s">
        <v>2904</v>
      </c>
      <c r="C1309" s="119" t="s">
        <v>2905</v>
      </c>
      <c r="D1309" s="120" t="s">
        <v>2899</v>
      </c>
      <c r="E1309" s="202">
        <v>33</v>
      </c>
    </row>
    <row r="1310" spans="2:5" x14ac:dyDescent="0.3">
      <c r="B1310" s="119" t="s">
        <v>1756</v>
      </c>
      <c r="C1310" s="119" t="s">
        <v>1757</v>
      </c>
      <c r="D1310" s="120" t="s">
        <v>630</v>
      </c>
      <c r="E1310" s="202">
        <v>34</v>
      </c>
    </row>
    <row r="1311" spans="2:5" x14ac:dyDescent="0.3">
      <c r="B1311" s="119" t="s">
        <v>3410</v>
      </c>
      <c r="C1311" s="119" t="s">
        <v>3411</v>
      </c>
      <c r="D1311" s="120" t="s">
        <v>2899</v>
      </c>
      <c r="E1311" s="202">
        <v>34</v>
      </c>
    </row>
    <row r="1312" spans="2:5" x14ac:dyDescent="0.3">
      <c r="B1312" s="119" t="s">
        <v>3372</v>
      </c>
      <c r="C1312" s="119" t="s">
        <v>3373</v>
      </c>
      <c r="D1312" s="120" t="s">
        <v>2899</v>
      </c>
      <c r="E1312" s="202">
        <v>34</v>
      </c>
    </row>
    <row r="1313" spans="2:5" x14ac:dyDescent="0.3">
      <c r="B1313" s="119" t="s">
        <v>2031</v>
      </c>
      <c r="C1313" s="119" t="s">
        <v>2032</v>
      </c>
      <c r="D1313" s="120" t="s">
        <v>1776</v>
      </c>
      <c r="E1313" s="202">
        <v>24</v>
      </c>
    </row>
    <row r="1314" spans="2:5" x14ac:dyDescent="0.3">
      <c r="B1314" s="119" t="s">
        <v>1845</v>
      </c>
      <c r="C1314" s="119" t="s">
        <v>1846</v>
      </c>
      <c r="D1314" s="120" t="s">
        <v>1776</v>
      </c>
      <c r="E1314" s="202">
        <v>24</v>
      </c>
    </row>
    <row r="1315" spans="2:5" x14ac:dyDescent="0.3">
      <c r="B1315" s="119" t="s">
        <v>3599</v>
      </c>
      <c r="C1315" s="119" t="s">
        <v>3600</v>
      </c>
      <c r="D1315" s="120" t="s">
        <v>3474</v>
      </c>
      <c r="E1315" s="202">
        <v>23</v>
      </c>
    </row>
    <row r="1316" spans="2:5" x14ac:dyDescent="0.3">
      <c r="B1316" s="119" t="s">
        <v>3298</v>
      </c>
      <c r="C1316" s="119" t="s">
        <v>3299</v>
      </c>
      <c r="D1316" s="120" t="s">
        <v>2899</v>
      </c>
      <c r="E1316" s="202">
        <v>22</v>
      </c>
    </row>
    <row r="1317" spans="2:5" x14ac:dyDescent="0.3">
      <c r="B1317" s="119" t="s">
        <v>3300</v>
      </c>
      <c r="C1317" s="119" t="s">
        <v>3301</v>
      </c>
      <c r="D1317" s="120" t="s">
        <v>2899</v>
      </c>
      <c r="E1317" s="202">
        <v>23</v>
      </c>
    </row>
    <row r="1318" spans="2:5" x14ac:dyDescent="0.3">
      <c r="B1318" s="119" t="s">
        <v>2557</v>
      </c>
      <c r="C1318" s="119" t="s">
        <v>2558</v>
      </c>
      <c r="D1318" s="120" t="s">
        <v>1776</v>
      </c>
      <c r="E1318" s="202">
        <v>22</v>
      </c>
    </row>
    <row r="1319" spans="2:5" x14ac:dyDescent="0.3">
      <c r="B1319" s="119" t="s">
        <v>406</v>
      </c>
      <c r="C1319" s="119" t="s">
        <v>407</v>
      </c>
      <c r="D1319" s="120" t="s">
        <v>365</v>
      </c>
      <c r="E1319" s="202">
        <v>22</v>
      </c>
    </row>
    <row r="1320" spans="2:5" x14ac:dyDescent="0.3">
      <c r="B1320" s="119" t="s">
        <v>165</v>
      </c>
      <c r="C1320" s="119" t="s">
        <v>166</v>
      </c>
      <c r="D1320" s="119" t="s">
        <v>22</v>
      </c>
      <c r="E1320" s="202">
        <v>23</v>
      </c>
    </row>
    <row r="1321" spans="2:5" x14ac:dyDescent="0.3">
      <c r="B1321" s="119" t="s">
        <v>741</v>
      </c>
      <c r="C1321" s="119" t="s">
        <v>742</v>
      </c>
      <c r="D1321" s="120" t="s">
        <v>630</v>
      </c>
      <c r="E1321" s="202">
        <v>23</v>
      </c>
    </row>
    <row r="1322" spans="2:5" x14ac:dyDescent="0.3">
      <c r="B1322" s="119" t="s">
        <v>743</v>
      </c>
      <c r="C1322" s="119" t="s">
        <v>744</v>
      </c>
      <c r="D1322" s="120" t="s">
        <v>630</v>
      </c>
      <c r="E1322" s="202">
        <v>12</v>
      </c>
    </row>
    <row r="1323" spans="2:5" x14ac:dyDescent="0.3">
      <c r="B1323" s="119" t="s">
        <v>2029</v>
      </c>
      <c r="C1323" s="119" t="s">
        <v>2030</v>
      </c>
      <c r="D1323" s="120" t="s">
        <v>1776</v>
      </c>
      <c r="E1323" s="202">
        <v>33</v>
      </c>
    </row>
    <row r="1324" spans="2:5" x14ac:dyDescent="0.3">
      <c r="B1324" s="119" t="s">
        <v>167</v>
      </c>
      <c r="C1324" s="119" t="s">
        <v>168</v>
      </c>
      <c r="D1324" s="119" t="s">
        <v>22</v>
      </c>
      <c r="E1324" s="202">
        <v>22</v>
      </c>
    </row>
    <row r="1325" spans="2:5" x14ac:dyDescent="0.3">
      <c r="B1325" s="119" t="s">
        <v>239</v>
      </c>
      <c r="C1325" s="119" t="s">
        <v>240</v>
      </c>
      <c r="D1325" s="119" t="s">
        <v>22</v>
      </c>
      <c r="E1325" s="202">
        <v>34</v>
      </c>
    </row>
    <row r="1326" spans="2:5" x14ac:dyDescent="0.3">
      <c r="B1326" s="119" t="s">
        <v>1278</v>
      </c>
      <c r="C1326" s="119" t="s">
        <v>1279</v>
      </c>
      <c r="D1326" s="120" t="s">
        <v>630</v>
      </c>
      <c r="E1326" s="202">
        <v>33</v>
      </c>
    </row>
    <row r="1327" spans="2:5" x14ac:dyDescent="0.3">
      <c r="B1327" s="119" t="s">
        <v>3855</v>
      </c>
      <c r="C1327" s="119" t="s">
        <v>3856</v>
      </c>
      <c r="D1327" s="120" t="s">
        <v>3474</v>
      </c>
      <c r="E1327" s="202">
        <v>34</v>
      </c>
    </row>
    <row r="1328" spans="2:5" x14ac:dyDescent="0.3">
      <c r="B1328" s="119" t="s">
        <v>2033</v>
      </c>
      <c r="C1328" s="119" t="s">
        <v>2034</v>
      </c>
      <c r="D1328" s="120" t="s">
        <v>1776</v>
      </c>
      <c r="E1328" s="202">
        <v>22</v>
      </c>
    </row>
    <row r="1329" spans="2:5" x14ac:dyDescent="0.3">
      <c r="B1329" s="119" t="s">
        <v>1887</v>
      </c>
      <c r="C1329" s="119" t="s">
        <v>1888</v>
      </c>
      <c r="D1329" s="120" t="s">
        <v>1776</v>
      </c>
      <c r="E1329" s="202">
        <v>22</v>
      </c>
    </row>
    <row r="1330" spans="2:5" x14ac:dyDescent="0.3">
      <c r="B1330" s="119" t="s">
        <v>2245</v>
      </c>
      <c r="C1330" s="119" t="s">
        <v>2246</v>
      </c>
      <c r="D1330" s="120" t="s">
        <v>1776</v>
      </c>
      <c r="E1330" s="202">
        <v>24</v>
      </c>
    </row>
    <row r="1331" spans="2:5" x14ac:dyDescent="0.3">
      <c r="B1331" s="119" t="s">
        <v>2906</v>
      </c>
      <c r="C1331" s="119" t="s">
        <v>2907</v>
      </c>
      <c r="D1331" s="120" t="s">
        <v>2899</v>
      </c>
      <c r="E1331" s="202">
        <v>23</v>
      </c>
    </row>
    <row r="1332" spans="2:5" x14ac:dyDescent="0.3">
      <c r="B1332" s="119" t="s">
        <v>1923</v>
      </c>
      <c r="C1332" s="119" t="s">
        <v>1924</v>
      </c>
      <c r="D1332" s="120" t="s">
        <v>1776</v>
      </c>
      <c r="E1332" s="202">
        <v>22</v>
      </c>
    </row>
    <row r="1333" spans="2:5" x14ac:dyDescent="0.3">
      <c r="B1333" s="119" t="s">
        <v>596</v>
      </c>
      <c r="C1333" s="119" t="s">
        <v>597</v>
      </c>
      <c r="D1333" s="120" t="s">
        <v>365</v>
      </c>
      <c r="E1333" s="202">
        <v>24</v>
      </c>
    </row>
    <row r="1334" spans="2:5" x14ac:dyDescent="0.3">
      <c r="B1334" s="119" t="s">
        <v>793</v>
      </c>
      <c r="C1334" s="119" t="s">
        <v>794</v>
      </c>
      <c r="D1334" s="120" t="s">
        <v>630</v>
      </c>
      <c r="E1334" s="202">
        <v>34</v>
      </c>
    </row>
    <row r="1335" spans="2:5" x14ac:dyDescent="0.3">
      <c r="B1335" s="119" t="s">
        <v>3000</v>
      </c>
      <c r="C1335" s="119" t="s">
        <v>3001</v>
      </c>
      <c r="D1335" s="120" t="s">
        <v>2899</v>
      </c>
      <c r="E1335" s="202">
        <v>12</v>
      </c>
    </row>
    <row r="1336" spans="2:5" x14ac:dyDescent="0.3">
      <c r="B1336" s="119" t="s">
        <v>1710</v>
      </c>
      <c r="C1336" s="119" t="s">
        <v>1711</v>
      </c>
      <c r="D1336" s="120" t="s">
        <v>630</v>
      </c>
      <c r="E1336" s="202">
        <v>22</v>
      </c>
    </row>
    <row r="1337" spans="2:5" x14ac:dyDescent="0.3">
      <c r="B1337" s="119" t="s">
        <v>1380</v>
      </c>
      <c r="C1337" s="119" t="s">
        <v>1381</v>
      </c>
      <c r="D1337" s="120" t="s">
        <v>630</v>
      </c>
      <c r="E1337" s="202">
        <v>22</v>
      </c>
    </row>
    <row r="1338" spans="2:5" x14ac:dyDescent="0.3">
      <c r="B1338" s="119" t="s">
        <v>1482</v>
      </c>
      <c r="C1338" s="119" t="s">
        <v>1483</v>
      </c>
      <c r="D1338" s="120" t="s">
        <v>630</v>
      </c>
      <c r="E1338" s="202">
        <v>22</v>
      </c>
    </row>
    <row r="1339" spans="2:5" x14ac:dyDescent="0.3">
      <c r="B1339" s="119" t="s">
        <v>3074</v>
      </c>
      <c r="C1339" s="119" t="s">
        <v>3075</v>
      </c>
      <c r="D1339" s="120" t="s">
        <v>2899</v>
      </c>
      <c r="E1339" s="202">
        <v>12</v>
      </c>
    </row>
    <row r="1340" spans="2:5" x14ac:dyDescent="0.3">
      <c r="B1340" s="119" t="s">
        <v>869</v>
      </c>
      <c r="C1340" s="119" t="s">
        <v>870</v>
      </c>
      <c r="D1340" s="120" t="s">
        <v>630</v>
      </c>
      <c r="E1340" s="202">
        <v>33</v>
      </c>
    </row>
    <row r="1341" spans="2:5" x14ac:dyDescent="0.3">
      <c r="B1341" s="119" t="s">
        <v>3789</v>
      </c>
      <c r="C1341" s="119" t="s">
        <v>3790</v>
      </c>
      <c r="D1341" s="120" t="s">
        <v>3474</v>
      </c>
      <c r="E1341" s="202">
        <v>23</v>
      </c>
    </row>
    <row r="1342" spans="2:5" x14ac:dyDescent="0.3">
      <c r="B1342" s="119" t="s">
        <v>2677</v>
      </c>
      <c r="C1342" s="119" t="s">
        <v>2678</v>
      </c>
      <c r="D1342" s="120" t="s">
        <v>2660</v>
      </c>
      <c r="E1342" s="202">
        <v>11</v>
      </c>
    </row>
    <row r="1343" spans="2:5" x14ac:dyDescent="0.3">
      <c r="B1343" s="119" t="s">
        <v>3230</v>
      </c>
      <c r="C1343" s="119" t="s">
        <v>3231</v>
      </c>
      <c r="D1343" s="120" t="s">
        <v>2899</v>
      </c>
      <c r="E1343" s="202">
        <v>24</v>
      </c>
    </row>
    <row r="1344" spans="2:5" x14ac:dyDescent="0.3">
      <c r="B1344" s="119" t="s">
        <v>1382</v>
      </c>
      <c r="C1344" s="119" t="s">
        <v>1383</v>
      </c>
      <c r="D1344" s="120" t="s">
        <v>630</v>
      </c>
      <c r="E1344" s="202">
        <v>23</v>
      </c>
    </row>
    <row r="1345" spans="2:5" x14ac:dyDescent="0.3">
      <c r="B1345" s="119" t="s">
        <v>2487</v>
      </c>
      <c r="C1345" s="119" t="s">
        <v>2488</v>
      </c>
      <c r="D1345" s="120" t="s">
        <v>1776</v>
      </c>
      <c r="E1345" s="202">
        <v>11</v>
      </c>
    </row>
    <row r="1346" spans="2:5" x14ac:dyDescent="0.3">
      <c r="B1346" s="119" t="s">
        <v>1518</v>
      </c>
      <c r="C1346" s="119" t="s">
        <v>1519</v>
      </c>
      <c r="D1346" s="120" t="s">
        <v>630</v>
      </c>
      <c r="E1346" s="202">
        <v>33</v>
      </c>
    </row>
    <row r="1347" spans="2:5" x14ac:dyDescent="0.3">
      <c r="B1347" s="119" t="s">
        <v>2559</v>
      </c>
      <c r="C1347" s="119" t="s">
        <v>2560</v>
      </c>
      <c r="D1347" s="120" t="s">
        <v>1776</v>
      </c>
      <c r="E1347" s="202">
        <v>24</v>
      </c>
    </row>
    <row r="1348" spans="2:5" x14ac:dyDescent="0.3">
      <c r="B1348" s="119" t="s">
        <v>2141</v>
      </c>
      <c r="C1348" s="119" t="s">
        <v>2142</v>
      </c>
      <c r="D1348" s="120" t="s">
        <v>1776</v>
      </c>
      <c r="E1348" s="202">
        <v>24</v>
      </c>
    </row>
    <row r="1349" spans="2:5" x14ac:dyDescent="0.3">
      <c r="B1349" s="119" t="s">
        <v>2561</v>
      </c>
      <c r="C1349" s="119" t="s">
        <v>2562</v>
      </c>
      <c r="D1349" s="120" t="s">
        <v>1776</v>
      </c>
      <c r="E1349" s="202">
        <v>23</v>
      </c>
    </row>
    <row r="1350" spans="2:5" x14ac:dyDescent="0.3">
      <c r="B1350" s="119" t="s">
        <v>963</v>
      </c>
      <c r="C1350" s="119" t="s">
        <v>964</v>
      </c>
      <c r="D1350" s="120" t="s">
        <v>630</v>
      </c>
      <c r="E1350" s="202">
        <v>34</v>
      </c>
    </row>
    <row r="1351" spans="2:5" x14ac:dyDescent="0.3">
      <c r="B1351" s="119" t="s">
        <v>1889</v>
      </c>
      <c r="C1351" s="119" t="s">
        <v>1890</v>
      </c>
      <c r="D1351" s="120" t="s">
        <v>1776</v>
      </c>
      <c r="E1351" s="202">
        <v>23</v>
      </c>
    </row>
    <row r="1352" spans="2:5" x14ac:dyDescent="0.3">
      <c r="B1352" s="119" t="s">
        <v>47</v>
      </c>
      <c r="C1352" s="119" t="s">
        <v>48</v>
      </c>
      <c r="D1352" s="119" t="s">
        <v>22</v>
      </c>
      <c r="E1352" s="202">
        <v>22</v>
      </c>
    </row>
    <row r="1353" spans="2:5" x14ac:dyDescent="0.3">
      <c r="B1353" s="119" t="s">
        <v>1520</v>
      </c>
      <c r="C1353" s="119" t="s">
        <v>1521</v>
      </c>
      <c r="D1353" s="120" t="s">
        <v>630</v>
      </c>
      <c r="E1353" s="202">
        <v>23</v>
      </c>
    </row>
    <row r="1354" spans="2:5" x14ac:dyDescent="0.3">
      <c r="B1354" s="119" t="s">
        <v>1712</v>
      </c>
      <c r="C1354" s="119" t="s">
        <v>1713</v>
      </c>
      <c r="D1354" s="120" t="s">
        <v>630</v>
      </c>
      <c r="E1354" s="202">
        <v>11</v>
      </c>
    </row>
    <row r="1355" spans="2:5" x14ac:dyDescent="0.3">
      <c r="B1355" s="119" t="s">
        <v>3278</v>
      </c>
      <c r="C1355" s="119" t="s">
        <v>3279</v>
      </c>
      <c r="D1355" s="120" t="s">
        <v>2899</v>
      </c>
      <c r="E1355" s="202">
        <v>34</v>
      </c>
    </row>
    <row r="1356" spans="2:5" x14ac:dyDescent="0.3">
      <c r="B1356" s="119" t="s">
        <v>2323</v>
      </c>
      <c r="C1356" s="119" t="s">
        <v>2324</v>
      </c>
      <c r="D1356" s="120" t="s">
        <v>1776</v>
      </c>
      <c r="E1356" s="202">
        <v>33</v>
      </c>
    </row>
    <row r="1357" spans="2:5" x14ac:dyDescent="0.3">
      <c r="B1357" s="119" t="s">
        <v>1484</v>
      </c>
      <c r="C1357" s="119" t="s">
        <v>1485</v>
      </c>
      <c r="D1357" s="120" t="s">
        <v>630</v>
      </c>
      <c r="E1357" s="202">
        <v>23</v>
      </c>
    </row>
    <row r="1358" spans="2:5" x14ac:dyDescent="0.3">
      <c r="B1358" s="119" t="s">
        <v>2379</v>
      </c>
      <c r="C1358" s="119" t="s">
        <v>2380</v>
      </c>
      <c r="D1358" s="120" t="s">
        <v>1776</v>
      </c>
      <c r="E1358" s="202">
        <v>34</v>
      </c>
    </row>
    <row r="1359" spans="2:5" x14ac:dyDescent="0.3">
      <c r="B1359" s="119" t="s">
        <v>2994</v>
      </c>
      <c r="C1359" s="119" t="s">
        <v>2995</v>
      </c>
      <c r="D1359" s="120" t="s">
        <v>2899</v>
      </c>
      <c r="E1359" s="202">
        <v>11</v>
      </c>
    </row>
    <row r="1360" spans="2:5" x14ac:dyDescent="0.3">
      <c r="B1360" s="119" t="s">
        <v>1600</v>
      </c>
      <c r="C1360" s="119" t="s">
        <v>1601</v>
      </c>
      <c r="D1360" s="120" t="s">
        <v>630</v>
      </c>
      <c r="E1360" s="202">
        <v>34</v>
      </c>
    </row>
    <row r="1361" spans="2:5" x14ac:dyDescent="0.3">
      <c r="B1361" s="119" t="s">
        <v>1384</v>
      </c>
      <c r="C1361" s="119" t="s">
        <v>1385</v>
      </c>
      <c r="D1361" s="120" t="s">
        <v>630</v>
      </c>
      <c r="E1361" s="202">
        <v>24</v>
      </c>
    </row>
    <row r="1362" spans="2:5" x14ac:dyDescent="0.3">
      <c r="B1362" s="119" t="s">
        <v>871</v>
      </c>
      <c r="C1362" s="119" t="s">
        <v>872</v>
      </c>
      <c r="D1362" s="120" t="s">
        <v>630</v>
      </c>
      <c r="E1362" s="202">
        <v>23</v>
      </c>
    </row>
    <row r="1363" spans="2:5" x14ac:dyDescent="0.3">
      <c r="B1363" s="119" t="s">
        <v>1280</v>
      </c>
      <c r="C1363" s="119" t="s">
        <v>1281</v>
      </c>
      <c r="D1363" s="120" t="s">
        <v>630</v>
      </c>
      <c r="E1363" s="202">
        <v>33</v>
      </c>
    </row>
    <row r="1364" spans="2:5" x14ac:dyDescent="0.3">
      <c r="B1364" s="119" t="s">
        <v>1486</v>
      </c>
      <c r="C1364" s="119" t="s">
        <v>1487</v>
      </c>
      <c r="D1364" s="120" t="s">
        <v>630</v>
      </c>
      <c r="E1364" s="202">
        <v>23</v>
      </c>
    </row>
    <row r="1365" spans="2:5" x14ac:dyDescent="0.3">
      <c r="B1365" s="119" t="s">
        <v>498</v>
      </c>
      <c r="C1365" s="119" t="s">
        <v>499</v>
      </c>
      <c r="D1365" s="120" t="s">
        <v>365</v>
      </c>
      <c r="E1365" s="202">
        <v>23</v>
      </c>
    </row>
    <row r="1366" spans="2:5" x14ac:dyDescent="0.3">
      <c r="B1366" s="119" t="s">
        <v>3729</v>
      </c>
      <c r="C1366" s="119" t="s">
        <v>3730</v>
      </c>
      <c r="D1366" s="120" t="s">
        <v>3474</v>
      </c>
      <c r="E1366" s="202">
        <v>22</v>
      </c>
    </row>
    <row r="1367" spans="2:5" x14ac:dyDescent="0.3">
      <c r="B1367" s="119" t="s">
        <v>3076</v>
      </c>
      <c r="C1367" s="119" t="s">
        <v>3077</v>
      </c>
      <c r="D1367" s="120" t="s">
        <v>2899</v>
      </c>
      <c r="E1367" s="202">
        <v>34</v>
      </c>
    </row>
    <row r="1368" spans="2:5" x14ac:dyDescent="0.3">
      <c r="B1368" s="119" t="s">
        <v>2793</v>
      </c>
      <c r="C1368" s="119" t="s">
        <v>2794</v>
      </c>
      <c r="D1368" s="120" t="s">
        <v>2660</v>
      </c>
      <c r="E1368" s="202">
        <v>32</v>
      </c>
    </row>
    <row r="1369" spans="2:5" x14ac:dyDescent="0.3">
      <c r="B1369" s="119" t="s">
        <v>4066</v>
      </c>
      <c r="C1369" s="119" t="s">
        <v>4067</v>
      </c>
      <c r="D1369" s="120" t="s">
        <v>4033</v>
      </c>
      <c r="E1369" s="202">
        <v>24</v>
      </c>
    </row>
    <row r="1370" spans="2:5" x14ac:dyDescent="0.3">
      <c r="B1370" s="119" t="s">
        <v>3026</v>
      </c>
      <c r="C1370" s="119" t="s">
        <v>3027</v>
      </c>
      <c r="D1370" s="120" t="s">
        <v>2899</v>
      </c>
      <c r="E1370" s="202">
        <v>24</v>
      </c>
    </row>
    <row r="1371" spans="2:5" x14ac:dyDescent="0.3">
      <c r="B1371" s="119" t="s">
        <v>279</v>
      </c>
      <c r="C1371" s="119" t="s">
        <v>280</v>
      </c>
      <c r="D1371" s="119" t="s">
        <v>22</v>
      </c>
      <c r="E1371" s="202">
        <v>34</v>
      </c>
    </row>
    <row r="1372" spans="2:5" x14ac:dyDescent="0.3">
      <c r="B1372" s="119" t="s">
        <v>2381</v>
      </c>
      <c r="C1372" s="119" t="s">
        <v>2382</v>
      </c>
      <c r="D1372" s="120" t="s">
        <v>1776</v>
      </c>
      <c r="E1372" s="202">
        <v>34</v>
      </c>
    </row>
    <row r="1373" spans="2:5" x14ac:dyDescent="0.3">
      <c r="B1373" s="119" t="s">
        <v>1925</v>
      </c>
      <c r="C1373" s="119" t="s">
        <v>1926</v>
      </c>
      <c r="D1373" s="120" t="s">
        <v>1776</v>
      </c>
      <c r="E1373" s="202">
        <v>33</v>
      </c>
    </row>
    <row r="1374" spans="2:5" x14ac:dyDescent="0.3">
      <c r="B1374" s="119" t="s">
        <v>2821</v>
      </c>
      <c r="C1374" s="119" t="s">
        <v>2822</v>
      </c>
      <c r="D1374" s="120" t="s">
        <v>2660</v>
      </c>
      <c r="E1374" s="202">
        <v>34</v>
      </c>
    </row>
    <row r="1375" spans="2:5" x14ac:dyDescent="0.3">
      <c r="B1375" s="119" t="s">
        <v>1136</v>
      </c>
      <c r="C1375" s="119" t="s">
        <v>1137</v>
      </c>
      <c r="D1375" s="120" t="s">
        <v>630</v>
      </c>
      <c r="E1375" s="202">
        <v>34</v>
      </c>
    </row>
    <row r="1376" spans="2:5" x14ac:dyDescent="0.3">
      <c r="B1376" s="119" t="s">
        <v>3110</v>
      </c>
      <c r="C1376" s="119" t="s">
        <v>3111</v>
      </c>
      <c r="D1376" s="120" t="s">
        <v>2899</v>
      </c>
      <c r="E1376" s="202">
        <v>34</v>
      </c>
    </row>
    <row r="1377" spans="2:5" x14ac:dyDescent="0.3">
      <c r="B1377" s="119" t="s">
        <v>3991</v>
      </c>
      <c r="C1377" s="119" t="s">
        <v>3992</v>
      </c>
      <c r="D1377" s="120" t="s">
        <v>3474</v>
      </c>
      <c r="E1377" s="202">
        <v>32</v>
      </c>
    </row>
    <row r="1378" spans="2:5" x14ac:dyDescent="0.3">
      <c r="B1378" s="119" t="s">
        <v>1522</v>
      </c>
      <c r="C1378" s="119" t="s">
        <v>1523</v>
      </c>
      <c r="D1378" s="120" t="s">
        <v>630</v>
      </c>
      <c r="E1378" s="202">
        <v>24</v>
      </c>
    </row>
    <row r="1379" spans="2:5" x14ac:dyDescent="0.3">
      <c r="B1379" s="119" t="s">
        <v>500</v>
      </c>
      <c r="C1379" s="119" t="s">
        <v>501</v>
      </c>
      <c r="D1379" s="120" t="s">
        <v>365</v>
      </c>
      <c r="E1379" s="202">
        <v>24</v>
      </c>
    </row>
    <row r="1380" spans="2:5" x14ac:dyDescent="0.3">
      <c r="B1380" s="119" t="s">
        <v>3601</v>
      </c>
      <c r="C1380" s="119" t="s">
        <v>3602</v>
      </c>
      <c r="D1380" s="120" t="s">
        <v>3474</v>
      </c>
      <c r="E1380" s="202">
        <v>23</v>
      </c>
    </row>
    <row r="1381" spans="2:5" x14ac:dyDescent="0.3">
      <c r="B1381" s="119" t="s">
        <v>4200</v>
      </c>
      <c r="C1381" s="119" t="s">
        <v>4201</v>
      </c>
      <c r="D1381" s="120" t="s">
        <v>4033</v>
      </c>
      <c r="E1381" s="202">
        <v>11</v>
      </c>
    </row>
    <row r="1382" spans="2:5" x14ac:dyDescent="0.3">
      <c r="B1382" s="119" t="s">
        <v>3166</v>
      </c>
      <c r="C1382" s="119" t="s">
        <v>3167</v>
      </c>
      <c r="D1382" s="120" t="s">
        <v>2899</v>
      </c>
      <c r="E1382" s="202">
        <v>34</v>
      </c>
    </row>
    <row r="1383" spans="2:5" x14ac:dyDescent="0.3">
      <c r="B1383" s="119" t="s">
        <v>1758</v>
      </c>
      <c r="C1383" s="119" t="s">
        <v>1759</v>
      </c>
      <c r="D1383" s="120" t="s">
        <v>630</v>
      </c>
      <c r="E1383" s="202">
        <v>34</v>
      </c>
    </row>
    <row r="1384" spans="2:5" x14ac:dyDescent="0.3">
      <c r="B1384" s="119" t="s">
        <v>1096</v>
      </c>
      <c r="C1384" s="119" t="s">
        <v>1097</v>
      </c>
      <c r="D1384" s="120" t="s">
        <v>630</v>
      </c>
      <c r="E1384" s="202">
        <v>33</v>
      </c>
    </row>
    <row r="1385" spans="2:5" x14ac:dyDescent="0.3">
      <c r="B1385" s="119" t="s">
        <v>3232</v>
      </c>
      <c r="C1385" s="119" t="s">
        <v>3233</v>
      </c>
      <c r="D1385" s="120" t="s">
        <v>2899</v>
      </c>
      <c r="E1385" s="202">
        <v>33</v>
      </c>
    </row>
    <row r="1386" spans="2:5" x14ac:dyDescent="0.3">
      <c r="B1386" s="119" t="s">
        <v>3731</v>
      </c>
      <c r="C1386" s="119" t="s">
        <v>3732</v>
      </c>
      <c r="D1386" s="120" t="s">
        <v>3474</v>
      </c>
      <c r="E1386" s="202">
        <v>22</v>
      </c>
    </row>
    <row r="1387" spans="2:5" x14ac:dyDescent="0.3">
      <c r="B1387" s="119" t="s">
        <v>1714</v>
      </c>
      <c r="C1387" s="119" t="s">
        <v>1715</v>
      </c>
      <c r="D1387" s="120" t="s">
        <v>630</v>
      </c>
      <c r="E1387" s="202">
        <v>24</v>
      </c>
    </row>
    <row r="1388" spans="2:5" x14ac:dyDescent="0.3">
      <c r="B1388" s="119" t="s">
        <v>123</v>
      </c>
      <c r="C1388" s="119" t="s">
        <v>124</v>
      </c>
      <c r="D1388" s="119" t="s">
        <v>22</v>
      </c>
      <c r="E1388" s="202">
        <v>34</v>
      </c>
    </row>
    <row r="1389" spans="2:5" x14ac:dyDescent="0.3">
      <c r="B1389" s="119" t="s">
        <v>2873</v>
      </c>
      <c r="C1389" s="119" t="s">
        <v>2874</v>
      </c>
      <c r="D1389" s="120" t="s">
        <v>2660</v>
      </c>
      <c r="E1389" s="202">
        <v>34</v>
      </c>
    </row>
    <row r="1390" spans="2:5" x14ac:dyDescent="0.3">
      <c r="B1390" s="119" t="s">
        <v>965</v>
      </c>
      <c r="C1390" s="119" t="s">
        <v>966</v>
      </c>
      <c r="D1390" s="120" t="s">
        <v>630</v>
      </c>
      <c r="E1390" s="202">
        <v>34</v>
      </c>
    </row>
    <row r="1391" spans="2:5" x14ac:dyDescent="0.3">
      <c r="B1391" s="119" t="s">
        <v>1202</v>
      </c>
      <c r="C1391" s="119" t="s">
        <v>1203</v>
      </c>
      <c r="D1391" s="120" t="s">
        <v>630</v>
      </c>
      <c r="E1391" s="202">
        <v>34</v>
      </c>
    </row>
    <row r="1392" spans="2:5" x14ac:dyDescent="0.3">
      <c r="B1392" s="119" t="s">
        <v>2181</v>
      </c>
      <c r="C1392" s="119" t="s">
        <v>2182</v>
      </c>
      <c r="D1392" s="120" t="s">
        <v>1776</v>
      </c>
      <c r="E1392" s="202">
        <v>34</v>
      </c>
    </row>
    <row r="1393" spans="2:5" x14ac:dyDescent="0.3">
      <c r="B1393" s="119" t="s">
        <v>335</v>
      </c>
      <c r="C1393" s="119" t="s">
        <v>336</v>
      </c>
      <c r="D1393" s="119" t="s">
        <v>22</v>
      </c>
      <c r="E1393" s="202">
        <v>34</v>
      </c>
    </row>
    <row r="1394" spans="2:5" x14ac:dyDescent="0.3">
      <c r="B1394" s="119" t="s">
        <v>2563</v>
      </c>
      <c r="C1394" s="119" t="s">
        <v>2564</v>
      </c>
      <c r="D1394" s="120" t="s">
        <v>1776</v>
      </c>
      <c r="E1394" s="202">
        <v>24</v>
      </c>
    </row>
    <row r="1395" spans="2:5" x14ac:dyDescent="0.3">
      <c r="B1395" s="119" t="s">
        <v>2565</v>
      </c>
      <c r="C1395" s="119" t="s">
        <v>2566</v>
      </c>
      <c r="D1395" s="120" t="s">
        <v>1776</v>
      </c>
      <c r="E1395" s="202">
        <v>12</v>
      </c>
    </row>
    <row r="1396" spans="2:5" x14ac:dyDescent="0.3">
      <c r="B1396" s="119" t="s">
        <v>2567</v>
      </c>
      <c r="C1396" s="119" t="s">
        <v>2568</v>
      </c>
      <c r="D1396" s="120" t="s">
        <v>1776</v>
      </c>
      <c r="E1396" s="202">
        <v>12</v>
      </c>
    </row>
    <row r="1397" spans="2:5" x14ac:dyDescent="0.3">
      <c r="B1397" s="119" t="s">
        <v>620</v>
      </c>
      <c r="C1397" s="119" t="s">
        <v>621</v>
      </c>
      <c r="D1397" s="120" t="s">
        <v>365</v>
      </c>
      <c r="E1397" s="202">
        <v>34</v>
      </c>
    </row>
    <row r="1398" spans="2:5" x14ac:dyDescent="0.3">
      <c r="B1398" s="119" t="s">
        <v>1386</v>
      </c>
      <c r="C1398" s="119" t="s">
        <v>1387</v>
      </c>
      <c r="D1398" s="120" t="s">
        <v>630</v>
      </c>
      <c r="E1398" s="202">
        <v>23</v>
      </c>
    </row>
    <row r="1399" spans="2:5" x14ac:dyDescent="0.3">
      <c r="B1399" s="119" t="s">
        <v>2489</v>
      </c>
      <c r="C1399" s="119" t="s">
        <v>2490</v>
      </c>
      <c r="D1399" s="120" t="s">
        <v>1776</v>
      </c>
      <c r="E1399" s="202">
        <v>23</v>
      </c>
    </row>
    <row r="1400" spans="2:5" x14ac:dyDescent="0.3">
      <c r="B1400" s="119" t="s">
        <v>598</v>
      </c>
      <c r="C1400" s="119" t="s">
        <v>599</v>
      </c>
      <c r="D1400" s="120" t="s">
        <v>365</v>
      </c>
      <c r="E1400" s="202">
        <v>24</v>
      </c>
    </row>
    <row r="1401" spans="2:5" x14ac:dyDescent="0.3">
      <c r="B1401" s="119" t="s">
        <v>2491</v>
      </c>
      <c r="C1401" s="119" t="s">
        <v>2492</v>
      </c>
      <c r="D1401" s="120" t="s">
        <v>1776</v>
      </c>
      <c r="E1401" s="202">
        <v>34</v>
      </c>
    </row>
    <row r="1402" spans="2:5" x14ac:dyDescent="0.3">
      <c r="B1402" s="119" t="s">
        <v>2247</v>
      </c>
      <c r="C1402" s="119" t="s">
        <v>2248</v>
      </c>
      <c r="D1402" s="120" t="s">
        <v>1776</v>
      </c>
      <c r="E1402" s="202">
        <v>23</v>
      </c>
    </row>
    <row r="1403" spans="2:5" x14ac:dyDescent="0.3">
      <c r="B1403" s="119" t="s">
        <v>2435</v>
      </c>
      <c r="C1403" s="119" t="s">
        <v>2436</v>
      </c>
      <c r="D1403" s="120" t="s">
        <v>1776</v>
      </c>
      <c r="E1403" s="202">
        <v>23</v>
      </c>
    </row>
    <row r="1404" spans="2:5" x14ac:dyDescent="0.3">
      <c r="B1404" s="119" t="s">
        <v>923</v>
      </c>
      <c r="C1404" s="119" t="s">
        <v>924</v>
      </c>
      <c r="D1404" s="120" t="s">
        <v>630</v>
      </c>
      <c r="E1404" s="202">
        <v>34</v>
      </c>
    </row>
    <row r="1405" spans="2:5" x14ac:dyDescent="0.3">
      <c r="B1405" s="119" t="s">
        <v>1524</v>
      </c>
      <c r="C1405" s="119" t="s">
        <v>1525</v>
      </c>
      <c r="D1405" s="120" t="s">
        <v>630</v>
      </c>
      <c r="E1405" s="202">
        <v>33</v>
      </c>
    </row>
    <row r="1406" spans="2:5" x14ac:dyDescent="0.3">
      <c r="B1406" s="119" t="s">
        <v>745</v>
      </c>
      <c r="C1406" s="119" t="s">
        <v>746</v>
      </c>
      <c r="D1406" s="120" t="s">
        <v>630</v>
      </c>
      <c r="E1406" s="202">
        <v>23</v>
      </c>
    </row>
    <row r="1407" spans="2:5" x14ac:dyDescent="0.3">
      <c r="B1407" s="119" t="s">
        <v>524</v>
      </c>
      <c r="C1407" s="119" t="s">
        <v>525</v>
      </c>
      <c r="D1407" s="120" t="s">
        <v>365</v>
      </c>
      <c r="E1407" s="202">
        <v>24</v>
      </c>
    </row>
    <row r="1408" spans="2:5" x14ac:dyDescent="0.3">
      <c r="B1408" s="119" t="s">
        <v>3679</v>
      </c>
      <c r="C1408" s="119" t="s">
        <v>3680</v>
      </c>
      <c r="D1408" s="120" t="s">
        <v>3474</v>
      </c>
      <c r="E1408" s="202">
        <v>24</v>
      </c>
    </row>
    <row r="1409" spans="2:5" x14ac:dyDescent="0.3">
      <c r="B1409" s="119" t="s">
        <v>3603</v>
      </c>
      <c r="C1409" s="119" t="s">
        <v>3604</v>
      </c>
      <c r="D1409" s="120" t="s">
        <v>3474</v>
      </c>
      <c r="E1409" s="202">
        <v>22</v>
      </c>
    </row>
    <row r="1410" spans="2:5" x14ac:dyDescent="0.3">
      <c r="B1410" s="119" t="s">
        <v>3733</v>
      </c>
      <c r="C1410" s="119" t="s">
        <v>3734</v>
      </c>
      <c r="D1410" s="120" t="s">
        <v>3474</v>
      </c>
      <c r="E1410" s="202">
        <v>22</v>
      </c>
    </row>
    <row r="1411" spans="2:5" x14ac:dyDescent="0.3">
      <c r="B1411" s="119" t="s">
        <v>502</v>
      </c>
      <c r="C1411" s="119" t="s">
        <v>503</v>
      </c>
      <c r="D1411" s="120" t="s">
        <v>365</v>
      </c>
      <c r="E1411" s="202">
        <v>24</v>
      </c>
    </row>
    <row r="1412" spans="2:5" x14ac:dyDescent="0.3">
      <c r="B1412" s="119" t="s">
        <v>3234</v>
      </c>
      <c r="C1412" s="119" t="s">
        <v>3235</v>
      </c>
      <c r="D1412" s="120" t="s">
        <v>2899</v>
      </c>
      <c r="E1412" s="202">
        <v>34</v>
      </c>
    </row>
    <row r="1413" spans="2:5" x14ac:dyDescent="0.3">
      <c r="B1413" s="119" t="s">
        <v>3735</v>
      </c>
      <c r="C1413" s="119" t="s">
        <v>3736</v>
      </c>
      <c r="D1413" s="120" t="s">
        <v>3474</v>
      </c>
      <c r="E1413" s="202">
        <v>24</v>
      </c>
    </row>
    <row r="1414" spans="2:5" x14ac:dyDescent="0.3">
      <c r="B1414" s="119" t="s">
        <v>967</v>
      </c>
      <c r="C1414" s="119" t="s">
        <v>968</v>
      </c>
      <c r="D1414" s="120" t="s">
        <v>630</v>
      </c>
      <c r="E1414" s="202">
        <v>32</v>
      </c>
    </row>
    <row r="1415" spans="2:5" x14ac:dyDescent="0.3">
      <c r="B1415" s="119" t="s">
        <v>969</v>
      </c>
      <c r="C1415" s="119" t="s">
        <v>970</v>
      </c>
      <c r="D1415" s="120" t="s">
        <v>630</v>
      </c>
      <c r="E1415" s="202">
        <v>34</v>
      </c>
    </row>
    <row r="1416" spans="2:5" x14ac:dyDescent="0.3">
      <c r="B1416" s="119" t="s">
        <v>4147</v>
      </c>
      <c r="C1416" s="119" t="s">
        <v>4148</v>
      </c>
      <c r="D1416" s="120" t="s">
        <v>4033</v>
      </c>
      <c r="E1416" s="202">
        <v>22</v>
      </c>
    </row>
    <row r="1417" spans="2:5" x14ac:dyDescent="0.3">
      <c r="B1417" s="119" t="s">
        <v>3933</v>
      </c>
      <c r="C1417" s="119" t="s">
        <v>3934</v>
      </c>
      <c r="D1417" s="120" t="s">
        <v>3474</v>
      </c>
      <c r="E1417" s="202">
        <v>12</v>
      </c>
    </row>
    <row r="1418" spans="2:5" x14ac:dyDescent="0.3">
      <c r="B1418" s="119" t="s">
        <v>2249</v>
      </c>
      <c r="C1418" s="119" t="s">
        <v>2250</v>
      </c>
      <c r="D1418" s="120" t="s">
        <v>1776</v>
      </c>
      <c r="E1418" s="202">
        <v>11</v>
      </c>
    </row>
    <row r="1419" spans="2:5" x14ac:dyDescent="0.3">
      <c r="B1419" s="119" t="s">
        <v>3791</v>
      </c>
      <c r="C1419" s="119" t="s">
        <v>3792</v>
      </c>
      <c r="D1419" s="120" t="s">
        <v>3474</v>
      </c>
      <c r="E1419" s="202">
        <v>23</v>
      </c>
    </row>
    <row r="1420" spans="2:5" x14ac:dyDescent="0.3">
      <c r="B1420" s="119" t="s">
        <v>2083</v>
      </c>
      <c r="C1420" s="119" t="s">
        <v>2084</v>
      </c>
      <c r="D1420" s="120" t="s">
        <v>1776</v>
      </c>
      <c r="E1420" s="202">
        <v>23</v>
      </c>
    </row>
    <row r="1421" spans="2:5" x14ac:dyDescent="0.3">
      <c r="B1421" s="119" t="s">
        <v>3993</v>
      </c>
      <c r="C1421" s="119" t="s">
        <v>3994</v>
      </c>
      <c r="D1421" s="120" t="s">
        <v>3474</v>
      </c>
      <c r="E1421" s="202">
        <v>22</v>
      </c>
    </row>
    <row r="1422" spans="2:5" x14ac:dyDescent="0.3">
      <c r="B1422" s="119" t="s">
        <v>2183</v>
      </c>
      <c r="C1422" s="119" t="s">
        <v>2184</v>
      </c>
      <c r="D1422" s="120" t="s">
        <v>1776</v>
      </c>
      <c r="E1422" s="202">
        <v>23</v>
      </c>
    </row>
    <row r="1423" spans="2:5" x14ac:dyDescent="0.3">
      <c r="B1423" s="119" t="s">
        <v>2383</v>
      </c>
      <c r="C1423" s="119" t="s">
        <v>2384</v>
      </c>
      <c r="D1423" s="120" t="s">
        <v>1776</v>
      </c>
      <c r="E1423" s="202">
        <v>22</v>
      </c>
    </row>
    <row r="1424" spans="2:5" x14ac:dyDescent="0.3">
      <c r="B1424" s="119" t="s">
        <v>337</v>
      </c>
      <c r="C1424" s="119" t="s">
        <v>338</v>
      </c>
      <c r="D1424" s="119" t="s">
        <v>22</v>
      </c>
      <c r="E1424" s="202">
        <v>33</v>
      </c>
    </row>
    <row r="1425" spans="2:5" x14ac:dyDescent="0.3">
      <c r="B1425" s="119" t="s">
        <v>4149</v>
      </c>
      <c r="C1425" s="119" t="s">
        <v>4150</v>
      </c>
      <c r="D1425" s="120" t="s">
        <v>4033</v>
      </c>
      <c r="E1425" s="202">
        <v>23</v>
      </c>
    </row>
    <row r="1426" spans="2:5" x14ac:dyDescent="0.3">
      <c r="B1426" s="119" t="s">
        <v>3462</v>
      </c>
      <c r="C1426" s="119" t="s">
        <v>3463</v>
      </c>
      <c r="D1426" s="120" t="s">
        <v>2899</v>
      </c>
      <c r="E1426" s="202">
        <v>33</v>
      </c>
    </row>
    <row r="1427" spans="2:5" x14ac:dyDescent="0.3">
      <c r="B1427" s="119" t="s">
        <v>3503</v>
      </c>
      <c r="C1427" s="119" t="s">
        <v>3504</v>
      </c>
      <c r="D1427" s="120" t="s">
        <v>3474</v>
      </c>
      <c r="E1427" s="202">
        <v>22</v>
      </c>
    </row>
    <row r="1428" spans="2:5" x14ac:dyDescent="0.3">
      <c r="B1428" s="119" t="s">
        <v>873</v>
      </c>
      <c r="C1428" s="119" t="s">
        <v>874</v>
      </c>
      <c r="D1428" s="120" t="s">
        <v>630</v>
      </c>
      <c r="E1428" s="202">
        <v>34</v>
      </c>
    </row>
    <row r="1429" spans="2:5" x14ac:dyDescent="0.3">
      <c r="B1429" s="119" t="s">
        <v>3605</v>
      </c>
      <c r="C1429" s="119" t="s">
        <v>3606</v>
      </c>
      <c r="D1429" s="120" t="s">
        <v>3474</v>
      </c>
      <c r="E1429" s="202">
        <v>23</v>
      </c>
    </row>
    <row r="1430" spans="2:5" x14ac:dyDescent="0.3">
      <c r="B1430" s="119" t="s">
        <v>281</v>
      </c>
      <c r="C1430" s="119" t="s">
        <v>282</v>
      </c>
      <c r="D1430" s="119" t="s">
        <v>22</v>
      </c>
      <c r="E1430" s="202">
        <v>34</v>
      </c>
    </row>
    <row r="1431" spans="2:5" x14ac:dyDescent="0.3">
      <c r="B1431" s="119" t="s">
        <v>3412</v>
      </c>
      <c r="C1431" s="119" t="s">
        <v>3413</v>
      </c>
      <c r="D1431" s="120" t="s">
        <v>2899</v>
      </c>
      <c r="E1431" s="202">
        <v>34</v>
      </c>
    </row>
    <row r="1432" spans="2:5" x14ac:dyDescent="0.3">
      <c r="B1432" s="119" t="s">
        <v>119</v>
      </c>
      <c r="C1432" s="119" t="s">
        <v>120</v>
      </c>
      <c r="D1432" s="119" t="s">
        <v>22</v>
      </c>
      <c r="E1432" s="202">
        <v>34</v>
      </c>
    </row>
    <row r="1433" spans="2:5" x14ac:dyDescent="0.3">
      <c r="B1433" s="119" t="s">
        <v>1658</v>
      </c>
      <c r="C1433" s="119" t="s">
        <v>1659</v>
      </c>
      <c r="D1433" s="120" t="s">
        <v>630</v>
      </c>
      <c r="E1433" s="202">
        <v>34</v>
      </c>
    </row>
    <row r="1434" spans="2:5" x14ac:dyDescent="0.3">
      <c r="B1434" s="119" t="s">
        <v>2437</v>
      </c>
      <c r="C1434" s="119" t="s">
        <v>2438</v>
      </c>
      <c r="D1434" s="120" t="s">
        <v>1776</v>
      </c>
      <c r="E1434" s="202">
        <v>22</v>
      </c>
    </row>
    <row r="1435" spans="2:5" x14ac:dyDescent="0.3">
      <c r="B1435" s="119" t="s">
        <v>795</v>
      </c>
      <c r="C1435" s="119" t="s">
        <v>796</v>
      </c>
      <c r="D1435" s="120" t="s">
        <v>630</v>
      </c>
      <c r="E1435" s="202">
        <v>24</v>
      </c>
    </row>
    <row r="1436" spans="2:5" x14ac:dyDescent="0.3">
      <c r="B1436" s="119" t="s">
        <v>1138</v>
      </c>
      <c r="C1436" s="119" t="s">
        <v>1139</v>
      </c>
      <c r="D1436" s="120" t="s">
        <v>630</v>
      </c>
      <c r="E1436" s="202">
        <v>33</v>
      </c>
    </row>
    <row r="1437" spans="2:5" x14ac:dyDescent="0.3">
      <c r="B1437" s="119" t="s">
        <v>3414</v>
      </c>
      <c r="C1437" s="119" t="s">
        <v>3415</v>
      </c>
      <c r="D1437" s="120" t="s">
        <v>2899</v>
      </c>
      <c r="E1437" s="202">
        <v>33</v>
      </c>
    </row>
    <row r="1438" spans="2:5" x14ac:dyDescent="0.3">
      <c r="B1438" s="119" t="s">
        <v>169</v>
      </c>
      <c r="C1438" s="119" t="s">
        <v>170</v>
      </c>
      <c r="D1438" s="119" t="s">
        <v>22</v>
      </c>
      <c r="E1438" s="202">
        <v>22</v>
      </c>
    </row>
    <row r="1439" spans="2:5" x14ac:dyDescent="0.3">
      <c r="B1439" s="119" t="s">
        <v>2351</v>
      </c>
      <c r="C1439" s="119" t="s">
        <v>2352</v>
      </c>
      <c r="D1439" s="120" t="s">
        <v>1776</v>
      </c>
      <c r="E1439" s="202">
        <v>32</v>
      </c>
    </row>
    <row r="1440" spans="2:5" x14ac:dyDescent="0.3">
      <c r="B1440" s="119" t="s">
        <v>3995</v>
      </c>
      <c r="C1440" s="119" t="s">
        <v>3996</v>
      </c>
      <c r="D1440" s="120" t="s">
        <v>3474</v>
      </c>
      <c r="E1440" s="202">
        <v>34</v>
      </c>
    </row>
    <row r="1441" spans="2:5" x14ac:dyDescent="0.3">
      <c r="B1441" s="119" t="s">
        <v>1009</v>
      </c>
      <c r="C1441" s="119" t="s">
        <v>1010</v>
      </c>
      <c r="D1441" s="120" t="s">
        <v>630</v>
      </c>
      <c r="E1441" s="202">
        <v>34</v>
      </c>
    </row>
    <row r="1442" spans="2:5" x14ac:dyDescent="0.3">
      <c r="B1442" s="119" t="s">
        <v>1098</v>
      </c>
      <c r="C1442" s="119" t="s">
        <v>1099</v>
      </c>
      <c r="D1442" s="120" t="s">
        <v>630</v>
      </c>
      <c r="E1442" s="202">
        <v>12</v>
      </c>
    </row>
    <row r="1443" spans="2:5" x14ac:dyDescent="0.3">
      <c r="B1443" s="119" t="s">
        <v>1979</v>
      </c>
      <c r="C1443" s="119" t="s">
        <v>1980</v>
      </c>
      <c r="D1443" s="120" t="s">
        <v>1776</v>
      </c>
      <c r="E1443" s="202">
        <v>24</v>
      </c>
    </row>
    <row r="1444" spans="2:5" x14ac:dyDescent="0.3">
      <c r="B1444" s="119" t="s">
        <v>4202</v>
      </c>
      <c r="C1444" s="119" t="s">
        <v>4203</v>
      </c>
      <c r="D1444" s="120" t="s">
        <v>4033</v>
      </c>
      <c r="E1444" s="202">
        <v>23</v>
      </c>
    </row>
    <row r="1445" spans="2:5" x14ac:dyDescent="0.3">
      <c r="B1445" s="119" t="s">
        <v>3505</v>
      </c>
      <c r="C1445" s="119" t="s">
        <v>3506</v>
      </c>
      <c r="D1445" s="120" t="s">
        <v>3474</v>
      </c>
      <c r="E1445" s="202">
        <v>23</v>
      </c>
    </row>
    <row r="1446" spans="2:5" x14ac:dyDescent="0.3">
      <c r="B1446" s="119" t="s">
        <v>1011</v>
      </c>
      <c r="C1446" s="119" t="s">
        <v>1012</v>
      </c>
      <c r="D1446" s="120" t="s">
        <v>630</v>
      </c>
      <c r="E1446" s="202">
        <v>34</v>
      </c>
    </row>
    <row r="1447" spans="2:5" x14ac:dyDescent="0.3">
      <c r="B1447" s="119" t="s">
        <v>550</v>
      </c>
      <c r="C1447" s="119" t="s">
        <v>551</v>
      </c>
      <c r="D1447" s="120" t="s">
        <v>365</v>
      </c>
      <c r="E1447" s="202">
        <v>23</v>
      </c>
    </row>
    <row r="1448" spans="2:5" x14ac:dyDescent="0.3">
      <c r="B1448" s="119" t="s">
        <v>2085</v>
      </c>
      <c r="C1448" s="119" t="s">
        <v>2086</v>
      </c>
      <c r="D1448" s="120" t="s">
        <v>1776</v>
      </c>
      <c r="E1448" s="202">
        <v>34</v>
      </c>
    </row>
    <row r="1449" spans="2:5" x14ac:dyDescent="0.3">
      <c r="B1449" s="119" t="s">
        <v>1013</v>
      </c>
      <c r="C1449" s="119" t="s">
        <v>1014</v>
      </c>
      <c r="D1449" s="120" t="s">
        <v>630</v>
      </c>
      <c r="E1449" s="202">
        <v>33</v>
      </c>
    </row>
    <row r="1450" spans="2:5" x14ac:dyDescent="0.3">
      <c r="B1450" s="119" t="s">
        <v>3184</v>
      </c>
      <c r="C1450" s="119" t="s">
        <v>3185</v>
      </c>
      <c r="D1450" s="120" t="s">
        <v>2899</v>
      </c>
      <c r="E1450" s="202">
        <v>12</v>
      </c>
    </row>
    <row r="1451" spans="2:5" x14ac:dyDescent="0.3">
      <c r="B1451" s="119" t="s">
        <v>1100</v>
      </c>
      <c r="C1451" s="119" t="s">
        <v>1101</v>
      </c>
      <c r="D1451" s="120" t="s">
        <v>630</v>
      </c>
      <c r="E1451" s="202">
        <v>23</v>
      </c>
    </row>
    <row r="1452" spans="2:5" x14ac:dyDescent="0.3">
      <c r="B1452" s="119" t="s">
        <v>1847</v>
      </c>
      <c r="C1452" s="119" t="s">
        <v>1848</v>
      </c>
      <c r="D1452" s="120" t="s">
        <v>1776</v>
      </c>
      <c r="E1452" s="202">
        <v>24</v>
      </c>
    </row>
    <row r="1453" spans="2:5" x14ac:dyDescent="0.3">
      <c r="B1453" s="119" t="s">
        <v>2087</v>
      </c>
      <c r="C1453" s="119" t="s">
        <v>2088</v>
      </c>
      <c r="D1453" s="120" t="s">
        <v>1776</v>
      </c>
      <c r="E1453" s="202">
        <v>32</v>
      </c>
    </row>
    <row r="1454" spans="2:5" x14ac:dyDescent="0.3">
      <c r="B1454" s="119" t="s">
        <v>339</v>
      </c>
      <c r="C1454" s="119" t="s">
        <v>340</v>
      </c>
      <c r="D1454" s="119" t="s">
        <v>22</v>
      </c>
      <c r="E1454" s="202">
        <v>34</v>
      </c>
    </row>
    <row r="1455" spans="2:5" x14ac:dyDescent="0.3">
      <c r="B1455" s="119" t="s">
        <v>4204</v>
      </c>
      <c r="C1455" s="119" t="s">
        <v>4205</v>
      </c>
      <c r="D1455" s="120" t="s">
        <v>4033</v>
      </c>
      <c r="E1455" s="202">
        <v>11</v>
      </c>
    </row>
    <row r="1456" spans="2:5" x14ac:dyDescent="0.3">
      <c r="B1456" s="119" t="s">
        <v>2035</v>
      </c>
      <c r="C1456" s="119" t="s">
        <v>2036</v>
      </c>
      <c r="D1456" s="120" t="s">
        <v>1776</v>
      </c>
      <c r="E1456" s="202">
        <v>24</v>
      </c>
    </row>
    <row r="1457" spans="2:5" x14ac:dyDescent="0.3">
      <c r="B1457" s="119" t="s">
        <v>3140</v>
      </c>
      <c r="C1457" s="119" t="s">
        <v>3141</v>
      </c>
      <c r="D1457" s="120" t="s">
        <v>2899</v>
      </c>
      <c r="E1457" s="202">
        <v>33</v>
      </c>
    </row>
    <row r="1458" spans="2:5" x14ac:dyDescent="0.3">
      <c r="B1458" s="119" t="s">
        <v>582</v>
      </c>
      <c r="C1458" s="119" t="s">
        <v>583</v>
      </c>
      <c r="D1458" s="120" t="s">
        <v>365</v>
      </c>
      <c r="E1458" s="202">
        <v>22</v>
      </c>
    </row>
    <row r="1459" spans="2:5" x14ac:dyDescent="0.3">
      <c r="B1459" s="119" t="s">
        <v>141</v>
      </c>
      <c r="C1459" s="119" t="s">
        <v>142</v>
      </c>
      <c r="D1459" s="119" t="s">
        <v>22</v>
      </c>
      <c r="E1459" s="202">
        <v>34</v>
      </c>
    </row>
    <row r="1460" spans="2:5" x14ac:dyDescent="0.3">
      <c r="B1460" s="119" t="s">
        <v>3607</v>
      </c>
      <c r="C1460" s="119" t="s">
        <v>3608</v>
      </c>
      <c r="D1460" s="120" t="s">
        <v>3474</v>
      </c>
      <c r="E1460" s="202">
        <v>11</v>
      </c>
    </row>
    <row r="1461" spans="2:5" x14ac:dyDescent="0.3">
      <c r="B1461" s="119" t="s">
        <v>1204</v>
      </c>
      <c r="C1461" s="119" t="s">
        <v>1205</v>
      </c>
      <c r="D1461" s="120" t="s">
        <v>630</v>
      </c>
      <c r="E1461" s="202">
        <v>34</v>
      </c>
    </row>
    <row r="1462" spans="2:5" x14ac:dyDescent="0.3">
      <c r="B1462" s="119" t="s">
        <v>1047</v>
      </c>
      <c r="C1462" s="119" t="s">
        <v>1048</v>
      </c>
      <c r="D1462" s="120" t="s">
        <v>630</v>
      </c>
      <c r="E1462" s="202">
        <v>24</v>
      </c>
    </row>
    <row r="1463" spans="2:5" x14ac:dyDescent="0.3">
      <c r="B1463" s="119" t="s">
        <v>2679</v>
      </c>
      <c r="C1463" s="119" t="s">
        <v>2680</v>
      </c>
      <c r="D1463" s="120" t="s">
        <v>2660</v>
      </c>
      <c r="E1463" s="202">
        <v>34</v>
      </c>
    </row>
    <row r="1464" spans="2:5" x14ac:dyDescent="0.3">
      <c r="B1464" s="119" t="s">
        <v>23</v>
      </c>
      <c r="C1464" s="119" t="s">
        <v>24</v>
      </c>
      <c r="D1464" s="119" t="s">
        <v>22</v>
      </c>
      <c r="E1464" s="202">
        <v>23</v>
      </c>
    </row>
    <row r="1465" spans="2:5" x14ac:dyDescent="0.3">
      <c r="B1465" s="119" t="s">
        <v>2569</v>
      </c>
      <c r="C1465" s="119" t="s">
        <v>2570</v>
      </c>
      <c r="D1465" s="120" t="s">
        <v>1776</v>
      </c>
      <c r="E1465" s="202">
        <v>24</v>
      </c>
    </row>
    <row r="1466" spans="2:5" x14ac:dyDescent="0.3">
      <c r="B1466" s="119" t="s">
        <v>2571</v>
      </c>
      <c r="C1466" s="119" t="s">
        <v>2572</v>
      </c>
      <c r="D1466" s="120" t="s">
        <v>1776</v>
      </c>
      <c r="E1466" s="202">
        <v>24</v>
      </c>
    </row>
    <row r="1467" spans="2:5" x14ac:dyDescent="0.3">
      <c r="B1467" s="119" t="s">
        <v>2875</v>
      </c>
      <c r="C1467" s="119" t="s">
        <v>2876</v>
      </c>
      <c r="D1467" s="120" t="s">
        <v>2660</v>
      </c>
      <c r="E1467" s="202">
        <v>33</v>
      </c>
    </row>
    <row r="1468" spans="2:5" x14ac:dyDescent="0.3">
      <c r="B1468" s="119" t="s">
        <v>2877</v>
      </c>
      <c r="C1468" s="119" t="s">
        <v>2878</v>
      </c>
      <c r="D1468" s="120" t="s">
        <v>2660</v>
      </c>
      <c r="E1468" s="202">
        <v>32</v>
      </c>
    </row>
    <row r="1469" spans="2:5" x14ac:dyDescent="0.3">
      <c r="B1469" s="119" t="s">
        <v>504</v>
      </c>
      <c r="C1469" s="119" t="s">
        <v>505</v>
      </c>
      <c r="D1469" s="120" t="s">
        <v>365</v>
      </c>
      <c r="E1469" s="202">
        <v>22</v>
      </c>
    </row>
    <row r="1470" spans="2:5" x14ac:dyDescent="0.3">
      <c r="B1470" s="119" t="s">
        <v>1760</v>
      </c>
      <c r="C1470" s="119" t="s">
        <v>1761</v>
      </c>
      <c r="D1470" s="120" t="s">
        <v>630</v>
      </c>
      <c r="E1470" s="202">
        <v>34</v>
      </c>
    </row>
    <row r="1471" spans="2:5" x14ac:dyDescent="0.3">
      <c r="B1471" s="119" t="s">
        <v>2659</v>
      </c>
      <c r="C1471" s="119" t="s">
        <v>2660</v>
      </c>
      <c r="D1471" s="120" t="s">
        <v>2660</v>
      </c>
      <c r="E1471" s="202">
        <v>11</v>
      </c>
    </row>
    <row r="1472" spans="2:5" x14ac:dyDescent="0.3">
      <c r="B1472" s="119" t="s">
        <v>1927</v>
      </c>
      <c r="C1472" s="119" t="s">
        <v>1928</v>
      </c>
      <c r="D1472" s="120" t="s">
        <v>1776</v>
      </c>
      <c r="E1472" s="202">
        <v>34</v>
      </c>
    </row>
    <row r="1473" spans="2:5" x14ac:dyDescent="0.3">
      <c r="B1473" s="119" t="s">
        <v>225</v>
      </c>
      <c r="C1473" s="119" t="s">
        <v>226</v>
      </c>
      <c r="D1473" s="119" t="s">
        <v>22</v>
      </c>
      <c r="E1473" s="202">
        <v>33</v>
      </c>
    </row>
    <row r="1474" spans="2:5" x14ac:dyDescent="0.3">
      <c r="B1474" s="119" t="s">
        <v>2823</v>
      </c>
      <c r="C1474" s="119" t="s">
        <v>2824</v>
      </c>
      <c r="D1474" s="120" t="s">
        <v>2660</v>
      </c>
      <c r="E1474" s="202">
        <v>34</v>
      </c>
    </row>
    <row r="1475" spans="2:5" x14ac:dyDescent="0.3">
      <c r="B1475" s="119" t="s">
        <v>3028</v>
      </c>
      <c r="C1475" s="119" t="s">
        <v>3029</v>
      </c>
      <c r="D1475" s="120" t="s">
        <v>2899</v>
      </c>
      <c r="E1475" s="202">
        <v>24</v>
      </c>
    </row>
    <row r="1476" spans="2:5" x14ac:dyDescent="0.3">
      <c r="B1476" s="119" t="s">
        <v>3464</v>
      </c>
      <c r="C1476" s="119" t="s">
        <v>3465</v>
      </c>
      <c r="D1476" s="120" t="s">
        <v>2899</v>
      </c>
      <c r="E1476" s="202">
        <v>34</v>
      </c>
    </row>
    <row r="1477" spans="2:5" x14ac:dyDescent="0.3">
      <c r="B1477" s="119" t="s">
        <v>3340</v>
      </c>
      <c r="C1477" s="119" t="s">
        <v>3341</v>
      </c>
      <c r="D1477" s="120" t="s">
        <v>2899</v>
      </c>
      <c r="E1477" s="202">
        <v>22</v>
      </c>
    </row>
    <row r="1478" spans="2:5" x14ac:dyDescent="0.3">
      <c r="B1478" s="119" t="s">
        <v>2954</v>
      </c>
      <c r="C1478" s="119" t="s">
        <v>2955</v>
      </c>
      <c r="D1478" s="120" t="s">
        <v>2899</v>
      </c>
      <c r="E1478" s="202">
        <v>24</v>
      </c>
    </row>
    <row r="1479" spans="2:5" x14ac:dyDescent="0.3">
      <c r="B1479" s="119" t="s">
        <v>3142</v>
      </c>
      <c r="C1479" s="119" t="s">
        <v>3143</v>
      </c>
      <c r="D1479" s="120" t="s">
        <v>2899</v>
      </c>
      <c r="E1479" s="202">
        <v>33</v>
      </c>
    </row>
    <row r="1480" spans="2:5" x14ac:dyDescent="0.3">
      <c r="B1480" s="119" t="s">
        <v>3168</v>
      </c>
      <c r="C1480" s="119" t="s">
        <v>3169</v>
      </c>
      <c r="D1480" s="120" t="s">
        <v>2899</v>
      </c>
      <c r="E1480" s="202">
        <v>33</v>
      </c>
    </row>
    <row r="1481" spans="2:5" x14ac:dyDescent="0.3">
      <c r="B1481" s="119" t="s">
        <v>3050</v>
      </c>
      <c r="C1481" s="119" t="s">
        <v>3051</v>
      </c>
      <c r="D1481" s="120" t="s">
        <v>2899</v>
      </c>
      <c r="E1481" s="202">
        <v>24</v>
      </c>
    </row>
    <row r="1482" spans="2:5" x14ac:dyDescent="0.3">
      <c r="B1482" s="119" t="s">
        <v>2743</v>
      </c>
      <c r="C1482" s="119" t="s">
        <v>2744</v>
      </c>
      <c r="D1482" s="120" t="s">
        <v>2660</v>
      </c>
      <c r="E1482" s="202">
        <v>22</v>
      </c>
    </row>
    <row r="1483" spans="2:5" x14ac:dyDescent="0.3">
      <c r="B1483" s="119" t="s">
        <v>3280</v>
      </c>
      <c r="C1483" s="119" t="s">
        <v>3281</v>
      </c>
      <c r="D1483" s="120" t="s">
        <v>2899</v>
      </c>
      <c r="E1483" s="202">
        <v>23</v>
      </c>
    </row>
    <row r="1484" spans="2:5" x14ac:dyDescent="0.3">
      <c r="B1484" s="119" t="s">
        <v>2745</v>
      </c>
      <c r="C1484" s="119" t="s">
        <v>2746</v>
      </c>
      <c r="D1484" s="120" t="s">
        <v>2660</v>
      </c>
      <c r="E1484" s="202">
        <v>23</v>
      </c>
    </row>
    <row r="1485" spans="2:5" x14ac:dyDescent="0.3">
      <c r="B1485" s="119" t="s">
        <v>3374</v>
      </c>
      <c r="C1485" s="119" t="s">
        <v>3375</v>
      </c>
      <c r="D1485" s="120" t="s">
        <v>2899</v>
      </c>
      <c r="E1485" s="202">
        <v>33</v>
      </c>
    </row>
    <row r="1486" spans="2:5" x14ac:dyDescent="0.3">
      <c r="B1486" s="119" t="s">
        <v>2795</v>
      </c>
      <c r="C1486" s="119" t="s">
        <v>2796</v>
      </c>
      <c r="D1486" s="120" t="s">
        <v>2660</v>
      </c>
      <c r="E1486" s="202">
        <v>32</v>
      </c>
    </row>
    <row r="1487" spans="2:5" x14ac:dyDescent="0.3">
      <c r="B1487" s="119" t="s">
        <v>3030</v>
      </c>
      <c r="C1487" s="119" t="s">
        <v>3031</v>
      </c>
      <c r="D1487" s="120" t="s">
        <v>2899</v>
      </c>
      <c r="E1487" s="202">
        <v>24</v>
      </c>
    </row>
    <row r="1488" spans="2:5" x14ac:dyDescent="0.3">
      <c r="B1488" s="119" t="s">
        <v>3376</v>
      </c>
      <c r="C1488" s="119" t="s">
        <v>3377</v>
      </c>
      <c r="D1488" s="120" t="s">
        <v>2899</v>
      </c>
      <c r="E1488" s="202">
        <v>33</v>
      </c>
    </row>
    <row r="1489" spans="2:5" x14ac:dyDescent="0.3">
      <c r="B1489" s="119" t="s">
        <v>2908</v>
      </c>
      <c r="C1489" s="119" t="s">
        <v>2909</v>
      </c>
      <c r="D1489" s="120" t="s">
        <v>2899</v>
      </c>
      <c r="E1489" s="202">
        <v>23</v>
      </c>
    </row>
    <row r="1490" spans="2:5" x14ac:dyDescent="0.3">
      <c r="B1490" s="119" t="s">
        <v>3238</v>
      </c>
      <c r="C1490" s="119" t="s">
        <v>3239</v>
      </c>
      <c r="D1490" s="120" t="s">
        <v>2899</v>
      </c>
      <c r="E1490" s="202">
        <v>24</v>
      </c>
    </row>
    <row r="1491" spans="2:5" x14ac:dyDescent="0.3">
      <c r="B1491" s="119" t="s">
        <v>2681</v>
      </c>
      <c r="C1491" s="119" t="s">
        <v>2682</v>
      </c>
      <c r="D1491" s="120" t="s">
        <v>2660</v>
      </c>
      <c r="E1491" s="202">
        <v>24</v>
      </c>
    </row>
    <row r="1492" spans="2:5" x14ac:dyDescent="0.3">
      <c r="B1492" s="119" t="s">
        <v>3170</v>
      </c>
      <c r="C1492" s="119" t="s">
        <v>3171</v>
      </c>
      <c r="D1492" s="120" t="s">
        <v>2899</v>
      </c>
      <c r="E1492" s="202">
        <v>34</v>
      </c>
    </row>
    <row r="1493" spans="2:5" x14ac:dyDescent="0.3">
      <c r="B1493" s="119" t="s">
        <v>3378</v>
      </c>
      <c r="C1493" s="119" t="s">
        <v>3379</v>
      </c>
      <c r="D1493" s="120" t="s">
        <v>2899</v>
      </c>
      <c r="E1493" s="202">
        <v>34</v>
      </c>
    </row>
    <row r="1494" spans="2:5" x14ac:dyDescent="0.3">
      <c r="B1494" s="119" t="s">
        <v>3318</v>
      </c>
      <c r="C1494" s="119" t="s">
        <v>3319</v>
      </c>
      <c r="D1494" s="120" t="s">
        <v>2899</v>
      </c>
      <c r="E1494" s="202">
        <v>23</v>
      </c>
    </row>
    <row r="1495" spans="2:5" x14ac:dyDescent="0.3">
      <c r="B1495" s="119" t="s">
        <v>2996</v>
      </c>
      <c r="C1495" s="119" t="s">
        <v>2997</v>
      </c>
      <c r="D1495" s="120" t="s">
        <v>2899</v>
      </c>
      <c r="E1495" s="202">
        <v>23</v>
      </c>
    </row>
    <row r="1496" spans="2:5" x14ac:dyDescent="0.3">
      <c r="B1496" s="119" t="s">
        <v>3342</v>
      </c>
      <c r="C1496" s="119" t="s">
        <v>3343</v>
      </c>
      <c r="D1496" s="120" t="s">
        <v>2899</v>
      </c>
      <c r="E1496" s="202">
        <v>23</v>
      </c>
    </row>
    <row r="1497" spans="2:5" x14ac:dyDescent="0.3">
      <c r="B1497" s="119" t="s">
        <v>3302</v>
      </c>
      <c r="C1497" s="119" t="s">
        <v>3303</v>
      </c>
      <c r="D1497" s="120" t="s">
        <v>2899</v>
      </c>
      <c r="E1497" s="202">
        <v>24</v>
      </c>
    </row>
    <row r="1498" spans="2:5" x14ac:dyDescent="0.3">
      <c r="B1498" s="119" t="s">
        <v>3304</v>
      </c>
      <c r="C1498" s="119" t="s">
        <v>3305</v>
      </c>
      <c r="D1498" s="120" t="s">
        <v>2899</v>
      </c>
      <c r="E1498" s="202">
        <v>22</v>
      </c>
    </row>
    <row r="1499" spans="2:5" x14ac:dyDescent="0.3">
      <c r="B1499" s="119" t="s">
        <v>49</v>
      </c>
      <c r="C1499" s="119" t="s">
        <v>50</v>
      </c>
      <c r="D1499" s="119" t="s">
        <v>22</v>
      </c>
      <c r="E1499" s="202">
        <v>24</v>
      </c>
    </row>
    <row r="1500" spans="2:5" x14ac:dyDescent="0.3">
      <c r="B1500" s="119" t="s">
        <v>2825</v>
      </c>
      <c r="C1500" s="119" t="s">
        <v>2826</v>
      </c>
      <c r="D1500" s="120" t="s">
        <v>2660</v>
      </c>
      <c r="E1500" s="202">
        <v>33</v>
      </c>
    </row>
    <row r="1501" spans="2:5" x14ac:dyDescent="0.3">
      <c r="B1501" s="119" t="s">
        <v>2797</v>
      </c>
      <c r="C1501" s="119" t="s">
        <v>2798</v>
      </c>
      <c r="D1501" s="120" t="s">
        <v>2660</v>
      </c>
      <c r="E1501" s="202">
        <v>34</v>
      </c>
    </row>
    <row r="1502" spans="2:5" x14ac:dyDescent="0.3">
      <c r="B1502" s="119" t="s">
        <v>3186</v>
      </c>
      <c r="C1502" s="119" t="s">
        <v>3187</v>
      </c>
      <c r="D1502" s="120" t="s">
        <v>2899</v>
      </c>
      <c r="E1502" s="202">
        <v>24</v>
      </c>
    </row>
    <row r="1503" spans="2:5" x14ac:dyDescent="0.3">
      <c r="B1503" s="119" t="s">
        <v>143</v>
      </c>
      <c r="C1503" s="119" t="s">
        <v>144</v>
      </c>
      <c r="D1503" s="119" t="s">
        <v>22</v>
      </c>
      <c r="E1503" s="202">
        <v>34</v>
      </c>
    </row>
    <row r="1504" spans="2:5" x14ac:dyDescent="0.3">
      <c r="B1504" s="119" t="s">
        <v>2879</v>
      </c>
      <c r="C1504" s="119" t="s">
        <v>2880</v>
      </c>
      <c r="D1504" s="120" t="s">
        <v>2660</v>
      </c>
      <c r="E1504" s="202">
        <v>34</v>
      </c>
    </row>
    <row r="1505" spans="2:5" x14ac:dyDescent="0.3">
      <c r="B1505" s="119" t="s">
        <v>2920</v>
      </c>
      <c r="C1505" s="119" t="s">
        <v>2921</v>
      </c>
      <c r="D1505" s="120" t="s">
        <v>2899</v>
      </c>
      <c r="E1505" s="202">
        <v>23</v>
      </c>
    </row>
    <row r="1506" spans="2:5" x14ac:dyDescent="0.3">
      <c r="B1506" s="119" t="s">
        <v>95</v>
      </c>
      <c r="C1506" s="119" t="s">
        <v>96</v>
      </c>
      <c r="D1506" s="119" t="s">
        <v>22</v>
      </c>
      <c r="E1506" s="202">
        <v>34</v>
      </c>
    </row>
    <row r="1507" spans="2:5" x14ac:dyDescent="0.3">
      <c r="B1507" s="119" t="s">
        <v>2827</v>
      </c>
      <c r="C1507" s="119" t="s">
        <v>2828</v>
      </c>
      <c r="D1507" s="120" t="s">
        <v>2660</v>
      </c>
      <c r="E1507" s="202">
        <v>23</v>
      </c>
    </row>
    <row r="1508" spans="2:5" x14ac:dyDescent="0.3">
      <c r="B1508" s="119" t="s">
        <v>3078</v>
      </c>
      <c r="C1508" s="119" t="s">
        <v>3079</v>
      </c>
      <c r="D1508" s="120" t="s">
        <v>2899</v>
      </c>
      <c r="E1508" s="202">
        <v>22</v>
      </c>
    </row>
    <row r="1509" spans="2:5" x14ac:dyDescent="0.3">
      <c r="B1509" s="119" t="s">
        <v>3032</v>
      </c>
      <c r="C1509" s="119" t="s">
        <v>3033</v>
      </c>
      <c r="D1509" s="120" t="s">
        <v>2899</v>
      </c>
      <c r="E1509" s="202">
        <v>24</v>
      </c>
    </row>
    <row r="1510" spans="2:5" x14ac:dyDescent="0.3">
      <c r="B1510" s="119" t="s">
        <v>2956</v>
      </c>
      <c r="C1510" s="119" t="s">
        <v>2957</v>
      </c>
      <c r="D1510" s="120" t="s">
        <v>2899</v>
      </c>
      <c r="E1510" s="202">
        <v>24</v>
      </c>
    </row>
    <row r="1511" spans="2:5" x14ac:dyDescent="0.3">
      <c r="B1511" s="119" t="s">
        <v>3466</v>
      </c>
      <c r="C1511" s="119" t="s">
        <v>3467</v>
      </c>
      <c r="D1511" s="120" t="s">
        <v>2899</v>
      </c>
      <c r="E1511" s="202">
        <v>34</v>
      </c>
    </row>
    <row r="1512" spans="2:5" x14ac:dyDescent="0.3">
      <c r="B1512" s="119" t="s">
        <v>2910</v>
      </c>
      <c r="C1512" s="119" t="s">
        <v>2911</v>
      </c>
      <c r="D1512" s="120" t="s">
        <v>2899</v>
      </c>
      <c r="E1512" s="202">
        <v>33</v>
      </c>
    </row>
    <row r="1513" spans="2:5" x14ac:dyDescent="0.3">
      <c r="B1513" s="119" t="s">
        <v>3282</v>
      </c>
      <c r="C1513" s="119" t="s">
        <v>3283</v>
      </c>
      <c r="D1513" s="120" t="s">
        <v>2899</v>
      </c>
      <c r="E1513" s="202">
        <v>24</v>
      </c>
    </row>
    <row r="1514" spans="2:5" x14ac:dyDescent="0.3">
      <c r="B1514" s="119" t="s">
        <v>3080</v>
      </c>
      <c r="C1514" s="119" t="s">
        <v>3081</v>
      </c>
      <c r="D1514" s="120" t="s">
        <v>2899</v>
      </c>
      <c r="E1514" s="202">
        <v>12</v>
      </c>
    </row>
    <row r="1515" spans="2:5" x14ac:dyDescent="0.3">
      <c r="B1515" s="119" t="s">
        <v>2958</v>
      </c>
      <c r="C1515" s="119" t="s">
        <v>2959</v>
      </c>
      <c r="D1515" s="120" t="s">
        <v>2899</v>
      </c>
      <c r="E1515" s="202">
        <v>23</v>
      </c>
    </row>
    <row r="1516" spans="2:5" x14ac:dyDescent="0.3">
      <c r="B1516" s="119" t="s">
        <v>3266</v>
      </c>
      <c r="C1516" s="119" t="s">
        <v>3267</v>
      </c>
      <c r="D1516" s="120" t="s">
        <v>2899</v>
      </c>
      <c r="E1516" s="202">
        <v>23</v>
      </c>
    </row>
    <row r="1517" spans="2:5" x14ac:dyDescent="0.3">
      <c r="B1517" s="119" t="s">
        <v>3468</v>
      </c>
      <c r="C1517" s="119" t="s">
        <v>3469</v>
      </c>
      <c r="D1517" s="120" t="s">
        <v>2899</v>
      </c>
      <c r="E1517" s="202">
        <v>24</v>
      </c>
    </row>
    <row r="1518" spans="2:5" x14ac:dyDescent="0.3">
      <c r="B1518" s="119" t="s">
        <v>3082</v>
      </c>
      <c r="C1518" s="119" t="s">
        <v>3083</v>
      </c>
      <c r="D1518" s="120" t="s">
        <v>2899</v>
      </c>
      <c r="E1518" s="202">
        <v>23</v>
      </c>
    </row>
    <row r="1519" spans="2:5" x14ac:dyDescent="0.3">
      <c r="B1519" s="119" t="s">
        <v>2922</v>
      </c>
      <c r="C1519" s="119" t="s">
        <v>2923</v>
      </c>
      <c r="D1519" s="120" t="s">
        <v>2899</v>
      </c>
      <c r="E1519" s="202">
        <v>24</v>
      </c>
    </row>
    <row r="1520" spans="2:5" x14ac:dyDescent="0.3">
      <c r="B1520" s="119" t="s">
        <v>2799</v>
      </c>
      <c r="C1520" s="119" t="s">
        <v>2800</v>
      </c>
      <c r="D1520" s="120" t="s">
        <v>2660</v>
      </c>
      <c r="E1520" s="202">
        <v>32</v>
      </c>
    </row>
    <row r="1521" spans="2:5" x14ac:dyDescent="0.3">
      <c r="B1521" s="119" t="s">
        <v>3052</v>
      </c>
      <c r="C1521" s="119" t="s">
        <v>3053</v>
      </c>
      <c r="D1521" s="120" t="s">
        <v>2899</v>
      </c>
      <c r="E1521" s="202">
        <v>24</v>
      </c>
    </row>
    <row r="1522" spans="2:5" x14ac:dyDescent="0.3">
      <c r="B1522" s="119" t="s">
        <v>2341</v>
      </c>
      <c r="C1522" s="119" t="s">
        <v>2342</v>
      </c>
      <c r="D1522" s="120" t="s">
        <v>1776</v>
      </c>
      <c r="E1522" s="202">
        <v>34</v>
      </c>
    </row>
    <row r="1523" spans="2:5" x14ac:dyDescent="0.3">
      <c r="B1523" s="119" t="s">
        <v>4206</v>
      </c>
      <c r="C1523" s="119" t="s">
        <v>4207</v>
      </c>
      <c r="D1523" s="120" t="s">
        <v>4033</v>
      </c>
      <c r="E1523" s="202">
        <v>22</v>
      </c>
    </row>
    <row r="1524" spans="2:5" x14ac:dyDescent="0.3">
      <c r="B1524" s="119" t="s">
        <v>2643</v>
      </c>
      <c r="C1524" s="119" t="s">
        <v>2644</v>
      </c>
      <c r="D1524" s="120" t="s">
        <v>1776</v>
      </c>
      <c r="E1524" s="202">
        <v>22</v>
      </c>
    </row>
    <row r="1525" spans="2:5" x14ac:dyDescent="0.3">
      <c r="B1525" s="119" t="s">
        <v>3509</v>
      </c>
      <c r="C1525" s="119" t="s">
        <v>3510</v>
      </c>
      <c r="D1525" s="120" t="s">
        <v>3474</v>
      </c>
      <c r="E1525" s="202">
        <v>23</v>
      </c>
    </row>
    <row r="1526" spans="2:5" x14ac:dyDescent="0.3">
      <c r="B1526" s="119" t="s">
        <v>2193</v>
      </c>
      <c r="C1526" s="119" t="s">
        <v>2194</v>
      </c>
      <c r="D1526" s="120" t="s">
        <v>1776</v>
      </c>
      <c r="E1526" s="202">
        <v>22</v>
      </c>
    </row>
    <row r="1527" spans="2:5" x14ac:dyDescent="0.3">
      <c r="B1527" s="119" t="s">
        <v>341</v>
      </c>
      <c r="C1527" s="119" t="s">
        <v>342</v>
      </c>
      <c r="D1527" s="119" t="s">
        <v>22</v>
      </c>
      <c r="E1527" s="202">
        <v>34</v>
      </c>
    </row>
    <row r="1528" spans="2:5" x14ac:dyDescent="0.3">
      <c r="B1528" s="119" t="s">
        <v>3380</v>
      </c>
      <c r="C1528" s="119" t="s">
        <v>3381</v>
      </c>
      <c r="D1528" s="120" t="s">
        <v>2899</v>
      </c>
      <c r="E1528" s="202">
        <v>23</v>
      </c>
    </row>
    <row r="1529" spans="2:5" x14ac:dyDescent="0.3">
      <c r="B1529" s="119" t="s">
        <v>1861</v>
      </c>
      <c r="C1529" s="119" t="s">
        <v>1862</v>
      </c>
      <c r="D1529" s="120" t="s">
        <v>1776</v>
      </c>
      <c r="E1529" s="202">
        <v>23</v>
      </c>
    </row>
    <row r="1530" spans="2:5" x14ac:dyDescent="0.3">
      <c r="B1530" s="119" t="s">
        <v>361</v>
      </c>
      <c r="C1530" s="119" t="s">
        <v>362</v>
      </c>
      <c r="D1530" s="119" t="s">
        <v>22</v>
      </c>
      <c r="E1530" s="202">
        <v>34</v>
      </c>
    </row>
    <row r="1531" spans="2:5" x14ac:dyDescent="0.3">
      <c r="B1531" s="119" t="s">
        <v>2397</v>
      </c>
      <c r="C1531" s="119" t="s">
        <v>2398</v>
      </c>
      <c r="D1531" s="120" t="s">
        <v>1776</v>
      </c>
      <c r="E1531" s="202">
        <v>34</v>
      </c>
    </row>
    <row r="1532" spans="2:5" x14ac:dyDescent="0.3">
      <c r="B1532" s="119" t="s">
        <v>2395</v>
      </c>
      <c r="C1532" s="119" t="s">
        <v>2396</v>
      </c>
      <c r="D1532" s="120" t="s">
        <v>1776</v>
      </c>
      <c r="E1532" s="202">
        <v>32</v>
      </c>
    </row>
    <row r="1533" spans="2:5" x14ac:dyDescent="0.3">
      <c r="B1533" s="119" t="s">
        <v>797</v>
      </c>
      <c r="C1533" s="119" t="s">
        <v>798</v>
      </c>
      <c r="D1533" s="120" t="s">
        <v>630</v>
      </c>
      <c r="E1533" s="202">
        <v>22</v>
      </c>
    </row>
    <row r="1534" spans="2:5" x14ac:dyDescent="0.3">
      <c r="B1534" s="119" t="s">
        <v>3611</v>
      </c>
      <c r="C1534" s="119" t="s">
        <v>3612</v>
      </c>
      <c r="D1534" s="120" t="s">
        <v>3474</v>
      </c>
      <c r="E1534" s="202">
        <v>22</v>
      </c>
    </row>
    <row r="1535" spans="2:5" x14ac:dyDescent="0.3">
      <c r="B1535" s="119" t="s">
        <v>1987</v>
      </c>
      <c r="C1535" s="119" t="s">
        <v>1988</v>
      </c>
      <c r="D1535" s="120" t="s">
        <v>1776</v>
      </c>
      <c r="E1535" s="202">
        <v>23</v>
      </c>
    </row>
    <row r="1536" spans="2:5" x14ac:dyDescent="0.3">
      <c r="B1536" s="119" t="s">
        <v>1893</v>
      </c>
      <c r="C1536" s="119" t="s">
        <v>1894</v>
      </c>
      <c r="D1536" s="120" t="s">
        <v>1776</v>
      </c>
      <c r="E1536" s="202">
        <v>23</v>
      </c>
    </row>
    <row r="1537" spans="2:5" x14ac:dyDescent="0.3">
      <c r="B1537" s="119" t="s">
        <v>173</v>
      </c>
      <c r="C1537" s="119" t="s">
        <v>174</v>
      </c>
      <c r="D1537" s="119" t="s">
        <v>22</v>
      </c>
      <c r="E1537" s="202">
        <v>33</v>
      </c>
    </row>
    <row r="1538" spans="2:5" x14ac:dyDescent="0.3">
      <c r="B1538" s="119" t="s">
        <v>3935</v>
      </c>
      <c r="C1538" s="119" t="s">
        <v>3936</v>
      </c>
      <c r="D1538" s="120" t="s">
        <v>3474</v>
      </c>
      <c r="E1538" s="202">
        <v>24</v>
      </c>
    </row>
    <row r="1539" spans="2:5" x14ac:dyDescent="0.3">
      <c r="B1539" s="119" t="s">
        <v>2683</v>
      </c>
      <c r="C1539" s="119" t="s">
        <v>2684</v>
      </c>
      <c r="D1539" s="120" t="s">
        <v>2660</v>
      </c>
      <c r="E1539" s="202">
        <v>24</v>
      </c>
    </row>
    <row r="1540" spans="2:5" x14ac:dyDescent="0.3">
      <c r="B1540" s="119" t="s">
        <v>3737</v>
      </c>
      <c r="C1540" s="119" t="s">
        <v>3738</v>
      </c>
      <c r="D1540" s="120" t="s">
        <v>3474</v>
      </c>
      <c r="E1540" s="202">
        <v>24</v>
      </c>
    </row>
    <row r="1541" spans="2:5" x14ac:dyDescent="0.3">
      <c r="B1541" s="119" t="s">
        <v>1530</v>
      </c>
      <c r="C1541" s="119" t="s">
        <v>1531</v>
      </c>
      <c r="D1541" s="120" t="s">
        <v>630</v>
      </c>
      <c r="E1541" s="202">
        <v>32</v>
      </c>
    </row>
    <row r="1542" spans="2:5" x14ac:dyDescent="0.3">
      <c r="B1542" s="119" t="s">
        <v>1392</v>
      </c>
      <c r="C1542" s="119" t="s">
        <v>1393</v>
      </c>
      <c r="D1542" s="120" t="s">
        <v>630</v>
      </c>
      <c r="E1542" s="202">
        <v>22</v>
      </c>
    </row>
    <row r="1543" spans="2:5" x14ac:dyDescent="0.3">
      <c r="B1543" s="119" t="s">
        <v>3172</v>
      </c>
      <c r="C1543" s="119" t="s">
        <v>3173</v>
      </c>
      <c r="D1543" s="120" t="s">
        <v>2899</v>
      </c>
      <c r="E1543" s="202">
        <v>23</v>
      </c>
    </row>
    <row r="1544" spans="2:5" x14ac:dyDescent="0.3">
      <c r="B1544" s="119" t="s">
        <v>2495</v>
      </c>
      <c r="C1544" s="119" t="s">
        <v>2496</v>
      </c>
      <c r="D1544" s="120" t="s">
        <v>1776</v>
      </c>
      <c r="E1544" s="202">
        <v>23</v>
      </c>
    </row>
    <row r="1545" spans="2:5" x14ac:dyDescent="0.3">
      <c r="B1545" s="119" t="s">
        <v>2441</v>
      </c>
      <c r="C1545" s="119" t="s">
        <v>2442</v>
      </c>
      <c r="D1545" s="120" t="s">
        <v>1776</v>
      </c>
      <c r="E1545" s="202">
        <v>24</v>
      </c>
    </row>
    <row r="1546" spans="2:5" x14ac:dyDescent="0.3">
      <c r="B1546" s="119" t="s">
        <v>412</v>
      </c>
      <c r="C1546" s="119" t="s">
        <v>413</v>
      </c>
      <c r="D1546" s="120" t="s">
        <v>365</v>
      </c>
      <c r="E1546" s="202">
        <v>24</v>
      </c>
    </row>
    <row r="1547" spans="2:5" x14ac:dyDescent="0.3">
      <c r="B1547" s="119" t="s">
        <v>2257</v>
      </c>
      <c r="C1547" s="119" t="s">
        <v>2258</v>
      </c>
      <c r="D1547" s="120" t="s">
        <v>1776</v>
      </c>
      <c r="E1547" s="202">
        <v>24</v>
      </c>
    </row>
    <row r="1548" spans="2:5" x14ac:dyDescent="0.3">
      <c r="B1548" s="119" t="s">
        <v>3144</v>
      </c>
      <c r="C1548" s="119" t="s">
        <v>3145</v>
      </c>
      <c r="D1548" s="120" t="s">
        <v>2899</v>
      </c>
      <c r="E1548" s="202">
        <v>32</v>
      </c>
    </row>
    <row r="1549" spans="2:5" x14ac:dyDescent="0.3">
      <c r="B1549" s="119" t="s">
        <v>3863</v>
      </c>
      <c r="C1549" s="119" t="s">
        <v>3864</v>
      </c>
      <c r="D1549" s="120" t="s">
        <v>3474</v>
      </c>
      <c r="E1549" s="202">
        <v>24</v>
      </c>
    </row>
    <row r="1550" spans="2:5" x14ac:dyDescent="0.3">
      <c r="B1550" s="119" t="s">
        <v>2577</v>
      </c>
      <c r="C1550" s="119" t="s">
        <v>2578</v>
      </c>
      <c r="D1550" s="120" t="s">
        <v>1776</v>
      </c>
      <c r="E1550" s="202">
        <v>23</v>
      </c>
    </row>
    <row r="1551" spans="2:5" x14ac:dyDescent="0.3">
      <c r="B1551" s="119" t="s">
        <v>2747</v>
      </c>
      <c r="C1551" s="119" t="s">
        <v>2748</v>
      </c>
      <c r="D1551" s="120" t="s">
        <v>2660</v>
      </c>
      <c r="E1551" s="202">
        <v>24</v>
      </c>
    </row>
    <row r="1552" spans="2:5" x14ac:dyDescent="0.3">
      <c r="B1552" s="119" t="s">
        <v>2645</v>
      </c>
      <c r="C1552" s="119" t="s">
        <v>2646</v>
      </c>
      <c r="D1552" s="120" t="s">
        <v>1776</v>
      </c>
      <c r="E1552" s="202">
        <v>24</v>
      </c>
    </row>
    <row r="1553" spans="2:5" x14ac:dyDescent="0.3">
      <c r="B1553" s="119" t="s">
        <v>2091</v>
      </c>
      <c r="C1553" s="119" t="s">
        <v>2092</v>
      </c>
      <c r="D1553" s="120" t="s">
        <v>1776</v>
      </c>
      <c r="E1553" s="202">
        <v>22</v>
      </c>
    </row>
    <row r="1554" spans="2:5" x14ac:dyDescent="0.3">
      <c r="B1554" s="119" t="s">
        <v>4208</v>
      </c>
      <c r="C1554" s="119" t="s">
        <v>4209</v>
      </c>
      <c r="D1554" s="120" t="s">
        <v>4033</v>
      </c>
      <c r="E1554" s="202">
        <v>22</v>
      </c>
    </row>
    <row r="1555" spans="2:5" x14ac:dyDescent="0.3">
      <c r="B1555" s="119" t="s">
        <v>3997</v>
      </c>
      <c r="C1555" s="119" t="s">
        <v>3998</v>
      </c>
      <c r="D1555" s="120" t="s">
        <v>3474</v>
      </c>
      <c r="E1555" s="202">
        <v>22</v>
      </c>
    </row>
    <row r="1556" spans="2:5" x14ac:dyDescent="0.3">
      <c r="B1556" s="119" t="s">
        <v>2043</v>
      </c>
      <c r="C1556" s="119" t="s">
        <v>2044</v>
      </c>
      <c r="D1556" s="120" t="s">
        <v>1776</v>
      </c>
      <c r="E1556" s="202">
        <v>22</v>
      </c>
    </row>
    <row r="1557" spans="2:5" x14ac:dyDescent="0.3">
      <c r="B1557" s="119" t="s">
        <v>3613</v>
      </c>
      <c r="C1557" s="119" t="s">
        <v>3614</v>
      </c>
      <c r="D1557" s="120" t="s">
        <v>3474</v>
      </c>
      <c r="E1557" s="202">
        <v>33</v>
      </c>
    </row>
    <row r="1558" spans="2:5" x14ac:dyDescent="0.3">
      <c r="B1558" s="119" t="s">
        <v>4151</v>
      </c>
      <c r="C1558" s="119" t="s">
        <v>4152</v>
      </c>
      <c r="D1558" s="120" t="s">
        <v>4033</v>
      </c>
      <c r="E1558" s="202">
        <v>33</v>
      </c>
    </row>
    <row r="1559" spans="2:5" x14ac:dyDescent="0.3">
      <c r="B1559" s="119" t="s">
        <v>4210</v>
      </c>
      <c r="C1559" s="119" t="s">
        <v>4211</v>
      </c>
      <c r="D1559" s="120" t="s">
        <v>4033</v>
      </c>
      <c r="E1559" s="202">
        <v>23</v>
      </c>
    </row>
    <row r="1560" spans="2:5" x14ac:dyDescent="0.3">
      <c r="B1560" s="119" t="s">
        <v>3156</v>
      </c>
      <c r="C1560" s="119" t="s">
        <v>3157</v>
      </c>
      <c r="D1560" s="120" t="s">
        <v>2899</v>
      </c>
      <c r="E1560" s="202">
        <v>34</v>
      </c>
    </row>
    <row r="1561" spans="2:5" x14ac:dyDescent="0.3">
      <c r="B1561" s="119" t="s">
        <v>1214</v>
      </c>
      <c r="C1561" s="119" t="s">
        <v>1215</v>
      </c>
      <c r="D1561" s="120" t="s">
        <v>630</v>
      </c>
      <c r="E1561" s="202">
        <v>24</v>
      </c>
    </row>
    <row r="1562" spans="2:5" x14ac:dyDescent="0.3">
      <c r="B1562" s="119" t="s">
        <v>747</v>
      </c>
      <c r="C1562" s="119" t="s">
        <v>748</v>
      </c>
      <c r="D1562" s="120" t="s">
        <v>630</v>
      </c>
      <c r="E1562" s="202">
        <v>22</v>
      </c>
    </row>
    <row r="1563" spans="2:5" x14ac:dyDescent="0.3">
      <c r="B1563" s="119" t="s">
        <v>1933</v>
      </c>
      <c r="C1563" s="119" t="s">
        <v>1934</v>
      </c>
      <c r="D1563" s="120" t="s">
        <v>1776</v>
      </c>
      <c r="E1563" s="202">
        <v>33</v>
      </c>
    </row>
    <row r="1564" spans="2:5" x14ac:dyDescent="0.3">
      <c r="B1564" s="119" t="s">
        <v>1762</v>
      </c>
      <c r="C1564" s="119" t="s">
        <v>1763</v>
      </c>
      <c r="D1564" s="120" t="s">
        <v>630</v>
      </c>
      <c r="E1564" s="202">
        <v>34</v>
      </c>
    </row>
    <row r="1565" spans="2:5" x14ac:dyDescent="0.3">
      <c r="B1565" s="119" t="s">
        <v>1116</v>
      </c>
      <c r="C1565" s="119" t="s">
        <v>1117</v>
      </c>
      <c r="D1565" s="120" t="s">
        <v>630</v>
      </c>
      <c r="E1565" s="202">
        <v>22</v>
      </c>
    </row>
    <row r="1566" spans="2:5" x14ac:dyDescent="0.3">
      <c r="B1566" s="119" t="s">
        <v>3615</v>
      </c>
      <c r="C1566" s="119" t="s">
        <v>3616</v>
      </c>
      <c r="D1566" s="120" t="s">
        <v>3474</v>
      </c>
      <c r="E1566" s="202">
        <v>22</v>
      </c>
    </row>
    <row r="1567" spans="2:5" x14ac:dyDescent="0.3">
      <c r="B1567" s="119" t="s">
        <v>1212</v>
      </c>
      <c r="C1567" s="119" t="s">
        <v>1213</v>
      </c>
      <c r="D1567" s="120" t="s">
        <v>630</v>
      </c>
      <c r="E1567" s="202">
        <v>24</v>
      </c>
    </row>
    <row r="1568" spans="2:5" x14ac:dyDescent="0.3">
      <c r="B1568" s="119" t="s">
        <v>2343</v>
      </c>
      <c r="C1568" s="119" t="s">
        <v>2344</v>
      </c>
      <c r="D1568" s="120" t="s">
        <v>1776</v>
      </c>
      <c r="E1568" s="202">
        <v>34</v>
      </c>
    </row>
    <row r="1569" spans="2:5" x14ac:dyDescent="0.3">
      <c r="B1569" s="119" t="s">
        <v>875</v>
      </c>
      <c r="C1569" s="119" t="s">
        <v>876</v>
      </c>
      <c r="D1569" s="120" t="s">
        <v>630</v>
      </c>
      <c r="E1569" s="202">
        <v>32</v>
      </c>
    </row>
    <row r="1570" spans="2:5" x14ac:dyDescent="0.3">
      <c r="B1570" s="119" t="s">
        <v>3795</v>
      </c>
      <c r="C1570" s="119" t="s">
        <v>3796</v>
      </c>
      <c r="D1570" s="120" t="s">
        <v>3474</v>
      </c>
      <c r="E1570" s="202">
        <v>23</v>
      </c>
    </row>
    <row r="1571" spans="2:5" x14ac:dyDescent="0.3">
      <c r="B1571" s="119" t="s">
        <v>4153</v>
      </c>
      <c r="C1571" s="119" t="s">
        <v>4154</v>
      </c>
      <c r="D1571" s="120" t="s">
        <v>4033</v>
      </c>
      <c r="E1571" s="202">
        <v>33</v>
      </c>
    </row>
    <row r="1572" spans="2:5" x14ac:dyDescent="0.3">
      <c r="B1572" s="119" t="s">
        <v>2579</v>
      </c>
      <c r="C1572" s="119" t="s">
        <v>2580</v>
      </c>
      <c r="D1572" s="120" t="s">
        <v>1776</v>
      </c>
      <c r="E1572" s="202">
        <v>12</v>
      </c>
    </row>
    <row r="1573" spans="2:5" x14ac:dyDescent="0.3">
      <c r="B1573" s="119" t="s">
        <v>1394</v>
      </c>
      <c r="C1573" s="119" t="s">
        <v>1395</v>
      </c>
      <c r="D1573" s="120" t="s">
        <v>630</v>
      </c>
      <c r="E1573" s="202">
        <v>24</v>
      </c>
    </row>
    <row r="1574" spans="2:5" x14ac:dyDescent="0.3">
      <c r="B1574" s="119" t="s">
        <v>1396</v>
      </c>
      <c r="C1574" s="119" t="s">
        <v>1397</v>
      </c>
      <c r="D1574" s="120" t="s">
        <v>630</v>
      </c>
      <c r="E1574" s="202">
        <v>24</v>
      </c>
    </row>
    <row r="1575" spans="2:5" x14ac:dyDescent="0.3">
      <c r="B1575" s="119" t="s">
        <v>1282</v>
      </c>
      <c r="C1575" s="119" t="s">
        <v>1283</v>
      </c>
      <c r="D1575" s="120" t="s">
        <v>630</v>
      </c>
      <c r="E1575" s="202">
        <v>34</v>
      </c>
    </row>
    <row r="1576" spans="2:5" x14ac:dyDescent="0.3">
      <c r="B1576" s="119" t="s">
        <v>971</v>
      </c>
      <c r="C1576" s="119" t="s">
        <v>972</v>
      </c>
      <c r="D1576" s="120" t="s">
        <v>630</v>
      </c>
      <c r="E1576" s="202">
        <v>34</v>
      </c>
    </row>
    <row r="1577" spans="2:5" x14ac:dyDescent="0.3">
      <c r="B1577" s="119" t="s">
        <v>927</v>
      </c>
      <c r="C1577" s="119" t="s">
        <v>928</v>
      </c>
      <c r="D1577" s="120" t="s">
        <v>630</v>
      </c>
      <c r="E1577" s="202">
        <v>33</v>
      </c>
    </row>
    <row r="1578" spans="2:5" x14ac:dyDescent="0.3">
      <c r="B1578" s="119" t="s">
        <v>4155</v>
      </c>
      <c r="C1578" s="119" t="s">
        <v>4156</v>
      </c>
      <c r="D1578" s="120" t="s">
        <v>4033</v>
      </c>
      <c r="E1578" s="202">
        <v>34</v>
      </c>
    </row>
    <row r="1579" spans="2:5" x14ac:dyDescent="0.3">
      <c r="B1579" s="119" t="s">
        <v>4074</v>
      </c>
      <c r="C1579" s="119" t="s">
        <v>4075</v>
      </c>
      <c r="D1579" s="120" t="s">
        <v>4033</v>
      </c>
      <c r="E1579" s="202">
        <v>22</v>
      </c>
    </row>
    <row r="1580" spans="2:5" x14ac:dyDescent="0.3">
      <c r="B1580" s="119" t="s">
        <v>51</v>
      </c>
      <c r="C1580" s="119" t="s">
        <v>52</v>
      </c>
      <c r="D1580" s="119" t="s">
        <v>22</v>
      </c>
      <c r="E1580" s="202">
        <v>22</v>
      </c>
    </row>
    <row r="1581" spans="2:5" x14ac:dyDescent="0.3">
      <c r="B1581" s="119" t="s">
        <v>1716</v>
      </c>
      <c r="C1581" s="119" t="s">
        <v>1717</v>
      </c>
      <c r="D1581" s="120" t="s">
        <v>630</v>
      </c>
      <c r="E1581" s="202">
        <v>23</v>
      </c>
    </row>
    <row r="1582" spans="2:5" x14ac:dyDescent="0.3">
      <c r="B1582" s="119" t="s">
        <v>2924</v>
      </c>
      <c r="C1582" s="119" t="s">
        <v>2925</v>
      </c>
      <c r="D1582" s="120" t="s">
        <v>2899</v>
      </c>
      <c r="E1582" s="202">
        <v>33</v>
      </c>
    </row>
    <row r="1583" spans="2:5" x14ac:dyDescent="0.3">
      <c r="B1583" s="119" t="s">
        <v>1863</v>
      </c>
      <c r="C1583" s="119" t="s">
        <v>1864</v>
      </c>
      <c r="D1583" s="120" t="s">
        <v>1776</v>
      </c>
      <c r="E1583" s="202">
        <v>24</v>
      </c>
    </row>
    <row r="1584" spans="2:5" x14ac:dyDescent="0.3">
      <c r="B1584" s="119" t="s">
        <v>2581</v>
      </c>
      <c r="C1584" s="119" t="s">
        <v>2582</v>
      </c>
      <c r="D1584" s="120" t="s">
        <v>1776</v>
      </c>
      <c r="E1584" s="202">
        <v>22</v>
      </c>
    </row>
    <row r="1585" spans="2:5" x14ac:dyDescent="0.3">
      <c r="B1585" s="119" t="s">
        <v>4157</v>
      </c>
      <c r="C1585" s="119" t="s">
        <v>4158</v>
      </c>
      <c r="D1585" s="120" t="s">
        <v>4033</v>
      </c>
      <c r="E1585" s="202">
        <v>11</v>
      </c>
    </row>
    <row r="1586" spans="2:5" x14ac:dyDescent="0.3">
      <c r="B1586" s="119" t="s">
        <v>2801</v>
      </c>
      <c r="C1586" s="119" t="s">
        <v>2802</v>
      </c>
      <c r="D1586" s="120" t="s">
        <v>2660</v>
      </c>
      <c r="E1586" s="202">
        <v>32</v>
      </c>
    </row>
    <row r="1587" spans="2:5" x14ac:dyDescent="0.3">
      <c r="B1587" s="119" t="s">
        <v>1398</v>
      </c>
      <c r="C1587" s="119" t="s">
        <v>1399</v>
      </c>
      <c r="D1587" s="120" t="s">
        <v>630</v>
      </c>
      <c r="E1587" s="202">
        <v>23</v>
      </c>
    </row>
    <row r="1588" spans="2:5" x14ac:dyDescent="0.3">
      <c r="B1588" s="119" t="s">
        <v>1400</v>
      </c>
      <c r="C1588" s="119" t="s">
        <v>1401</v>
      </c>
      <c r="D1588" s="120" t="s">
        <v>630</v>
      </c>
      <c r="E1588" s="202">
        <v>34</v>
      </c>
    </row>
    <row r="1589" spans="2:5" x14ac:dyDescent="0.3">
      <c r="B1589" s="119" t="s">
        <v>3054</v>
      </c>
      <c r="C1589" s="119" t="s">
        <v>3055</v>
      </c>
      <c r="D1589" s="120" t="s">
        <v>2899</v>
      </c>
      <c r="E1589" s="202">
        <v>24</v>
      </c>
    </row>
    <row r="1590" spans="2:5" x14ac:dyDescent="0.3">
      <c r="B1590" s="119" t="s">
        <v>1764</v>
      </c>
      <c r="C1590" s="119" t="s">
        <v>1765</v>
      </c>
      <c r="D1590" s="120" t="s">
        <v>630</v>
      </c>
      <c r="E1590" s="202">
        <v>32</v>
      </c>
    </row>
    <row r="1591" spans="2:5" x14ac:dyDescent="0.3">
      <c r="B1591" s="119" t="s">
        <v>1662</v>
      </c>
      <c r="C1591" s="119" t="s">
        <v>1663</v>
      </c>
      <c r="D1591" s="120" t="s">
        <v>630</v>
      </c>
      <c r="E1591" s="202">
        <v>34</v>
      </c>
    </row>
    <row r="1592" spans="2:5" x14ac:dyDescent="0.3">
      <c r="B1592" s="119" t="s">
        <v>1490</v>
      </c>
      <c r="C1592" s="119" t="s">
        <v>1491</v>
      </c>
      <c r="D1592" s="120" t="s">
        <v>630</v>
      </c>
      <c r="E1592" s="202">
        <v>34</v>
      </c>
    </row>
    <row r="1593" spans="2:5" x14ac:dyDescent="0.3">
      <c r="B1593" s="119" t="s">
        <v>4159</v>
      </c>
      <c r="C1593" s="119" t="s">
        <v>4160</v>
      </c>
      <c r="D1593" s="120" t="s">
        <v>4033</v>
      </c>
      <c r="E1593" s="202">
        <v>22</v>
      </c>
    </row>
    <row r="1594" spans="2:5" x14ac:dyDescent="0.3">
      <c r="B1594" s="119" t="s">
        <v>2345</v>
      </c>
      <c r="C1594" s="119" t="s">
        <v>2346</v>
      </c>
      <c r="D1594" s="120" t="s">
        <v>1776</v>
      </c>
      <c r="E1594" s="202">
        <v>34</v>
      </c>
    </row>
    <row r="1595" spans="2:5" x14ac:dyDescent="0.3">
      <c r="B1595" s="119" t="s">
        <v>3999</v>
      </c>
      <c r="C1595" s="119" t="s">
        <v>4000</v>
      </c>
      <c r="D1595" s="120" t="s">
        <v>3474</v>
      </c>
      <c r="E1595" s="202">
        <v>11</v>
      </c>
    </row>
    <row r="1596" spans="2:5" x14ac:dyDescent="0.3">
      <c r="B1596" s="119" t="s">
        <v>1718</v>
      </c>
      <c r="C1596" s="119" t="s">
        <v>1719</v>
      </c>
      <c r="D1596" s="120" t="s">
        <v>630</v>
      </c>
      <c r="E1596" s="202">
        <v>11</v>
      </c>
    </row>
    <row r="1597" spans="2:5" x14ac:dyDescent="0.3">
      <c r="B1597" s="119" t="s">
        <v>1766</v>
      </c>
      <c r="C1597" s="119" t="s">
        <v>1767</v>
      </c>
      <c r="D1597" s="120" t="s">
        <v>630</v>
      </c>
      <c r="E1597" s="202">
        <v>34</v>
      </c>
    </row>
    <row r="1598" spans="2:5" x14ac:dyDescent="0.3">
      <c r="B1598" s="119" t="s">
        <v>4001</v>
      </c>
      <c r="C1598" s="119" t="s">
        <v>4002</v>
      </c>
      <c r="D1598" s="120" t="s">
        <v>3474</v>
      </c>
      <c r="E1598" s="202">
        <v>32</v>
      </c>
    </row>
    <row r="1599" spans="2:5" x14ac:dyDescent="0.3">
      <c r="B1599" s="119" t="s">
        <v>3687</v>
      </c>
      <c r="C1599" s="119" t="s">
        <v>3688</v>
      </c>
      <c r="D1599" s="120" t="s">
        <v>3474</v>
      </c>
      <c r="E1599" s="202">
        <v>34</v>
      </c>
    </row>
    <row r="1600" spans="2:5" x14ac:dyDescent="0.3">
      <c r="B1600" s="119" t="s">
        <v>2195</v>
      </c>
      <c r="C1600" s="119" t="s">
        <v>2196</v>
      </c>
      <c r="D1600" s="120" t="s">
        <v>1776</v>
      </c>
      <c r="E1600" s="202">
        <v>22</v>
      </c>
    </row>
    <row r="1601" spans="2:5" x14ac:dyDescent="0.3">
      <c r="B1601" s="119" t="s">
        <v>3739</v>
      </c>
      <c r="C1601" s="119" t="s">
        <v>3740</v>
      </c>
      <c r="D1601" s="120" t="s">
        <v>3474</v>
      </c>
      <c r="E1601" s="202">
        <v>23</v>
      </c>
    </row>
    <row r="1602" spans="2:5" x14ac:dyDescent="0.3">
      <c r="B1602" s="119" t="s">
        <v>3284</v>
      </c>
      <c r="C1602" s="119" t="s">
        <v>3285</v>
      </c>
      <c r="D1602" s="120" t="s">
        <v>2899</v>
      </c>
      <c r="E1602" s="202">
        <v>24</v>
      </c>
    </row>
    <row r="1603" spans="2:5" x14ac:dyDescent="0.3">
      <c r="B1603" s="119" t="s">
        <v>3797</v>
      </c>
      <c r="C1603" s="119" t="s">
        <v>3798</v>
      </c>
      <c r="D1603" s="120" t="s">
        <v>3474</v>
      </c>
      <c r="E1603" s="202">
        <v>24</v>
      </c>
    </row>
    <row r="1604" spans="2:5" x14ac:dyDescent="0.3">
      <c r="B1604" s="119" t="s">
        <v>1402</v>
      </c>
      <c r="C1604" s="119" t="s">
        <v>1403</v>
      </c>
      <c r="D1604" s="120" t="s">
        <v>630</v>
      </c>
      <c r="E1604" s="202">
        <v>22</v>
      </c>
    </row>
    <row r="1605" spans="2:5" x14ac:dyDescent="0.3">
      <c r="B1605" s="119" t="s">
        <v>506</v>
      </c>
      <c r="C1605" s="119" t="s">
        <v>507</v>
      </c>
      <c r="D1605" s="120" t="s">
        <v>365</v>
      </c>
      <c r="E1605" s="202">
        <v>23</v>
      </c>
    </row>
    <row r="1606" spans="2:5" x14ac:dyDescent="0.3">
      <c r="B1606" s="119" t="s">
        <v>3617</v>
      </c>
      <c r="C1606" s="119" t="s">
        <v>3618</v>
      </c>
      <c r="D1606" s="120" t="s">
        <v>3474</v>
      </c>
      <c r="E1606" s="202">
        <v>22</v>
      </c>
    </row>
    <row r="1607" spans="2:5" x14ac:dyDescent="0.3">
      <c r="B1607" s="119" t="s">
        <v>973</v>
      </c>
      <c r="C1607" s="119" t="s">
        <v>974</v>
      </c>
      <c r="D1607" s="120" t="s">
        <v>630</v>
      </c>
      <c r="E1607" s="202">
        <v>34</v>
      </c>
    </row>
    <row r="1608" spans="2:5" x14ac:dyDescent="0.3">
      <c r="B1608" s="119" t="s">
        <v>2749</v>
      </c>
      <c r="C1608" s="119" t="s">
        <v>2750</v>
      </c>
      <c r="D1608" s="120" t="s">
        <v>2660</v>
      </c>
      <c r="E1608" s="202">
        <v>23</v>
      </c>
    </row>
    <row r="1609" spans="2:5" x14ac:dyDescent="0.3">
      <c r="B1609" s="119" t="s">
        <v>2759</v>
      </c>
      <c r="C1609" s="119" t="s">
        <v>2760</v>
      </c>
      <c r="D1609" s="120" t="s">
        <v>2660</v>
      </c>
      <c r="E1609" s="202">
        <v>22</v>
      </c>
    </row>
    <row r="1610" spans="2:5" x14ac:dyDescent="0.3">
      <c r="B1610" s="119" t="s">
        <v>2583</v>
      </c>
      <c r="C1610" s="119" t="s">
        <v>2584</v>
      </c>
      <c r="D1610" s="120" t="s">
        <v>1776</v>
      </c>
      <c r="E1610" s="202">
        <v>12</v>
      </c>
    </row>
    <row r="1611" spans="2:5" x14ac:dyDescent="0.3">
      <c r="B1611" s="119" t="s">
        <v>749</v>
      </c>
      <c r="C1611" s="119" t="s">
        <v>750</v>
      </c>
      <c r="D1611" s="120" t="s">
        <v>630</v>
      </c>
      <c r="E1611" s="202">
        <v>23</v>
      </c>
    </row>
    <row r="1612" spans="2:5" x14ac:dyDescent="0.3">
      <c r="B1612" s="119" t="s">
        <v>2998</v>
      </c>
      <c r="C1612" s="119" t="s">
        <v>2999</v>
      </c>
      <c r="D1612" s="120" t="s">
        <v>2899</v>
      </c>
      <c r="E1612" s="202">
        <v>12</v>
      </c>
    </row>
    <row r="1613" spans="2:5" x14ac:dyDescent="0.3">
      <c r="B1613" s="119" t="s">
        <v>685</v>
      </c>
      <c r="C1613" s="119" t="s">
        <v>686</v>
      </c>
      <c r="D1613" s="120" t="s">
        <v>630</v>
      </c>
      <c r="E1613" s="202">
        <v>22</v>
      </c>
    </row>
    <row r="1614" spans="2:5" x14ac:dyDescent="0.3">
      <c r="B1614" s="119" t="s">
        <v>3619</v>
      </c>
      <c r="C1614" s="119" t="s">
        <v>3620</v>
      </c>
      <c r="D1614" s="120" t="s">
        <v>3474</v>
      </c>
      <c r="E1614" s="202">
        <v>24</v>
      </c>
    </row>
    <row r="1615" spans="2:5" x14ac:dyDescent="0.3">
      <c r="B1615" s="119" t="s">
        <v>3112</v>
      </c>
      <c r="C1615" s="119" t="s">
        <v>3113</v>
      </c>
      <c r="D1615" s="120" t="s">
        <v>2899</v>
      </c>
      <c r="E1615" s="202">
        <v>32</v>
      </c>
    </row>
    <row r="1616" spans="2:5" x14ac:dyDescent="0.3">
      <c r="B1616" s="119" t="s">
        <v>1404</v>
      </c>
      <c r="C1616" s="119" t="s">
        <v>1405</v>
      </c>
      <c r="D1616" s="120" t="s">
        <v>630</v>
      </c>
      <c r="E1616" s="202">
        <v>23</v>
      </c>
    </row>
    <row r="1617" spans="2:5" x14ac:dyDescent="0.3">
      <c r="B1617" s="119" t="s">
        <v>2960</v>
      </c>
      <c r="C1617" s="119" t="s">
        <v>2961</v>
      </c>
      <c r="D1617" s="120" t="s">
        <v>2899</v>
      </c>
      <c r="E1617" s="202">
        <v>24</v>
      </c>
    </row>
    <row r="1618" spans="2:5" x14ac:dyDescent="0.3">
      <c r="B1618" s="119" t="s">
        <v>2259</v>
      </c>
      <c r="C1618" s="119" t="s">
        <v>2260</v>
      </c>
      <c r="D1618" s="120" t="s">
        <v>1776</v>
      </c>
      <c r="E1618" s="202">
        <v>23</v>
      </c>
    </row>
    <row r="1619" spans="2:5" x14ac:dyDescent="0.3">
      <c r="B1619" s="119" t="s">
        <v>1104</v>
      </c>
      <c r="C1619" s="119" t="s">
        <v>1105</v>
      </c>
      <c r="D1619" s="120" t="s">
        <v>630</v>
      </c>
      <c r="E1619" s="202">
        <v>23</v>
      </c>
    </row>
    <row r="1620" spans="2:5" x14ac:dyDescent="0.3">
      <c r="B1620" s="119" t="s">
        <v>3799</v>
      </c>
      <c r="C1620" s="119" t="s">
        <v>3800</v>
      </c>
      <c r="D1620" s="120" t="s">
        <v>3474</v>
      </c>
      <c r="E1620" s="202">
        <v>34</v>
      </c>
    </row>
    <row r="1621" spans="2:5" x14ac:dyDescent="0.3">
      <c r="B1621" s="119" t="s">
        <v>4161</v>
      </c>
      <c r="C1621" s="119" t="s">
        <v>4162</v>
      </c>
      <c r="D1621" s="120" t="s">
        <v>4033</v>
      </c>
      <c r="E1621" s="202">
        <v>23</v>
      </c>
    </row>
    <row r="1622" spans="2:5" x14ac:dyDescent="0.3">
      <c r="B1622" s="119" t="s">
        <v>53</v>
      </c>
      <c r="C1622" s="119" t="s">
        <v>54</v>
      </c>
      <c r="D1622" s="119" t="s">
        <v>22</v>
      </c>
      <c r="E1622" s="202">
        <v>23</v>
      </c>
    </row>
    <row r="1623" spans="2:5" x14ac:dyDescent="0.3">
      <c r="B1623" s="119" t="s">
        <v>175</v>
      </c>
      <c r="C1623" s="119" t="s">
        <v>176</v>
      </c>
      <c r="D1623" s="119" t="s">
        <v>22</v>
      </c>
      <c r="E1623" s="202">
        <v>23</v>
      </c>
    </row>
    <row r="1624" spans="2:5" x14ac:dyDescent="0.3">
      <c r="B1624" s="119" t="s">
        <v>1566</v>
      </c>
      <c r="C1624" s="119" t="s">
        <v>1567</v>
      </c>
      <c r="D1624" s="120" t="s">
        <v>630</v>
      </c>
      <c r="E1624" s="202">
        <v>23</v>
      </c>
    </row>
    <row r="1625" spans="2:5" x14ac:dyDescent="0.3">
      <c r="B1625" s="119" t="s">
        <v>1049</v>
      </c>
      <c r="C1625" s="119" t="s">
        <v>1050</v>
      </c>
      <c r="D1625" s="120" t="s">
        <v>630</v>
      </c>
      <c r="E1625" s="202">
        <v>23</v>
      </c>
    </row>
    <row r="1626" spans="2:5" x14ac:dyDescent="0.3">
      <c r="B1626" s="119" t="s">
        <v>2443</v>
      </c>
      <c r="C1626" s="119" t="s">
        <v>2444</v>
      </c>
      <c r="D1626" s="120" t="s">
        <v>1776</v>
      </c>
      <c r="E1626" s="202">
        <v>23</v>
      </c>
    </row>
    <row r="1627" spans="2:5" x14ac:dyDescent="0.3">
      <c r="B1627" s="119" t="s">
        <v>2399</v>
      </c>
      <c r="C1627" s="119" t="s">
        <v>2400</v>
      </c>
      <c r="D1627" s="120" t="s">
        <v>1776</v>
      </c>
      <c r="E1627" s="202">
        <v>24</v>
      </c>
    </row>
    <row r="1628" spans="2:5" x14ac:dyDescent="0.3">
      <c r="B1628" s="119" t="s">
        <v>177</v>
      </c>
      <c r="C1628" s="119" t="s">
        <v>178</v>
      </c>
      <c r="D1628" s="119" t="s">
        <v>22</v>
      </c>
      <c r="E1628" s="202">
        <v>22</v>
      </c>
    </row>
    <row r="1629" spans="2:5" x14ac:dyDescent="0.3">
      <c r="B1629" s="119" t="s">
        <v>1017</v>
      </c>
      <c r="C1629" s="119" t="s">
        <v>1018</v>
      </c>
      <c r="D1629" s="120" t="s">
        <v>630</v>
      </c>
      <c r="E1629" s="202">
        <v>32</v>
      </c>
    </row>
    <row r="1630" spans="2:5" x14ac:dyDescent="0.3">
      <c r="B1630" s="119" t="s">
        <v>4076</v>
      </c>
      <c r="C1630" s="119" t="s">
        <v>4077</v>
      </c>
      <c r="D1630" s="120" t="s">
        <v>4033</v>
      </c>
      <c r="E1630" s="202">
        <v>23</v>
      </c>
    </row>
    <row r="1631" spans="2:5" x14ac:dyDescent="0.3">
      <c r="B1631" s="119" t="s">
        <v>3865</v>
      </c>
      <c r="C1631" s="119" t="s">
        <v>3866</v>
      </c>
      <c r="D1631" s="120" t="s">
        <v>3474</v>
      </c>
      <c r="E1631" s="202">
        <v>32</v>
      </c>
    </row>
    <row r="1632" spans="2:5" x14ac:dyDescent="0.3">
      <c r="B1632" s="119" t="s">
        <v>3511</v>
      </c>
      <c r="C1632" s="119" t="s">
        <v>3512</v>
      </c>
      <c r="D1632" s="120" t="s">
        <v>3474</v>
      </c>
      <c r="E1632" s="202">
        <v>22</v>
      </c>
    </row>
    <row r="1633" spans="2:5" x14ac:dyDescent="0.3">
      <c r="B1633" s="119" t="s">
        <v>3242</v>
      </c>
      <c r="C1633" s="119" t="s">
        <v>3243</v>
      </c>
      <c r="D1633" s="120" t="s">
        <v>2899</v>
      </c>
      <c r="E1633" s="202">
        <v>22</v>
      </c>
    </row>
    <row r="1634" spans="2:5" x14ac:dyDescent="0.3">
      <c r="B1634" s="119" t="s">
        <v>2647</v>
      </c>
      <c r="C1634" s="119" t="s">
        <v>2648</v>
      </c>
      <c r="D1634" s="120" t="s">
        <v>1776</v>
      </c>
      <c r="E1634" s="202">
        <v>24</v>
      </c>
    </row>
    <row r="1635" spans="2:5" x14ac:dyDescent="0.3">
      <c r="B1635" s="119" t="s">
        <v>3621</v>
      </c>
      <c r="C1635" s="119" t="s">
        <v>3622</v>
      </c>
      <c r="D1635" s="120" t="s">
        <v>3474</v>
      </c>
      <c r="E1635" s="202">
        <v>12</v>
      </c>
    </row>
    <row r="1636" spans="2:5" x14ac:dyDescent="0.3">
      <c r="B1636" s="119" t="s">
        <v>586</v>
      </c>
      <c r="C1636" s="119" t="s">
        <v>587</v>
      </c>
      <c r="D1636" s="120" t="s">
        <v>365</v>
      </c>
      <c r="E1636" s="202">
        <v>33</v>
      </c>
    </row>
    <row r="1637" spans="2:5" x14ac:dyDescent="0.3">
      <c r="B1637" s="119" t="s">
        <v>1568</v>
      </c>
      <c r="C1637" s="119" t="s">
        <v>1569</v>
      </c>
      <c r="D1637" s="120" t="s">
        <v>630</v>
      </c>
      <c r="E1637" s="202">
        <v>23</v>
      </c>
    </row>
    <row r="1638" spans="2:5" x14ac:dyDescent="0.3">
      <c r="B1638" s="119" t="s">
        <v>975</v>
      </c>
      <c r="C1638" s="119" t="s">
        <v>976</v>
      </c>
      <c r="D1638" s="120" t="s">
        <v>630</v>
      </c>
      <c r="E1638" s="202">
        <v>34</v>
      </c>
    </row>
    <row r="1639" spans="2:5" x14ac:dyDescent="0.3">
      <c r="B1639" s="119" t="s">
        <v>3382</v>
      </c>
      <c r="C1639" s="119" t="s">
        <v>3383</v>
      </c>
      <c r="D1639" s="120" t="s">
        <v>2899</v>
      </c>
      <c r="E1639" s="202">
        <v>33</v>
      </c>
    </row>
    <row r="1640" spans="2:5" x14ac:dyDescent="0.3">
      <c r="B1640" s="119" t="s">
        <v>3206</v>
      </c>
      <c r="C1640" s="119" t="s">
        <v>3207</v>
      </c>
      <c r="D1640" s="120" t="s">
        <v>2899</v>
      </c>
      <c r="E1640" s="202">
        <v>23</v>
      </c>
    </row>
    <row r="1641" spans="2:5" x14ac:dyDescent="0.3">
      <c r="B1641" s="119" t="s">
        <v>3513</v>
      </c>
      <c r="C1641" s="119" t="s">
        <v>3514</v>
      </c>
      <c r="D1641" s="120" t="s">
        <v>3474</v>
      </c>
      <c r="E1641" s="202">
        <v>33</v>
      </c>
    </row>
    <row r="1642" spans="2:5" x14ac:dyDescent="0.3">
      <c r="B1642" s="119" t="s">
        <v>3146</v>
      </c>
      <c r="C1642" s="119" t="s">
        <v>3147</v>
      </c>
      <c r="D1642" s="120" t="s">
        <v>2899</v>
      </c>
      <c r="E1642" s="202">
        <v>33</v>
      </c>
    </row>
    <row r="1643" spans="2:5" x14ac:dyDescent="0.3">
      <c r="B1643" s="119" t="s">
        <v>3741</v>
      </c>
      <c r="C1643" s="119" t="s">
        <v>3742</v>
      </c>
      <c r="D1643" s="120" t="s">
        <v>3474</v>
      </c>
      <c r="E1643" s="202">
        <v>23</v>
      </c>
    </row>
    <row r="1644" spans="2:5" x14ac:dyDescent="0.3">
      <c r="B1644" s="119" t="s">
        <v>1664</v>
      </c>
      <c r="C1644" s="119" t="s">
        <v>1665</v>
      </c>
      <c r="D1644" s="120" t="s">
        <v>630</v>
      </c>
      <c r="E1644" s="202">
        <v>12</v>
      </c>
    </row>
    <row r="1645" spans="2:5" x14ac:dyDescent="0.3">
      <c r="B1645" s="119" t="s">
        <v>799</v>
      </c>
      <c r="C1645" s="119" t="s">
        <v>800</v>
      </c>
      <c r="D1645" s="120" t="s">
        <v>630</v>
      </c>
      <c r="E1645" s="202">
        <v>23</v>
      </c>
    </row>
    <row r="1646" spans="2:5" x14ac:dyDescent="0.3">
      <c r="B1646" s="119" t="s">
        <v>2497</v>
      </c>
      <c r="C1646" s="119" t="s">
        <v>2498</v>
      </c>
      <c r="D1646" s="120" t="s">
        <v>1776</v>
      </c>
      <c r="E1646" s="202">
        <v>23</v>
      </c>
    </row>
    <row r="1647" spans="2:5" x14ac:dyDescent="0.3">
      <c r="B1647" s="119" t="s">
        <v>4078</v>
      </c>
      <c r="C1647" s="119" t="s">
        <v>4079</v>
      </c>
      <c r="D1647" s="120" t="s">
        <v>4033</v>
      </c>
      <c r="E1647" s="202">
        <v>23</v>
      </c>
    </row>
    <row r="1648" spans="2:5" x14ac:dyDescent="0.3">
      <c r="B1648" s="119" t="s">
        <v>687</v>
      </c>
      <c r="C1648" s="119" t="s">
        <v>688</v>
      </c>
      <c r="D1648" s="120" t="s">
        <v>630</v>
      </c>
      <c r="E1648" s="202">
        <v>22</v>
      </c>
    </row>
    <row r="1649" spans="2:5" x14ac:dyDescent="0.3">
      <c r="B1649" s="119" t="s">
        <v>751</v>
      </c>
      <c r="C1649" s="119" t="s">
        <v>752</v>
      </c>
      <c r="D1649" s="120" t="s">
        <v>630</v>
      </c>
      <c r="E1649" s="202">
        <v>12</v>
      </c>
    </row>
    <row r="1650" spans="2:5" x14ac:dyDescent="0.3">
      <c r="B1650" s="119" t="s">
        <v>877</v>
      </c>
      <c r="C1650" s="119" t="s">
        <v>878</v>
      </c>
      <c r="D1650" s="120" t="s">
        <v>630</v>
      </c>
      <c r="E1650" s="202">
        <v>34</v>
      </c>
    </row>
    <row r="1651" spans="2:5" x14ac:dyDescent="0.3">
      <c r="B1651" s="119" t="s">
        <v>3306</v>
      </c>
      <c r="C1651" s="119" t="s">
        <v>3307</v>
      </c>
      <c r="D1651" s="120" t="s">
        <v>2899</v>
      </c>
      <c r="E1651" s="202">
        <v>12</v>
      </c>
    </row>
    <row r="1652" spans="2:5" x14ac:dyDescent="0.3">
      <c r="B1652" s="119" t="s">
        <v>1051</v>
      </c>
      <c r="C1652" s="119" t="s">
        <v>1052</v>
      </c>
      <c r="D1652" s="120" t="s">
        <v>630</v>
      </c>
      <c r="E1652" s="202">
        <v>12</v>
      </c>
    </row>
    <row r="1653" spans="2:5" x14ac:dyDescent="0.3">
      <c r="B1653" s="119" t="s">
        <v>3801</v>
      </c>
      <c r="C1653" s="119" t="s">
        <v>3802</v>
      </c>
      <c r="D1653" s="120" t="s">
        <v>3474</v>
      </c>
      <c r="E1653" s="202">
        <v>34</v>
      </c>
    </row>
    <row r="1654" spans="2:5" x14ac:dyDescent="0.3">
      <c r="B1654" s="119" t="s">
        <v>2093</v>
      </c>
      <c r="C1654" s="119" t="s">
        <v>2094</v>
      </c>
      <c r="D1654" s="120" t="s">
        <v>1776</v>
      </c>
      <c r="E1654" s="202">
        <v>33</v>
      </c>
    </row>
    <row r="1655" spans="2:5" x14ac:dyDescent="0.3">
      <c r="B1655" s="119" t="s">
        <v>3320</v>
      </c>
      <c r="C1655" s="119" t="s">
        <v>3321</v>
      </c>
      <c r="D1655" s="120" t="s">
        <v>2899</v>
      </c>
      <c r="E1655" s="202">
        <v>24</v>
      </c>
    </row>
    <row r="1656" spans="2:5" x14ac:dyDescent="0.3">
      <c r="B1656" s="119" t="s">
        <v>508</v>
      </c>
      <c r="C1656" s="119" t="s">
        <v>509</v>
      </c>
      <c r="D1656" s="120" t="s">
        <v>365</v>
      </c>
      <c r="E1656" s="202">
        <v>11</v>
      </c>
    </row>
    <row r="1657" spans="2:5" x14ac:dyDescent="0.3">
      <c r="B1657" s="119" t="s">
        <v>1106</v>
      </c>
      <c r="C1657" s="119" t="s">
        <v>1107</v>
      </c>
      <c r="D1657" s="120" t="s">
        <v>630</v>
      </c>
      <c r="E1657" s="202">
        <v>23</v>
      </c>
    </row>
    <row r="1658" spans="2:5" x14ac:dyDescent="0.3">
      <c r="B1658" s="119" t="s">
        <v>2385</v>
      </c>
      <c r="C1658" s="119" t="s">
        <v>2386</v>
      </c>
      <c r="D1658" s="120" t="s">
        <v>1776</v>
      </c>
      <c r="E1658" s="202">
        <v>34</v>
      </c>
    </row>
    <row r="1659" spans="2:5" x14ac:dyDescent="0.3">
      <c r="B1659" s="119" t="s">
        <v>1140</v>
      </c>
      <c r="C1659" s="119" t="s">
        <v>1141</v>
      </c>
      <c r="D1659" s="120" t="s">
        <v>630</v>
      </c>
      <c r="E1659" s="202">
        <v>34</v>
      </c>
    </row>
    <row r="1660" spans="2:5" x14ac:dyDescent="0.3">
      <c r="B1660" s="119" t="s">
        <v>2037</v>
      </c>
      <c r="C1660" s="119" t="s">
        <v>2038</v>
      </c>
      <c r="D1660" s="120" t="s">
        <v>1776</v>
      </c>
      <c r="E1660" s="202">
        <v>34</v>
      </c>
    </row>
    <row r="1661" spans="2:5" x14ac:dyDescent="0.3">
      <c r="B1661" s="119" t="s">
        <v>600</v>
      </c>
      <c r="C1661" s="119" t="s">
        <v>601</v>
      </c>
      <c r="D1661" s="120" t="s">
        <v>365</v>
      </c>
      <c r="E1661" s="202">
        <v>22</v>
      </c>
    </row>
    <row r="1662" spans="2:5" x14ac:dyDescent="0.3">
      <c r="B1662" s="119" t="s">
        <v>1580</v>
      </c>
      <c r="C1662" s="119" t="s">
        <v>1581</v>
      </c>
      <c r="D1662" s="120" t="s">
        <v>630</v>
      </c>
      <c r="E1662" s="202">
        <v>22</v>
      </c>
    </row>
    <row r="1663" spans="2:5" x14ac:dyDescent="0.3">
      <c r="B1663" s="119" t="s">
        <v>3793</v>
      </c>
      <c r="C1663" s="119" t="s">
        <v>3794</v>
      </c>
      <c r="D1663" s="120" t="s">
        <v>3474</v>
      </c>
      <c r="E1663" s="202">
        <v>32</v>
      </c>
    </row>
    <row r="1664" spans="2:5" x14ac:dyDescent="0.3">
      <c r="B1664" s="119" t="s">
        <v>1526</v>
      </c>
      <c r="C1664" s="119" t="s">
        <v>1527</v>
      </c>
      <c r="D1664" s="120" t="s">
        <v>630</v>
      </c>
      <c r="E1664" s="202">
        <v>33</v>
      </c>
    </row>
    <row r="1665" spans="2:5" x14ac:dyDescent="0.3">
      <c r="B1665" s="119" t="s">
        <v>4068</v>
      </c>
      <c r="C1665" s="119" t="s">
        <v>4069</v>
      </c>
      <c r="D1665" s="120" t="s">
        <v>4033</v>
      </c>
      <c r="E1665" s="202">
        <v>22</v>
      </c>
    </row>
    <row r="1666" spans="2:5" x14ac:dyDescent="0.3">
      <c r="B1666" s="119" t="s">
        <v>1015</v>
      </c>
      <c r="C1666" s="119" t="s">
        <v>1016</v>
      </c>
      <c r="D1666" s="120" t="s">
        <v>630</v>
      </c>
      <c r="E1666" s="202">
        <v>32</v>
      </c>
    </row>
    <row r="1667" spans="2:5" x14ac:dyDescent="0.3">
      <c r="B1667" s="119" t="s">
        <v>1388</v>
      </c>
      <c r="C1667" s="119" t="s">
        <v>1389</v>
      </c>
      <c r="D1667" s="120" t="s">
        <v>630</v>
      </c>
      <c r="E1667" s="202">
        <v>24</v>
      </c>
    </row>
    <row r="1668" spans="2:5" x14ac:dyDescent="0.3">
      <c r="B1668" s="119" t="s">
        <v>1390</v>
      </c>
      <c r="C1668" s="119" t="s">
        <v>1391</v>
      </c>
      <c r="D1668" s="120" t="s">
        <v>630</v>
      </c>
      <c r="E1668" s="202">
        <v>22</v>
      </c>
    </row>
    <row r="1669" spans="2:5" x14ac:dyDescent="0.3">
      <c r="B1669" s="119" t="s">
        <v>2129</v>
      </c>
      <c r="C1669" s="119" t="s">
        <v>2130</v>
      </c>
      <c r="D1669" s="120" t="s">
        <v>1776</v>
      </c>
      <c r="E1669" s="202">
        <v>23</v>
      </c>
    </row>
    <row r="1670" spans="2:5" x14ac:dyDescent="0.3">
      <c r="B1670" s="119" t="s">
        <v>2387</v>
      </c>
      <c r="C1670" s="119" t="s">
        <v>2388</v>
      </c>
      <c r="D1670" s="120" t="s">
        <v>1776</v>
      </c>
      <c r="E1670" s="202">
        <v>23</v>
      </c>
    </row>
    <row r="1671" spans="2:5" x14ac:dyDescent="0.3">
      <c r="B1671" s="119" t="s">
        <v>4070</v>
      </c>
      <c r="C1671" s="119" t="s">
        <v>4071</v>
      </c>
      <c r="D1671" s="120" t="s">
        <v>4033</v>
      </c>
      <c r="E1671" s="202">
        <v>23</v>
      </c>
    </row>
    <row r="1672" spans="2:5" x14ac:dyDescent="0.3">
      <c r="B1672" s="119" t="s">
        <v>1849</v>
      </c>
      <c r="C1672" s="119" t="s">
        <v>1850</v>
      </c>
      <c r="D1672" s="120" t="s">
        <v>1776</v>
      </c>
      <c r="E1672" s="202">
        <v>24</v>
      </c>
    </row>
    <row r="1673" spans="2:5" x14ac:dyDescent="0.3">
      <c r="B1673" s="119" t="s">
        <v>450</v>
      </c>
      <c r="C1673" s="119" t="s">
        <v>451</v>
      </c>
      <c r="D1673" s="120" t="s">
        <v>365</v>
      </c>
      <c r="E1673" s="202">
        <v>22</v>
      </c>
    </row>
    <row r="1674" spans="2:5" x14ac:dyDescent="0.3">
      <c r="B1674" s="119" t="s">
        <v>675</v>
      </c>
      <c r="C1674" s="119" t="s">
        <v>676</v>
      </c>
      <c r="D1674" s="120" t="s">
        <v>630</v>
      </c>
      <c r="E1674" s="202">
        <v>34</v>
      </c>
    </row>
    <row r="1675" spans="2:5" x14ac:dyDescent="0.3">
      <c r="B1675" s="119" t="s">
        <v>2185</v>
      </c>
      <c r="C1675" s="119" t="s">
        <v>2186</v>
      </c>
      <c r="D1675" s="120" t="s">
        <v>1776</v>
      </c>
      <c r="E1675" s="202">
        <v>34</v>
      </c>
    </row>
    <row r="1676" spans="2:5" x14ac:dyDescent="0.3">
      <c r="B1676" s="119" t="s">
        <v>677</v>
      </c>
      <c r="C1676" s="119" t="s">
        <v>678</v>
      </c>
      <c r="D1676" s="120" t="s">
        <v>630</v>
      </c>
      <c r="E1676" s="202">
        <v>23</v>
      </c>
    </row>
    <row r="1677" spans="2:5" x14ac:dyDescent="0.3">
      <c r="B1677" s="119" t="s">
        <v>2187</v>
      </c>
      <c r="C1677" s="119" t="s">
        <v>2188</v>
      </c>
      <c r="D1677" s="120" t="s">
        <v>1776</v>
      </c>
      <c r="E1677" s="202">
        <v>22</v>
      </c>
    </row>
    <row r="1678" spans="2:5" x14ac:dyDescent="0.3">
      <c r="B1678" s="119" t="s">
        <v>1528</v>
      </c>
      <c r="C1678" s="119" t="s">
        <v>1529</v>
      </c>
      <c r="D1678" s="120" t="s">
        <v>630</v>
      </c>
      <c r="E1678" s="202">
        <v>34</v>
      </c>
    </row>
    <row r="1679" spans="2:5" x14ac:dyDescent="0.3">
      <c r="B1679" s="119" t="s">
        <v>2039</v>
      </c>
      <c r="C1679" s="119" t="s">
        <v>2040</v>
      </c>
      <c r="D1679" s="120" t="s">
        <v>1776</v>
      </c>
      <c r="E1679" s="202">
        <v>24</v>
      </c>
    </row>
    <row r="1680" spans="2:5" x14ac:dyDescent="0.3">
      <c r="B1680" s="119" t="s">
        <v>2251</v>
      </c>
      <c r="C1680" s="119" t="s">
        <v>2252</v>
      </c>
      <c r="D1680" s="120" t="s">
        <v>1776</v>
      </c>
      <c r="E1680" s="202">
        <v>24</v>
      </c>
    </row>
    <row r="1681" spans="2:5" x14ac:dyDescent="0.3">
      <c r="B1681" s="119" t="s">
        <v>2573</v>
      </c>
      <c r="C1681" s="119" t="s">
        <v>2574</v>
      </c>
      <c r="D1681" s="120" t="s">
        <v>1776</v>
      </c>
      <c r="E1681" s="202">
        <v>23</v>
      </c>
    </row>
    <row r="1682" spans="2:5" x14ac:dyDescent="0.3">
      <c r="B1682" s="119" t="s">
        <v>602</v>
      </c>
      <c r="C1682" s="119" t="s">
        <v>603</v>
      </c>
      <c r="D1682" s="120" t="s">
        <v>365</v>
      </c>
      <c r="E1682" s="202">
        <v>24</v>
      </c>
    </row>
    <row r="1683" spans="2:5" x14ac:dyDescent="0.3">
      <c r="B1683" s="119" t="s">
        <v>4072</v>
      </c>
      <c r="C1683" s="119" t="s">
        <v>4073</v>
      </c>
      <c r="D1683" s="120" t="s">
        <v>4033</v>
      </c>
      <c r="E1683" s="202">
        <v>24</v>
      </c>
    </row>
    <row r="1684" spans="2:5" x14ac:dyDescent="0.3">
      <c r="B1684" s="119" t="s">
        <v>2493</v>
      </c>
      <c r="C1684" s="119" t="s">
        <v>2494</v>
      </c>
      <c r="D1684" s="120" t="s">
        <v>1776</v>
      </c>
      <c r="E1684" s="202">
        <v>22</v>
      </c>
    </row>
    <row r="1685" spans="2:5" x14ac:dyDescent="0.3">
      <c r="B1685" s="119" t="s">
        <v>552</v>
      </c>
      <c r="C1685" s="119" t="s">
        <v>553</v>
      </c>
      <c r="D1685" s="120" t="s">
        <v>365</v>
      </c>
      <c r="E1685" s="202">
        <v>23</v>
      </c>
    </row>
    <row r="1686" spans="2:5" x14ac:dyDescent="0.3">
      <c r="B1686" s="119" t="s">
        <v>3857</v>
      </c>
      <c r="C1686" s="119" t="s">
        <v>3858</v>
      </c>
      <c r="D1686" s="120" t="s">
        <v>3474</v>
      </c>
      <c r="E1686" s="202">
        <v>34</v>
      </c>
    </row>
    <row r="1687" spans="2:5" x14ac:dyDescent="0.3">
      <c r="B1687" s="119" t="s">
        <v>3681</v>
      </c>
      <c r="C1687" s="119" t="s">
        <v>3682</v>
      </c>
      <c r="D1687" s="120" t="s">
        <v>3474</v>
      </c>
      <c r="E1687" s="202">
        <v>34</v>
      </c>
    </row>
    <row r="1688" spans="2:5" x14ac:dyDescent="0.3">
      <c r="B1688" s="119" t="s">
        <v>1851</v>
      </c>
      <c r="C1688" s="119" t="s">
        <v>1852</v>
      </c>
      <c r="D1688" s="120" t="s">
        <v>1776</v>
      </c>
      <c r="E1688" s="202">
        <v>24</v>
      </c>
    </row>
    <row r="1689" spans="2:5" x14ac:dyDescent="0.3">
      <c r="B1689" s="119" t="s">
        <v>2327</v>
      </c>
      <c r="C1689" s="119" t="s">
        <v>2328</v>
      </c>
      <c r="D1689" s="120" t="s">
        <v>1776</v>
      </c>
      <c r="E1689" s="202">
        <v>33</v>
      </c>
    </row>
    <row r="1690" spans="2:5" x14ac:dyDescent="0.3">
      <c r="B1690" s="119" t="s">
        <v>3859</v>
      </c>
      <c r="C1690" s="119" t="s">
        <v>3860</v>
      </c>
      <c r="D1690" s="120" t="s">
        <v>3474</v>
      </c>
      <c r="E1690" s="202">
        <v>24</v>
      </c>
    </row>
    <row r="1691" spans="2:5" x14ac:dyDescent="0.3">
      <c r="B1691" s="119" t="s">
        <v>3683</v>
      </c>
      <c r="C1691" s="119" t="s">
        <v>3684</v>
      </c>
      <c r="D1691" s="120" t="s">
        <v>3474</v>
      </c>
      <c r="E1691" s="202">
        <v>22</v>
      </c>
    </row>
    <row r="1692" spans="2:5" x14ac:dyDescent="0.3">
      <c r="B1692" s="119" t="s">
        <v>584</v>
      </c>
      <c r="C1692" s="119" t="s">
        <v>585</v>
      </c>
      <c r="D1692" s="120" t="s">
        <v>365</v>
      </c>
      <c r="E1692" s="202">
        <v>23</v>
      </c>
    </row>
    <row r="1693" spans="2:5" x14ac:dyDescent="0.3">
      <c r="B1693" s="119" t="s">
        <v>3236</v>
      </c>
      <c r="C1693" s="119" t="s">
        <v>3237</v>
      </c>
      <c r="D1693" s="120" t="s">
        <v>2899</v>
      </c>
      <c r="E1693" s="202">
        <v>33</v>
      </c>
    </row>
    <row r="1694" spans="2:5" x14ac:dyDescent="0.3">
      <c r="B1694" s="119" t="s">
        <v>1981</v>
      </c>
      <c r="C1694" s="119" t="s">
        <v>1982</v>
      </c>
      <c r="D1694" s="120" t="s">
        <v>1776</v>
      </c>
      <c r="E1694" s="202">
        <v>24</v>
      </c>
    </row>
    <row r="1695" spans="2:5" x14ac:dyDescent="0.3">
      <c r="B1695" s="119" t="s">
        <v>1206</v>
      </c>
      <c r="C1695" s="119" t="s">
        <v>1207</v>
      </c>
      <c r="D1695" s="120" t="s">
        <v>630</v>
      </c>
      <c r="E1695" s="202">
        <v>24</v>
      </c>
    </row>
    <row r="1696" spans="2:5" x14ac:dyDescent="0.3">
      <c r="B1696" s="119" t="s">
        <v>1102</v>
      </c>
      <c r="C1696" s="119" t="s">
        <v>1103</v>
      </c>
      <c r="D1696" s="120" t="s">
        <v>630</v>
      </c>
      <c r="E1696" s="202">
        <v>34</v>
      </c>
    </row>
    <row r="1697" spans="2:5" x14ac:dyDescent="0.3">
      <c r="B1697" s="119" t="s">
        <v>1929</v>
      </c>
      <c r="C1697" s="119" t="s">
        <v>1930</v>
      </c>
      <c r="D1697" s="120" t="s">
        <v>1776</v>
      </c>
      <c r="E1697" s="202">
        <v>34</v>
      </c>
    </row>
    <row r="1698" spans="2:5" x14ac:dyDescent="0.3">
      <c r="B1698" s="119" t="s">
        <v>3507</v>
      </c>
      <c r="C1698" s="119" t="s">
        <v>3508</v>
      </c>
      <c r="D1698" s="120" t="s">
        <v>3474</v>
      </c>
      <c r="E1698" s="202">
        <v>34</v>
      </c>
    </row>
    <row r="1699" spans="2:5" x14ac:dyDescent="0.3">
      <c r="B1699" s="119" t="s">
        <v>2575</v>
      </c>
      <c r="C1699" s="119" t="s">
        <v>2576</v>
      </c>
      <c r="D1699" s="120" t="s">
        <v>1776</v>
      </c>
      <c r="E1699" s="202">
        <v>23</v>
      </c>
    </row>
    <row r="1700" spans="2:5" x14ac:dyDescent="0.3">
      <c r="B1700" s="119" t="s">
        <v>410</v>
      </c>
      <c r="C1700" s="119" t="s">
        <v>411</v>
      </c>
      <c r="D1700" s="120" t="s">
        <v>365</v>
      </c>
      <c r="E1700" s="202">
        <v>24</v>
      </c>
    </row>
    <row r="1701" spans="2:5" x14ac:dyDescent="0.3">
      <c r="B1701" s="119" t="s">
        <v>3240</v>
      </c>
      <c r="C1701" s="119" t="s">
        <v>3241</v>
      </c>
      <c r="D1701" s="120" t="s">
        <v>2899</v>
      </c>
      <c r="E1701" s="202">
        <v>23</v>
      </c>
    </row>
    <row r="1702" spans="2:5" x14ac:dyDescent="0.3">
      <c r="B1702" s="119" t="s">
        <v>1488</v>
      </c>
      <c r="C1702" s="119" t="s">
        <v>1489</v>
      </c>
      <c r="D1702" s="120" t="s">
        <v>630</v>
      </c>
      <c r="E1702" s="202">
        <v>24</v>
      </c>
    </row>
    <row r="1703" spans="2:5" x14ac:dyDescent="0.3">
      <c r="B1703" s="119" t="s">
        <v>2143</v>
      </c>
      <c r="C1703" s="119" t="s">
        <v>2144</v>
      </c>
      <c r="D1703" s="120" t="s">
        <v>1776</v>
      </c>
      <c r="E1703" s="202">
        <v>23</v>
      </c>
    </row>
    <row r="1704" spans="2:5" x14ac:dyDescent="0.3">
      <c r="B1704" s="119" t="s">
        <v>2253</v>
      </c>
      <c r="C1704" s="119" t="s">
        <v>2254</v>
      </c>
      <c r="D1704" s="120" t="s">
        <v>1776</v>
      </c>
      <c r="E1704" s="202">
        <v>24</v>
      </c>
    </row>
    <row r="1705" spans="2:5" x14ac:dyDescent="0.3">
      <c r="B1705" s="119" t="s">
        <v>1891</v>
      </c>
      <c r="C1705" s="119" t="s">
        <v>1892</v>
      </c>
      <c r="D1705" s="120" t="s">
        <v>1776</v>
      </c>
      <c r="E1705" s="202">
        <v>23</v>
      </c>
    </row>
    <row r="1706" spans="2:5" x14ac:dyDescent="0.3">
      <c r="B1706" s="119" t="s">
        <v>2389</v>
      </c>
      <c r="C1706" s="119" t="s">
        <v>2390</v>
      </c>
      <c r="D1706" s="120" t="s">
        <v>1776</v>
      </c>
      <c r="E1706" s="202">
        <v>23</v>
      </c>
    </row>
    <row r="1707" spans="2:5" x14ac:dyDescent="0.3">
      <c r="B1707" s="119" t="s">
        <v>925</v>
      </c>
      <c r="C1707" s="119" t="s">
        <v>926</v>
      </c>
      <c r="D1707" s="120" t="s">
        <v>630</v>
      </c>
      <c r="E1707" s="202">
        <v>34</v>
      </c>
    </row>
    <row r="1708" spans="2:5" x14ac:dyDescent="0.3">
      <c r="B1708" s="119" t="s">
        <v>2255</v>
      </c>
      <c r="C1708" s="119" t="s">
        <v>2256</v>
      </c>
      <c r="D1708" s="120" t="s">
        <v>1776</v>
      </c>
      <c r="E1708" s="202">
        <v>23</v>
      </c>
    </row>
    <row r="1709" spans="2:5" x14ac:dyDescent="0.3">
      <c r="B1709" s="119" t="s">
        <v>2329</v>
      </c>
      <c r="C1709" s="119" t="s">
        <v>2330</v>
      </c>
      <c r="D1709" s="120" t="s">
        <v>1776</v>
      </c>
      <c r="E1709" s="202">
        <v>22</v>
      </c>
    </row>
    <row r="1710" spans="2:5" x14ac:dyDescent="0.3">
      <c r="B1710" s="119" t="s">
        <v>1208</v>
      </c>
      <c r="C1710" s="119" t="s">
        <v>1209</v>
      </c>
      <c r="D1710" s="120" t="s">
        <v>630</v>
      </c>
      <c r="E1710" s="202">
        <v>22</v>
      </c>
    </row>
    <row r="1711" spans="2:5" x14ac:dyDescent="0.3">
      <c r="B1711" s="119" t="s">
        <v>2189</v>
      </c>
      <c r="C1711" s="119" t="s">
        <v>2190</v>
      </c>
      <c r="D1711" s="120" t="s">
        <v>1776</v>
      </c>
      <c r="E1711" s="202">
        <v>23</v>
      </c>
    </row>
    <row r="1712" spans="2:5" x14ac:dyDescent="0.3">
      <c r="B1712" s="119" t="s">
        <v>1210</v>
      </c>
      <c r="C1712" s="119" t="s">
        <v>1211</v>
      </c>
      <c r="D1712" s="120" t="s">
        <v>630</v>
      </c>
      <c r="E1712" s="202">
        <v>34</v>
      </c>
    </row>
    <row r="1713" spans="2:5" x14ac:dyDescent="0.3">
      <c r="B1713" s="119" t="s">
        <v>1931</v>
      </c>
      <c r="C1713" s="119" t="s">
        <v>1932</v>
      </c>
      <c r="D1713" s="120" t="s">
        <v>1776</v>
      </c>
      <c r="E1713" s="202">
        <v>34</v>
      </c>
    </row>
    <row r="1714" spans="2:5" x14ac:dyDescent="0.3">
      <c r="B1714" s="119" t="s">
        <v>2331</v>
      </c>
      <c r="C1714" s="119" t="s">
        <v>2332</v>
      </c>
      <c r="D1714" s="120" t="s">
        <v>1776</v>
      </c>
      <c r="E1714" s="202">
        <v>34</v>
      </c>
    </row>
    <row r="1715" spans="2:5" x14ac:dyDescent="0.3">
      <c r="B1715" s="119" t="s">
        <v>2089</v>
      </c>
      <c r="C1715" s="119" t="s">
        <v>2090</v>
      </c>
      <c r="D1715" s="120" t="s">
        <v>1776</v>
      </c>
      <c r="E1715" s="202">
        <v>32</v>
      </c>
    </row>
    <row r="1716" spans="2:5" x14ac:dyDescent="0.3">
      <c r="B1716" s="119" t="s">
        <v>1853</v>
      </c>
      <c r="C1716" s="119" t="s">
        <v>1854</v>
      </c>
      <c r="D1716" s="120" t="s">
        <v>1776</v>
      </c>
      <c r="E1716" s="202">
        <v>22</v>
      </c>
    </row>
    <row r="1717" spans="2:5" x14ac:dyDescent="0.3">
      <c r="B1717" s="119" t="s">
        <v>679</v>
      </c>
      <c r="C1717" s="119" t="s">
        <v>680</v>
      </c>
      <c r="D1717" s="120" t="s">
        <v>630</v>
      </c>
      <c r="E1717" s="202">
        <v>22</v>
      </c>
    </row>
    <row r="1718" spans="2:5" x14ac:dyDescent="0.3">
      <c r="B1718" s="119" t="s">
        <v>604</v>
      </c>
      <c r="C1718" s="119" t="s">
        <v>605</v>
      </c>
      <c r="D1718" s="120" t="s">
        <v>365</v>
      </c>
      <c r="E1718" s="202">
        <v>22</v>
      </c>
    </row>
    <row r="1719" spans="2:5" x14ac:dyDescent="0.3">
      <c r="B1719" s="119" t="s">
        <v>1855</v>
      </c>
      <c r="C1719" s="119" t="s">
        <v>1856</v>
      </c>
      <c r="D1719" s="120" t="s">
        <v>1776</v>
      </c>
      <c r="E1719" s="202">
        <v>24</v>
      </c>
    </row>
    <row r="1720" spans="2:5" x14ac:dyDescent="0.3">
      <c r="B1720" s="119" t="s">
        <v>3154</v>
      </c>
      <c r="C1720" s="119" t="s">
        <v>3155</v>
      </c>
      <c r="D1720" s="120" t="s">
        <v>2899</v>
      </c>
      <c r="E1720" s="202">
        <v>34</v>
      </c>
    </row>
    <row r="1721" spans="2:5" x14ac:dyDescent="0.3">
      <c r="B1721" s="119" t="s">
        <v>2333</v>
      </c>
      <c r="C1721" s="119" t="s">
        <v>2334</v>
      </c>
      <c r="D1721" s="120" t="s">
        <v>1776</v>
      </c>
      <c r="E1721" s="202">
        <v>33</v>
      </c>
    </row>
    <row r="1722" spans="2:5" x14ac:dyDescent="0.3">
      <c r="B1722" s="119" t="s">
        <v>681</v>
      </c>
      <c r="C1722" s="119" t="s">
        <v>682</v>
      </c>
      <c r="D1722" s="120" t="s">
        <v>630</v>
      </c>
      <c r="E1722" s="202">
        <v>22</v>
      </c>
    </row>
    <row r="1723" spans="2:5" x14ac:dyDescent="0.3">
      <c r="B1723" s="119" t="s">
        <v>631</v>
      </c>
      <c r="C1723" s="119" t="s">
        <v>632</v>
      </c>
      <c r="D1723" s="120" t="s">
        <v>630</v>
      </c>
      <c r="E1723" s="202">
        <v>11</v>
      </c>
    </row>
    <row r="1724" spans="2:5" x14ac:dyDescent="0.3">
      <c r="B1724" s="119" t="s">
        <v>1857</v>
      </c>
      <c r="C1724" s="119" t="s">
        <v>1858</v>
      </c>
      <c r="D1724" s="120" t="s">
        <v>1776</v>
      </c>
      <c r="E1724" s="202">
        <v>34</v>
      </c>
    </row>
    <row r="1725" spans="2:5" x14ac:dyDescent="0.3">
      <c r="B1725" s="119" t="s">
        <v>2391</v>
      </c>
      <c r="C1725" s="119" t="s">
        <v>2392</v>
      </c>
      <c r="D1725" s="120" t="s">
        <v>1776</v>
      </c>
      <c r="E1725" s="202">
        <v>34</v>
      </c>
    </row>
    <row r="1726" spans="2:5" x14ac:dyDescent="0.3">
      <c r="B1726" s="119" t="s">
        <v>3609</v>
      </c>
      <c r="C1726" s="119" t="s">
        <v>3610</v>
      </c>
      <c r="D1726" s="120" t="s">
        <v>3474</v>
      </c>
      <c r="E1726" s="202">
        <v>24</v>
      </c>
    </row>
    <row r="1727" spans="2:5" x14ac:dyDescent="0.3">
      <c r="B1727" s="119" t="s">
        <v>2335</v>
      </c>
      <c r="C1727" s="119" t="s">
        <v>2336</v>
      </c>
      <c r="D1727" s="120" t="s">
        <v>1776</v>
      </c>
      <c r="E1727" s="202">
        <v>34</v>
      </c>
    </row>
    <row r="1728" spans="2:5" x14ac:dyDescent="0.3">
      <c r="B1728" s="119" t="s">
        <v>376</v>
      </c>
      <c r="C1728" s="119" t="s">
        <v>377</v>
      </c>
      <c r="D1728" s="120" t="s">
        <v>365</v>
      </c>
      <c r="E1728" s="202">
        <v>23</v>
      </c>
    </row>
    <row r="1729" spans="2:5" x14ac:dyDescent="0.3">
      <c r="B1729" s="119" t="s">
        <v>2041</v>
      </c>
      <c r="C1729" s="119" t="s">
        <v>2042</v>
      </c>
      <c r="D1729" s="120" t="s">
        <v>1776</v>
      </c>
      <c r="E1729" s="202">
        <v>24</v>
      </c>
    </row>
    <row r="1730" spans="2:5" x14ac:dyDescent="0.3">
      <c r="B1730" s="119" t="s">
        <v>2191</v>
      </c>
      <c r="C1730" s="119" t="s">
        <v>2192</v>
      </c>
      <c r="D1730" s="120" t="s">
        <v>1776</v>
      </c>
      <c r="E1730" s="202">
        <v>33</v>
      </c>
    </row>
    <row r="1731" spans="2:5" x14ac:dyDescent="0.3">
      <c r="B1731" s="119" t="s">
        <v>3685</v>
      </c>
      <c r="C1731" s="119" t="s">
        <v>3686</v>
      </c>
      <c r="D1731" s="120" t="s">
        <v>3474</v>
      </c>
      <c r="E1731" s="202">
        <v>34</v>
      </c>
    </row>
    <row r="1732" spans="2:5" x14ac:dyDescent="0.3">
      <c r="B1732" s="119" t="s">
        <v>2439</v>
      </c>
      <c r="C1732" s="119" t="s">
        <v>2440</v>
      </c>
      <c r="D1732" s="120" t="s">
        <v>1776</v>
      </c>
      <c r="E1732" s="202">
        <v>22</v>
      </c>
    </row>
    <row r="1733" spans="2:5" x14ac:dyDescent="0.3">
      <c r="B1733" s="119" t="s">
        <v>2337</v>
      </c>
      <c r="C1733" s="119" t="s">
        <v>2338</v>
      </c>
      <c r="D1733" s="120" t="s">
        <v>1776</v>
      </c>
      <c r="E1733" s="202">
        <v>23</v>
      </c>
    </row>
    <row r="1734" spans="2:5" x14ac:dyDescent="0.3">
      <c r="B1734" s="119" t="s">
        <v>622</v>
      </c>
      <c r="C1734" s="119" t="s">
        <v>623</v>
      </c>
      <c r="D1734" s="120" t="s">
        <v>365</v>
      </c>
      <c r="E1734" s="202">
        <v>23</v>
      </c>
    </row>
    <row r="1735" spans="2:5" x14ac:dyDescent="0.3">
      <c r="B1735" s="119" t="s">
        <v>683</v>
      </c>
      <c r="C1735" s="119" t="s">
        <v>684</v>
      </c>
      <c r="D1735" s="120" t="s">
        <v>630</v>
      </c>
      <c r="E1735" s="202">
        <v>22</v>
      </c>
    </row>
    <row r="1736" spans="2:5" x14ac:dyDescent="0.3">
      <c r="B1736" s="119" t="s">
        <v>452</v>
      </c>
      <c r="C1736" s="119" t="s">
        <v>453</v>
      </c>
      <c r="D1736" s="120" t="s">
        <v>365</v>
      </c>
      <c r="E1736" s="202">
        <v>11</v>
      </c>
    </row>
    <row r="1737" spans="2:5" x14ac:dyDescent="0.3">
      <c r="B1737" s="119" t="s">
        <v>1142</v>
      </c>
      <c r="C1737" s="119" t="s">
        <v>1143</v>
      </c>
      <c r="D1737" s="120" t="s">
        <v>630</v>
      </c>
      <c r="E1737" s="202">
        <v>23</v>
      </c>
    </row>
    <row r="1738" spans="2:5" x14ac:dyDescent="0.3">
      <c r="B1738" s="119" t="s">
        <v>1859</v>
      </c>
      <c r="C1738" s="119" t="s">
        <v>1860</v>
      </c>
      <c r="D1738" s="120" t="s">
        <v>1776</v>
      </c>
      <c r="E1738" s="202">
        <v>24</v>
      </c>
    </row>
    <row r="1739" spans="2:5" x14ac:dyDescent="0.3">
      <c r="B1739" s="119" t="s">
        <v>2339</v>
      </c>
      <c r="C1739" s="119" t="s">
        <v>2340</v>
      </c>
      <c r="D1739" s="120" t="s">
        <v>1776</v>
      </c>
      <c r="E1739" s="202">
        <v>33</v>
      </c>
    </row>
    <row r="1740" spans="2:5" x14ac:dyDescent="0.3">
      <c r="B1740" s="119" t="s">
        <v>3861</v>
      </c>
      <c r="C1740" s="119" t="s">
        <v>3862</v>
      </c>
      <c r="D1740" s="120" t="s">
        <v>3474</v>
      </c>
      <c r="E1740" s="202">
        <v>34</v>
      </c>
    </row>
    <row r="1741" spans="2:5" x14ac:dyDescent="0.3">
      <c r="B1741" s="119" t="s">
        <v>2393</v>
      </c>
      <c r="C1741" s="119" t="s">
        <v>2394</v>
      </c>
      <c r="D1741" s="120" t="s">
        <v>1776</v>
      </c>
      <c r="E1741" s="202">
        <v>34</v>
      </c>
    </row>
    <row r="1742" spans="2:5" x14ac:dyDescent="0.3">
      <c r="B1742" s="119" t="s">
        <v>1983</v>
      </c>
      <c r="C1742" s="119" t="s">
        <v>1984</v>
      </c>
      <c r="D1742" s="120" t="s">
        <v>1776</v>
      </c>
      <c r="E1742" s="202">
        <v>33</v>
      </c>
    </row>
    <row r="1743" spans="2:5" x14ac:dyDescent="0.3">
      <c r="B1743" s="119" t="s">
        <v>1284</v>
      </c>
      <c r="C1743" s="119" t="s">
        <v>1285</v>
      </c>
      <c r="D1743" s="120" t="s">
        <v>630</v>
      </c>
      <c r="E1743" s="202">
        <v>33</v>
      </c>
    </row>
    <row r="1744" spans="2:5" x14ac:dyDescent="0.3">
      <c r="B1744" s="119" t="s">
        <v>2649</v>
      </c>
      <c r="C1744" s="119" t="s">
        <v>2650</v>
      </c>
      <c r="D1744" s="120" t="s">
        <v>1776</v>
      </c>
      <c r="E1744" s="202">
        <v>22</v>
      </c>
    </row>
    <row r="1745" spans="2:5" x14ac:dyDescent="0.3">
      <c r="B1745" s="119" t="s">
        <v>3174</v>
      </c>
      <c r="C1745" s="119" t="s">
        <v>3175</v>
      </c>
      <c r="D1745" s="120" t="s">
        <v>2899</v>
      </c>
      <c r="E1745" s="202">
        <v>33</v>
      </c>
    </row>
    <row r="1746" spans="2:5" x14ac:dyDescent="0.3">
      <c r="B1746" s="119" t="s">
        <v>343</v>
      </c>
      <c r="C1746" s="119" t="s">
        <v>344</v>
      </c>
      <c r="D1746" s="119" t="s">
        <v>22</v>
      </c>
      <c r="E1746" s="202">
        <v>34</v>
      </c>
    </row>
    <row r="1747" spans="2:5" x14ac:dyDescent="0.3">
      <c r="B1747" s="119" t="s">
        <v>3148</v>
      </c>
      <c r="C1747" s="119" t="s">
        <v>3149</v>
      </c>
      <c r="D1747" s="120" t="s">
        <v>2899</v>
      </c>
      <c r="E1747" s="202">
        <v>32</v>
      </c>
    </row>
    <row r="1748" spans="2:5" x14ac:dyDescent="0.3">
      <c r="B1748" s="119" t="s">
        <v>2926</v>
      </c>
      <c r="C1748" s="119" t="s">
        <v>2927</v>
      </c>
      <c r="D1748" s="120" t="s">
        <v>2899</v>
      </c>
      <c r="E1748" s="202">
        <v>23</v>
      </c>
    </row>
    <row r="1749" spans="2:5" x14ac:dyDescent="0.3">
      <c r="B1749" s="119" t="s">
        <v>510</v>
      </c>
      <c r="C1749" s="119" t="s">
        <v>511</v>
      </c>
      <c r="D1749" s="120" t="s">
        <v>365</v>
      </c>
      <c r="E1749" s="202">
        <v>34</v>
      </c>
    </row>
    <row r="1750" spans="2:5" x14ac:dyDescent="0.3">
      <c r="B1750" s="119" t="s">
        <v>4080</v>
      </c>
      <c r="C1750" s="119" t="s">
        <v>4081</v>
      </c>
      <c r="D1750" s="120" t="s">
        <v>4033</v>
      </c>
      <c r="E1750" s="202">
        <v>22</v>
      </c>
    </row>
    <row r="1751" spans="2:5" x14ac:dyDescent="0.3">
      <c r="B1751" s="119" t="s">
        <v>3188</v>
      </c>
      <c r="C1751" s="119" t="s">
        <v>3189</v>
      </c>
      <c r="D1751" s="120" t="s">
        <v>2899</v>
      </c>
      <c r="E1751" s="202">
        <v>24</v>
      </c>
    </row>
    <row r="1752" spans="2:5" x14ac:dyDescent="0.3">
      <c r="B1752" s="119" t="s">
        <v>3515</v>
      </c>
      <c r="C1752" s="119" t="s">
        <v>3516</v>
      </c>
      <c r="D1752" s="120" t="s">
        <v>3474</v>
      </c>
      <c r="E1752" s="202">
        <v>22</v>
      </c>
    </row>
    <row r="1753" spans="2:5" x14ac:dyDescent="0.3">
      <c r="B1753" s="119" t="s">
        <v>4003</v>
      </c>
      <c r="C1753" s="119" t="s">
        <v>4004</v>
      </c>
      <c r="D1753" s="120" t="s">
        <v>3474</v>
      </c>
      <c r="E1753" s="202">
        <v>12</v>
      </c>
    </row>
    <row r="1754" spans="2:5" x14ac:dyDescent="0.3">
      <c r="B1754" s="119" t="s">
        <v>3803</v>
      </c>
      <c r="C1754" s="119" t="s">
        <v>3804</v>
      </c>
      <c r="D1754" s="120" t="s">
        <v>3474</v>
      </c>
      <c r="E1754" s="202">
        <v>22</v>
      </c>
    </row>
    <row r="1755" spans="2:5" x14ac:dyDescent="0.3">
      <c r="B1755" s="119" t="s">
        <v>3322</v>
      </c>
      <c r="C1755" s="119" t="s">
        <v>3323</v>
      </c>
      <c r="D1755" s="120" t="s">
        <v>2899</v>
      </c>
      <c r="E1755" s="202">
        <v>24</v>
      </c>
    </row>
    <row r="1756" spans="2:5" x14ac:dyDescent="0.3">
      <c r="B1756" s="119" t="s">
        <v>3937</v>
      </c>
      <c r="C1756" s="119" t="s">
        <v>3938</v>
      </c>
      <c r="D1756" s="120" t="s">
        <v>3474</v>
      </c>
      <c r="E1756" s="202">
        <v>24</v>
      </c>
    </row>
    <row r="1757" spans="2:5" x14ac:dyDescent="0.3">
      <c r="B1757" s="119" t="s">
        <v>2962</v>
      </c>
      <c r="C1757" s="119" t="s">
        <v>2963</v>
      </c>
      <c r="D1757" s="120" t="s">
        <v>2899</v>
      </c>
      <c r="E1757" s="202">
        <v>12</v>
      </c>
    </row>
    <row r="1758" spans="2:5" x14ac:dyDescent="0.3">
      <c r="B1758" s="119" t="s">
        <v>1492</v>
      </c>
      <c r="C1758" s="119" t="s">
        <v>1493</v>
      </c>
      <c r="D1758" s="120" t="s">
        <v>630</v>
      </c>
      <c r="E1758" s="202">
        <v>22</v>
      </c>
    </row>
    <row r="1759" spans="2:5" x14ac:dyDescent="0.3">
      <c r="B1759" s="119" t="s">
        <v>3939</v>
      </c>
      <c r="C1759" s="119" t="s">
        <v>3940</v>
      </c>
      <c r="D1759" s="120" t="s">
        <v>3474</v>
      </c>
      <c r="E1759" s="202">
        <v>34</v>
      </c>
    </row>
    <row r="1760" spans="2:5" x14ac:dyDescent="0.3">
      <c r="B1760" s="119" t="s">
        <v>2045</v>
      </c>
      <c r="C1760" s="119" t="s">
        <v>2046</v>
      </c>
      <c r="D1760" s="120" t="s">
        <v>1776</v>
      </c>
      <c r="E1760" s="202">
        <v>33</v>
      </c>
    </row>
    <row r="1761" spans="2:5" x14ac:dyDescent="0.3">
      <c r="B1761" s="119" t="s">
        <v>97</v>
      </c>
      <c r="C1761" s="119" t="s">
        <v>98</v>
      </c>
      <c r="D1761" s="119" t="s">
        <v>22</v>
      </c>
      <c r="E1761" s="202">
        <v>33</v>
      </c>
    </row>
    <row r="1762" spans="2:5" x14ac:dyDescent="0.3">
      <c r="B1762" s="119" t="s">
        <v>3625</v>
      </c>
      <c r="C1762" s="119" t="s">
        <v>3626</v>
      </c>
      <c r="D1762" s="120" t="s">
        <v>3474</v>
      </c>
      <c r="E1762" s="202">
        <v>22</v>
      </c>
    </row>
    <row r="1763" spans="2:5" x14ac:dyDescent="0.3">
      <c r="B1763" s="119" t="s">
        <v>1532</v>
      </c>
      <c r="C1763" s="119" t="s">
        <v>1533</v>
      </c>
      <c r="D1763" s="120" t="s">
        <v>630</v>
      </c>
      <c r="E1763" s="202">
        <v>24</v>
      </c>
    </row>
    <row r="1764" spans="2:5" x14ac:dyDescent="0.3">
      <c r="B1764" s="119" t="s">
        <v>2585</v>
      </c>
      <c r="C1764" s="119" t="s">
        <v>2586</v>
      </c>
      <c r="D1764" s="120" t="s">
        <v>1776</v>
      </c>
      <c r="E1764" s="202">
        <v>24</v>
      </c>
    </row>
    <row r="1765" spans="2:5" x14ac:dyDescent="0.3">
      <c r="B1765" s="119" t="s">
        <v>2095</v>
      </c>
      <c r="C1765" s="119" t="s">
        <v>2096</v>
      </c>
      <c r="D1765" s="120" t="s">
        <v>1776</v>
      </c>
      <c r="E1765" s="202">
        <v>24</v>
      </c>
    </row>
    <row r="1766" spans="2:5" x14ac:dyDescent="0.3">
      <c r="B1766" s="119" t="s">
        <v>2097</v>
      </c>
      <c r="C1766" s="119" t="s">
        <v>2098</v>
      </c>
      <c r="D1766" s="120" t="s">
        <v>1776</v>
      </c>
      <c r="E1766" s="202">
        <v>23</v>
      </c>
    </row>
    <row r="1767" spans="2:5" x14ac:dyDescent="0.3">
      <c r="B1767" s="119" t="s">
        <v>4005</v>
      </c>
      <c r="C1767" s="119" t="s">
        <v>4006</v>
      </c>
      <c r="D1767" s="120" t="s">
        <v>3474</v>
      </c>
      <c r="E1767" s="202">
        <v>34</v>
      </c>
    </row>
    <row r="1768" spans="2:5" x14ac:dyDescent="0.3">
      <c r="B1768" s="119" t="s">
        <v>283</v>
      </c>
      <c r="C1768" s="119" t="s">
        <v>284</v>
      </c>
      <c r="D1768" s="119" t="s">
        <v>22</v>
      </c>
      <c r="E1768" s="202">
        <v>34</v>
      </c>
    </row>
    <row r="1769" spans="2:5" x14ac:dyDescent="0.3">
      <c r="B1769" s="119" t="s">
        <v>55</v>
      </c>
      <c r="C1769" s="119" t="s">
        <v>56</v>
      </c>
      <c r="D1769" s="119" t="s">
        <v>22</v>
      </c>
      <c r="E1769" s="202">
        <v>23</v>
      </c>
    </row>
    <row r="1770" spans="2:5" x14ac:dyDescent="0.3">
      <c r="B1770" s="119" t="s">
        <v>624</v>
      </c>
      <c r="C1770" s="119" t="s">
        <v>625</v>
      </c>
      <c r="D1770" s="120" t="s">
        <v>365</v>
      </c>
      <c r="E1770" s="202">
        <v>23</v>
      </c>
    </row>
    <row r="1771" spans="2:5" x14ac:dyDescent="0.3">
      <c r="B1771" s="119" t="s">
        <v>2651</v>
      </c>
      <c r="C1771" s="119" t="s">
        <v>2652</v>
      </c>
      <c r="D1771" s="120" t="s">
        <v>1776</v>
      </c>
      <c r="E1771" s="202">
        <v>23</v>
      </c>
    </row>
    <row r="1772" spans="2:5" x14ac:dyDescent="0.3">
      <c r="B1772" s="119" t="s">
        <v>512</v>
      </c>
      <c r="C1772" s="119" t="s">
        <v>513</v>
      </c>
      <c r="D1772" s="120" t="s">
        <v>365</v>
      </c>
      <c r="E1772" s="202">
        <v>22</v>
      </c>
    </row>
    <row r="1773" spans="2:5" x14ac:dyDescent="0.3">
      <c r="B1773" s="119" t="s">
        <v>2653</v>
      </c>
      <c r="C1773" s="119" t="s">
        <v>2654</v>
      </c>
      <c r="D1773" s="120" t="s">
        <v>1776</v>
      </c>
      <c r="E1773" s="202">
        <v>23</v>
      </c>
    </row>
    <row r="1774" spans="2:5" x14ac:dyDescent="0.3">
      <c r="B1774" s="119" t="s">
        <v>1053</v>
      </c>
      <c r="C1774" s="119" t="s">
        <v>1054</v>
      </c>
      <c r="D1774" s="120" t="s">
        <v>630</v>
      </c>
      <c r="E1774" s="202">
        <v>23</v>
      </c>
    </row>
    <row r="1775" spans="2:5" x14ac:dyDescent="0.3">
      <c r="B1775" s="119" t="s">
        <v>1055</v>
      </c>
      <c r="C1775" s="119" t="s">
        <v>1056</v>
      </c>
      <c r="D1775" s="120" t="s">
        <v>630</v>
      </c>
      <c r="E1775" s="202">
        <v>24</v>
      </c>
    </row>
    <row r="1776" spans="2:5" x14ac:dyDescent="0.3">
      <c r="B1776" s="119" t="s">
        <v>626</v>
      </c>
      <c r="C1776" s="119" t="s">
        <v>627</v>
      </c>
      <c r="D1776" s="120" t="s">
        <v>365</v>
      </c>
      <c r="E1776" s="202">
        <v>34</v>
      </c>
    </row>
    <row r="1777" spans="2:5" x14ac:dyDescent="0.3">
      <c r="B1777" s="119" t="s">
        <v>1777</v>
      </c>
      <c r="C1777" s="119" t="s">
        <v>1778</v>
      </c>
      <c r="D1777" s="120" t="s">
        <v>1776</v>
      </c>
      <c r="E1777" s="202">
        <v>12</v>
      </c>
    </row>
    <row r="1778" spans="2:5" x14ac:dyDescent="0.3">
      <c r="B1778" s="119" t="s">
        <v>2499</v>
      </c>
      <c r="C1778" s="119" t="s">
        <v>2500</v>
      </c>
      <c r="D1778" s="120" t="s">
        <v>1776</v>
      </c>
      <c r="E1778" s="202">
        <v>12</v>
      </c>
    </row>
    <row r="1779" spans="2:5" x14ac:dyDescent="0.3">
      <c r="B1779" s="119" t="s">
        <v>99</v>
      </c>
      <c r="C1779" s="119" t="s">
        <v>100</v>
      </c>
      <c r="D1779" s="119" t="s">
        <v>22</v>
      </c>
      <c r="E1779" s="202">
        <v>34</v>
      </c>
    </row>
    <row r="1780" spans="2:5" x14ac:dyDescent="0.3">
      <c r="B1780" s="119" t="s">
        <v>2964</v>
      </c>
      <c r="C1780" s="119" t="s">
        <v>2965</v>
      </c>
      <c r="D1780" s="120" t="s">
        <v>2899</v>
      </c>
      <c r="E1780" s="202">
        <v>24</v>
      </c>
    </row>
    <row r="1781" spans="2:5" x14ac:dyDescent="0.3">
      <c r="B1781" s="119" t="s">
        <v>554</v>
      </c>
      <c r="C1781" s="119" t="s">
        <v>555</v>
      </c>
      <c r="D1781" s="120" t="s">
        <v>365</v>
      </c>
      <c r="E1781" s="202">
        <v>24</v>
      </c>
    </row>
    <row r="1782" spans="2:5" x14ac:dyDescent="0.3">
      <c r="B1782" s="119" t="s">
        <v>1057</v>
      </c>
      <c r="C1782" s="119" t="s">
        <v>1058</v>
      </c>
      <c r="D1782" s="120" t="s">
        <v>630</v>
      </c>
      <c r="E1782" s="202">
        <v>12</v>
      </c>
    </row>
    <row r="1783" spans="2:5" x14ac:dyDescent="0.3">
      <c r="B1783" s="119" t="s">
        <v>285</v>
      </c>
      <c r="C1783" s="119" t="s">
        <v>286</v>
      </c>
      <c r="D1783" s="119" t="s">
        <v>22</v>
      </c>
      <c r="E1783" s="202">
        <v>33</v>
      </c>
    </row>
    <row r="1784" spans="2:5" x14ac:dyDescent="0.3">
      <c r="B1784" s="119" t="s">
        <v>1494</v>
      </c>
      <c r="C1784" s="119" t="s">
        <v>1495</v>
      </c>
      <c r="D1784" s="120" t="s">
        <v>630</v>
      </c>
      <c r="E1784" s="202">
        <v>24</v>
      </c>
    </row>
    <row r="1785" spans="2:5" x14ac:dyDescent="0.3">
      <c r="B1785" s="119" t="s">
        <v>65</v>
      </c>
      <c r="C1785" s="119" t="s">
        <v>66</v>
      </c>
      <c r="D1785" s="119" t="s">
        <v>22</v>
      </c>
      <c r="E1785" s="202">
        <v>24</v>
      </c>
    </row>
    <row r="1786" spans="2:5" x14ac:dyDescent="0.3">
      <c r="B1786" s="119" t="s">
        <v>3470</v>
      </c>
      <c r="C1786" s="119" t="s">
        <v>3471</v>
      </c>
      <c r="D1786" s="120" t="s">
        <v>2899</v>
      </c>
      <c r="E1786" s="202">
        <v>34</v>
      </c>
    </row>
    <row r="1787" spans="2:5" x14ac:dyDescent="0.3">
      <c r="B1787" s="119" t="s">
        <v>3244</v>
      </c>
      <c r="C1787" s="119" t="s">
        <v>3245</v>
      </c>
      <c r="D1787" s="120" t="s">
        <v>2899</v>
      </c>
      <c r="E1787" s="202">
        <v>33</v>
      </c>
    </row>
    <row r="1788" spans="2:5" x14ac:dyDescent="0.3">
      <c r="B1788" s="119" t="s">
        <v>1021</v>
      </c>
      <c r="C1788" s="119" t="s">
        <v>1022</v>
      </c>
      <c r="D1788" s="120" t="s">
        <v>630</v>
      </c>
      <c r="E1788" s="202">
        <v>34</v>
      </c>
    </row>
    <row r="1789" spans="2:5" x14ac:dyDescent="0.3">
      <c r="B1789" s="119" t="s">
        <v>2587</v>
      </c>
      <c r="C1789" s="119" t="s">
        <v>2588</v>
      </c>
      <c r="D1789" s="120" t="s">
        <v>1776</v>
      </c>
      <c r="E1789" s="202">
        <v>23</v>
      </c>
    </row>
    <row r="1790" spans="2:5" x14ac:dyDescent="0.3">
      <c r="B1790" s="119" t="s">
        <v>1108</v>
      </c>
      <c r="C1790" s="119" t="s">
        <v>1109</v>
      </c>
      <c r="D1790" s="120" t="s">
        <v>630</v>
      </c>
      <c r="E1790" s="202">
        <v>24</v>
      </c>
    </row>
    <row r="1791" spans="2:5" x14ac:dyDescent="0.3">
      <c r="B1791" s="119" t="s">
        <v>4007</v>
      </c>
      <c r="C1791" s="119" t="s">
        <v>4008</v>
      </c>
      <c r="D1791" s="120" t="s">
        <v>3474</v>
      </c>
      <c r="E1791" s="202">
        <v>22</v>
      </c>
    </row>
    <row r="1792" spans="2:5" x14ac:dyDescent="0.3">
      <c r="B1792" s="119" t="s">
        <v>3056</v>
      </c>
      <c r="C1792" s="119" t="s">
        <v>3057</v>
      </c>
      <c r="D1792" s="120" t="s">
        <v>2899</v>
      </c>
      <c r="E1792" s="202">
        <v>22</v>
      </c>
    </row>
    <row r="1793" spans="2:5" x14ac:dyDescent="0.3">
      <c r="B1793" s="119" t="s">
        <v>454</v>
      </c>
      <c r="C1793" s="119" t="s">
        <v>455</v>
      </c>
      <c r="D1793" s="120" t="s">
        <v>365</v>
      </c>
      <c r="E1793" s="202">
        <v>24</v>
      </c>
    </row>
    <row r="1794" spans="2:5" x14ac:dyDescent="0.3">
      <c r="B1794" s="119" t="s">
        <v>3867</v>
      </c>
      <c r="C1794" s="119" t="s">
        <v>3868</v>
      </c>
      <c r="D1794" s="120" t="s">
        <v>3474</v>
      </c>
      <c r="E1794" s="202">
        <v>22</v>
      </c>
    </row>
    <row r="1795" spans="2:5" x14ac:dyDescent="0.3">
      <c r="B1795" s="119" t="s">
        <v>879</v>
      </c>
      <c r="C1795" s="119" t="s">
        <v>880</v>
      </c>
      <c r="D1795" s="120" t="s">
        <v>630</v>
      </c>
      <c r="E1795" s="202">
        <v>22</v>
      </c>
    </row>
    <row r="1796" spans="2:5" x14ac:dyDescent="0.3">
      <c r="B1796" s="119" t="s">
        <v>2751</v>
      </c>
      <c r="C1796" s="119" t="s">
        <v>2752</v>
      </c>
      <c r="D1796" s="120" t="s">
        <v>2660</v>
      </c>
      <c r="E1796" s="202">
        <v>22</v>
      </c>
    </row>
    <row r="1797" spans="2:5" x14ac:dyDescent="0.3">
      <c r="B1797" s="119" t="s">
        <v>1110</v>
      </c>
      <c r="C1797" s="119" t="s">
        <v>1111</v>
      </c>
      <c r="D1797" s="120" t="s">
        <v>630</v>
      </c>
      <c r="E1797" s="202">
        <v>24</v>
      </c>
    </row>
    <row r="1798" spans="2:5" x14ac:dyDescent="0.3">
      <c r="B1798" s="119" t="s">
        <v>101</v>
      </c>
      <c r="C1798" s="119" t="s">
        <v>102</v>
      </c>
      <c r="D1798" s="119" t="s">
        <v>22</v>
      </c>
      <c r="E1798" s="202">
        <v>34</v>
      </c>
    </row>
    <row r="1799" spans="2:5" x14ac:dyDescent="0.3">
      <c r="B1799" s="119" t="s">
        <v>689</v>
      </c>
      <c r="C1799" s="119" t="s">
        <v>690</v>
      </c>
      <c r="D1799" s="120" t="s">
        <v>630</v>
      </c>
      <c r="E1799" s="202">
        <v>24</v>
      </c>
    </row>
    <row r="1800" spans="2:5" x14ac:dyDescent="0.3">
      <c r="B1800" s="119" t="s">
        <v>3805</v>
      </c>
      <c r="C1800" s="119" t="s">
        <v>3806</v>
      </c>
      <c r="D1800" s="120" t="s">
        <v>3474</v>
      </c>
      <c r="E1800" s="202">
        <v>23</v>
      </c>
    </row>
    <row r="1801" spans="2:5" x14ac:dyDescent="0.3">
      <c r="B1801" s="119" t="s">
        <v>2753</v>
      </c>
      <c r="C1801" s="119" t="s">
        <v>2754</v>
      </c>
      <c r="D1801" s="120" t="s">
        <v>2660</v>
      </c>
      <c r="E1801" s="202">
        <v>33</v>
      </c>
    </row>
    <row r="1802" spans="2:5" x14ac:dyDescent="0.3">
      <c r="B1802" s="119" t="s">
        <v>1895</v>
      </c>
      <c r="C1802" s="119" t="s">
        <v>1896</v>
      </c>
      <c r="D1802" s="120" t="s">
        <v>1776</v>
      </c>
      <c r="E1802" s="202">
        <v>33</v>
      </c>
    </row>
    <row r="1803" spans="2:5" x14ac:dyDescent="0.3">
      <c r="B1803" s="119" t="s">
        <v>1286</v>
      </c>
      <c r="C1803" s="119" t="s">
        <v>1287</v>
      </c>
      <c r="D1803" s="120" t="s">
        <v>630</v>
      </c>
      <c r="E1803" s="202">
        <v>34</v>
      </c>
    </row>
    <row r="1804" spans="2:5" x14ac:dyDescent="0.3">
      <c r="B1804" s="119" t="s">
        <v>3384</v>
      </c>
      <c r="C1804" s="119" t="s">
        <v>3385</v>
      </c>
      <c r="D1804" s="120" t="s">
        <v>2899</v>
      </c>
      <c r="E1804" s="202">
        <v>24</v>
      </c>
    </row>
    <row r="1805" spans="2:5" x14ac:dyDescent="0.3">
      <c r="B1805" s="119" t="s">
        <v>2881</v>
      </c>
      <c r="C1805" s="119" t="s">
        <v>2882</v>
      </c>
      <c r="D1805" s="120" t="s">
        <v>2660</v>
      </c>
      <c r="E1805" s="202">
        <v>32</v>
      </c>
    </row>
    <row r="1806" spans="2:5" x14ac:dyDescent="0.3">
      <c r="B1806" s="119" t="s">
        <v>4009</v>
      </c>
      <c r="C1806" s="119" t="s">
        <v>4010</v>
      </c>
      <c r="D1806" s="120" t="s">
        <v>3474</v>
      </c>
      <c r="E1806" s="202">
        <v>23</v>
      </c>
    </row>
    <row r="1807" spans="2:5" x14ac:dyDescent="0.3">
      <c r="B1807" s="119" t="s">
        <v>4011</v>
      </c>
      <c r="C1807" s="119" t="s">
        <v>4012</v>
      </c>
      <c r="D1807" s="120" t="s">
        <v>3474</v>
      </c>
      <c r="E1807" s="202">
        <v>34</v>
      </c>
    </row>
    <row r="1808" spans="2:5" x14ac:dyDescent="0.3">
      <c r="B1808" s="119" t="s">
        <v>2401</v>
      </c>
      <c r="C1808" s="119" t="s">
        <v>2402</v>
      </c>
      <c r="D1808" s="120" t="s">
        <v>1776</v>
      </c>
      <c r="E1808" s="202">
        <v>24</v>
      </c>
    </row>
    <row r="1809" spans="2:5" x14ac:dyDescent="0.3">
      <c r="B1809" s="119" t="s">
        <v>4212</v>
      </c>
      <c r="C1809" s="119" t="s">
        <v>4213</v>
      </c>
      <c r="D1809" s="120" t="s">
        <v>4033</v>
      </c>
      <c r="E1809" s="202">
        <v>12</v>
      </c>
    </row>
    <row r="1810" spans="2:5" x14ac:dyDescent="0.3">
      <c r="B1810" s="119" t="s">
        <v>881</v>
      </c>
      <c r="C1810" s="119" t="s">
        <v>882</v>
      </c>
      <c r="D1810" s="120" t="s">
        <v>630</v>
      </c>
      <c r="E1810" s="202">
        <v>34</v>
      </c>
    </row>
    <row r="1811" spans="2:5" x14ac:dyDescent="0.3">
      <c r="B1811" s="119" t="s">
        <v>4163</v>
      </c>
      <c r="C1811" s="119" t="s">
        <v>4164</v>
      </c>
      <c r="D1811" s="120" t="s">
        <v>4033</v>
      </c>
      <c r="E1811" s="202">
        <v>23</v>
      </c>
    </row>
    <row r="1812" spans="2:5" x14ac:dyDescent="0.3">
      <c r="B1812" s="119" t="s">
        <v>227</v>
      </c>
      <c r="C1812" s="119" t="s">
        <v>228</v>
      </c>
      <c r="D1812" s="119" t="s">
        <v>22</v>
      </c>
      <c r="E1812" s="202">
        <v>34</v>
      </c>
    </row>
    <row r="1813" spans="2:5" x14ac:dyDescent="0.3">
      <c r="B1813" s="119" t="s">
        <v>2261</v>
      </c>
      <c r="C1813" s="119" t="s">
        <v>2262</v>
      </c>
      <c r="D1813" s="120" t="s">
        <v>1776</v>
      </c>
      <c r="E1813" s="202">
        <v>23</v>
      </c>
    </row>
    <row r="1814" spans="2:5" x14ac:dyDescent="0.3">
      <c r="B1814" s="119" t="s">
        <v>2829</v>
      </c>
      <c r="C1814" s="119" t="s">
        <v>2830</v>
      </c>
      <c r="D1814" s="120" t="s">
        <v>2660</v>
      </c>
      <c r="E1814" s="202">
        <v>33</v>
      </c>
    </row>
    <row r="1815" spans="2:5" x14ac:dyDescent="0.3">
      <c r="B1815" s="119" t="s">
        <v>3941</v>
      </c>
      <c r="C1815" s="119" t="s">
        <v>3942</v>
      </c>
      <c r="D1815" s="120" t="s">
        <v>3474</v>
      </c>
      <c r="E1815" s="202">
        <v>23</v>
      </c>
    </row>
    <row r="1816" spans="2:5" x14ac:dyDescent="0.3">
      <c r="B1816" s="119" t="s">
        <v>3517</v>
      </c>
      <c r="C1816" s="119" t="s">
        <v>3518</v>
      </c>
      <c r="D1816" s="120" t="s">
        <v>3474</v>
      </c>
      <c r="E1816" s="202">
        <v>23</v>
      </c>
    </row>
    <row r="1817" spans="2:5" x14ac:dyDescent="0.3">
      <c r="B1817" s="119" t="s">
        <v>1865</v>
      </c>
      <c r="C1817" s="119" t="s">
        <v>1866</v>
      </c>
      <c r="D1817" s="120" t="s">
        <v>1776</v>
      </c>
      <c r="E1817" s="202">
        <v>34</v>
      </c>
    </row>
    <row r="1818" spans="2:5" x14ac:dyDescent="0.3">
      <c r="B1818" s="119" t="s">
        <v>753</v>
      </c>
      <c r="C1818" s="119" t="s">
        <v>754</v>
      </c>
      <c r="D1818" s="120" t="s">
        <v>630</v>
      </c>
      <c r="E1818" s="202">
        <v>24</v>
      </c>
    </row>
    <row r="1819" spans="2:5" x14ac:dyDescent="0.3">
      <c r="B1819" s="119" t="s">
        <v>2403</v>
      </c>
      <c r="C1819" s="119" t="s">
        <v>2404</v>
      </c>
      <c r="D1819" s="120" t="s">
        <v>1776</v>
      </c>
      <c r="E1819" s="202">
        <v>22</v>
      </c>
    </row>
    <row r="1820" spans="2:5" x14ac:dyDescent="0.3">
      <c r="B1820" s="119" t="s">
        <v>2047</v>
      </c>
      <c r="C1820" s="119" t="s">
        <v>2048</v>
      </c>
      <c r="D1820" s="120" t="s">
        <v>1776</v>
      </c>
      <c r="E1820" s="202">
        <v>22</v>
      </c>
    </row>
    <row r="1821" spans="2:5" x14ac:dyDescent="0.3">
      <c r="B1821" s="119" t="s">
        <v>2883</v>
      </c>
      <c r="C1821" s="119" t="s">
        <v>2884</v>
      </c>
      <c r="D1821" s="120" t="s">
        <v>2660</v>
      </c>
      <c r="E1821" s="202">
        <v>32</v>
      </c>
    </row>
    <row r="1822" spans="2:5" x14ac:dyDescent="0.3">
      <c r="B1822" s="119" t="s">
        <v>414</v>
      </c>
      <c r="C1822" s="119" t="s">
        <v>415</v>
      </c>
      <c r="D1822" s="120" t="s">
        <v>365</v>
      </c>
      <c r="E1822" s="202">
        <v>22</v>
      </c>
    </row>
    <row r="1823" spans="2:5" x14ac:dyDescent="0.3">
      <c r="B1823" s="119" t="s">
        <v>755</v>
      </c>
      <c r="C1823" s="119" t="s">
        <v>756</v>
      </c>
      <c r="D1823" s="120" t="s">
        <v>630</v>
      </c>
      <c r="E1823" s="202">
        <v>23</v>
      </c>
    </row>
    <row r="1824" spans="2:5" x14ac:dyDescent="0.3">
      <c r="B1824" s="119" t="s">
        <v>3627</v>
      </c>
      <c r="C1824" s="119" t="s">
        <v>3628</v>
      </c>
      <c r="D1824" s="120" t="s">
        <v>3474</v>
      </c>
      <c r="E1824" s="202">
        <v>23</v>
      </c>
    </row>
    <row r="1825" spans="2:5" x14ac:dyDescent="0.3">
      <c r="B1825" s="119" t="s">
        <v>3629</v>
      </c>
      <c r="C1825" s="119" t="s">
        <v>3630</v>
      </c>
      <c r="D1825" s="120" t="s">
        <v>3474</v>
      </c>
      <c r="E1825" s="202">
        <v>12</v>
      </c>
    </row>
    <row r="1826" spans="2:5" x14ac:dyDescent="0.3">
      <c r="B1826" s="119" t="s">
        <v>4013</v>
      </c>
      <c r="C1826" s="119" t="s">
        <v>4014</v>
      </c>
      <c r="D1826" s="120" t="s">
        <v>3474</v>
      </c>
      <c r="E1826" s="202">
        <v>22</v>
      </c>
    </row>
    <row r="1827" spans="2:5" x14ac:dyDescent="0.3">
      <c r="B1827" s="119" t="s">
        <v>2445</v>
      </c>
      <c r="C1827" s="119" t="s">
        <v>2446</v>
      </c>
      <c r="D1827" s="120" t="s">
        <v>1776</v>
      </c>
      <c r="E1827" s="202">
        <v>23</v>
      </c>
    </row>
    <row r="1828" spans="2:5" x14ac:dyDescent="0.3">
      <c r="B1828" s="119" t="s">
        <v>1406</v>
      </c>
      <c r="C1828" s="119" t="s">
        <v>1407</v>
      </c>
      <c r="D1828" s="120" t="s">
        <v>630</v>
      </c>
      <c r="E1828" s="202">
        <v>11</v>
      </c>
    </row>
    <row r="1829" spans="2:5" x14ac:dyDescent="0.3">
      <c r="B1829" s="119" t="s">
        <v>3176</v>
      </c>
      <c r="C1829" s="119" t="s">
        <v>3177</v>
      </c>
      <c r="D1829" s="120" t="s">
        <v>2899</v>
      </c>
      <c r="E1829" s="202">
        <v>33</v>
      </c>
    </row>
    <row r="1830" spans="2:5" x14ac:dyDescent="0.3">
      <c r="B1830" s="119" t="s">
        <v>1222</v>
      </c>
      <c r="C1830" s="119" t="s">
        <v>1223</v>
      </c>
      <c r="D1830" s="120" t="s">
        <v>630</v>
      </c>
      <c r="E1830" s="202">
        <v>34</v>
      </c>
    </row>
    <row r="1831" spans="2:5" x14ac:dyDescent="0.3">
      <c r="B1831" s="119" t="s">
        <v>2966</v>
      </c>
      <c r="C1831" s="119" t="s">
        <v>2967</v>
      </c>
      <c r="D1831" s="120" t="s">
        <v>2899</v>
      </c>
      <c r="E1831" s="202">
        <v>23</v>
      </c>
    </row>
    <row r="1832" spans="2:5" x14ac:dyDescent="0.3">
      <c r="B1832" s="119" t="s">
        <v>2755</v>
      </c>
      <c r="C1832" s="119" t="s">
        <v>2756</v>
      </c>
      <c r="D1832" s="120" t="s">
        <v>2660</v>
      </c>
      <c r="E1832" s="202">
        <v>23</v>
      </c>
    </row>
    <row r="1833" spans="2:5" x14ac:dyDescent="0.3">
      <c r="B1833" s="119" t="s">
        <v>2655</v>
      </c>
      <c r="C1833" s="119" t="s">
        <v>2656</v>
      </c>
      <c r="D1833" s="120" t="s">
        <v>1776</v>
      </c>
      <c r="E1833" s="202">
        <v>12</v>
      </c>
    </row>
    <row r="1834" spans="2:5" x14ac:dyDescent="0.3">
      <c r="B1834" s="119" t="s">
        <v>3246</v>
      </c>
      <c r="C1834" s="119" t="s">
        <v>3247</v>
      </c>
      <c r="D1834" s="120" t="s">
        <v>2899</v>
      </c>
      <c r="E1834" s="202">
        <v>23</v>
      </c>
    </row>
    <row r="1835" spans="2:5" x14ac:dyDescent="0.3">
      <c r="B1835" s="119" t="s">
        <v>3631</v>
      </c>
      <c r="C1835" s="119" t="s">
        <v>3632</v>
      </c>
      <c r="D1835" s="120" t="s">
        <v>3474</v>
      </c>
      <c r="E1835" s="202">
        <v>11</v>
      </c>
    </row>
    <row r="1836" spans="2:5" x14ac:dyDescent="0.3">
      <c r="B1836" s="119" t="s">
        <v>1602</v>
      </c>
      <c r="C1836" s="119" t="s">
        <v>1603</v>
      </c>
      <c r="D1836" s="120" t="s">
        <v>630</v>
      </c>
      <c r="E1836" s="202">
        <v>34</v>
      </c>
    </row>
    <row r="1837" spans="2:5" x14ac:dyDescent="0.3">
      <c r="B1837" s="119" t="s">
        <v>1666</v>
      </c>
      <c r="C1837" s="119" t="s">
        <v>1667</v>
      </c>
      <c r="D1837" s="120" t="s">
        <v>630</v>
      </c>
      <c r="E1837" s="202">
        <v>12</v>
      </c>
    </row>
    <row r="1838" spans="2:5" x14ac:dyDescent="0.3">
      <c r="B1838" s="119" t="s">
        <v>3743</v>
      </c>
      <c r="C1838" s="119" t="s">
        <v>3744</v>
      </c>
      <c r="D1838" s="120" t="s">
        <v>3474</v>
      </c>
      <c r="E1838" s="202">
        <v>24</v>
      </c>
    </row>
    <row r="1839" spans="2:5" x14ac:dyDescent="0.3">
      <c r="B1839" s="119" t="s">
        <v>1408</v>
      </c>
      <c r="C1839" s="119" t="s">
        <v>1409</v>
      </c>
      <c r="D1839" s="120" t="s">
        <v>630</v>
      </c>
      <c r="E1839" s="202">
        <v>22</v>
      </c>
    </row>
    <row r="1840" spans="2:5" x14ac:dyDescent="0.3">
      <c r="B1840" s="119" t="s">
        <v>2831</v>
      </c>
      <c r="C1840" s="119" t="s">
        <v>2832</v>
      </c>
      <c r="D1840" s="120" t="s">
        <v>2660</v>
      </c>
      <c r="E1840" s="202">
        <v>34</v>
      </c>
    </row>
    <row r="1841" spans="2:5" x14ac:dyDescent="0.3">
      <c r="B1841" s="119" t="s">
        <v>3344</v>
      </c>
      <c r="C1841" s="119" t="s">
        <v>3345</v>
      </c>
      <c r="D1841" s="120" t="s">
        <v>2899</v>
      </c>
      <c r="E1841" s="202">
        <v>24</v>
      </c>
    </row>
    <row r="1842" spans="2:5" x14ac:dyDescent="0.3">
      <c r="B1842" s="119" t="s">
        <v>4082</v>
      </c>
      <c r="C1842" s="119" t="s">
        <v>4083</v>
      </c>
      <c r="D1842" s="120" t="s">
        <v>4033</v>
      </c>
      <c r="E1842" s="202">
        <v>12</v>
      </c>
    </row>
    <row r="1843" spans="2:5" x14ac:dyDescent="0.3">
      <c r="B1843" s="119" t="s">
        <v>4084</v>
      </c>
      <c r="C1843" s="119" t="s">
        <v>4085</v>
      </c>
      <c r="D1843" s="120" t="s">
        <v>4033</v>
      </c>
      <c r="E1843" s="202">
        <v>23</v>
      </c>
    </row>
    <row r="1844" spans="2:5" x14ac:dyDescent="0.3">
      <c r="B1844" s="119" t="s">
        <v>3869</v>
      </c>
      <c r="C1844" s="119" t="s">
        <v>3870</v>
      </c>
      <c r="D1844" s="120" t="s">
        <v>3474</v>
      </c>
      <c r="E1844" s="202">
        <v>24</v>
      </c>
    </row>
    <row r="1845" spans="2:5" x14ac:dyDescent="0.3">
      <c r="B1845" s="119" t="s">
        <v>2589</v>
      </c>
      <c r="C1845" s="119" t="s">
        <v>2590</v>
      </c>
      <c r="D1845" s="120" t="s">
        <v>1776</v>
      </c>
      <c r="E1845" s="202">
        <v>23</v>
      </c>
    </row>
    <row r="1846" spans="2:5" x14ac:dyDescent="0.3">
      <c r="B1846" s="119" t="s">
        <v>3436</v>
      </c>
      <c r="C1846" s="119" t="s">
        <v>3437</v>
      </c>
      <c r="D1846" s="120" t="s">
        <v>2899</v>
      </c>
      <c r="E1846" s="202">
        <v>34</v>
      </c>
    </row>
    <row r="1847" spans="2:5" x14ac:dyDescent="0.3">
      <c r="B1847" s="119" t="s">
        <v>3034</v>
      </c>
      <c r="C1847" s="119" t="s">
        <v>3035</v>
      </c>
      <c r="D1847" s="120" t="s">
        <v>2899</v>
      </c>
      <c r="E1847" s="202">
        <v>12</v>
      </c>
    </row>
    <row r="1848" spans="2:5" x14ac:dyDescent="0.3">
      <c r="B1848" s="119" t="s">
        <v>2591</v>
      </c>
      <c r="C1848" s="119" t="s">
        <v>2592</v>
      </c>
      <c r="D1848" s="120" t="s">
        <v>1776</v>
      </c>
      <c r="E1848" s="202">
        <v>12</v>
      </c>
    </row>
    <row r="1849" spans="2:5" x14ac:dyDescent="0.3">
      <c r="B1849" s="119" t="s">
        <v>3807</v>
      </c>
      <c r="C1849" s="119" t="s">
        <v>3808</v>
      </c>
      <c r="D1849" s="120" t="s">
        <v>3474</v>
      </c>
      <c r="E1849" s="202">
        <v>24</v>
      </c>
    </row>
    <row r="1850" spans="2:5" x14ac:dyDescent="0.3">
      <c r="B1850" s="119" t="s">
        <v>103</v>
      </c>
      <c r="C1850" s="119" t="s">
        <v>104</v>
      </c>
      <c r="D1850" s="119" t="s">
        <v>22</v>
      </c>
      <c r="E1850" s="202">
        <v>34</v>
      </c>
    </row>
    <row r="1851" spans="2:5" x14ac:dyDescent="0.3">
      <c r="B1851" s="119" t="s">
        <v>2049</v>
      </c>
      <c r="C1851" s="119" t="s">
        <v>2050</v>
      </c>
      <c r="D1851" s="120" t="s">
        <v>1776</v>
      </c>
      <c r="E1851" s="202">
        <v>24</v>
      </c>
    </row>
    <row r="1852" spans="2:5" x14ac:dyDescent="0.3">
      <c r="B1852" s="119" t="s">
        <v>3809</v>
      </c>
      <c r="C1852" s="119" t="s">
        <v>3810</v>
      </c>
      <c r="D1852" s="120" t="s">
        <v>3474</v>
      </c>
      <c r="E1852" s="202">
        <v>24</v>
      </c>
    </row>
    <row r="1853" spans="2:5" x14ac:dyDescent="0.3">
      <c r="B1853" s="119" t="s">
        <v>3084</v>
      </c>
      <c r="C1853" s="119" t="s">
        <v>3085</v>
      </c>
      <c r="D1853" s="120" t="s">
        <v>2899</v>
      </c>
      <c r="E1853" s="202">
        <v>22</v>
      </c>
    </row>
    <row r="1854" spans="2:5" x14ac:dyDescent="0.3">
      <c r="B1854" s="119" t="s">
        <v>3346</v>
      </c>
      <c r="C1854" s="119" t="s">
        <v>3347</v>
      </c>
      <c r="D1854" s="120" t="s">
        <v>2899</v>
      </c>
      <c r="E1854" s="202">
        <v>34</v>
      </c>
    </row>
    <row r="1855" spans="2:5" x14ac:dyDescent="0.3">
      <c r="B1855" s="119" t="s">
        <v>1935</v>
      </c>
      <c r="C1855" s="119" t="s">
        <v>1936</v>
      </c>
      <c r="D1855" s="120" t="s">
        <v>1776</v>
      </c>
      <c r="E1855" s="202">
        <v>23</v>
      </c>
    </row>
    <row r="1856" spans="2:5" x14ac:dyDescent="0.3">
      <c r="B1856" s="119" t="s">
        <v>1144</v>
      </c>
      <c r="C1856" s="119" t="s">
        <v>1145</v>
      </c>
      <c r="D1856" s="120" t="s">
        <v>630</v>
      </c>
      <c r="E1856" s="202">
        <v>22</v>
      </c>
    </row>
    <row r="1857" spans="2:5" x14ac:dyDescent="0.3">
      <c r="B1857" s="119" t="s">
        <v>757</v>
      </c>
      <c r="C1857" s="119" t="s">
        <v>758</v>
      </c>
      <c r="D1857" s="120" t="s">
        <v>630</v>
      </c>
      <c r="E1857" s="202">
        <v>11</v>
      </c>
    </row>
    <row r="1858" spans="2:5" x14ac:dyDescent="0.3">
      <c r="B1858" s="119" t="s">
        <v>1496</v>
      </c>
      <c r="C1858" s="119" t="s">
        <v>1497</v>
      </c>
      <c r="D1858" s="120" t="s">
        <v>630</v>
      </c>
      <c r="E1858" s="202">
        <v>22</v>
      </c>
    </row>
    <row r="1859" spans="2:5" x14ac:dyDescent="0.3">
      <c r="B1859" s="119" t="s">
        <v>1410</v>
      </c>
      <c r="C1859" s="119" t="s">
        <v>1411</v>
      </c>
      <c r="D1859" s="120" t="s">
        <v>630</v>
      </c>
      <c r="E1859" s="202">
        <v>24</v>
      </c>
    </row>
    <row r="1860" spans="2:5" x14ac:dyDescent="0.3">
      <c r="B1860" s="119" t="s">
        <v>2145</v>
      </c>
      <c r="C1860" s="119" t="s">
        <v>2146</v>
      </c>
      <c r="D1860" s="120" t="s">
        <v>1776</v>
      </c>
      <c r="E1860" s="202">
        <v>11</v>
      </c>
    </row>
    <row r="1861" spans="2:5" x14ac:dyDescent="0.3">
      <c r="B1861" s="119" t="s">
        <v>1985</v>
      </c>
      <c r="C1861" s="119" t="s">
        <v>1986</v>
      </c>
      <c r="D1861" s="120" t="s">
        <v>1776</v>
      </c>
      <c r="E1861" s="202">
        <v>22</v>
      </c>
    </row>
    <row r="1862" spans="2:5" x14ac:dyDescent="0.3">
      <c r="B1862" s="119" t="s">
        <v>57</v>
      </c>
      <c r="C1862" s="119" t="s">
        <v>58</v>
      </c>
      <c r="D1862" s="119" t="s">
        <v>22</v>
      </c>
      <c r="E1862" s="202">
        <v>24</v>
      </c>
    </row>
    <row r="1863" spans="2:5" x14ac:dyDescent="0.3">
      <c r="B1863" s="119" t="s">
        <v>801</v>
      </c>
      <c r="C1863" s="119" t="s">
        <v>802</v>
      </c>
      <c r="D1863" s="120" t="s">
        <v>630</v>
      </c>
      <c r="E1863" s="202">
        <v>23</v>
      </c>
    </row>
    <row r="1864" spans="2:5" x14ac:dyDescent="0.3">
      <c r="B1864" s="119" t="s">
        <v>514</v>
      </c>
      <c r="C1864" s="119" t="s">
        <v>515</v>
      </c>
      <c r="D1864" s="120" t="s">
        <v>365</v>
      </c>
      <c r="E1864" s="202">
        <v>23</v>
      </c>
    </row>
    <row r="1865" spans="2:5" x14ac:dyDescent="0.3">
      <c r="B1865" s="119" t="s">
        <v>556</v>
      </c>
      <c r="C1865" s="119" t="s">
        <v>557</v>
      </c>
      <c r="D1865" s="120" t="s">
        <v>365</v>
      </c>
      <c r="E1865" s="202">
        <v>23</v>
      </c>
    </row>
    <row r="1866" spans="2:5" x14ac:dyDescent="0.3">
      <c r="B1866" s="119" t="s">
        <v>1867</v>
      </c>
      <c r="C1866" s="119" t="s">
        <v>1868</v>
      </c>
      <c r="D1866" s="120" t="s">
        <v>1776</v>
      </c>
      <c r="E1866" s="202">
        <v>24</v>
      </c>
    </row>
    <row r="1867" spans="2:5" x14ac:dyDescent="0.3">
      <c r="B1867" s="119" t="s">
        <v>3114</v>
      </c>
      <c r="C1867" s="119" t="s">
        <v>3115</v>
      </c>
      <c r="D1867" s="120" t="s">
        <v>2899</v>
      </c>
      <c r="E1867" s="202">
        <v>33</v>
      </c>
    </row>
    <row r="1868" spans="2:5" x14ac:dyDescent="0.3">
      <c r="B1868" s="119" t="s">
        <v>3633</v>
      </c>
      <c r="C1868" s="119" t="s">
        <v>3634</v>
      </c>
      <c r="D1868" s="120" t="s">
        <v>3474</v>
      </c>
      <c r="E1868" s="202">
        <v>24</v>
      </c>
    </row>
    <row r="1869" spans="2:5" x14ac:dyDescent="0.3">
      <c r="B1869" s="119" t="s">
        <v>3871</v>
      </c>
      <c r="C1869" s="119" t="s">
        <v>3872</v>
      </c>
      <c r="D1869" s="120" t="s">
        <v>3474</v>
      </c>
      <c r="E1869" s="202">
        <v>12</v>
      </c>
    </row>
    <row r="1870" spans="2:5" x14ac:dyDescent="0.3">
      <c r="B1870" s="119" t="s">
        <v>3090</v>
      </c>
      <c r="C1870" s="119" t="s">
        <v>3091</v>
      </c>
      <c r="D1870" s="120" t="s">
        <v>2899</v>
      </c>
      <c r="E1870" s="202">
        <v>22</v>
      </c>
    </row>
    <row r="1871" spans="2:5" x14ac:dyDescent="0.3">
      <c r="B1871" s="119" t="s">
        <v>759</v>
      </c>
      <c r="C1871" s="119" t="s">
        <v>760</v>
      </c>
      <c r="D1871" s="120" t="s">
        <v>630</v>
      </c>
      <c r="E1871" s="202">
        <v>24</v>
      </c>
    </row>
    <row r="1872" spans="2:5" x14ac:dyDescent="0.3">
      <c r="B1872" s="119" t="s">
        <v>4086</v>
      </c>
      <c r="C1872" s="119" t="s">
        <v>4087</v>
      </c>
      <c r="D1872" s="120" t="s">
        <v>4033</v>
      </c>
      <c r="E1872" s="202">
        <v>22</v>
      </c>
    </row>
    <row r="1873" spans="2:5" x14ac:dyDescent="0.3">
      <c r="B1873" s="119" t="s">
        <v>115</v>
      </c>
      <c r="C1873" s="119" t="s">
        <v>116</v>
      </c>
      <c r="D1873" s="119" t="s">
        <v>22</v>
      </c>
      <c r="E1873" s="202">
        <v>34</v>
      </c>
    </row>
    <row r="1874" spans="2:5" x14ac:dyDescent="0.3">
      <c r="B1874" s="119" t="s">
        <v>1570</v>
      </c>
      <c r="C1874" s="119" t="s">
        <v>1571</v>
      </c>
      <c r="D1874" s="120" t="s">
        <v>630</v>
      </c>
      <c r="E1874" s="202">
        <v>23</v>
      </c>
    </row>
    <row r="1875" spans="2:5" x14ac:dyDescent="0.3">
      <c r="B1875" s="119" t="s">
        <v>3635</v>
      </c>
      <c r="C1875" s="119" t="s">
        <v>3636</v>
      </c>
      <c r="D1875" s="120" t="s">
        <v>3474</v>
      </c>
      <c r="E1875" s="202">
        <v>23</v>
      </c>
    </row>
    <row r="1876" spans="2:5" x14ac:dyDescent="0.3">
      <c r="B1876" s="119" t="s">
        <v>1572</v>
      </c>
      <c r="C1876" s="119" t="s">
        <v>1573</v>
      </c>
      <c r="D1876" s="120" t="s">
        <v>630</v>
      </c>
      <c r="E1876" s="202">
        <v>11</v>
      </c>
    </row>
    <row r="1877" spans="2:5" x14ac:dyDescent="0.3">
      <c r="B1877" s="119" t="s">
        <v>1720</v>
      </c>
      <c r="C1877" s="119" t="s">
        <v>1721</v>
      </c>
      <c r="D1877" s="120" t="s">
        <v>630</v>
      </c>
      <c r="E1877" s="202">
        <v>22</v>
      </c>
    </row>
    <row r="1878" spans="2:5" x14ac:dyDescent="0.3">
      <c r="B1878" s="119" t="s">
        <v>2263</v>
      </c>
      <c r="C1878" s="119" t="s">
        <v>2264</v>
      </c>
      <c r="D1878" s="120" t="s">
        <v>1776</v>
      </c>
      <c r="E1878" s="202">
        <v>12</v>
      </c>
    </row>
    <row r="1879" spans="2:5" x14ac:dyDescent="0.3">
      <c r="B1879" s="119" t="s">
        <v>3324</v>
      </c>
      <c r="C1879" s="119" t="s">
        <v>3325</v>
      </c>
      <c r="D1879" s="120" t="s">
        <v>2899</v>
      </c>
      <c r="E1879" s="202">
        <v>23</v>
      </c>
    </row>
    <row r="1880" spans="2:5" x14ac:dyDescent="0.3">
      <c r="B1880" s="119" t="s">
        <v>1146</v>
      </c>
      <c r="C1880" s="119" t="s">
        <v>1147</v>
      </c>
      <c r="D1880" s="120" t="s">
        <v>630</v>
      </c>
      <c r="E1880" s="202">
        <v>33</v>
      </c>
    </row>
    <row r="1881" spans="2:5" x14ac:dyDescent="0.3">
      <c r="B1881" s="119" t="s">
        <v>4015</v>
      </c>
      <c r="C1881" s="119" t="s">
        <v>4016</v>
      </c>
      <c r="D1881" s="120" t="s">
        <v>3474</v>
      </c>
      <c r="E1881" s="202">
        <v>34</v>
      </c>
    </row>
    <row r="1882" spans="2:5" x14ac:dyDescent="0.3">
      <c r="B1882" s="119" t="s">
        <v>2833</v>
      </c>
      <c r="C1882" s="119" t="s">
        <v>2834</v>
      </c>
      <c r="D1882" s="120" t="s">
        <v>2660</v>
      </c>
      <c r="E1882" s="202">
        <v>34</v>
      </c>
    </row>
    <row r="1883" spans="2:5" x14ac:dyDescent="0.3">
      <c r="B1883" s="119" t="s">
        <v>2968</v>
      </c>
      <c r="C1883" s="119" t="s">
        <v>2969</v>
      </c>
      <c r="D1883" s="120" t="s">
        <v>2899</v>
      </c>
      <c r="E1883" s="202">
        <v>23</v>
      </c>
    </row>
    <row r="1884" spans="2:5" x14ac:dyDescent="0.3">
      <c r="B1884" s="119" t="s">
        <v>1869</v>
      </c>
      <c r="C1884" s="119" t="s">
        <v>1870</v>
      </c>
      <c r="D1884" s="120" t="s">
        <v>1776</v>
      </c>
      <c r="E1884" s="202">
        <v>24</v>
      </c>
    </row>
    <row r="1885" spans="2:5" x14ac:dyDescent="0.3">
      <c r="B1885" s="119" t="s">
        <v>4214</v>
      </c>
      <c r="C1885" s="119" t="s">
        <v>4215</v>
      </c>
      <c r="D1885" s="120" t="s">
        <v>4033</v>
      </c>
      <c r="E1885" s="202">
        <v>23</v>
      </c>
    </row>
    <row r="1886" spans="2:5" x14ac:dyDescent="0.3">
      <c r="B1886" s="119" t="s">
        <v>4017</v>
      </c>
      <c r="C1886" s="119" t="s">
        <v>4018</v>
      </c>
      <c r="D1886" s="120" t="s">
        <v>3474</v>
      </c>
      <c r="E1886" s="202">
        <v>22</v>
      </c>
    </row>
    <row r="1887" spans="2:5" x14ac:dyDescent="0.3">
      <c r="B1887" s="119" t="s">
        <v>2347</v>
      </c>
      <c r="C1887" s="119" t="s">
        <v>2348</v>
      </c>
      <c r="D1887" s="120" t="s">
        <v>1776</v>
      </c>
      <c r="E1887" s="202">
        <v>34</v>
      </c>
    </row>
    <row r="1888" spans="2:5" x14ac:dyDescent="0.3">
      <c r="B1888" s="119" t="s">
        <v>1288</v>
      </c>
      <c r="C1888" s="119" t="s">
        <v>1289</v>
      </c>
      <c r="D1888" s="120" t="s">
        <v>630</v>
      </c>
      <c r="E1888" s="202">
        <v>22</v>
      </c>
    </row>
    <row r="1889" spans="2:5" x14ac:dyDescent="0.3">
      <c r="B1889" s="119" t="s">
        <v>3519</v>
      </c>
      <c r="C1889" s="119" t="s">
        <v>3520</v>
      </c>
      <c r="D1889" s="120" t="s">
        <v>3474</v>
      </c>
      <c r="E1889" s="202">
        <v>23</v>
      </c>
    </row>
    <row r="1890" spans="2:5" x14ac:dyDescent="0.3">
      <c r="B1890" s="119" t="s">
        <v>2593</v>
      </c>
      <c r="C1890" s="119" t="s">
        <v>2594</v>
      </c>
      <c r="D1890" s="120" t="s">
        <v>1776</v>
      </c>
      <c r="E1890" s="202">
        <v>24</v>
      </c>
    </row>
    <row r="1891" spans="2:5" x14ac:dyDescent="0.3">
      <c r="B1891" s="119" t="s">
        <v>2885</v>
      </c>
      <c r="C1891" s="119" t="s">
        <v>2886</v>
      </c>
      <c r="D1891" s="120" t="s">
        <v>2660</v>
      </c>
      <c r="E1891" s="202">
        <v>34</v>
      </c>
    </row>
    <row r="1892" spans="2:5" x14ac:dyDescent="0.3">
      <c r="B1892" s="119" t="s">
        <v>929</v>
      </c>
      <c r="C1892" s="119" t="s">
        <v>930</v>
      </c>
      <c r="D1892" s="120" t="s">
        <v>630</v>
      </c>
      <c r="E1892" s="202">
        <v>34</v>
      </c>
    </row>
    <row r="1893" spans="2:5" x14ac:dyDescent="0.3">
      <c r="B1893" s="119" t="s">
        <v>2595</v>
      </c>
      <c r="C1893" s="119" t="s">
        <v>2596</v>
      </c>
      <c r="D1893" s="120" t="s">
        <v>1776</v>
      </c>
      <c r="E1893" s="202">
        <v>23</v>
      </c>
    </row>
    <row r="1894" spans="2:5" x14ac:dyDescent="0.3">
      <c r="B1894" s="119" t="s">
        <v>291</v>
      </c>
      <c r="C1894" s="119" t="s">
        <v>292</v>
      </c>
      <c r="D1894" s="119" t="s">
        <v>22</v>
      </c>
      <c r="E1894" s="202">
        <v>34</v>
      </c>
    </row>
    <row r="1895" spans="2:5" x14ac:dyDescent="0.3">
      <c r="B1895" s="119" t="s">
        <v>345</v>
      </c>
      <c r="C1895" s="119" t="s">
        <v>346</v>
      </c>
      <c r="D1895" s="119" t="s">
        <v>22</v>
      </c>
      <c r="E1895" s="202">
        <v>34</v>
      </c>
    </row>
    <row r="1896" spans="2:5" x14ac:dyDescent="0.3">
      <c r="B1896" s="119" t="s">
        <v>3438</v>
      </c>
      <c r="C1896" s="119" t="s">
        <v>3439</v>
      </c>
      <c r="D1896" s="120" t="s">
        <v>2899</v>
      </c>
      <c r="E1896" s="202">
        <v>34</v>
      </c>
    </row>
    <row r="1897" spans="2:5" x14ac:dyDescent="0.3">
      <c r="B1897" s="119" t="s">
        <v>2835</v>
      </c>
      <c r="C1897" s="119" t="s">
        <v>2836</v>
      </c>
      <c r="D1897" s="120" t="s">
        <v>2660</v>
      </c>
      <c r="E1897" s="202">
        <v>33</v>
      </c>
    </row>
    <row r="1898" spans="2:5" x14ac:dyDescent="0.3">
      <c r="B1898" s="119" t="s">
        <v>3637</v>
      </c>
      <c r="C1898" s="119" t="s">
        <v>3638</v>
      </c>
      <c r="D1898" s="120" t="s">
        <v>3474</v>
      </c>
      <c r="E1898" s="202">
        <v>12</v>
      </c>
    </row>
    <row r="1899" spans="2:5" x14ac:dyDescent="0.3">
      <c r="B1899" s="119" t="s">
        <v>293</v>
      </c>
      <c r="C1899" s="119" t="s">
        <v>294</v>
      </c>
      <c r="D1899" s="119" t="s">
        <v>22</v>
      </c>
      <c r="E1899" s="202">
        <v>34</v>
      </c>
    </row>
    <row r="1900" spans="2:5" x14ac:dyDescent="0.3">
      <c r="B1900" s="119" t="s">
        <v>883</v>
      </c>
      <c r="C1900" s="119" t="s">
        <v>884</v>
      </c>
      <c r="D1900" s="120" t="s">
        <v>630</v>
      </c>
      <c r="E1900" s="202">
        <v>23</v>
      </c>
    </row>
    <row r="1901" spans="2:5" x14ac:dyDescent="0.3">
      <c r="B1901" s="119" t="s">
        <v>1290</v>
      </c>
      <c r="C1901" s="119" t="s">
        <v>1291</v>
      </c>
      <c r="D1901" s="120" t="s">
        <v>630</v>
      </c>
      <c r="E1901" s="202">
        <v>34</v>
      </c>
    </row>
    <row r="1902" spans="2:5" x14ac:dyDescent="0.3">
      <c r="B1902" s="119" t="s">
        <v>2803</v>
      </c>
      <c r="C1902" s="119" t="s">
        <v>2804</v>
      </c>
      <c r="D1902" s="120" t="s">
        <v>2660</v>
      </c>
      <c r="E1902" s="202">
        <v>34</v>
      </c>
    </row>
    <row r="1903" spans="2:5" x14ac:dyDescent="0.3">
      <c r="B1903" s="119" t="s">
        <v>3873</v>
      </c>
      <c r="C1903" s="119" t="s">
        <v>3874</v>
      </c>
      <c r="D1903" s="120" t="s">
        <v>3474</v>
      </c>
      <c r="E1903" s="202">
        <v>34</v>
      </c>
    </row>
    <row r="1904" spans="2:5" x14ac:dyDescent="0.3">
      <c r="B1904" s="119" t="s">
        <v>347</v>
      </c>
      <c r="C1904" s="119" t="s">
        <v>348</v>
      </c>
      <c r="D1904" s="119" t="s">
        <v>22</v>
      </c>
      <c r="E1904" s="202">
        <v>33</v>
      </c>
    </row>
    <row r="1905" spans="2:5" x14ac:dyDescent="0.3">
      <c r="B1905" s="119" t="s">
        <v>1937</v>
      </c>
      <c r="C1905" s="119" t="s">
        <v>1938</v>
      </c>
      <c r="D1905" s="120" t="s">
        <v>1776</v>
      </c>
      <c r="E1905" s="202">
        <v>33</v>
      </c>
    </row>
    <row r="1906" spans="2:5" x14ac:dyDescent="0.3">
      <c r="B1906" s="119" t="s">
        <v>1939</v>
      </c>
      <c r="C1906" s="119" t="s">
        <v>1940</v>
      </c>
      <c r="D1906" s="120" t="s">
        <v>1776</v>
      </c>
      <c r="E1906" s="202">
        <v>22</v>
      </c>
    </row>
    <row r="1907" spans="2:5" x14ac:dyDescent="0.3">
      <c r="B1907" s="119" t="s">
        <v>3286</v>
      </c>
      <c r="C1907" s="119" t="s">
        <v>3287</v>
      </c>
      <c r="D1907" s="120" t="s">
        <v>2899</v>
      </c>
      <c r="E1907" s="202">
        <v>22</v>
      </c>
    </row>
    <row r="1908" spans="2:5" x14ac:dyDescent="0.3">
      <c r="B1908" s="119" t="s">
        <v>2887</v>
      </c>
      <c r="C1908" s="119" t="s">
        <v>2888</v>
      </c>
      <c r="D1908" s="120" t="s">
        <v>2660</v>
      </c>
      <c r="E1908" s="202">
        <v>32</v>
      </c>
    </row>
    <row r="1909" spans="2:5" x14ac:dyDescent="0.3">
      <c r="B1909" s="119" t="s">
        <v>2265</v>
      </c>
      <c r="C1909" s="119" t="s">
        <v>2266</v>
      </c>
      <c r="D1909" s="120" t="s">
        <v>1776</v>
      </c>
      <c r="E1909" s="202">
        <v>24</v>
      </c>
    </row>
    <row r="1910" spans="2:5" x14ac:dyDescent="0.3">
      <c r="B1910" s="119" t="s">
        <v>3639</v>
      </c>
      <c r="C1910" s="119" t="s">
        <v>3640</v>
      </c>
      <c r="D1910" s="120" t="s">
        <v>3474</v>
      </c>
      <c r="E1910" s="202">
        <v>23</v>
      </c>
    </row>
    <row r="1911" spans="2:5" x14ac:dyDescent="0.3">
      <c r="B1911" s="119" t="s">
        <v>4088</v>
      </c>
      <c r="C1911" s="119" t="s">
        <v>4089</v>
      </c>
      <c r="D1911" s="120" t="s">
        <v>4033</v>
      </c>
      <c r="E1911" s="202">
        <v>22</v>
      </c>
    </row>
    <row r="1912" spans="2:5" x14ac:dyDescent="0.3">
      <c r="B1912" s="119" t="s">
        <v>2970</v>
      </c>
      <c r="C1912" s="119" t="s">
        <v>2971</v>
      </c>
      <c r="D1912" s="120" t="s">
        <v>2899</v>
      </c>
      <c r="E1912" s="202">
        <v>12</v>
      </c>
    </row>
    <row r="1913" spans="2:5" x14ac:dyDescent="0.3">
      <c r="B1913" s="119" t="s">
        <v>558</v>
      </c>
      <c r="C1913" s="119" t="s">
        <v>559</v>
      </c>
      <c r="D1913" s="120" t="s">
        <v>365</v>
      </c>
      <c r="E1913" s="202">
        <v>22</v>
      </c>
    </row>
    <row r="1914" spans="2:5" x14ac:dyDescent="0.3">
      <c r="B1914" s="119" t="s">
        <v>885</v>
      </c>
      <c r="C1914" s="119" t="s">
        <v>886</v>
      </c>
      <c r="D1914" s="120" t="s">
        <v>630</v>
      </c>
      <c r="E1914" s="202">
        <v>34</v>
      </c>
    </row>
    <row r="1915" spans="2:5" x14ac:dyDescent="0.3">
      <c r="B1915" s="119" t="s">
        <v>2405</v>
      </c>
      <c r="C1915" s="119" t="s">
        <v>2406</v>
      </c>
      <c r="D1915" s="120" t="s">
        <v>1776</v>
      </c>
      <c r="E1915" s="202">
        <v>34</v>
      </c>
    </row>
    <row r="1916" spans="2:5" x14ac:dyDescent="0.3">
      <c r="B1916" s="119" t="s">
        <v>691</v>
      </c>
      <c r="C1916" s="119" t="s">
        <v>692</v>
      </c>
      <c r="D1916" s="120" t="s">
        <v>630</v>
      </c>
      <c r="E1916" s="202">
        <v>24</v>
      </c>
    </row>
    <row r="1917" spans="2:5" x14ac:dyDescent="0.3">
      <c r="B1917" s="119" t="s">
        <v>2889</v>
      </c>
      <c r="C1917" s="119" t="s">
        <v>2890</v>
      </c>
      <c r="D1917" s="120" t="s">
        <v>2660</v>
      </c>
      <c r="E1917" s="202">
        <v>33</v>
      </c>
    </row>
    <row r="1918" spans="2:5" x14ac:dyDescent="0.3">
      <c r="B1918" s="119" t="s">
        <v>4216</v>
      </c>
      <c r="C1918" s="119" t="s">
        <v>4217</v>
      </c>
      <c r="D1918" s="120" t="s">
        <v>4033</v>
      </c>
      <c r="E1918" s="202">
        <v>24</v>
      </c>
    </row>
    <row r="1919" spans="2:5" x14ac:dyDescent="0.3">
      <c r="B1919" s="119" t="s">
        <v>366</v>
      </c>
      <c r="C1919" s="119" t="s">
        <v>367</v>
      </c>
      <c r="D1919" s="120" t="s">
        <v>365</v>
      </c>
      <c r="E1919" s="202">
        <v>11</v>
      </c>
    </row>
    <row r="1920" spans="2:5" x14ac:dyDescent="0.3">
      <c r="B1920" s="119" t="s">
        <v>3943</v>
      </c>
      <c r="C1920" s="119" t="s">
        <v>3944</v>
      </c>
      <c r="D1920" s="120" t="s">
        <v>3474</v>
      </c>
      <c r="E1920" s="202">
        <v>23</v>
      </c>
    </row>
    <row r="1921" spans="2:5" x14ac:dyDescent="0.3">
      <c r="B1921" s="119" t="s">
        <v>3875</v>
      </c>
      <c r="C1921" s="119" t="s">
        <v>3876</v>
      </c>
      <c r="D1921" s="120" t="s">
        <v>3474</v>
      </c>
      <c r="E1921" s="202">
        <v>34</v>
      </c>
    </row>
    <row r="1922" spans="2:5" x14ac:dyDescent="0.3">
      <c r="B1922" s="119" t="s">
        <v>1604</v>
      </c>
      <c r="C1922" s="119" t="s">
        <v>1605</v>
      </c>
      <c r="D1922" s="120" t="s">
        <v>630</v>
      </c>
      <c r="E1922" s="202">
        <v>33</v>
      </c>
    </row>
    <row r="1923" spans="2:5" x14ac:dyDescent="0.3">
      <c r="B1923" s="119" t="s">
        <v>2597</v>
      </c>
      <c r="C1923" s="119" t="s">
        <v>2598</v>
      </c>
      <c r="D1923" s="120" t="s">
        <v>1776</v>
      </c>
      <c r="E1923" s="202">
        <v>11</v>
      </c>
    </row>
    <row r="1924" spans="2:5" x14ac:dyDescent="0.3">
      <c r="B1924" s="119" t="s">
        <v>2599</v>
      </c>
      <c r="C1924" s="119" t="s">
        <v>2600</v>
      </c>
      <c r="D1924" s="120" t="s">
        <v>1776</v>
      </c>
      <c r="E1924" s="202">
        <v>22</v>
      </c>
    </row>
    <row r="1925" spans="2:5" x14ac:dyDescent="0.3">
      <c r="B1925" s="119" t="s">
        <v>3190</v>
      </c>
      <c r="C1925" s="119" t="s">
        <v>3191</v>
      </c>
      <c r="D1925" s="120" t="s">
        <v>2899</v>
      </c>
      <c r="E1925" s="202">
        <v>12</v>
      </c>
    </row>
    <row r="1926" spans="2:5" x14ac:dyDescent="0.3">
      <c r="B1926" s="119" t="s">
        <v>3643</v>
      </c>
      <c r="C1926" s="119" t="s">
        <v>3644</v>
      </c>
      <c r="D1926" s="120" t="s">
        <v>3474</v>
      </c>
      <c r="E1926" s="202">
        <v>12</v>
      </c>
    </row>
    <row r="1927" spans="2:5" x14ac:dyDescent="0.3">
      <c r="B1927" s="119" t="s">
        <v>588</v>
      </c>
      <c r="C1927" s="119" t="s">
        <v>589</v>
      </c>
      <c r="D1927" s="120" t="s">
        <v>365</v>
      </c>
      <c r="E1927" s="202">
        <v>23</v>
      </c>
    </row>
    <row r="1928" spans="2:5" x14ac:dyDescent="0.3">
      <c r="B1928" s="119" t="s">
        <v>3641</v>
      </c>
      <c r="C1928" s="119" t="s">
        <v>3642</v>
      </c>
      <c r="D1928" s="120" t="s">
        <v>3474</v>
      </c>
      <c r="E1928" s="202">
        <v>12</v>
      </c>
    </row>
    <row r="1929" spans="2:5" x14ac:dyDescent="0.3">
      <c r="B1929" s="119" t="s">
        <v>4019</v>
      </c>
      <c r="C1929" s="119" t="s">
        <v>4020</v>
      </c>
      <c r="D1929" s="120" t="s">
        <v>3474</v>
      </c>
      <c r="E1929" s="202">
        <v>11</v>
      </c>
    </row>
    <row r="1930" spans="2:5" x14ac:dyDescent="0.3">
      <c r="B1930" s="119" t="s">
        <v>3416</v>
      </c>
      <c r="C1930" s="119" t="s">
        <v>3417</v>
      </c>
      <c r="D1930" s="120" t="s">
        <v>2899</v>
      </c>
      <c r="E1930" s="202">
        <v>34</v>
      </c>
    </row>
    <row r="1931" spans="2:5" x14ac:dyDescent="0.3">
      <c r="B1931" s="119" t="s">
        <v>1989</v>
      </c>
      <c r="C1931" s="119" t="s">
        <v>1990</v>
      </c>
      <c r="D1931" s="120" t="s">
        <v>1776</v>
      </c>
      <c r="E1931" s="202">
        <v>22</v>
      </c>
    </row>
    <row r="1932" spans="2:5" x14ac:dyDescent="0.3">
      <c r="B1932" s="119" t="s">
        <v>3945</v>
      </c>
      <c r="C1932" s="119" t="s">
        <v>3946</v>
      </c>
      <c r="D1932" s="120" t="s">
        <v>3474</v>
      </c>
      <c r="E1932" s="202">
        <v>24</v>
      </c>
    </row>
    <row r="1933" spans="2:5" x14ac:dyDescent="0.3">
      <c r="B1933" s="119" t="s">
        <v>3086</v>
      </c>
      <c r="C1933" s="119" t="s">
        <v>3087</v>
      </c>
      <c r="D1933" s="120" t="s">
        <v>2899</v>
      </c>
      <c r="E1933" s="202">
        <v>23</v>
      </c>
    </row>
    <row r="1934" spans="2:5" x14ac:dyDescent="0.3">
      <c r="B1934" s="119" t="s">
        <v>2099</v>
      </c>
      <c r="C1934" s="119" t="s">
        <v>2100</v>
      </c>
      <c r="D1934" s="120" t="s">
        <v>1776</v>
      </c>
      <c r="E1934" s="202">
        <v>34</v>
      </c>
    </row>
    <row r="1935" spans="2:5" x14ac:dyDescent="0.3">
      <c r="B1935" s="119" t="s">
        <v>2501</v>
      </c>
      <c r="C1935" s="119" t="s">
        <v>2502</v>
      </c>
      <c r="D1935" s="120" t="s">
        <v>1776</v>
      </c>
      <c r="E1935" s="202">
        <v>34</v>
      </c>
    </row>
    <row r="1936" spans="2:5" x14ac:dyDescent="0.3">
      <c r="B1936" s="119" t="s">
        <v>1334</v>
      </c>
      <c r="C1936" s="119" t="s">
        <v>1335</v>
      </c>
      <c r="D1936" s="120" t="s">
        <v>630</v>
      </c>
      <c r="E1936" s="202">
        <v>11</v>
      </c>
    </row>
    <row r="1937" spans="2:5" x14ac:dyDescent="0.3">
      <c r="B1937" s="119" t="s">
        <v>3036</v>
      </c>
      <c r="C1937" s="119" t="s">
        <v>3037</v>
      </c>
      <c r="D1937" s="120" t="s">
        <v>2899</v>
      </c>
      <c r="E1937" s="202">
        <v>12</v>
      </c>
    </row>
    <row r="1938" spans="2:5" x14ac:dyDescent="0.3">
      <c r="B1938" s="119" t="s">
        <v>2805</v>
      </c>
      <c r="C1938" s="119" t="s">
        <v>2806</v>
      </c>
      <c r="D1938" s="120" t="s">
        <v>2660</v>
      </c>
      <c r="E1938" s="202">
        <v>34</v>
      </c>
    </row>
    <row r="1939" spans="2:5" x14ac:dyDescent="0.3">
      <c r="B1939" s="119" t="s">
        <v>1606</v>
      </c>
      <c r="C1939" s="119" t="s">
        <v>1607</v>
      </c>
      <c r="D1939" s="120" t="s">
        <v>630</v>
      </c>
      <c r="E1939" s="202">
        <v>32</v>
      </c>
    </row>
    <row r="1940" spans="2:5" x14ac:dyDescent="0.3">
      <c r="B1940" s="119" t="s">
        <v>1608</v>
      </c>
      <c r="C1940" s="119" t="s">
        <v>1609</v>
      </c>
      <c r="D1940" s="120" t="s">
        <v>630</v>
      </c>
      <c r="E1940" s="202">
        <v>34</v>
      </c>
    </row>
    <row r="1941" spans="2:5" x14ac:dyDescent="0.3">
      <c r="B1941" s="119" t="s">
        <v>633</v>
      </c>
      <c r="C1941" s="119" t="s">
        <v>634</v>
      </c>
      <c r="D1941" s="120" t="s">
        <v>630</v>
      </c>
      <c r="E1941" s="202">
        <v>22</v>
      </c>
    </row>
    <row r="1942" spans="2:5" x14ac:dyDescent="0.3">
      <c r="B1942" s="119" t="s">
        <v>1668</v>
      </c>
      <c r="C1942" s="119" t="s">
        <v>1669</v>
      </c>
      <c r="D1942" s="120" t="s">
        <v>630</v>
      </c>
      <c r="E1942" s="202">
        <v>22</v>
      </c>
    </row>
    <row r="1943" spans="2:5" x14ac:dyDescent="0.3">
      <c r="B1943" s="119" t="s">
        <v>3689</v>
      </c>
      <c r="C1943" s="119" t="s">
        <v>3690</v>
      </c>
      <c r="D1943" s="120" t="s">
        <v>3474</v>
      </c>
      <c r="E1943" s="202">
        <v>33</v>
      </c>
    </row>
    <row r="1944" spans="2:5" x14ac:dyDescent="0.3">
      <c r="B1944" s="119" t="s">
        <v>2051</v>
      </c>
      <c r="C1944" s="119" t="s">
        <v>2052</v>
      </c>
      <c r="D1944" s="120" t="s">
        <v>1776</v>
      </c>
      <c r="E1944" s="202">
        <v>32</v>
      </c>
    </row>
    <row r="1945" spans="2:5" x14ac:dyDescent="0.3">
      <c r="B1945" s="119" t="s">
        <v>3747</v>
      </c>
      <c r="C1945" s="119" t="s">
        <v>3748</v>
      </c>
      <c r="D1945" s="120" t="s">
        <v>3474</v>
      </c>
      <c r="E1945" s="202">
        <v>24</v>
      </c>
    </row>
    <row r="1946" spans="2:5" x14ac:dyDescent="0.3">
      <c r="B1946" s="119" t="s">
        <v>3088</v>
      </c>
      <c r="C1946" s="119" t="s">
        <v>3089</v>
      </c>
      <c r="D1946" s="120" t="s">
        <v>2899</v>
      </c>
      <c r="E1946" s="202">
        <v>23</v>
      </c>
    </row>
    <row r="1947" spans="2:5" x14ac:dyDescent="0.3">
      <c r="B1947" s="119" t="s">
        <v>2891</v>
      </c>
      <c r="C1947" s="119" t="s">
        <v>2892</v>
      </c>
      <c r="D1947" s="120" t="s">
        <v>2660</v>
      </c>
      <c r="E1947" s="202">
        <v>33</v>
      </c>
    </row>
    <row r="1948" spans="2:5" x14ac:dyDescent="0.3">
      <c r="B1948" s="119" t="s">
        <v>3418</v>
      </c>
      <c r="C1948" s="119" t="s">
        <v>3419</v>
      </c>
      <c r="D1948" s="120" t="s">
        <v>2899</v>
      </c>
      <c r="E1948" s="202">
        <v>34</v>
      </c>
    </row>
    <row r="1949" spans="2:5" x14ac:dyDescent="0.3">
      <c r="B1949" s="119" t="s">
        <v>1941</v>
      </c>
      <c r="C1949" s="119" t="s">
        <v>1942</v>
      </c>
      <c r="D1949" s="120" t="s">
        <v>1776</v>
      </c>
      <c r="E1949" s="202">
        <v>33</v>
      </c>
    </row>
    <row r="1950" spans="2:5" x14ac:dyDescent="0.3">
      <c r="B1950" s="119" t="s">
        <v>1670</v>
      </c>
      <c r="C1950" s="119" t="s">
        <v>1671</v>
      </c>
      <c r="D1950" s="120" t="s">
        <v>630</v>
      </c>
      <c r="E1950" s="202">
        <v>23</v>
      </c>
    </row>
    <row r="1951" spans="2:5" x14ac:dyDescent="0.3">
      <c r="B1951" s="119" t="s">
        <v>931</v>
      </c>
      <c r="C1951" s="119" t="s">
        <v>932</v>
      </c>
      <c r="D1951" s="120" t="s">
        <v>630</v>
      </c>
      <c r="E1951" s="202">
        <v>34</v>
      </c>
    </row>
    <row r="1952" spans="2:5" x14ac:dyDescent="0.3">
      <c r="B1952" s="119" t="s">
        <v>1770</v>
      </c>
      <c r="C1952" s="119" t="s">
        <v>1771</v>
      </c>
      <c r="D1952" s="120" t="s">
        <v>630</v>
      </c>
      <c r="E1952" s="202">
        <v>34</v>
      </c>
    </row>
    <row r="1953" spans="2:5" x14ac:dyDescent="0.3">
      <c r="B1953" s="119" t="s">
        <v>2197</v>
      </c>
      <c r="C1953" s="119" t="s">
        <v>2198</v>
      </c>
      <c r="D1953" s="120" t="s">
        <v>1776</v>
      </c>
      <c r="E1953" s="202">
        <v>34</v>
      </c>
    </row>
    <row r="1954" spans="2:5" x14ac:dyDescent="0.3">
      <c r="B1954" s="119" t="s">
        <v>2503</v>
      </c>
      <c r="C1954" s="119" t="s">
        <v>2504</v>
      </c>
      <c r="D1954" s="120" t="s">
        <v>1776</v>
      </c>
      <c r="E1954" s="202">
        <v>22</v>
      </c>
    </row>
    <row r="1955" spans="2:5" x14ac:dyDescent="0.3">
      <c r="B1955" s="119" t="s">
        <v>2407</v>
      </c>
      <c r="C1955" s="119" t="s">
        <v>2408</v>
      </c>
      <c r="D1955" s="120" t="s">
        <v>1776</v>
      </c>
      <c r="E1955" s="202">
        <v>34</v>
      </c>
    </row>
    <row r="1956" spans="2:5" x14ac:dyDescent="0.3">
      <c r="B1956" s="119" t="s">
        <v>1610</v>
      </c>
      <c r="C1956" s="119" t="s">
        <v>1611</v>
      </c>
      <c r="D1956" s="120" t="s">
        <v>630</v>
      </c>
      <c r="E1956" s="202">
        <v>34</v>
      </c>
    </row>
    <row r="1957" spans="2:5" x14ac:dyDescent="0.3">
      <c r="B1957" s="119" t="s">
        <v>2447</v>
      </c>
      <c r="C1957" s="119" t="s">
        <v>2448</v>
      </c>
      <c r="D1957" s="120" t="s">
        <v>1776</v>
      </c>
      <c r="E1957" s="202">
        <v>23</v>
      </c>
    </row>
    <row r="1958" spans="2:5" x14ac:dyDescent="0.3">
      <c r="B1958" s="119" t="s">
        <v>2267</v>
      </c>
      <c r="C1958" s="119" t="s">
        <v>2268</v>
      </c>
      <c r="D1958" s="120" t="s">
        <v>1776</v>
      </c>
      <c r="E1958" s="202">
        <v>24</v>
      </c>
    </row>
    <row r="1959" spans="2:5" x14ac:dyDescent="0.3">
      <c r="B1959" s="119" t="s">
        <v>2053</v>
      </c>
      <c r="C1959" s="119" t="s">
        <v>2054</v>
      </c>
      <c r="D1959" s="120" t="s">
        <v>1776</v>
      </c>
      <c r="E1959" s="202">
        <v>23</v>
      </c>
    </row>
    <row r="1960" spans="2:5" x14ac:dyDescent="0.3">
      <c r="B1960" s="119" t="s">
        <v>229</v>
      </c>
      <c r="C1960" s="119" t="s">
        <v>230</v>
      </c>
      <c r="D1960" s="119" t="s">
        <v>22</v>
      </c>
      <c r="E1960" s="202">
        <v>33</v>
      </c>
    </row>
    <row r="1961" spans="2:5" x14ac:dyDescent="0.3">
      <c r="B1961" s="119" t="s">
        <v>693</v>
      </c>
      <c r="C1961" s="119" t="s">
        <v>694</v>
      </c>
      <c r="D1961" s="120" t="s">
        <v>630</v>
      </c>
      <c r="E1961" s="202">
        <v>24</v>
      </c>
    </row>
    <row r="1962" spans="2:5" x14ac:dyDescent="0.3">
      <c r="B1962" s="119" t="s">
        <v>1672</v>
      </c>
      <c r="C1962" s="119" t="s">
        <v>1673</v>
      </c>
      <c r="D1962" s="120" t="s">
        <v>630</v>
      </c>
      <c r="E1962" s="202">
        <v>24</v>
      </c>
    </row>
    <row r="1963" spans="2:5" x14ac:dyDescent="0.3">
      <c r="B1963" s="119" t="s">
        <v>2757</v>
      </c>
      <c r="C1963" s="119" t="s">
        <v>2758</v>
      </c>
      <c r="D1963" s="120" t="s">
        <v>2660</v>
      </c>
      <c r="E1963" s="202">
        <v>11</v>
      </c>
    </row>
    <row r="1964" spans="2:5" x14ac:dyDescent="0.3">
      <c r="B1964" s="119" t="s">
        <v>1534</v>
      </c>
      <c r="C1964" s="119" t="s">
        <v>1535</v>
      </c>
      <c r="D1964" s="120" t="s">
        <v>630</v>
      </c>
      <c r="E1964" s="202">
        <v>24</v>
      </c>
    </row>
    <row r="1965" spans="2:5" x14ac:dyDescent="0.3">
      <c r="B1965" s="119" t="s">
        <v>3947</v>
      </c>
      <c r="C1965" s="119" t="s">
        <v>3948</v>
      </c>
      <c r="D1965" s="120" t="s">
        <v>3474</v>
      </c>
      <c r="E1965" s="202">
        <v>12</v>
      </c>
    </row>
    <row r="1966" spans="2:5" x14ac:dyDescent="0.3">
      <c r="B1966" s="119" t="s">
        <v>2101</v>
      </c>
      <c r="C1966" s="119" t="s">
        <v>2102</v>
      </c>
      <c r="D1966" s="120" t="s">
        <v>1776</v>
      </c>
      <c r="E1966" s="202">
        <v>22</v>
      </c>
    </row>
    <row r="1967" spans="2:5" x14ac:dyDescent="0.3">
      <c r="B1967" s="119" t="s">
        <v>1943</v>
      </c>
      <c r="C1967" s="119" t="s">
        <v>1944</v>
      </c>
      <c r="D1967" s="120" t="s">
        <v>1776</v>
      </c>
      <c r="E1967" s="202">
        <v>22</v>
      </c>
    </row>
    <row r="1968" spans="2:5" x14ac:dyDescent="0.3">
      <c r="B1968" s="119" t="s">
        <v>1414</v>
      </c>
      <c r="C1968" s="119" t="s">
        <v>1415</v>
      </c>
      <c r="D1968" s="120" t="s">
        <v>630</v>
      </c>
      <c r="E1968" s="202">
        <v>23</v>
      </c>
    </row>
    <row r="1969" spans="2:5" x14ac:dyDescent="0.3">
      <c r="B1969" s="119" t="s">
        <v>4165</v>
      </c>
      <c r="C1969" s="119" t="s">
        <v>1415</v>
      </c>
      <c r="D1969" s="120" t="s">
        <v>4033</v>
      </c>
      <c r="E1969" s="202">
        <v>34</v>
      </c>
    </row>
    <row r="1970" spans="2:5" x14ac:dyDescent="0.3">
      <c r="B1970" s="119" t="s">
        <v>1416</v>
      </c>
      <c r="C1970" s="119" t="s">
        <v>1417</v>
      </c>
      <c r="D1970" s="120" t="s">
        <v>630</v>
      </c>
      <c r="E1970" s="202">
        <v>24</v>
      </c>
    </row>
    <row r="1971" spans="2:5" x14ac:dyDescent="0.3">
      <c r="B1971" s="119" t="s">
        <v>3645</v>
      </c>
      <c r="C1971" s="119" t="s">
        <v>3646</v>
      </c>
      <c r="D1971" s="120" t="s">
        <v>3474</v>
      </c>
      <c r="E1971" s="202">
        <v>24</v>
      </c>
    </row>
    <row r="1972" spans="2:5" x14ac:dyDescent="0.3">
      <c r="B1972" s="119" t="s">
        <v>3647</v>
      </c>
      <c r="C1972" s="119" t="s">
        <v>3648</v>
      </c>
      <c r="D1972" s="120" t="s">
        <v>3474</v>
      </c>
      <c r="E1972" s="202">
        <v>12</v>
      </c>
    </row>
    <row r="1973" spans="2:5" x14ac:dyDescent="0.3">
      <c r="B1973" s="119" t="s">
        <v>4021</v>
      </c>
      <c r="C1973" s="119" t="s">
        <v>4022</v>
      </c>
      <c r="D1973" s="120" t="s">
        <v>3474</v>
      </c>
      <c r="E1973" s="202">
        <v>23</v>
      </c>
    </row>
    <row r="1974" spans="2:5" x14ac:dyDescent="0.3">
      <c r="B1974" s="119" t="s">
        <v>4023</v>
      </c>
      <c r="C1974" s="119" t="s">
        <v>4024</v>
      </c>
      <c r="D1974" s="120" t="s">
        <v>3474</v>
      </c>
      <c r="E1974" s="202">
        <v>23</v>
      </c>
    </row>
    <row r="1975" spans="2:5" x14ac:dyDescent="0.3">
      <c r="B1975" s="119" t="s">
        <v>2055</v>
      </c>
      <c r="C1975" s="119" t="s">
        <v>2056</v>
      </c>
      <c r="D1975" s="120" t="s">
        <v>1776</v>
      </c>
      <c r="E1975" s="202">
        <v>23</v>
      </c>
    </row>
    <row r="1976" spans="2:5" x14ac:dyDescent="0.3">
      <c r="B1976" s="119" t="s">
        <v>145</v>
      </c>
      <c r="C1976" s="119" t="s">
        <v>146</v>
      </c>
      <c r="D1976" s="119" t="s">
        <v>22</v>
      </c>
      <c r="E1976" s="202">
        <v>34</v>
      </c>
    </row>
    <row r="1977" spans="2:5" x14ac:dyDescent="0.3">
      <c r="B1977" s="119" t="s">
        <v>231</v>
      </c>
      <c r="C1977" s="119" t="s">
        <v>232</v>
      </c>
      <c r="D1977" s="119" t="s">
        <v>22</v>
      </c>
      <c r="E1977" s="202">
        <v>33</v>
      </c>
    </row>
    <row r="1978" spans="2:5" x14ac:dyDescent="0.3">
      <c r="B1978" s="119" t="s">
        <v>891</v>
      </c>
      <c r="C1978" s="119" t="s">
        <v>892</v>
      </c>
      <c r="D1978" s="120" t="s">
        <v>630</v>
      </c>
      <c r="E1978" s="202">
        <v>33</v>
      </c>
    </row>
    <row r="1979" spans="2:5" x14ac:dyDescent="0.3">
      <c r="B1979" s="119" t="s">
        <v>349</v>
      </c>
      <c r="C1979" s="119" t="s">
        <v>350</v>
      </c>
      <c r="D1979" s="119" t="s">
        <v>22</v>
      </c>
      <c r="E1979" s="202">
        <v>34</v>
      </c>
    </row>
    <row r="1980" spans="2:5" x14ac:dyDescent="0.3">
      <c r="B1980" s="119" t="s">
        <v>887</v>
      </c>
      <c r="C1980" s="119" t="s">
        <v>888</v>
      </c>
      <c r="D1980" s="120" t="s">
        <v>630</v>
      </c>
      <c r="E1980" s="202">
        <v>33</v>
      </c>
    </row>
    <row r="1981" spans="2:5" x14ac:dyDescent="0.3">
      <c r="B1981" s="119" t="s">
        <v>1674</v>
      </c>
      <c r="C1981" s="119" t="s">
        <v>1675</v>
      </c>
      <c r="D1981" s="120" t="s">
        <v>630</v>
      </c>
      <c r="E1981" s="202">
        <v>24</v>
      </c>
    </row>
    <row r="1982" spans="2:5" x14ac:dyDescent="0.3">
      <c r="B1982" s="119" t="s">
        <v>2269</v>
      </c>
      <c r="C1982" s="119" t="s">
        <v>2270</v>
      </c>
      <c r="D1982" s="120" t="s">
        <v>1776</v>
      </c>
      <c r="E1982" s="202">
        <v>24</v>
      </c>
    </row>
    <row r="1983" spans="2:5" x14ac:dyDescent="0.3">
      <c r="B1983" s="119" t="s">
        <v>4218</v>
      </c>
      <c r="C1983" s="119" t="s">
        <v>4219</v>
      </c>
      <c r="D1983" s="120" t="s">
        <v>4033</v>
      </c>
      <c r="E1983" s="202">
        <v>11</v>
      </c>
    </row>
    <row r="1984" spans="2:5" x14ac:dyDescent="0.3">
      <c r="B1984" s="119" t="s">
        <v>1498</v>
      </c>
      <c r="C1984" s="119" t="s">
        <v>1499</v>
      </c>
      <c r="D1984" s="120" t="s">
        <v>630</v>
      </c>
      <c r="E1984" s="202">
        <v>23</v>
      </c>
    </row>
    <row r="1985" spans="2:5" x14ac:dyDescent="0.3">
      <c r="B1985" s="119" t="s">
        <v>295</v>
      </c>
      <c r="C1985" s="119" t="s">
        <v>296</v>
      </c>
      <c r="D1985" s="119" t="s">
        <v>22</v>
      </c>
      <c r="E1985" s="202">
        <v>34</v>
      </c>
    </row>
    <row r="1986" spans="2:5" x14ac:dyDescent="0.3">
      <c r="B1986" s="119" t="s">
        <v>2972</v>
      </c>
      <c r="C1986" s="119" t="s">
        <v>2973</v>
      </c>
      <c r="D1986" s="120" t="s">
        <v>2899</v>
      </c>
      <c r="E1986" s="202">
        <v>22</v>
      </c>
    </row>
    <row r="1987" spans="2:5" x14ac:dyDescent="0.3">
      <c r="B1987" s="119" t="s">
        <v>1112</v>
      </c>
      <c r="C1987" s="119" t="s">
        <v>1113</v>
      </c>
      <c r="D1987" s="120" t="s">
        <v>630</v>
      </c>
      <c r="E1987" s="202">
        <v>24</v>
      </c>
    </row>
    <row r="1988" spans="2:5" x14ac:dyDescent="0.3">
      <c r="B1988" s="119" t="s">
        <v>2893</v>
      </c>
      <c r="C1988" s="119" t="s">
        <v>2894</v>
      </c>
      <c r="D1988" s="120" t="s">
        <v>2660</v>
      </c>
      <c r="E1988" s="202">
        <v>34</v>
      </c>
    </row>
    <row r="1989" spans="2:5" x14ac:dyDescent="0.3">
      <c r="B1989" s="119" t="s">
        <v>3949</v>
      </c>
      <c r="C1989" s="119" t="s">
        <v>3950</v>
      </c>
      <c r="D1989" s="120" t="s">
        <v>3474</v>
      </c>
      <c r="E1989" s="202">
        <v>23</v>
      </c>
    </row>
    <row r="1990" spans="2:5" x14ac:dyDescent="0.3">
      <c r="B1990" s="119" t="s">
        <v>761</v>
      </c>
      <c r="C1990" s="119" t="s">
        <v>762</v>
      </c>
      <c r="D1990" s="120" t="s">
        <v>630</v>
      </c>
      <c r="E1990" s="202">
        <v>24</v>
      </c>
    </row>
    <row r="1991" spans="2:5" x14ac:dyDescent="0.3">
      <c r="B1991" s="119" t="s">
        <v>2601</v>
      </c>
      <c r="C1991" s="119" t="s">
        <v>2602</v>
      </c>
      <c r="D1991" s="120" t="s">
        <v>1776</v>
      </c>
      <c r="E1991" s="202">
        <v>23</v>
      </c>
    </row>
    <row r="1992" spans="2:5" x14ac:dyDescent="0.3">
      <c r="B1992" s="119" t="s">
        <v>1114</v>
      </c>
      <c r="C1992" s="119" t="s">
        <v>1115</v>
      </c>
      <c r="D1992" s="120" t="s">
        <v>630</v>
      </c>
      <c r="E1992" s="202">
        <v>23</v>
      </c>
    </row>
    <row r="1993" spans="2:5" x14ac:dyDescent="0.3">
      <c r="B1993" s="119" t="s">
        <v>516</v>
      </c>
      <c r="C1993" s="119" t="s">
        <v>517</v>
      </c>
      <c r="D1993" s="120" t="s">
        <v>365</v>
      </c>
      <c r="E1993" s="202">
        <v>34</v>
      </c>
    </row>
    <row r="1994" spans="2:5" x14ac:dyDescent="0.3">
      <c r="B1994" s="119" t="s">
        <v>560</v>
      </c>
      <c r="C1994" s="119" t="s">
        <v>561</v>
      </c>
      <c r="D1994" s="120" t="s">
        <v>365</v>
      </c>
      <c r="E1994" s="202">
        <v>22</v>
      </c>
    </row>
    <row r="1995" spans="2:5" x14ac:dyDescent="0.3">
      <c r="B1995" s="119" t="s">
        <v>2657</v>
      </c>
      <c r="C1995" s="119" t="s">
        <v>2658</v>
      </c>
      <c r="D1995" s="120" t="s">
        <v>1776</v>
      </c>
      <c r="E1995" s="202">
        <v>24</v>
      </c>
    </row>
    <row r="1996" spans="2:5" x14ac:dyDescent="0.3">
      <c r="B1996" s="119" t="s">
        <v>3308</v>
      </c>
      <c r="C1996" s="119" t="s">
        <v>3309</v>
      </c>
      <c r="D1996" s="120" t="s">
        <v>2899</v>
      </c>
      <c r="E1996" s="202">
        <v>22</v>
      </c>
    </row>
    <row r="1997" spans="2:5" x14ac:dyDescent="0.3">
      <c r="B1997" s="119" t="s">
        <v>2837</v>
      </c>
      <c r="C1997" s="119" t="s">
        <v>2838</v>
      </c>
      <c r="D1997" s="120" t="s">
        <v>2660</v>
      </c>
      <c r="E1997" s="202">
        <v>34</v>
      </c>
    </row>
    <row r="1998" spans="2:5" x14ac:dyDescent="0.3">
      <c r="B1998" s="119" t="s">
        <v>695</v>
      </c>
      <c r="C1998" s="119" t="s">
        <v>696</v>
      </c>
      <c r="D1998" s="120" t="s">
        <v>630</v>
      </c>
      <c r="E1998" s="202">
        <v>22</v>
      </c>
    </row>
    <row r="1999" spans="2:5" x14ac:dyDescent="0.3">
      <c r="B1999" s="119" t="s">
        <v>1216</v>
      </c>
      <c r="C1999" s="119" t="s">
        <v>1217</v>
      </c>
      <c r="D1999" s="120" t="s">
        <v>630</v>
      </c>
      <c r="E1999" s="202">
        <v>34</v>
      </c>
    </row>
    <row r="2000" spans="2:5" x14ac:dyDescent="0.3">
      <c r="B2000" s="119" t="s">
        <v>456</v>
      </c>
      <c r="C2000" s="119" t="s">
        <v>457</v>
      </c>
      <c r="D2000" s="120" t="s">
        <v>365</v>
      </c>
      <c r="E2000" s="202">
        <v>34</v>
      </c>
    </row>
    <row r="2001" spans="2:5" x14ac:dyDescent="0.3">
      <c r="B2001" s="119" t="s">
        <v>1019</v>
      </c>
      <c r="C2001" s="119" t="s">
        <v>1020</v>
      </c>
      <c r="D2001" s="120" t="s">
        <v>630</v>
      </c>
      <c r="E2001" s="202">
        <v>34</v>
      </c>
    </row>
    <row r="2002" spans="2:5" x14ac:dyDescent="0.3">
      <c r="B2002" s="119" t="s">
        <v>1945</v>
      </c>
      <c r="C2002" s="119" t="s">
        <v>1946</v>
      </c>
      <c r="D2002" s="120" t="s">
        <v>1776</v>
      </c>
      <c r="E2002" s="202">
        <v>34</v>
      </c>
    </row>
    <row r="2003" spans="2:5" x14ac:dyDescent="0.3">
      <c r="B2003" s="119" t="s">
        <v>933</v>
      </c>
      <c r="C2003" s="119" t="s">
        <v>934</v>
      </c>
      <c r="D2003" s="120" t="s">
        <v>630</v>
      </c>
      <c r="E2003" s="202">
        <v>34</v>
      </c>
    </row>
    <row r="2004" spans="2:5" x14ac:dyDescent="0.3">
      <c r="B2004" s="119" t="s">
        <v>3268</v>
      </c>
      <c r="C2004" s="119" t="s">
        <v>3269</v>
      </c>
      <c r="D2004" s="120" t="s">
        <v>2899</v>
      </c>
      <c r="E2004" s="202">
        <v>12</v>
      </c>
    </row>
    <row r="2005" spans="2:5" x14ac:dyDescent="0.3">
      <c r="B2005" s="119" t="s">
        <v>1779</v>
      </c>
      <c r="C2005" s="119" t="s">
        <v>1780</v>
      </c>
      <c r="D2005" s="120" t="s">
        <v>1776</v>
      </c>
      <c r="E2005" s="202">
        <v>11</v>
      </c>
    </row>
    <row r="2006" spans="2:5" x14ac:dyDescent="0.3">
      <c r="B2006" s="119" t="s">
        <v>2057</v>
      </c>
      <c r="C2006" s="119" t="s">
        <v>2058</v>
      </c>
      <c r="D2006" s="120" t="s">
        <v>1776</v>
      </c>
      <c r="E2006" s="202">
        <v>22</v>
      </c>
    </row>
    <row r="2007" spans="2:5" x14ac:dyDescent="0.3">
      <c r="B2007" s="119" t="s">
        <v>1871</v>
      </c>
      <c r="C2007" s="119" t="s">
        <v>1872</v>
      </c>
      <c r="D2007" s="120" t="s">
        <v>1776</v>
      </c>
      <c r="E2007" s="202">
        <v>24</v>
      </c>
    </row>
    <row r="2008" spans="2:5" x14ac:dyDescent="0.3">
      <c r="B2008" s="119" t="s">
        <v>3386</v>
      </c>
      <c r="C2008" s="119" t="s">
        <v>3387</v>
      </c>
      <c r="D2008" s="120" t="s">
        <v>2899</v>
      </c>
      <c r="E2008" s="202">
        <v>34</v>
      </c>
    </row>
    <row r="2009" spans="2:5" x14ac:dyDescent="0.3">
      <c r="B2009" s="119" t="s">
        <v>3521</v>
      </c>
      <c r="C2009" s="119" t="s">
        <v>3522</v>
      </c>
      <c r="D2009" s="120" t="s">
        <v>3474</v>
      </c>
      <c r="E2009" s="202">
        <v>23</v>
      </c>
    </row>
    <row r="2010" spans="2:5" x14ac:dyDescent="0.3">
      <c r="B2010" s="119" t="s">
        <v>287</v>
      </c>
      <c r="C2010" s="119" t="s">
        <v>288</v>
      </c>
      <c r="D2010" s="119" t="s">
        <v>22</v>
      </c>
      <c r="E2010" s="202">
        <v>23</v>
      </c>
    </row>
    <row r="2011" spans="2:5" x14ac:dyDescent="0.3">
      <c r="B2011" s="119" t="s">
        <v>2807</v>
      </c>
      <c r="C2011" s="119" t="s">
        <v>2808</v>
      </c>
      <c r="D2011" s="120" t="s">
        <v>2660</v>
      </c>
      <c r="E2011" s="202">
        <v>22</v>
      </c>
    </row>
    <row r="2012" spans="2:5" x14ac:dyDescent="0.3">
      <c r="B2012" s="119" t="s">
        <v>2809</v>
      </c>
      <c r="C2012" s="119" t="s">
        <v>2810</v>
      </c>
      <c r="D2012" s="120" t="s">
        <v>2660</v>
      </c>
      <c r="E2012" s="202">
        <v>24</v>
      </c>
    </row>
    <row r="2013" spans="2:5" x14ac:dyDescent="0.3">
      <c r="B2013" s="119" t="s">
        <v>562</v>
      </c>
      <c r="C2013" s="119" t="s">
        <v>563</v>
      </c>
      <c r="D2013" s="120" t="s">
        <v>365</v>
      </c>
      <c r="E2013" s="202">
        <v>22</v>
      </c>
    </row>
    <row r="2014" spans="2:5" x14ac:dyDescent="0.3">
      <c r="B2014" s="119" t="s">
        <v>2974</v>
      </c>
      <c r="C2014" s="119" t="s">
        <v>2975</v>
      </c>
      <c r="D2014" s="120" t="s">
        <v>2899</v>
      </c>
      <c r="E2014" s="202">
        <v>12</v>
      </c>
    </row>
    <row r="2015" spans="2:5" x14ac:dyDescent="0.3">
      <c r="B2015" s="119" t="s">
        <v>2409</v>
      </c>
      <c r="C2015" s="119" t="s">
        <v>2410</v>
      </c>
      <c r="D2015" s="120" t="s">
        <v>1776</v>
      </c>
      <c r="E2015" s="202">
        <v>32</v>
      </c>
    </row>
    <row r="2016" spans="2:5" x14ac:dyDescent="0.3">
      <c r="B2016" s="119" t="s">
        <v>3691</v>
      </c>
      <c r="C2016" s="119" t="s">
        <v>3692</v>
      </c>
      <c r="D2016" s="120" t="s">
        <v>3474</v>
      </c>
      <c r="E2016" s="202">
        <v>22</v>
      </c>
    </row>
    <row r="2017" spans="2:5" x14ac:dyDescent="0.3">
      <c r="B2017" s="119" t="s">
        <v>2912</v>
      </c>
      <c r="C2017" s="119" t="s">
        <v>2913</v>
      </c>
      <c r="D2017" s="120" t="s">
        <v>2899</v>
      </c>
      <c r="E2017" s="202">
        <v>22</v>
      </c>
    </row>
    <row r="2018" spans="2:5" x14ac:dyDescent="0.3">
      <c r="B2018" s="119" t="s">
        <v>2451</v>
      </c>
      <c r="C2018" s="119" t="s">
        <v>2452</v>
      </c>
      <c r="D2018" s="120" t="s">
        <v>1776</v>
      </c>
      <c r="E2018" s="202">
        <v>32</v>
      </c>
    </row>
    <row r="2019" spans="2:5" x14ac:dyDescent="0.3">
      <c r="B2019" s="119" t="s">
        <v>2603</v>
      </c>
      <c r="C2019" s="119" t="s">
        <v>2604</v>
      </c>
      <c r="D2019" s="120" t="s">
        <v>1776</v>
      </c>
      <c r="E2019" s="202">
        <v>24</v>
      </c>
    </row>
    <row r="2020" spans="2:5" x14ac:dyDescent="0.3">
      <c r="B2020" s="119" t="s">
        <v>4239</v>
      </c>
      <c r="C2020" s="119" t="s">
        <v>4240</v>
      </c>
      <c r="D2020" s="120" t="s">
        <v>4224</v>
      </c>
      <c r="E2020" s="202">
        <v>91</v>
      </c>
    </row>
    <row r="2021" spans="2:5" x14ac:dyDescent="0.3">
      <c r="B2021" s="119" t="s">
        <v>4261</v>
      </c>
      <c r="C2021" s="119" t="s">
        <v>4262</v>
      </c>
      <c r="D2021" s="120" t="s">
        <v>4224</v>
      </c>
      <c r="E2021" s="202">
        <v>91</v>
      </c>
    </row>
    <row r="2022" spans="2:5" x14ac:dyDescent="0.3">
      <c r="B2022" s="119" t="s">
        <v>4259</v>
      </c>
      <c r="C2022" s="119" t="s">
        <v>4260</v>
      </c>
      <c r="D2022" s="120" t="s">
        <v>4224</v>
      </c>
      <c r="E2022" s="202">
        <v>92</v>
      </c>
    </row>
    <row r="2023" spans="2:5" x14ac:dyDescent="0.3">
      <c r="B2023" s="119" t="s">
        <v>4265</v>
      </c>
      <c r="C2023" s="119" t="s">
        <v>4266</v>
      </c>
      <c r="D2023" s="120" t="s">
        <v>4224</v>
      </c>
      <c r="E2023" s="202">
        <v>93</v>
      </c>
    </row>
    <row r="2024" spans="2:5" x14ac:dyDescent="0.3">
      <c r="B2024" s="119" t="s">
        <v>1336</v>
      </c>
      <c r="C2024" s="119" t="s">
        <v>1337</v>
      </c>
      <c r="D2024" s="120" t="s">
        <v>630</v>
      </c>
      <c r="E2024" s="202">
        <v>11</v>
      </c>
    </row>
    <row r="2025" spans="2:5" x14ac:dyDescent="0.3">
      <c r="B2025" s="119" t="s">
        <v>635</v>
      </c>
      <c r="C2025" s="119" t="s">
        <v>636</v>
      </c>
      <c r="D2025" s="120" t="s">
        <v>630</v>
      </c>
      <c r="E2025" s="202">
        <v>11</v>
      </c>
    </row>
    <row r="2026" spans="2:5" x14ac:dyDescent="0.3">
      <c r="B2026" s="119" t="s">
        <v>1338</v>
      </c>
      <c r="C2026" s="119" t="s">
        <v>1339</v>
      </c>
      <c r="D2026" s="120" t="s">
        <v>630</v>
      </c>
      <c r="E2026" s="202">
        <v>23</v>
      </c>
    </row>
    <row r="2027" spans="2:5" x14ac:dyDescent="0.3">
      <c r="B2027" s="119" t="s">
        <v>4241</v>
      </c>
      <c r="C2027" s="119" t="s">
        <v>4242</v>
      </c>
      <c r="D2027" s="120" t="s">
        <v>4224</v>
      </c>
      <c r="E2027" s="202">
        <v>92</v>
      </c>
    </row>
    <row r="2028" spans="2:5" x14ac:dyDescent="0.3">
      <c r="B2028" s="119" t="s">
        <v>4263</v>
      </c>
      <c r="C2028" s="119" t="s">
        <v>4264</v>
      </c>
      <c r="D2028" s="120" t="s">
        <v>4224</v>
      </c>
      <c r="E2028" s="202">
        <v>93</v>
      </c>
    </row>
    <row r="2029" spans="2:5" x14ac:dyDescent="0.3">
      <c r="B2029" s="119" t="s">
        <v>4255</v>
      </c>
      <c r="C2029" s="119" t="s">
        <v>4256</v>
      </c>
      <c r="D2029" s="120" t="s">
        <v>4224</v>
      </c>
      <c r="E2029" s="202">
        <v>92</v>
      </c>
    </row>
    <row r="2030" spans="2:5" x14ac:dyDescent="0.3">
      <c r="B2030" s="119" t="s">
        <v>4247</v>
      </c>
      <c r="C2030" s="119" t="s">
        <v>4248</v>
      </c>
      <c r="D2030" s="120" t="s">
        <v>4224</v>
      </c>
      <c r="E2030" s="202">
        <v>93</v>
      </c>
    </row>
    <row r="2031" spans="2:5" x14ac:dyDescent="0.3">
      <c r="B2031" s="119" t="s">
        <v>4222</v>
      </c>
      <c r="C2031" s="119" t="s">
        <v>4223</v>
      </c>
      <c r="D2031" s="120" t="s">
        <v>4224</v>
      </c>
      <c r="E2031" s="202">
        <v>91</v>
      </c>
    </row>
    <row r="2032" spans="2:5" x14ac:dyDescent="0.3">
      <c r="B2032" s="119" t="s">
        <v>4237</v>
      </c>
      <c r="C2032" s="119" t="s">
        <v>4238</v>
      </c>
      <c r="D2032" s="120" t="s">
        <v>4224</v>
      </c>
      <c r="E2032" s="202">
        <v>91</v>
      </c>
    </row>
    <row r="2033" spans="2:5" x14ac:dyDescent="0.3">
      <c r="B2033" s="119" t="s">
        <v>4227</v>
      </c>
      <c r="C2033" s="119" t="s">
        <v>4228</v>
      </c>
      <c r="D2033" s="120" t="s">
        <v>4224</v>
      </c>
      <c r="E2033" s="202">
        <v>91</v>
      </c>
    </row>
    <row r="2034" spans="2:5" x14ac:dyDescent="0.3">
      <c r="B2034" s="119" t="s">
        <v>4225</v>
      </c>
      <c r="C2034" s="119" t="s">
        <v>4226</v>
      </c>
      <c r="D2034" s="120" t="s">
        <v>4224</v>
      </c>
      <c r="E2034" s="202">
        <v>91</v>
      </c>
    </row>
    <row r="2035" spans="2:5" x14ac:dyDescent="0.3">
      <c r="B2035" s="119" t="s">
        <v>4267</v>
      </c>
      <c r="C2035" s="119" t="s">
        <v>4268</v>
      </c>
      <c r="D2035" s="120" t="s">
        <v>4224</v>
      </c>
      <c r="E2035" s="202">
        <v>93</v>
      </c>
    </row>
    <row r="2036" spans="2:5" x14ac:dyDescent="0.3">
      <c r="B2036" s="119" t="s">
        <v>4231</v>
      </c>
      <c r="C2036" s="119" t="s">
        <v>4232</v>
      </c>
      <c r="D2036" s="120" t="s">
        <v>4224</v>
      </c>
      <c r="E2036" s="202">
        <v>91</v>
      </c>
    </row>
    <row r="2037" spans="2:5" x14ac:dyDescent="0.3">
      <c r="B2037" s="119" t="s">
        <v>4233</v>
      </c>
      <c r="C2037" s="119" t="s">
        <v>4234</v>
      </c>
      <c r="D2037" s="120" t="s">
        <v>4224</v>
      </c>
      <c r="E2037" s="202">
        <v>91</v>
      </c>
    </row>
    <row r="2038" spans="2:5" x14ac:dyDescent="0.3">
      <c r="B2038" s="119" t="s">
        <v>4245</v>
      </c>
      <c r="C2038" s="119" t="s">
        <v>4246</v>
      </c>
      <c r="D2038" s="120" t="s">
        <v>4224</v>
      </c>
      <c r="E2038" s="202">
        <v>92</v>
      </c>
    </row>
    <row r="2039" spans="2:5" x14ac:dyDescent="0.3">
      <c r="B2039" s="119" t="s">
        <v>4235</v>
      </c>
      <c r="C2039" s="119" t="s">
        <v>4236</v>
      </c>
      <c r="D2039" s="120" t="s">
        <v>4224</v>
      </c>
      <c r="E2039" s="202">
        <v>91</v>
      </c>
    </row>
    <row r="2040" spans="2:5" x14ac:dyDescent="0.3">
      <c r="B2040" s="119" t="s">
        <v>4253</v>
      </c>
      <c r="C2040" s="119" t="s">
        <v>4254</v>
      </c>
      <c r="D2040" s="120" t="s">
        <v>4224</v>
      </c>
      <c r="E2040" s="202">
        <v>92</v>
      </c>
    </row>
    <row r="2041" spans="2:5" x14ac:dyDescent="0.3">
      <c r="B2041" s="119" t="s">
        <v>4249</v>
      </c>
      <c r="C2041" s="119" t="s">
        <v>4250</v>
      </c>
      <c r="D2041" s="120" t="s">
        <v>4224</v>
      </c>
      <c r="E2041" s="202">
        <v>93</v>
      </c>
    </row>
    <row r="2042" spans="2:5" x14ac:dyDescent="0.3">
      <c r="B2042" s="119" t="s">
        <v>4251</v>
      </c>
      <c r="C2042" s="119" t="s">
        <v>4252</v>
      </c>
      <c r="D2042" s="120" t="s">
        <v>4224</v>
      </c>
      <c r="E2042" s="202">
        <v>92</v>
      </c>
    </row>
    <row r="2043" spans="2:5" x14ac:dyDescent="0.3">
      <c r="B2043" s="119" t="s">
        <v>4243</v>
      </c>
      <c r="C2043" s="119" t="s">
        <v>4244</v>
      </c>
      <c r="D2043" s="120" t="s">
        <v>4224</v>
      </c>
      <c r="E2043" s="202">
        <v>92</v>
      </c>
    </row>
    <row r="2044" spans="2:5" x14ac:dyDescent="0.3">
      <c r="B2044" s="119" t="s">
        <v>4257</v>
      </c>
      <c r="C2044" s="119" t="s">
        <v>4258</v>
      </c>
      <c r="D2044" s="120" t="s">
        <v>4224</v>
      </c>
      <c r="E2044" s="202">
        <v>92</v>
      </c>
    </row>
    <row r="2045" spans="2:5" x14ac:dyDescent="0.3">
      <c r="B2045" s="119" t="s">
        <v>4229</v>
      </c>
      <c r="C2045" s="119" t="s">
        <v>4230</v>
      </c>
      <c r="D2045" s="120" t="s">
        <v>4224</v>
      </c>
      <c r="E2045" s="202">
        <v>91</v>
      </c>
    </row>
    <row r="2046" spans="2:5" x14ac:dyDescent="0.3">
      <c r="B2046" s="119" t="s">
        <v>2928</v>
      </c>
      <c r="C2046" s="119" t="s">
        <v>2929</v>
      </c>
      <c r="D2046" s="120" t="s">
        <v>2899</v>
      </c>
      <c r="E2046" s="202">
        <v>33</v>
      </c>
    </row>
    <row r="2047" spans="2:5" x14ac:dyDescent="0.3">
      <c r="B2047" s="119" t="s">
        <v>1536</v>
      </c>
      <c r="C2047" s="119" t="s">
        <v>1537</v>
      </c>
      <c r="D2047" s="120" t="s">
        <v>630</v>
      </c>
      <c r="E2047" s="202">
        <v>22</v>
      </c>
    </row>
    <row r="2048" spans="2:5" x14ac:dyDescent="0.3">
      <c r="B2048" s="119" t="s">
        <v>1538</v>
      </c>
      <c r="C2048" s="119" t="s">
        <v>1539</v>
      </c>
      <c r="D2048" s="120" t="s">
        <v>630</v>
      </c>
      <c r="E2048" s="202">
        <v>23</v>
      </c>
    </row>
    <row r="2049" spans="2:5" x14ac:dyDescent="0.3">
      <c r="B2049" s="119" t="s">
        <v>179</v>
      </c>
      <c r="C2049" s="119" t="s">
        <v>180</v>
      </c>
      <c r="D2049" s="119" t="s">
        <v>22</v>
      </c>
      <c r="E2049" s="202">
        <v>23</v>
      </c>
    </row>
    <row r="2050" spans="2:5" x14ac:dyDescent="0.3">
      <c r="B2050" s="119" t="s">
        <v>351</v>
      </c>
      <c r="C2050" s="119" t="s">
        <v>352</v>
      </c>
      <c r="D2050" s="119" t="s">
        <v>22</v>
      </c>
      <c r="E2050" s="202">
        <v>34</v>
      </c>
    </row>
    <row r="2051" spans="2:5" x14ac:dyDescent="0.3">
      <c r="B2051" s="119" t="s">
        <v>4025</v>
      </c>
      <c r="C2051" s="119" t="s">
        <v>4026</v>
      </c>
      <c r="D2051" s="120" t="s">
        <v>3474</v>
      </c>
      <c r="E2051" s="202">
        <v>22</v>
      </c>
    </row>
    <row r="2052" spans="2:5" x14ac:dyDescent="0.3">
      <c r="B2052" s="119" t="s">
        <v>1676</v>
      </c>
      <c r="C2052" s="119" t="s">
        <v>1677</v>
      </c>
      <c r="D2052" s="120" t="s">
        <v>630</v>
      </c>
      <c r="E2052" s="202">
        <v>24</v>
      </c>
    </row>
    <row r="2053" spans="2:5" x14ac:dyDescent="0.3">
      <c r="B2053" s="119" t="s">
        <v>3116</v>
      </c>
      <c r="C2053" s="119" t="s">
        <v>3117</v>
      </c>
      <c r="D2053" s="120" t="s">
        <v>2899</v>
      </c>
      <c r="E2053" s="202">
        <v>34</v>
      </c>
    </row>
    <row r="2054" spans="2:5" x14ac:dyDescent="0.3">
      <c r="B2054" s="119" t="s">
        <v>1292</v>
      </c>
      <c r="C2054" s="119" t="s">
        <v>1293</v>
      </c>
      <c r="D2054" s="120" t="s">
        <v>630</v>
      </c>
      <c r="E2054" s="202">
        <v>34</v>
      </c>
    </row>
    <row r="2055" spans="2:5" x14ac:dyDescent="0.3">
      <c r="B2055" s="119" t="s">
        <v>3649</v>
      </c>
      <c r="C2055" s="119" t="s">
        <v>3650</v>
      </c>
      <c r="D2055" s="120" t="s">
        <v>3474</v>
      </c>
      <c r="E2055" s="202">
        <v>23</v>
      </c>
    </row>
    <row r="2056" spans="2:5" x14ac:dyDescent="0.3">
      <c r="B2056" s="119" t="s">
        <v>3058</v>
      </c>
      <c r="C2056" s="119" t="s">
        <v>3059</v>
      </c>
      <c r="D2056" s="120" t="s">
        <v>2899</v>
      </c>
      <c r="E2056" s="202">
        <v>22</v>
      </c>
    </row>
    <row r="2057" spans="2:5" x14ac:dyDescent="0.3">
      <c r="B2057" s="119" t="s">
        <v>3749</v>
      </c>
      <c r="C2057" s="119" t="s">
        <v>3750</v>
      </c>
      <c r="D2057" s="120" t="s">
        <v>3474</v>
      </c>
      <c r="E2057" s="202">
        <v>23</v>
      </c>
    </row>
    <row r="2058" spans="2:5" x14ac:dyDescent="0.3">
      <c r="B2058" s="119" t="s">
        <v>1294</v>
      </c>
      <c r="C2058" s="119" t="s">
        <v>1295</v>
      </c>
      <c r="D2058" s="120" t="s">
        <v>630</v>
      </c>
      <c r="E2058" s="202">
        <v>33</v>
      </c>
    </row>
    <row r="2059" spans="2:5" x14ac:dyDescent="0.3">
      <c r="B2059" s="119" t="s">
        <v>1502</v>
      </c>
      <c r="C2059" s="119" t="s">
        <v>1503</v>
      </c>
      <c r="D2059" s="120" t="s">
        <v>630</v>
      </c>
      <c r="E2059" s="202">
        <v>22</v>
      </c>
    </row>
    <row r="2060" spans="2:5" x14ac:dyDescent="0.3">
      <c r="B2060" s="119" t="s">
        <v>2147</v>
      </c>
      <c r="C2060" s="119" t="s">
        <v>2148</v>
      </c>
      <c r="D2060" s="120" t="s">
        <v>1776</v>
      </c>
      <c r="E2060" s="202">
        <v>22</v>
      </c>
    </row>
    <row r="2061" spans="2:5" x14ac:dyDescent="0.3">
      <c r="B2061" s="119" t="s">
        <v>1418</v>
      </c>
      <c r="C2061" s="119" t="s">
        <v>1419</v>
      </c>
      <c r="D2061" s="120" t="s">
        <v>630</v>
      </c>
      <c r="E2061" s="202">
        <v>23</v>
      </c>
    </row>
    <row r="2062" spans="2:5" x14ac:dyDescent="0.3">
      <c r="B2062" s="119" t="s">
        <v>59</v>
      </c>
      <c r="C2062" s="119" t="s">
        <v>60</v>
      </c>
      <c r="D2062" s="119" t="s">
        <v>22</v>
      </c>
      <c r="E2062" s="202">
        <v>23</v>
      </c>
    </row>
    <row r="2063" spans="2:5" x14ac:dyDescent="0.3">
      <c r="B2063" s="119" t="s">
        <v>1420</v>
      </c>
      <c r="C2063" s="119" t="s">
        <v>1421</v>
      </c>
      <c r="D2063" s="120" t="s">
        <v>630</v>
      </c>
      <c r="E2063" s="202">
        <v>12</v>
      </c>
    </row>
    <row r="2064" spans="2:5" x14ac:dyDescent="0.3">
      <c r="B2064" s="119" t="s">
        <v>233</v>
      </c>
      <c r="C2064" s="119" t="s">
        <v>234</v>
      </c>
      <c r="D2064" s="119" t="s">
        <v>22</v>
      </c>
      <c r="E2064" s="202">
        <v>22</v>
      </c>
    </row>
    <row r="2065" spans="2:5" x14ac:dyDescent="0.3">
      <c r="B2065" s="119" t="s">
        <v>1947</v>
      </c>
      <c r="C2065" s="119" t="s">
        <v>1948</v>
      </c>
      <c r="D2065" s="120" t="s">
        <v>1776</v>
      </c>
      <c r="E2065" s="202">
        <v>34</v>
      </c>
    </row>
    <row r="2066" spans="2:5" x14ac:dyDescent="0.3">
      <c r="B2066" s="119" t="s">
        <v>2199</v>
      </c>
      <c r="C2066" s="119" t="s">
        <v>2200</v>
      </c>
      <c r="D2066" s="120" t="s">
        <v>1776</v>
      </c>
      <c r="E2066" s="202">
        <v>23</v>
      </c>
    </row>
    <row r="2067" spans="2:5" x14ac:dyDescent="0.3">
      <c r="B2067" s="119" t="s">
        <v>1612</v>
      </c>
      <c r="C2067" s="119" t="s">
        <v>1613</v>
      </c>
      <c r="D2067" s="120" t="s">
        <v>630</v>
      </c>
      <c r="E2067" s="202">
        <v>34</v>
      </c>
    </row>
    <row r="2068" spans="2:5" x14ac:dyDescent="0.3">
      <c r="B2068" s="119" t="s">
        <v>2103</v>
      </c>
      <c r="C2068" s="119" t="s">
        <v>2104</v>
      </c>
      <c r="D2068" s="120" t="s">
        <v>1776</v>
      </c>
      <c r="E2068" s="202">
        <v>32</v>
      </c>
    </row>
    <row r="2069" spans="2:5" x14ac:dyDescent="0.3">
      <c r="B2069" s="119" t="s">
        <v>697</v>
      </c>
      <c r="C2069" s="119" t="s">
        <v>698</v>
      </c>
      <c r="D2069" s="120" t="s">
        <v>630</v>
      </c>
      <c r="E2069" s="202">
        <v>12</v>
      </c>
    </row>
    <row r="2070" spans="2:5" x14ac:dyDescent="0.3">
      <c r="B2070" s="119" t="s">
        <v>518</v>
      </c>
      <c r="C2070" s="119" t="s">
        <v>519</v>
      </c>
      <c r="D2070" s="120" t="s">
        <v>365</v>
      </c>
      <c r="E2070" s="202">
        <v>24</v>
      </c>
    </row>
    <row r="2071" spans="2:5" x14ac:dyDescent="0.3">
      <c r="B2071" s="119" t="s">
        <v>1678</v>
      </c>
      <c r="C2071" s="119" t="s">
        <v>1679</v>
      </c>
      <c r="D2071" s="120" t="s">
        <v>630</v>
      </c>
      <c r="E2071" s="202">
        <v>22</v>
      </c>
    </row>
    <row r="2072" spans="2:5" x14ac:dyDescent="0.3">
      <c r="B2072" s="119" t="s">
        <v>2271</v>
      </c>
      <c r="C2072" s="119" t="s">
        <v>2272</v>
      </c>
      <c r="D2072" s="120" t="s">
        <v>1776</v>
      </c>
      <c r="E2072" s="202">
        <v>23</v>
      </c>
    </row>
    <row r="2073" spans="2:5" x14ac:dyDescent="0.3">
      <c r="B2073" s="119" t="s">
        <v>1504</v>
      </c>
      <c r="C2073" s="119" t="s">
        <v>1505</v>
      </c>
      <c r="D2073" s="120" t="s">
        <v>630</v>
      </c>
      <c r="E2073" s="202">
        <v>23</v>
      </c>
    </row>
    <row r="2074" spans="2:5" x14ac:dyDescent="0.3">
      <c r="B2074" s="119" t="s">
        <v>353</v>
      </c>
      <c r="C2074" s="119" t="s">
        <v>354</v>
      </c>
      <c r="D2074" s="119" t="s">
        <v>22</v>
      </c>
      <c r="E2074" s="202">
        <v>34</v>
      </c>
    </row>
    <row r="2075" spans="2:5" x14ac:dyDescent="0.3">
      <c r="B2075" s="119" t="s">
        <v>2449</v>
      </c>
      <c r="C2075" s="119" t="s">
        <v>2450</v>
      </c>
      <c r="D2075" s="120" t="s">
        <v>1776</v>
      </c>
      <c r="E2075" s="202">
        <v>24</v>
      </c>
    </row>
    <row r="2076" spans="2:5" x14ac:dyDescent="0.3">
      <c r="B2076" s="119" t="s">
        <v>1540</v>
      </c>
      <c r="C2076" s="119" t="s">
        <v>1541</v>
      </c>
      <c r="D2076" s="120" t="s">
        <v>630</v>
      </c>
      <c r="E2076" s="202">
        <v>24</v>
      </c>
    </row>
    <row r="2077" spans="2:5" x14ac:dyDescent="0.3">
      <c r="B2077" s="119" t="s">
        <v>699</v>
      </c>
      <c r="C2077" s="119" t="s">
        <v>700</v>
      </c>
      <c r="D2077" s="120" t="s">
        <v>630</v>
      </c>
      <c r="E2077" s="202">
        <v>23</v>
      </c>
    </row>
    <row r="2078" spans="2:5" x14ac:dyDescent="0.3">
      <c r="B2078" s="119" t="s">
        <v>606</v>
      </c>
      <c r="C2078" s="119" t="s">
        <v>607</v>
      </c>
      <c r="D2078" s="120" t="s">
        <v>365</v>
      </c>
      <c r="E2078" s="202">
        <v>11</v>
      </c>
    </row>
    <row r="2079" spans="2:5" x14ac:dyDescent="0.3">
      <c r="B2079" s="119" t="s">
        <v>2605</v>
      </c>
      <c r="C2079" s="119" t="s">
        <v>2606</v>
      </c>
      <c r="D2079" s="120" t="s">
        <v>1776</v>
      </c>
      <c r="E2079" s="202">
        <v>24</v>
      </c>
    </row>
    <row r="2080" spans="2:5" x14ac:dyDescent="0.3">
      <c r="B2080" s="119" t="s">
        <v>1722</v>
      </c>
      <c r="C2080" s="119" t="s">
        <v>1723</v>
      </c>
      <c r="D2080" s="120" t="s">
        <v>630</v>
      </c>
      <c r="E2080" s="202">
        <v>23</v>
      </c>
    </row>
    <row r="2081" spans="2:5" x14ac:dyDescent="0.3">
      <c r="B2081" s="119" t="s">
        <v>803</v>
      </c>
      <c r="C2081" s="119" t="s">
        <v>804</v>
      </c>
      <c r="D2081" s="120" t="s">
        <v>630</v>
      </c>
      <c r="E2081" s="202">
        <v>33</v>
      </c>
    </row>
    <row r="2082" spans="2:5" x14ac:dyDescent="0.3">
      <c r="B2082" s="119" t="s">
        <v>4166</v>
      </c>
      <c r="C2082" s="119" t="s">
        <v>4167</v>
      </c>
      <c r="D2082" s="120" t="s">
        <v>4033</v>
      </c>
      <c r="E2082" s="202">
        <v>11</v>
      </c>
    </row>
    <row r="2083" spans="2:5" x14ac:dyDescent="0.3">
      <c r="B2083" s="119" t="s">
        <v>1296</v>
      </c>
      <c r="C2083" s="119" t="s">
        <v>1297</v>
      </c>
      <c r="D2083" s="120" t="s">
        <v>630</v>
      </c>
      <c r="E2083" s="202">
        <v>22</v>
      </c>
    </row>
    <row r="2084" spans="2:5" x14ac:dyDescent="0.3">
      <c r="B2084" s="119" t="s">
        <v>1680</v>
      </c>
      <c r="C2084" s="119" t="s">
        <v>1681</v>
      </c>
      <c r="D2084" s="120" t="s">
        <v>630</v>
      </c>
      <c r="E2084" s="202">
        <v>12</v>
      </c>
    </row>
    <row r="2085" spans="2:5" x14ac:dyDescent="0.3">
      <c r="B2085" s="119" t="s">
        <v>3751</v>
      </c>
      <c r="C2085" s="119" t="s">
        <v>3752</v>
      </c>
      <c r="D2085" s="120" t="s">
        <v>3474</v>
      </c>
      <c r="E2085" s="202">
        <v>11</v>
      </c>
    </row>
    <row r="2086" spans="2:5" x14ac:dyDescent="0.3">
      <c r="B2086" s="119" t="s">
        <v>3118</v>
      </c>
      <c r="C2086" s="119" t="s">
        <v>3119</v>
      </c>
      <c r="D2086" s="120" t="s">
        <v>2899</v>
      </c>
      <c r="E2086" s="202">
        <v>33</v>
      </c>
    </row>
    <row r="2087" spans="2:5" x14ac:dyDescent="0.3">
      <c r="B2087" s="119" t="s">
        <v>107</v>
      </c>
      <c r="C2087" s="119" t="s">
        <v>108</v>
      </c>
      <c r="D2087" s="119" t="s">
        <v>22</v>
      </c>
      <c r="E2087" s="202">
        <v>34</v>
      </c>
    </row>
    <row r="2088" spans="2:5" x14ac:dyDescent="0.3">
      <c r="B2088" s="119" t="s">
        <v>61</v>
      </c>
      <c r="C2088" s="119" t="s">
        <v>62</v>
      </c>
      <c r="D2088" s="119" t="s">
        <v>22</v>
      </c>
      <c r="E2088" s="202">
        <v>22</v>
      </c>
    </row>
    <row r="2089" spans="2:5" x14ac:dyDescent="0.3">
      <c r="B2089" s="119" t="s">
        <v>977</v>
      </c>
      <c r="C2089" s="119" t="s">
        <v>978</v>
      </c>
      <c r="D2089" s="120" t="s">
        <v>630</v>
      </c>
      <c r="E2089" s="202">
        <v>33</v>
      </c>
    </row>
    <row r="2090" spans="2:5" x14ac:dyDescent="0.3">
      <c r="B2090" s="119" t="s">
        <v>2976</v>
      </c>
      <c r="C2090" s="119" t="s">
        <v>2977</v>
      </c>
      <c r="D2090" s="120" t="s">
        <v>2899</v>
      </c>
      <c r="E2090" s="202">
        <v>22</v>
      </c>
    </row>
    <row r="2091" spans="2:5" x14ac:dyDescent="0.3">
      <c r="B2091" s="119" t="s">
        <v>1422</v>
      </c>
      <c r="C2091" s="119" t="s">
        <v>1423</v>
      </c>
      <c r="D2091" s="120" t="s">
        <v>630</v>
      </c>
      <c r="E2091" s="202">
        <v>24</v>
      </c>
    </row>
    <row r="2092" spans="2:5" x14ac:dyDescent="0.3">
      <c r="B2092" s="119" t="s">
        <v>1574</v>
      </c>
      <c r="C2092" s="119" t="s">
        <v>1575</v>
      </c>
      <c r="D2092" s="120" t="s">
        <v>630</v>
      </c>
      <c r="E2092" s="202">
        <v>24</v>
      </c>
    </row>
    <row r="2093" spans="2:5" x14ac:dyDescent="0.3">
      <c r="B2093" s="119" t="s">
        <v>1218</v>
      </c>
      <c r="C2093" s="119" t="s">
        <v>1219</v>
      </c>
      <c r="D2093" s="120" t="s">
        <v>630</v>
      </c>
      <c r="E2093" s="202">
        <v>22</v>
      </c>
    </row>
    <row r="2094" spans="2:5" x14ac:dyDescent="0.3">
      <c r="B2094" s="119" t="s">
        <v>701</v>
      </c>
      <c r="C2094" s="119" t="s">
        <v>702</v>
      </c>
      <c r="D2094" s="120" t="s">
        <v>630</v>
      </c>
      <c r="E2094" s="202">
        <v>33</v>
      </c>
    </row>
    <row r="2095" spans="2:5" x14ac:dyDescent="0.3">
      <c r="B2095" s="119" t="s">
        <v>1224</v>
      </c>
      <c r="C2095" s="119" t="s">
        <v>1225</v>
      </c>
      <c r="D2095" s="120" t="s">
        <v>630</v>
      </c>
      <c r="E2095" s="202">
        <v>34</v>
      </c>
    </row>
    <row r="2096" spans="2:5" x14ac:dyDescent="0.3">
      <c r="B2096" s="119" t="s">
        <v>69</v>
      </c>
      <c r="C2096" s="119" t="s">
        <v>70</v>
      </c>
      <c r="D2096" s="119" t="s">
        <v>22</v>
      </c>
      <c r="E2096" s="202">
        <v>24</v>
      </c>
    </row>
    <row r="2097" spans="2:5" x14ac:dyDescent="0.3">
      <c r="B2097" s="119" t="s">
        <v>3811</v>
      </c>
      <c r="C2097" s="119" t="s">
        <v>3812</v>
      </c>
      <c r="D2097" s="120" t="s">
        <v>3474</v>
      </c>
      <c r="E2097" s="202">
        <v>22</v>
      </c>
    </row>
    <row r="2098" spans="2:5" x14ac:dyDescent="0.3">
      <c r="B2098" s="119" t="s">
        <v>2839</v>
      </c>
      <c r="C2098" s="119" t="s">
        <v>2840</v>
      </c>
      <c r="D2098" s="120" t="s">
        <v>2660</v>
      </c>
      <c r="E2098" s="202">
        <v>34</v>
      </c>
    </row>
    <row r="2099" spans="2:5" x14ac:dyDescent="0.3">
      <c r="B2099" s="119" t="s">
        <v>703</v>
      </c>
      <c r="C2099" s="119" t="s">
        <v>704</v>
      </c>
      <c r="D2099" s="120" t="s">
        <v>630</v>
      </c>
      <c r="E2099" s="202">
        <v>24</v>
      </c>
    </row>
    <row r="2100" spans="2:5" x14ac:dyDescent="0.3">
      <c r="B2100" s="119" t="s">
        <v>1576</v>
      </c>
      <c r="C2100" s="119" t="s">
        <v>1577</v>
      </c>
      <c r="D2100" s="120" t="s">
        <v>630</v>
      </c>
      <c r="E2100" s="202">
        <v>22</v>
      </c>
    </row>
    <row r="2101" spans="2:5" x14ac:dyDescent="0.3">
      <c r="B2101" s="119" t="s">
        <v>1220</v>
      </c>
      <c r="C2101" s="119" t="s">
        <v>1221</v>
      </c>
      <c r="D2101" s="120" t="s">
        <v>630</v>
      </c>
      <c r="E2101" s="202">
        <v>24</v>
      </c>
    </row>
    <row r="2102" spans="2:5" x14ac:dyDescent="0.3">
      <c r="B2102" s="119" t="s">
        <v>416</v>
      </c>
      <c r="C2102" s="119" t="s">
        <v>417</v>
      </c>
      <c r="D2102" s="120" t="s">
        <v>365</v>
      </c>
      <c r="E2102" s="202">
        <v>34</v>
      </c>
    </row>
    <row r="2103" spans="2:5" x14ac:dyDescent="0.3">
      <c r="B2103" s="119" t="s">
        <v>2607</v>
      </c>
      <c r="C2103" s="119" t="s">
        <v>2608</v>
      </c>
      <c r="D2103" s="120" t="s">
        <v>1776</v>
      </c>
      <c r="E2103" s="202">
        <v>24</v>
      </c>
    </row>
    <row r="2104" spans="2:5" x14ac:dyDescent="0.3">
      <c r="B2104" s="119" t="s">
        <v>2609</v>
      </c>
      <c r="C2104" s="119" t="s">
        <v>2610</v>
      </c>
      <c r="D2104" s="120" t="s">
        <v>1776</v>
      </c>
      <c r="E2104" s="202">
        <v>24</v>
      </c>
    </row>
    <row r="2105" spans="2:5" x14ac:dyDescent="0.3">
      <c r="B2105" s="119" t="s">
        <v>2895</v>
      </c>
      <c r="C2105" s="119" t="s">
        <v>2896</v>
      </c>
      <c r="D2105" s="120" t="s">
        <v>2660</v>
      </c>
      <c r="E2105" s="202">
        <v>32</v>
      </c>
    </row>
    <row r="2106" spans="2:5" x14ac:dyDescent="0.3">
      <c r="B2106" s="119" t="s">
        <v>4027</v>
      </c>
      <c r="C2106" s="119" t="s">
        <v>4028</v>
      </c>
      <c r="D2106" s="120" t="s">
        <v>3474</v>
      </c>
      <c r="E2106" s="202">
        <v>32</v>
      </c>
    </row>
    <row r="2107" spans="2:5" x14ac:dyDescent="0.3">
      <c r="B2107" s="119" t="s">
        <v>2411</v>
      </c>
      <c r="C2107" s="119" t="s">
        <v>2412</v>
      </c>
      <c r="D2107" s="120" t="s">
        <v>1776</v>
      </c>
      <c r="E2107" s="202">
        <v>23</v>
      </c>
    </row>
    <row r="2108" spans="2:5" x14ac:dyDescent="0.3">
      <c r="B2108" s="119" t="s">
        <v>4029</v>
      </c>
      <c r="C2108" s="119" t="s">
        <v>4030</v>
      </c>
      <c r="D2108" s="120" t="s">
        <v>3474</v>
      </c>
      <c r="E2108" s="202">
        <v>32</v>
      </c>
    </row>
    <row r="2109" spans="2:5" x14ac:dyDescent="0.3">
      <c r="B2109" s="119" t="s">
        <v>979</v>
      </c>
      <c r="C2109" s="119" t="s">
        <v>980</v>
      </c>
      <c r="D2109" s="120" t="s">
        <v>630</v>
      </c>
      <c r="E2109" s="202">
        <v>32</v>
      </c>
    </row>
    <row r="2110" spans="2:5" x14ac:dyDescent="0.3">
      <c r="B2110" s="119" t="s">
        <v>3288</v>
      </c>
      <c r="C2110" s="119" t="s">
        <v>3289</v>
      </c>
      <c r="D2110" s="120" t="s">
        <v>2899</v>
      </c>
      <c r="E2110" s="202">
        <v>12</v>
      </c>
    </row>
    <row r="2111" spans="2:5" x14ac:dyDescent="0.3">
      <c r="B2111" s="119" t="s">
        <v>185</v>
      </c>
      <c r="C2111" s="119" t="s">
        <v>186</v>
      </c>
      <c r="D2111" s="119" t="s">
        <v>22</v>
      </c>
      <c r="E2111" s="202">
        <v>23</v>
      </c>
    </row>
    <row r="2112" spans="2:5" x14ac:dyDescent="0.3">
      <c r="B2112" s="119" t="s">
        <v>981</v>
      </c>
      <c r="C2112" s="119" t="s">
        <v>982</v>
      </c>
      <c r="D2112" s="120" t="s">
        <v>630</v>
      </c>
      <c r="E2112" s="202">
        <v>22</v>
      </c>
    </row>
    <row r="2113" spans="2:5" x14ac:dyDescent="0.3">
      <c r="B2113" s="119" t="s">
        <v>1682</v>
      </c>
      <c r="C2113" s="119" t="s">
        <v>1683</v>
      </c>
      <c r="D2113" s="120" t="s">
        <v>630</v>
      </c>
      <c r="E2113" s="202">
        <v>24</v>
      </c>
    </row>
    <row r="2114" spans="2:5" x14ac:dyDescent="0.3">
      <c r="B2114" s="119" t="s">
        <v>67</v>
      </c>
      <c r="C2114" s="119" t="s">
        <v>68</v>
      </c>
      <c r="D2114" s="119" t="s">
        <v>22</v>
      </c>
      <c r="E2114" s="202">
        <v>24</v>
      </c>
    </row>
    <row r="2115" spans="2:5" x14ac:dyDescent="0.3">
      <c r="B2115" s="119" t="s">
        <v>3651</v>
      </c>
      <c r="C2115" s="119" t="s">
        <v>3652</v>
      </c>
      <c r="D2115" s="120" t="s">
        <v>3474</v>
      </c>
      <c r="E2115" s="202">
        <v>22</v>
      </c>
    </row>
    <row r="2116" spans="2:5" x14ac:dyDescent="0.3">
      <c r="B2116" s="119" t="s">
        <v>889</v>
      </c>
      <c r="C2116" s="119" t="s">
        <v>890</v>
      </c>
      <c r="D2116" s="120" t="s">
        <v>630</v>
      </c>
      <c r="E2116" s="202">
        <v>34</v>
      </c>
    </row>
    <row r="2117" spans="2:5" x14ac:dyDescent="0.3">
      <c r="B2117" s="119" t="s">
        <v>1424</v>
      </c>
      <c r="C2117" s="119" t="s">
        <v>1425</v>
      </c>
      <c r="D2117" s="120" t="s">
        <v>630</v>
      </c>
      <c r="E2117" s="202">
        <v>24</v>
      </c>
    </row>
    <row r="2118" spans="2:5" x14ac:dyDescent="0.3">
      <c r="B2118" s="119" t="s">
        <v>3951</v>
      </c>
      <c r="C2118" s="119" t="s">
        <v>3952</v>
      </c>
      <c r="D2118" s="120" t="s">
        <v>3474</v>
      </c>
      <c r="E2118" s="202">
        <v>24</v>
      </c>
    </row>
    <row r="2119" spans="2:5" x14ac:dyDescent="0.3">
      <c r="B2119" s="119" t="s">
        <v>235</v>
      </c>
      <c r="C2119" s="119" t="s">
        <v>236</v>
      </c>
      <c r="D2119" s="119" t="s">
        <v>22</v>
      </c>
      <c r="E2119" s="202">
        <v>33</v>
      </c>
    </row>
    <row r="2120" spans="2:5" x14ac:dyDescent="0.3">
      <c r="B2120" s="119" t="s">
        <v>1578</v>
      </c>
      <c r="C2120" s="119" t="s">
        <v>1579</v>
      </c>
      <c r="D2120" s="120" t="s">
        <v>630</v>
      </c>
      <c r="E2120" s="202">
        <v>24</v>
      </c>
    </row>
    <row r="2121" spans="2:5" x14ac:dyDescent="0.3">
      <c r="B2121" s="119" t="s">
        <v>2505</v>
      </c>
      <c r="C2121" s="119" t="s">
        <v>2506</v>
      </c>
      <c r="D2121" s="120" t="s">
        <v>1776</v>
      </c>
      <c r="E2121" s="202">
        <v>23</v>
      </c>
    </row>
    <row r="2122" spans="2:5" x14ac:dyDescent="0.3">
      <c r="B2122" s="119" t="s">
        <v>1772</v>
      </c>
      <c r="C2122" s="119" t="s">
        <v>1773</v>
      </c>
      <c r="D2122" s="120" t="s">
        <v>630</v>
      </c>
      <c r="E2122" s="202">
        <v>33</v>
      </c>
    </row>
    <row r="2123" spans="2:5" x14ac:dyDescent="0.3">
      <c r="B2123" s="119" t="s">
        <v>4220</v>
      </c>
      <c r="C2123" s="119" t="s">
        <v>4221</v>
      </c>
      <c r="D2123" s="120" t="s">
        <v>4033</v>
      </c>
      <c r="E2123" s="202">
        <v>12</v>
      </c>
    </row>
    <row r="2124" spans="2:5" x14ac:dyDescent="0.3">
      <c r="B2124" s="119" t="s">
        <v>1724</v>
      </c>
      <c r="C2124" s="119" t="s">
        <v>1725</v>
      </c>
      <c r="D2124" s="120" t="s">
        <v>630</v>
      </c>
      <c r="E2124" s="202">
        <v>12</v>
      </c>
    </row>
  </sheetData>
  <sortState ref="B4:E2125">
    <sortCondition ref="C4:C2125"/>
  </sortState>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1:L145"/>
  <sheetViews>
    <sheetView zoomScaleNormal="100" workbookViewId="0"/>
  </sheetViews>
  <sheetFormatPr baseColWidth="10" defaultColWidth="11" defaultRowHeight="14.4" x14ac:dyDescent="0.3"/>
  <cols>
    <col min="1" max="1" width="11" style="104"/>
    <col min="2" max="2" width="5.109375" style="116" bestFit="1" customWidth="1"/>
    <col min="3" max="3" width="29.33203125" style="104" bestFit="1" customWidth="1"/>
    <col min="4" max="4" width="31.44140625" style="104" customWidth="1"/>
    <col min="5" max="5" width="16.88671875" style="104" bestFit="1" customWidth="1"/>
    <col min="6" max="6" width="17" style="104" bestFit="1" customWidth="1"/>
    <col min="7" max="7" width="20.88671875" style="104" bestFit="1" customWidth="1"/>
    <col min="8" max="8" width="18.33203125" style="104" bestFit="1" customWidth="1"/>
    <col min="9" max="9" width="20" style="104" bestFit="1" customWidth="1"/>
    <col min="10" max="10" width="8.77734375" style="104" bestFit="1" customWidth="1"/>
    <col min="11" max="16384" width="11" style="104"/>
  </cols>
  <sheetData>
    <row r="1" spans="2:12" x14ac:dyDescent="0.3">
      <c r="B1" s="102"/>
      <c r="C1" s="102"/>
      <c r="D1" s="102">
        <v>1</v>
      </c>
      <c r="E1" s="103">
        <v>2</v>
      </c>
      <c r="F1" s="103">
        <v>3</v>
      </c>
      <c r="G1" s="103">
        <v>4</v>
      </c>
      <c r="H1" s="103">
        <v>5</v>
      </c>
      <c r="I1" s="103">
        <v>6</v>
      </c>
      <c r="J1" s="103">
        <v>0.23</v>
      </c>
    </row>
    <row r="2" spans="2:12" x14ac:dyDescent="0.3">
      <c r="B2" s="105" t="s">
        <v>4272</v>
      </c>
      <c r="C2" s="106" t="s">
        <v>12</v>
      </c>
      <c r="D2" s="106" t="s">
        <v>4273</v>
      </c>
      <c r="E2" s="107" t="s">
        <v>13</v>
      </c>
      <c r="F2" s="107" t="s">
        <v>4269</v>
      </c>
      <c r="G2" s="107" t="s">
        <v>4270</v>
      </c>
      <c r="H2" s="107" t="s">
        <v>4356</v>
      </c>
      <c r="I2" s="107" t="s">
        <v>4271</v>
      </c>
      <c r="J2" s="107" t="s">
        <v>4276</v>
      </c>
    </row>
    <row r="3" spans="2:12" x14ac:dyDescent="0.3">
      <c r="B3" s="108">
        <v>11</v>
      </c>
      <c r="C3" s="32" t="s">
        <v>0</v>
      </c>
      <c r="D3" s="32" t="str">
        <f>CONCATENATE(B3,C3)</f>
        <v>11zu Fuß</v>
      </c>
      <c r="E3" s="33">
        <v>103.42540900130059</v>
      </c>
      <c r="F3" s="33">
        <v>13.749388694648726</v>
      </c>
      <c r="G3" s="33">
        <v>10.106020456158101</v>
      </c>
      <c r="H3" s="109">
        <v>25.748410983600934</v>
      </c>
      <c r="I3" s="33">
        <v>157.22670787965208</v>
      </c>
      <c r="J3" s="33">
        <f>F3*$J$1</f>
        <v>3.162359399769207</v>
      </c>
      <c r="L3" s="110"/>
    </row>
    <row r="4" spans="2:12" x14ac:dyDescent="0.3">
      <c r="B4" s="108">
        <f>B3</f>
        <v>11</v>
      </c>
      <c r="C4" s="32" t="s">
        <v>1</v>
      </c>
      <c r="D4" s="32" t="str">
        <f t="shared" ref="D4:D15" si="0">CONCATENATE(B4,C4)</f>
        <v>11Fahrrad</v>
      </c>
      <c r="E4" s="33">
        <v>159.14968781791939</v>
      </c>
      <c r="F4" s="33">
        <v>57.867681993831944</v>
      </c>
      <c r="G4" s="33">
        <v>9.5082427054132843</v>
      </c>
      <c r="H4" s="109">
        <v>19.076821986640944</v>
      </c>
      <c r="I4" s="33">
        <v>136.95408826850681</v>
      </c>
      <c r="J4" s="33">
        <f t="shared" ref="J4:J67" si="1">F4*$J$1</f>
        <v>13.309566858581348</v>
      </c>
    </row>
    <row r="5" spans="2:12" x14ac:dyDescent="0.3">
      <c r="B5" s="108">
        <f t="shared" ref="B5:B15" si="2">B4</f>
        <v>11</v>
      </c>
      <c r="C5" s="32" t="s">
        <v>4372</v>
      </c>
      <c r="D5" s="32" t="str">
        <f t="shared" si="0"/>
        <v>11Moped/Motorrad</v>
      </c>
      <c r="E5" s="33">
        <v>86.574867980859509</v>
      </c>
      <c r="F5" s="33">
        <v>12.630146891372409</v>
      </c>
      <c r="G5" s="33">
        <v>1.5232260510356324</v>
      </c>
      <c r="H5" s="109">
        <v>4.021490871569763</v>
      </c>
      <c r="I5" s="33">
        <v>119.95578328793708</v>
      </c>
      <c r="J5" s="33">
        <f t="shared" si="1"/>
        <v>2.904933785015654</v>
      </c>
    </row>
    <row r="6" spans="2:12" x14ac:dyDescent="0.3">
      <c r="B6" s="108">
        <f t="shared" si="2"/>
        <v>11</v>
      </c>
      <c r="C6" s="32" t="s">
        <v>2</v>
      </c>
      <c r="D6" s="32" t="str">
        <f t="shared" si="0"/>
        <v>11PKW LenkerIn</v>
      </c>
      <c r="E6" s="33">
        <v>2654.7810705674665</v>
      </c>
      <c r="F6" s="33">
        <v>1417.9373550082209</v>
      </c>
      <c r="G6" s="33">
        <v>39.171699332412921</v>
      </c>
      <c r="H6" s="109">
        <v>300.67900528921115</v>
      </c>
      <c r="I6" s="33">
        <v>1114.8253917883214</v>
      </c>
      <c r="J6" s="33">
        <f t="shared" si="1"/>
        <v>326.12559165189083</v>
      </c>
    </row>
    <row r="7" spans="2:12" x14ac:dyDescent="0.3">
      <c r="B7" s="108">
        <f t="shared" si="2"/>
        <v>11</v>
      </c>
      <c r="C7" s="32" t="s">
        <v>4316</v>
      </c>
      <c r="D7" s="32" t="str">
        <f t="shared" si="0"/>
        <v>11PKW MitfahrerIn</v>
      </c>
      <c r="E7" s="33">
        <v>1564.5527400904155</v>
      </c>
      <c r="F7" s="33">
        <v>154.80393689524186</v>
      </c>
      <c r="G7" s="33">
        <v>54.212770760363597</v>
      </c>
      <c r="H7" s="109">
        <v>117.02946215774048</v>
      </c>
      <c r="I7" s="33">
        <v>775.81979257811201</v>
      </c>
      <c r="J7" s="33">
        <f t="shared" si="1"/>
        <v>35.604905485905633</v>
      </c>
    </row>
    <row r="8" spans="2:12" x14ac:dyDescent="0.3">
      <c r="B8" s="108">
        <f t="shared" si="2"/>
        <v>11</v>
      </c>
      <c r="C8" s="32" t="s">
        <v>3</v>
      </c>
      <c r="D8" s="32" t="str">
        <f t="shared" si="0"/>
        <v>11Stadt-Regionalbus</v>
      </c>
      <c r="E8" s="33">
        <v>184.03274295631454</v>
      </c>
      <c r="F8" s="33">
        <v>64.642456348208839</v>
      </c>
      <c r="G8" s="33">
        <v>44.125351225016324</v>
      </c>
      <c r="H8" s="109">
        <v>22.983009763313344</v>
      </c>
      <c r="I8" s="33">
        <v>62.856377796699832</v>
      </c>
      <c r="J8" s="33">
        <f t="shared" si="1"/>
        <v>14.867764960088033</v>
      </c>
    </row>
    <row r="9" spans="2:12" x14ac:dyDescent="0.3">
      <c r="B9" s="108">
        <f t="shared" si="2"/>
        <v>11</v>
      </c>
      <c r="C9" s="32" t="s">
        <v>4</v>
      </c>
      <c r="D9" s="32" t="str">
        <f t="shared" si="0"/>
        <v>11Straßenbahn/Ubahn</v>
      </c>
      <c r="E9" s="33">
        <v>109.79806357499433</v>
      </c>
      <c r="F9" s="33">
        <v>48.634345199960997</v>
      </c>
      <c r="G9" s="33">
        <v>14.903378147107981</v>
      </c>
      <c r="H9" s="109">
        <v>12.67584021885486</v>
      </c>
      <c r="I9" s="33">
        <v>45.856576927405527</v>
      </c>
      <c r="J9" s="33">
        <f t="shared" si="1"/>
        <v>11.185899395991029</v>
      </c>
    </row>
    <row r="10" spans="2:12" x14ac:dyDescent="0.3">
      <c r="B10" s="108">
        <f t="shared" si="2"/>
        <v>11</v>
      </c>
      <c r="C10" s="32" t="s">
        <v>5</v>
      </c>
      <c r="D10" s="32" t="str">
        <f t="shared" si="0"/>
        <v>11Eisen-/Schnellbahn oder Fernzug</v>
      </c>
      <c r="E10" s="33">
        <v>757.36703626920087</v>
      </c>
      <c r="F10" s="33">
        <v>343.60937195958275</v>
      </c>
      <c r="G10" s="33">
        <v>61.66181116395839</v>
      </c>
      <c r="H10" s="109">
        <v>10.779189560265628</v>
      </c>
      <c r="I10" s="33">
        <v>192.72160921674131</v>
      </c>
      <c r="J10" s="33">
        <f t="shared" si="1"/>
        <v>79.030155550704038</v>
      </c>
    </row>
    <row r="11" spans="2:12" x14ac:dyDescent="0.3">
      <c r="B11" s="108">
        <f t="shared" si="2"/>
        <v>11</v>
      </c>
      <c r="C11" s="32" t="s">
        <v>6</v>
      </c>
      <c r="D11" s="32" t="str">
        <f t="shared" si="0"/>
        <v>11Reisebus</v>
      </c>
      <c r="E11" s="33">
        <v>79.122674184700998</v>
      </c>
      <c r="F11" s="33">
        <v>25.108802686407042</v>
      </c>
      <c r="G11" s="33">
        <v>22.350465584867951</v>
      </c>
      <c r="H11" s="109">
        <v>0</v>
      </c>
      <c r="I11" s="33">
        <v>49.891870009442577</v>
      </c>
      <c r="J11" s="33">
        <f t="shared" si="1"/>
        <v>5.77502461787362</v>
      </c>
    </row>
    <row r="12" spans="2:12" x14ac:dyDescent="0.3">
      <c r="B12" s="108">
        <f t="shared" si="2"/>
        <v>11</v>
      </c>
      <c r="C12" s="32" t="s">
        <v>4292</v>
      </c>
      <c r="D12" s="32" t="str">
        <f t="shared" si="0"/>
        <v>11PKW (Erdgas)</v>
      </c>
      <c r="E12" s="111"/>
      <c r="F12" s="111"/>
      <c r="G12" s="111"/>
      <c r="H12" s="109"/>
      <c r="I12" s="111"/>
      <c r="J12" s="111">
        <f t="shared" si="1"/>
        <v>0</v>
      </c>
    </row>
    <row r="13" spans="2:12" x14ac:dyDescent="0.3">
      <c r="B13" s="108">
        <f t="shared" si="2"/>
        <v>11</v>
      </c>
      <c r="C13" s="32" t="s">
        <v>4290</v>
      </c>
      <c r="D13" s="32" t="str">
        <f t="shared" si="0"/>
        <v>11PKW (Elektro)</v>
      </c>
      <c r="E13" s="111"/>
      <c r="F13" s="111"/>
      <c r="G13" s="111"/>
      <c r="H13" s="109"/>
      <c r="I13" s="111"/>
      <c r="J13" s="111">
        <f t="shared" si="1"/>
        <v>0</v>
      </c>
    </row>
    <row r="14" spans="2:12" x14ac:dyDescent="0.3">
      <c r="B14" s="108">
        <f t="shared" si="2"/>
        <v>11</v>
      </c>
      <c r="C14" s="32" t="s">
        <v>4291</v>
      </c>
      <c r="D14" s="32" t="str">
        <f t="shared" si="0"/>
        <v>11PKW (Elektro-UZ46)</v>
      </c>
      <c r="E14" s="111"/>
      <c r="F14" s="111"/>
      <c r="G14" s="111"/>
      <c r="H14" s="109"/>
      <c r="I14" s="111"/>
      <c r="J14" s="111">
        <f t="shared" si="1"/>
        <v>0</v>
      </c>
    </row>
    <row r="15" spans="2:12" x14ac:dyDescent="0.3">
      <c r="B15" s="113">
        <f t="shared" si="2"/>
        <v>11</v>
      </c>
      <c r="C15" s="114" t="s">
        <v>11</v>
      </c>
      <c r="D15" s="35" t="str">
        <f t="shared" si="0"/>
        <v>11Summe</v>
      </c>
      <c r="E15" s="115">
        <f>SUM(E3:E14)</f>
        <v>5698.8042924431729</v>
      </c>
      <c r="F15" s="115">
        <f>SUM(F3:F14)</f>
        <v>2138.9834856774755</v>
      </c>
      <c r="G15" s="115">
        <f>SUM(G3:G14)</f>
        <v>257.56296542633419</v>
      </c>
      <c r="H15" s="115">
        <f>SUM(H3:H14)</f>
        <v>512.99323083119714</v>
      </c>
      <c r="I15" s="115">
        <f>SUM(I3:I14)</f>
        <v>2656.1081977528188</v>
      </c>
      <c r="J15" s="115">
        <f t="shared" si="1"/>
        <v>491.9662017058194</v>
      </c>
    </row>
    <row r="16" spans="2:12" x14ac:dyDescent="0.3">
      <c r="B16" s="108">
        <v>12</v>
      </c>
      <c r="C16" s="32" t="s">
        <v>0</v>
      </c>
      <c r="D16" s="32" t="str">
        <f>CONCATENATE(B16,C16)</f>
        <v>12zu Fuß</v>
      </c>
      <c r="E16" s="33">
        <v>89.074484269067227</v>
      </c>
      <c r="F16" s="33">
        <v>10.786296928565605</v>
      </c>
      <c r="G16" s="33">
        <v>9.1068633521923719</v>
      </c>
      <c r="H16" s="109">
        <v>16.143386584179275</v>
      </c>
      <c r="I16" s="33">
        <v>150.99856801606674</v>
      </c>
      <c r="J16" s="33">
        <f t="shared" si="1"/>
        <v>2.4808482935700891</v>
      </c>
    </row>
    <row r="17" spans="2:10" x14ac:dyDescent="0.3">
      <c r="B17" s="108">
        <f>B16</f>
        <v>12</v>
      </c>
      <c r="C17" s="32" t="s">
        <v>1</v>
      </c>
      <c r="D17" s="32" t="str">
        <f t="shared" ref="D17:D28" si="3">CONCATENATE(B17,C17)</f>
        <v>12Fahrrad</v>
      </c>
      <c r="E17" s="33">
        <v>140.23263514616261</v>
      </c>
      <c r="F17" s="33">
        <v>26.477123796558178</v>
      </c>
      <c r="G17" s="33">
        <v>1.7185082883791436</v>
      </c>
      <c r="H17" s="109">
        <v>21.363459450596061</v>
      </c>
      <c r="I17" s="33">
        <v>161.32612221571924</v>
      </c>
      <c r="J17" s="33">
        <f t="shared" si="1"/>
        <v>6.0897384732083815</v>
      </c>
    </row>
    <row r="18" spans="2:10" x14ac:dyDescent="0.3">
      <c r="B18" s="108">
        <f t="shared" ref="B18:B28" si="4">B17</f>
        <v>12</v>
      </c>
      <c r="C18" s="32" t="s">
        <v>4372</v>
      </c>
      <c r="D18" s="32" t="str">
        <f t="shared" si="3"/>
        <v>12Moped/Motorrad</v>
      </c>
      <c r="E18" s="33">
        <v>30.895486283159979</v>
      </c>
      <c r="F18" s="33">
        <v>15.895075565906943</v>
      </c>
      <c r="G18" s="33">
        <v>2.9743682393278452</v>
      </c>
      <c r="H18" s="109">
        <v>1.9118646720079742</v>
      </c>
      <c r="I18" s="33">
        <v>14.592907665576213</v>
      </c>
      <c r="J18" s="33">
        <f t="shared" si="1"/>
        <v>3.6558673801585972</v>
      </c>
    </row>
    <row r="19" spans="2:10" x14ac:dyDescent="0.3">
      <c r="B19" s="108">
        <f t="shared" si="4"/>
        <v>12</v>
      </c>
      <c r="C19" s="32" t="s">
        <v>2</v>
      </c>
      <c r="D19" s="32" t="str">
        <f t="shared" si="3"/>
        <v>12PKW LenkerIn</v>
      </c>
      <c r="E19" s="33">
        <v>3137.220743914962</v>
      </c>
      <c r="F19" s="33">
        <v>1364.7176522626623</v>
      </c>
      <c r="G19" s="33">
        <v>49.831972989546188</v>
      </c>
      <c r="H19" s="109">
        <v>282.61659933281766</v>
      </c>
      <c r="I19" s="33">
        <v>1621.2345019488719</v>
      </c>
      <c r="J19" s="33">
        <f t="shared" si="1"/>
        <v>313.88506002041237</v>
      </c>
    </row>
    <row r="20" spans="2:10" x14ac:dyDescent="0.3">
      <c r="B20" s="108">
        <f t="shared" si="4"/>
        <v>12</v>
      </c>
      <c r="C20" s="32" t="s">
        <v>4316</v>
      </c>
      <c r="D20" s="32" t="str">
        <f t="shared" si="3"/>
        <v>12PKW MitfahrerIn</v>
      </c>
      <c r="E20" s="33">
        <v>1713.9051290863395</v>
      </c>
      <c r="F20" s="33">
        <v>245.20391193682391</v>
      </c>
      <c r="G20" s="33">
        <v>56.269955279037831</v>
      </c>
      <c r="H20" s="109">
        <v>147.53700182179267</v>
      </c>
      <c r="I20" s="33">
        <v>740.1775806269502</v>
      </c>
      <c r="J20" s="33">
        <f t="shared" si="1"/>
        <v>56.396899745469504</v>
      </c>
    </row>
    <row r="21" spans="2:10" x14ac:dyDescent="0.3">
      <c r="B21" s="108">
        <f t="shared" si="4"/>
        <v>12</v>
      </c>
      <c r="C21" s="32" t="s">
        <v>3</v>
      </c>
      <c r="D21" s="32" t="str">
        <f t="shared" si="3"/>
        <v>12Stadt-Regionalbus</v>
      </c>
      <c r="E21" s="33">
        <v>204.63380219984404</v>
      </c>
      <c r="F21" s="33">
        <v>84.966166506750795</v>
      </c>
      <c r="G21" s="33">
        <v>78.90729833251298</v>
      </c>
      <c r="H21" s="109">
        <v>6.1308696477963656</v>
      </c>
      <c r="I21" s="33">
        <v>40.593591050861356</v>
      </c>
      <c r="J21" s="33">
        <f t="shared" si="1"/>
        <v>19.542218296552683</v>
      </c>
    </row>
    <row r="22" spans="2:10" x14ac:dyDescent="0.3">
      <c r="B22" s="108">
        <f t="shared" si="4"/>
        <v>12</v>
      </c>
      <c r="C22" s="32" t="s">
        <v>4</v>
      </c>
      <c r="D22" s="32" t="str">
        <f t="shared" si="3"/>
        <v>12Straßenbahn/Ubahn</v>
      </c>
      <c r="E22" s="33">
        <v>132.26264408613264</v>
      </c>
      <c r="F22" s="33">
        <v>72.847584828784008</v>
      </c>
      <c r="G22" s="33">
        <v>33.583040197691922</v>
      </c>
      <c r="H22" s="109">
        <v>1.7058913485342646</v>
      </c>
      <c r="I22" s="33">
        <v>45.425622070729837</v>
      </c>
      <c r="J22" s="33">
        <f t="shared" si="1"/>
        <v>16.754944510620323</v>
      </c>
    </row>
    <row r="23" spans="2:10" x14ac:dyDescent="0.3">
      <c r="B23" s="108">
        <f t="shared" si="4"/>
        <v>12</v>
      </c>
      <c r="C23" s="32" t="s">
        <v>5</v>
      </c>
      <c r="D23" s="32" t="str">
        <f t="shared" si="3"/>
        <v>12Eisen-/Schnellbahn oder Fernzug</v>
      </c>
      <c r="E23" s="33">
        <v>465.85536795726841</v>
      </c>
      <c r="F23" s="33">
        <v>186.61364937475111</v>
      </c>
      <c r="G23" s="33">
        <v>100.16167686002461</v>
      </c>
      <c r="H23" s="109">
        <v>0.89707483208324235</v>
      </c>
      <c r="I23" s="33">
        <v>113.24262370541781</v>
      </c>
      <c r="J23" s="33">
        <f t="shared" si="1"/>
        <v>42.921139356192754</v>
      </c>
    </row>
    <row r="24" spans="2:10" x14ac:dyDescent="0.3">
      <c r="B24" s="108">
        <f t="shared" si="4"/>
        <v>12</v>
      </c>
      <c r="C24" s="32" t="s">
        <v>6</v>
      </c>
      <c r="D24" s="32" t="str">
        <f t="shared" si="3"/>
        <v>12Reisebus</v>
      </c>
      <c r="E24" s="33">
        <v>64.016226026912619</v>
      </c>
      <c r="F24" s="33">
        <v>4.7640863608801216E-3</v>
      </c>
      <c r="G24" s="33">
        <v>6.0694947822348384</v>
      </c>
      <c r="H24" s="109">
        <v>0</v>
      </c>
      <c r="I24" s="33">
        <v>352.20148186707718</v>
      </c>
      <c r="J24" s="33">
        <f t="shared" si="1"/>
        <v>1.0957398630024281E-3</v>
      </c>
    </row>
    <row r="25" spans="2:10" x14ac:dyDescent="0.3">
      <c r="B25" s="108">
        <f t="shared" si="4"/>
        <v>12</v>
      </c>
      <c r="C25" s="32" t="s">
        <v>4292</v>
      </c>
      <c r="D25" s="32" t="str">
        <f t="shared" si="3"/>
        <v>12PKW (Erdgas)</v>
      </c>
      <c r="E25" s="111"/>
      <c r="F25" s="111"/>
      <c r="G25" s="111"/>
      <c r="H25" s="112"/>
      <c r="I25" s="111"/>
      <c r="J25" s="111">
        <f t="shared" si="1"/>
        <v>0</v>
      </c>
    </row>
    <row r="26" spans="2:10" x14ac:dyDescent="0.3">
      <c r="B26" s="108">
        <f t="shared" si="4"/>
        <v>12</v>
      </c>
      <c r="C26" s="32" t="s">
        <v>4290</v>
      </c>
      <c r="D26" s="32" t="str">
        <f t="shared" si="3"/>
        <v>12PKW (Elektro)</v>
      </c>
      <c r="E26" s="111"/>
      <c r="F26" s="111"/>
      <c r="G26" s="111"/>
      <c r="H26" s="112"/>
      <c r="I26" s="111"/>
      <c r="J26" s="111">
        <f t="shared" si="1"/>
        <v>0</v>
      </c>
    </row>
    <row r="27" spans="2:10" x14ac:dyDescent="0.3">
      <c r="B27" s="108">
        <f t="shared" si="4"/>
        <v>12</v>
      </c>
      <c r="C27" s="32" t="s">
        <v>4291</v>
      </c>
      <c r="D27" s="32" t="str">
        <f t="shared" si="3"/>
        <v>12PKW (Elektro-UZ46)</v>
      </c>
      <c r="E27" s="111"/>
      <c r="F27" s="111"/>
      <c r="G27" s="111"/>
      <c r="H27" s="112"/>
      <c r="I27" s="111"/>
      <c r="J27" s="111">
        <f t="shared" si="1"/>
        <v>0</v>
      </c>
    </row>
    <row r="28" spans="2:10" x14ac:dyDescent="0.3">
      <c r="B28" s="113">
        <f t="shared" si="4"/>
        <v>12</v>
      </c>
      <c r="C28" s="114" t="s">
        <v>11</v>
      </c>
      <c r="D28" s="35" t="str">
        <f t="shared" si="3"/>
        <v>12Summe</v>
      </c>
      <c r="E28" s="115">
        <f>SUM(E16:E27)</f>
        <v>5978.09651896985</v>
      </c>
      <c r="F28" s="115">
        <f>SUM(F16:F27)</f>
        <v>2007.5122252871638</v>
      </c>
      <c r="G28" s="115">
        <f>SUM(G16:G27)</f>
        <v>338.62317832094772</v>
      </c>
      <c r="H28" s="115">
        <f>SUM(H16:H27)</f>
        <v>478.30614768980752</v>
      </c>
      <c r="I28" s="115">
        <f>SUM(I16:I27)</f>
        <v>3239.7929991672709</v>
      </c>
      <c r="J28" s="115">
        <f t="shared" si="1"/>
        <v>461.72781181604768</v>
      </c>
    </row>
    <row r="29" spans="2:10" x14ac:dyDescent="0.3">
      <c r="B29" s="108">
        <v>22</v>
      </c>
      <c r="C29" s="32" t="s">
        <v>0</v>
      </c>
      <c r="D29" s="32" t="str">
        <f>CONCATENATE(B29,C29)</f>
        <v>22zu Fuß</v>
      </c>
      <c r="E29" s="33">
        <v>65.722773862041407</v>
      </c>
      <c r="F29" s="33">
        <v>9.4478416772395164</v>
      </c>
      <c r="G29" s="33">
        <v>4.1027091239692117</v>
      </c>
      <c r="H29" s="109">
        <v>14.368260328188434</v>
      </c>
      <c r="I29" s="33">
        <v>149.01088790689198</v>
      </c>
      <c r="J29" s="33">
        <f t="shared" si="1"/>
        <v>2.1730035857650889</v>
      </c>
    </row>
    <row r="30" spans="2:10" x14ac:dyDescent="0.3">
      <c r="B30" s="108">
        <f>B29</f>
        <v>22</v>
      </c>
      <c r="C30" s="32" t="s">
        <v>1</v>
      </c>
      <c r="D30" s="32" t="str">
        <f t="shared" ref="D30:D41" si="5">CONCATENATE(B30,C30)</f>
        <v>22Fahrrad</v>
      </c>
      <c r="E30" s="33">
        <v>84.440948845090873</v>
      </c>
      <c r="F30" s="33">
        <v>22.158578768849598</v>
      </c>
      <c r="G30" s="33">
        <v>2.32104353934806</v>
      </c>
      <c r="H30" s="109">
        <v>15.511047858424789</v>
      </c>
      <c r="I30" s="33">
        <v>98.258788086231561</v>
      </c>
      <c r="J30" s="33">
        <f t="shared" si="1"/>
        <v>5.0964731168354076</v>
      </c>
    </row>
    <row r="31" spans="2:10" x14ac:dyDescent="0.3">
      <c r="B31" s="108">
        <f t="shared" ref="B31:B41" si="6">B30</f>
        <v>22</v>
      </c>
      <c r="C31" s="32" t="s">
        <v>4372</v>
      </c>
      <c r="D31" s="32" t="str">
        <f t="shared" si="5"/>
        <v>22Moped/Motorrad</v>
      </c>
      <c r="E31" s="33">
        <v>21.890533058614157</v>
      </c>
      <c r="F31" s="33">
        <v>5.7223053465773912</v>
      </c>
      <c r="G31" s="33">
        <v>1.9524742042957035</v>
      </c>
      <c r="H31" s="109">
        <v>1.3998297163113005</v>
      </c>
      <c r="I31" s="33">
        <v>43.06822453868277</v>
      </c>
      <c r="J31" s="33">
        <f t="shared" si="1"/>
        <v>1.3161302297128001</v>
      </c>
    </row>
    <row r="32" spans="2:10" x14ac:dyDescent="0.3">
      <c r="B32" s="108">
        <f t="shared" si="6"/>
        <v>22</v>
      </c>
      <c r="C32" s="32" t="s">
        <v>2</v>
      </c>
      <c r="D32" s="32" t="str">
        <f t="shared" si="5"/>
        <v>22PKW LenkerIn</v>
      </c>
      <c r="E32" s="33">
        <v>3640.6940477315752</v>
      </c>
      <c r="F32" s="33">
        <v>2152.3822892885678</v>
      </c>
      <c r="G32" s="33">
        <v>71.892556172162728</v>
      </c>
      <c r="H32" s="109">
        <v>376.55759024466346</v>
      </c>
      <c r="I32" s="33">
        <v>1568.3965405165645</v>
      </c>
      <c r="J32" s="33">
        <f t="shared" si="1"/>
        <v>495.0479265363706</v>
      </c>
    </row>
    <row r="33" spans="2:10" x14ac:dyDescent="0.3">
      <c r="B33" s="108">
        <f t="shared" si="6"/>
        <v>22</v>
      </c>
      <c r="C33" s="32" t="s">
        <v>4316</v>
      </c>
      <c r="D33" s="32" t="str">
        <f t="shared" si="5"/>
        <v>22PKW MitfahrerIn</v>
      </c>
      <c r="E33" s="33">
        <v>1656.4575831112081</v>
      </c>
      <c r="F33" s="33">
        <v>282.97349461184228</v>
      </c>
      <c r="G33" s="33">
        <v>48.285706906917163</v>
      </c>
      <c r="H33" s="109">
        <v>153.1599555533742</v>
      </c>
      <c r="I33" s="33">
        <v>809.56973630993025</v>
      </c>
      <c r="J33" s="33">
        <f t="shared" si="1"/>
        <v>65.083903760723729</v>
      </c>
    </row>
    <row r="34" spans="2:10" x14ac:dyDescent="0.3">
      <c r="B34" s="108">
        <f t="shared" si="6"/>
        <v>22</v>
      </c>
      <c r="C34" s="32" t="s">
        <v>3</v>
      </c>
      <c r="D34" s="32" t="str">
        <f t="shared" si="5"/>
        <v>22Stadt-Regionalbus</v>
      </c>
      <c r="E34" s="33">
        <v>159.46082798582114</v>
      </c>
      <c r="F34" s="33">
        <v>91.320020573347108</v>
      </c>
      <c r="G34" s="33">
        <v>102.62177060484748</v>
      </c>
      <c r="H34" s="109">
        <v>2.0416786970713932</v>
      </c>
      <c r="I34" s="33">
        <v>48.41870545099966</v>
      </c>
      <c r="J34" s="33">
        <f t="shared" si="1"/>
        <v>21.003604731869835</v>
      </c>
    </row>
    <row r="35" spans="2:10" x14ac:dyDescent="0.3">
      <c r="B35" s="108">
        <f t="shared" si="6"/>
        <v>22</v>
      </c>
      <c r="C35" s="32" t="s">
        <v>4</v>
      </c>
      <c r="D35" s="32" t="str">
        <f t="shared" si="5"/>
        <v>22Straßenbahn/Ubahn</v>
      </c>
      <c r="E35" s="33">
        <v>33.001225269996532</v>
      </c>
      <c r="F35" s="33">
        <v>29.53374899225976</v>
      </c>
      <c r="G35" s="33">
        <v>10.530976174512768</v>
      </c>
      <c r="H35" s="109">
        <v>2.8938671276191346</v>
      </c>
      <c r="I35" s="33">
        <v>12.05926584269341</v>
      </c>
      <c r="J35" s="33">
        <f t="shared" si="1"/>
        <v>6.7927622682197448</v>
      </c>
    </row>
    <row r="36" spans="2:10" x14ac:dyDescent="0.3">
      <c r="B36" s="108">
        <f t="shared" si="6"/>
        <v>22</v>
      </c>
      <c r="C36" s="32" t="s">
        <v>5</v>
      </c>
      <c r="D36" s="32" t="str">
        <f t="shared" si="5"/>
        <v>22Eisen-/Schnellbahn oder Fernzug</v>
      </c>
      <c r="E36" s="33">
        <v>954.89952792770089</v>
      </c>
      <c r="F36" s="33">
        <v>579.89507015520849</v>
      </c>
      <c r="G36" s="33">
        <v>144.1608627017159</v>
      </c>
      <c r="H36" s="109">
        <v>14.701613922150408</v>
      </c>
      <c r="I36" s="33">
        <v>302.62134919067353</v>
      </c>
      <c r="J36" s="33">
        <f t="shared" si="1"/>
        <v>133.37586613569795</v>
      </c>
    </row>
    <row r="37" spans="2:10" x14ac:dyDescent="0.3">
      <c r="B37" s="108">
        <f t="shared" si="6"/>
        <v>22</v>
      </c>
      <c r="C37" s="32" t="s">
        <v>6</v>
      </c>
      <c r="D37" s="32" t="str">
        <f t="shared" si="5"/>
        <v>22Reisebus</v>
      </c>
      <c r="E37" s="33">
        <v>112.654597776033</v>
      </c>
      <c r="F37" s="33">
        <v>0.65838067244105525</v>
      </c>
      <c r="G37" s="33">
        <v>7.4513320004692742</v>
      </c>
      <c r="H37" s="109">
        <v>0</v>
      </c>
      <c r="I37" s="33">
        <v>187.77121733356759</v>
      </c>
      <c r="J37" s="33">
        <f t="shared" si="1"/>
        <v>0.15142755466144273</v>
      </c>
    </row>
    <row r="38" spans="2:10" x14ac:dyDescent="0.3">
      <c r="B38" s="108">
        <f t="shared" si="6"/>
        <v>22</v>
      </c>
      <c r="C38" s="32" t="s">
        <v>4292</v>
      </c>
      <c r="D38" s="32" t="str">
        <f t="shared" si="5"/>
        <v>22PKW (Erdgas)</v>
      </c>
      <c r="E38" s="111"/>
      <c r="F38" s="111"/>
      <c r="G38" s="111"/>
      <c r="H38" s="112"/>
      <c r="I38" s="111"/>
      <c r="J38" s="111">
        <f t="shared" si="1"/>
        <v>0</v>
      </c>
    </row>
    <row r="39" spans="2:10" x14ac:dyDescent="0.3">
      <c r="B39" s="108">
        <f t="shared" si="6"/>
        <v>22</v>
      </c>
      <c r="C39" s="32" t="s">
        <v>4290</v>
      </c>
      <c r="D39" s="32" t="str">
        <f t="shared" si="5"/>
        <v>22PKW (Elektro)</v>
      </c>
      <c r="E39" s="111"/>
      <c r="F39" s="111"/>
      <c r="G39" s="111"/>
      <c r="H39" s="112"/>
      <c r="I39" s="111"/>
      <c r="J39" s="111">
        <f t="shared" si="1"/>
        <v>0</v>
      </c>
    </row>
    <row r="40" spans="2:10" x14ac:dyDescent="0.3">
      <c r="B40" s="108">
        <f t="shared" si="6"/>
        <v>22</v>
      </c>
      <c r="C40" s="32" t="s">
        <v>4291</v>
      </c>
      <c r="D40" s="32" t="str">
        <f t="shared" si="5"/>
        <v>22PKW (Elektro-UZ46)</v>
      </c>
      <c r="E40" s="111"/>
      <c r="F40" s="111"/>
      <c r="G40" s="111"/>
      <c r="H40" s="112"/>
      <c r="I40" s="111"/>
      <c r="J40" s="111">
        <f t="shared" si="1"/>
        <v>0</v>
      </c>
    </row>
    <row r="41" spans="2:10" x14ac:dyDescent="0.3">
      <c r="B41" s="113">
        <f t="shared" si="6"/>
        <v>22</v>
      </c>
      <c r="C41" s="114" t="s">
        <v>11</v>
      </c>
      <c r="D41" s="35" t="str">
        <f t="shared" si="5"/>
        <v>22Summe</v>
      </c>
      <c r="E41" s="115">
        <f>SUM(E29:E40)</f>
        <v>6729.2220655680812</v>
      </c>
      <c r="F41" s="115">
        <f>SUM(F29:F40)</f>
        <v>3174.091730086333</v>
      </c>
      <c r="G41" s="115">
        <f>SUM(G29:G40)</f>
        <v>393.31943142823832</v>
      </c>
      <c r="H41" s="115">
        <f>SUM(H29:H40)</f>
        <v>580.63384344780309</v>
      </c>
      <c r="I41" s="115">
        <f>SUM(I29:I40)</f>
        <v>3219.1747151762356</v>
      </c>
      <c r="J41" s="115">
        <f t="shared" si="1"/>
        <v>730.04109791985661</v>
      </c>
    </row>
    <row r="42" spans="2:10" x14ac:dyDescent="0.3">
      <c r="B42" s="108">
        <v>23</v>
      </c>
      <c r="C42" s="32" t="s">
        <v>0</v>
      </c>
      <c r="D42" s="32" t="str">
        <f>CONCATENATE(B42,C42)</f>
        <v>23zu Fuß</v>
      </c>
      <c r="E42" s="33">
        <v>57.66452362314191</v>
      </c>
      <c r="F42" s="33">
        <v>4.4659147261200083</v>
      </c>
      <c r="G42" s="33">
        <v>2.472659223739976</v>
      </c>
      <c r="H42" s="109">
        <v>10.534605684314231</v>
      </c>
      <c r="I42" s="33">
        <v>135.46335071264659</v>
      </c>
      <c r="J42" s="33">
        <f t="shared" si="1"/>
        <v>1.027160387007602</v>
      </c>
    </row>
    <row r="43" spans="2:10" x14ac:dyDescent="0.3">
      <c r="B43" s="108">
        <f>B42</f>
        <v>23</v>
      </c>
      <c r="C43" s="32" t="s">
        <v>1</v>
      </c>
      <c r="D43" s="32" t="str">
        <f t="shared" ref="D43:D54" si="7">CONCATENATE(B43,C43)</f>
        <v>23Fahrrad</v>
      </c>
      <c r="E43" s="33">
        <v>74.788089920518445</v>
      </c>
      <c r="F43" s="33">
        <v>15.479499367887426</v>
      </c>
      <c r="G43" s="33">
        <v>0.15776672590591986</v>
      </c>
      <c r="H43" s="109">
        <v>7.8169496761644108</v>
      </c>
      <c r="I43" s="33">
        <v>89.659800888187064</v>
      </c>
      <c r="J43" s="33">
        <f t="shared" si="1"/>
        <v>3.5602848546141082</v>
      </c>
    </row>
    <row r="44" spans="2:10" x14ac:dyDescent="0.3">
      <c r="B44" s="108">
        <f t="shared" ref="B44:B54" si="8">B43</f>
        <v>23</v>
      </c>
      <c r="C44" s="32" t="s">
        <v>4372</v>
      </c>
      <c r="D44" s="32" t="str">
        <f t="shared" si="7"/>
        <v>23Moped/Motorrad</v>
      </c>
      <c r="E44" s="33">
        <v>30.002299427693988</v>
      </c>
      <c r="F44" s="33">
        <v>6.9259014027256969</v>
      </c>
      <c r="G44" s="33">
        <v>0.3013097957605686</v>
      </c>
      <c r="H44" s="109">
        <v>3.0309427047662449</v>
      </c>
      <c r="I44" s="33">
        <v>24.745016053918231</v>
      </c>
      <c r="J44" s="33">
        <f t="shared" si="1"/>
        <v>1.5929573226269103</v>
      </c>
    </row>
    <row r="45" spans="2:10" x14ac:dyDescent="0.3">
      <c r="B45" s="108">
        <f t="shared" si="8"/>
        <v>23</v>
      </c>
      <c r="C45" s="32" t="s">
        <v>2</v>
      </c>
      <c r="D45" s="32" t="str">
        <f t="shared" si="7"/>
        <v>23PKW LenkerIn</v>
      </c>
      <c r="E45" s="33">
        <v>3566.3637500800501</v>
      </c>
      <c r="F45" s="33">
        <v>2291.2934956483969</v>
      </c>
      <c r="G45" s="33">
        <v>66.094438986544304</v>
      </c>
      <c r="H45" s="109">
        <v>432.47089133035416</v>
      </c>
      <c r="I45" s="33">
        <v>1489.6821555803872</v>
      </c>
      <c r="J45" s="33">
        <f t="shared" si="1"/>
        <v>526.99750399913125</v>
      </c>
    </row>
    <row r="46" spans="2:10" x14ac:dyDescent="0.3">
      <c r="B46" s="108">
        <f t="shared" si="8"/>
        <v>23</v>
      </c>
      <c r="C46" s="32" t="s">
        <v>4316</v>
      </c>
      <c r="D46" s="32" t="str">
        <f t="shared" si="7"/>
        <v>23PKW MitfahrerIn</v>
      </c>
      <c r="E46" s="33">
        <v>1561.4711113387978</v>
      </c>
      <c r="F46" s="33">
        <v>155.14882921977502</v>
      </c>
      <c r="G46" s="33">
        <v>53.488157141292518</v>
      </c>
      <c r="H46" s="109">
        <v>285.26350576386966</v>
      </c>
      <c r="I46" s="33">
        <v>678.29407977967185</v>
      </c>
      <c r="J46" s="33">
        <f t="shared" si="1"/>
        <v>35.684230720548257</v>
      </c>
    </row>
    <row r="47" spans="2:10" x14ac:dyDescent="0.3">
      <c r="B47" s="108">
        <f t="shared" si="8"/>
        <v>23</v>
      </c>
      <c r="C47" s="32" t="s">
        <v>3</v>
      </c>
      <c r="D47" s="32" t="str">
        <f t="shared" si="7"/>
        <v>23Stadt-Regionalbus</v>
      </c>
      <c r="E47" s="33">
        <v>261.26563967186496</v>
      </c>
      <c r="F47" s="33">
        <v>100.3753161486682</v>
      </c>
      <c r="G47" s="33">
        <v>134.68412556486399</v>
      </c>
      <c r="H47" s="109">
        <v>3.4485805823078017</v>
      </c>
      <c r="I47" s="33">
        <v>66.472906170960087</v>
      </c>
      <c r="J47" s="33">
        <f t="shared" si="1"/>
        <v>23.086322714193688</v>
      </c>
    </row>
    <row r="48" spans="2:10" x14ac:dyDescent="0.3">
      <c r="B48" s="108">
        <f t="shared" si="8"/>
        <v>23</v>
      </c>
      <c r="C48" s="32" t="s">
        <v>4</v>
      </c>
      <c r="D48" s="32" t="str">
        <f t="shared" si="7"/>
        <v>23Straßenbahn/Ubahn</v>
      </c>
      <c r="E48" s="33">
        <v>108.01963575351884</v>
      </c>
      <c r="F48" s="33">
        <v>57.263758453201845</v>
      </c>
      <c r="G48" s="33">
        <v>12.84125216666504</v>
      </c>
      <c r="H48" s="109">
        <v>0.86963923992286218</v>
      </c>
      <c r="I48" s="33">
        <v>21.17375119220679</v>
      </c>
      <c r="J48" s="33">
        <f t="shared" si="1"/>
        <v>13.170664444236426</v>
      </c>
    </row>
    <row r="49" spans="2:10" x14ac:dyDescent="0.3">
      <c r="B49" s="108">
        <f t="shared" si="8"/>
        <v>23</v>
      </c>
      <c r="C49" s="32" t="s">
        <v>5</v>
      </c>
      <c r="D49" s="32" t="str">
        <f t="shared" si="7"/>
        <v>23Eisen-/Schnellbahn oder Fernzug</v>
      </c>
      <c r="E49" s="33">
        <v>411.30462480036061</v>
      </c>
      <c r="F49" s="33">
        <v>213.21026419182277</v>
      </c>
      <c r="G49" s="33">
        <v>170.81339805226946</v>
      </c>
      <c r="H49" s="109">
        <v>12.933764643374637</v>
      </c>
      <c r="I49" s="33">
        <v>131.70959040473312</v>
      </c>
      <c r="J49" s="33">
        <f t="shared" si="1"/>
        <v>49.03836076411924</v>
      </c>
    </row>
    <row r="50" spans="2:10" x14ac:dyDescent="0.3">
      <c r="B50" s="108">
        <f t="shared" si="8"/>
        <v>23</v>
      </c>
      <c r="C50" s="32" t="s">
        <v>6</v>
      </c>
      <c r="D50" s="32" t="str">
        <f t="shared" si="7"/>
        <v>23Reisebus</v>
      </c>
      <c r="E50" s="33">
        <v>15.624260772540492</v>
      </c>
      <c r="F50" s="33">
        <v>20.365916372465108</v>
      </c>
      <c r="G50" s="33">
        <v>3.886589746814572E-2</v>
      </c>
      <c r="H50" s="109">
        <v>0</v>
      </c>
      <c r="I50" s="33">
        <v>136.82812731903837</v>
      </c>
      <c r="J50" s="33">
        <f t="shared" si="1"/>
        <v>4.6841607656669755</v>
      </c>
    </row>
    <row r="51" spans="2:10" x14ac:dyDescent="0.3">
      <c r="B51" s="108">
        <f t="shared" si="8"/>
        <v>23</v>
      </c>
      <c r="C51" s="32" t="s">
        <v>4292</v>
      </c>
      <c r="D51" s="32" t="str">
        <f t="shared" si="7"/>
        <v>23PKW (Erdgas)</v>
      </c>
      <c r="E51" s="33"/>
      <c r="F51" s="33"/>
      <c r="G51" s="33"/>
      <c r="H51" s="109"/>
      <c r="I51" s="33"/>
      <c r="J51" s="33">
        <f t="shared" si="1"/>
        <v>0</v>
      </c>
    </row>
    <row r="52" spans="2:10" x14ac:dyDescent="0.3">
      <c r="B52" s="108">
        <f t="shared" si="8"/>
        <v>23</v>
      </c>
      <c r="C52" s="32" t="s">
        <v>4290</v>
      </c>
      <c r="D52" s="32" t="str">
        <f t="shared" si="7"/>
        <v>23PKW (Elektro)</v>
      </c>
      <c r="E52" s="111"/>
      <c r="F52" s="112"/>
      <c r="G52" s="112"/>
      <c r="H52" s="112"/>
      <c r="I52" s="112"/>
      <c r="J52" s="112">
        <f t="shared" si="1"/>
        <v>0</v>
      </c>
    </row>
    <row r="53" spans="2:10" x14ac:dyDescent="0.3">
      <c r="B53" s="108">
        <f t="shared" si="8"/>
        <v>23</v>
      </c>
      <c r="C53" s="32" t="s">
        <v>4291</v>
      </c>
      <c r="D53" s="32" t="str">
        <f t="shared" si="7"/>
        <v>23PKW (Elektro-UZ46)</v>
      </c>
      <c r="E53" s="111"/>
      <c r="F53" s="112"/>
      <c r="G53" s="112"/>
      <c r="H53" s="112"/>
      <c r="I53" s="112"/>
      <c r="J53" s="112">
        <f t="shared" si="1"/>
        <v>0</v>
      </c>
    </row>
    <row r="54" spans="2:10" x14ac:dyDescent="0.3">
      <c r="B54" s="113">
        <f t="shared" si="8"/>
        <v>23</v>
      </c>
      <c r="C54" s="114" t="s">
        <v>11</v>
      </c>
      <c r="D54" s="35" t="str">
        <f t="shared" si="7"/>
        <v>23Summe</v>
      </c>
      <c r="E54" s="115">
        <f>SUM(E42:E53)</f>
        <v>6086.5039353884868</v>
      </c>
      <c r="F54" s="115">
        <f>SUM(F42:F53)</f>
        <v>2864.528895531063</v>
      </c>
      <c r="G54" s="115">
        <f>SUM(G42:G53)</f>
        <v>440.89197355450995</v>
      </c>
      <c r="H54" s="115">
        <f>SUM(H42:H53)</f>
        <v>756.36887962507399</v>
      </c>
      <c r="I54" s="115">
        <f>SUM(I42:I53)</f>
        <v>2774.0287781017496</v>
      </c>
      <c r="J54" s="115">
        <f t="shared" si="1"/>
        <v>658.84164597214453</v>
      </c>
    </row>
    <row r="55" spans="2:10" x14ac:dyDescent="0.3">
      <c r="B55" s="108">
        <v>24</v>
      </c>
      <c r="C55" s="32" t="s">
        <v>0</v>
      </c>
      <c r="D55" s="32" t="str">
        <f>CONCATENATE(B55,C55)</f>
        <v>24zu Fuß</v>
      </c>
      <c r="E55" s="33">
        <v>37.581969718749939</v>
      </c>
      <c r="F55" s="33">
        <v>4.461081131591933</v>
      </c>
      <c r="G55" s="33">
        <v>4.9340605672626952</v>
      </c>
      <c r="H55" s="109">
        <v>5.403823387201161</v>
      </c>
      <c r="I55" s="33">
        <v>112.13038138348968</v>
      </c>
      <c r="J55" s="33">
        <f t="shared" si="1"/>
        <v>1.0260486602661447</v>
      </c>
    </row>
    <row r="56" spans="2:10" x14ac:dyDescent="0.3">
      <c r="B56" s="108">
        <f>B55</f>
        <v>24</v>
      </c>
      <c r="C56" s="32" t="s">
        <v>1</v>
      </c>
      <c r="D56" s="32" t="str">
        <f t="shared" ref="D56:D67" si="9">CONCATENATE(B56,C56)</f>
        <v>24Fahrrad</v>
      </c>
      <c r="E56" s="33">
        <v>29.930133384374773</v>
      </c>
      <c r="F56" s="33">
        <v>5.796471303877115</v>
      </c>
      <c r="G56" s="33">
        <v>0.32857654433591671</v>
      </c>
      <c r="H56" s="109">
        <v>2.620510239464152</v>
      </c>
      <c r="I56" s="33">
        <v>34.661646089179186</v>
      </c>
      <c r="J56" s="33">
        <f t="shared" si="1"/>
        <v>1.3331883998917364</v>
      </c>
    </row>
    <row r="57" spans="2:10" x14ac:dyDescent="0.3">
      <c r="B57" s="108">
        <f t="shared" ref="B57:B67" si="10">B56</f>
        <v>24</v>
      </c>
      <c r="C57" s="32" t="s">
        <v>4372</v>
      </c>
      <c r="D57" s="32" t="str">
        <f t="shared" si="9"/>
        <v>24Moped/Motorrad</v>
      </c>
      <c r="E57" s="33">
        <v>37.665195976841474</v>
      </c>
      <c r="F57" s="33">
        <v>6.3449275846538704</v>
      </c>
      <c r="G57" s="33">
        <v>0.2517483908601047</v>
      </c>
      <c r="H57" s="109">
        <v>8.6349386224622879</v>
      </c>
      <c r="I57" s="33">
        <v>80.043098173726705</v>
      </c>
      <c r="J57" s="33">
        <f t="shared" si="1"/>
        <v>1.4593333444703902</v>
      </c>
    </row>
    <row r="58" spans="2:10" x14ac:dyDescent="0.3">
      <c r="B58" s="108">
        <f t="shared" si="10"/>
        <v>24</v>
      </c>
      <c r="C58" s="32" t="s">
        <v>2</v>
      </c>
      <c r="D58" s="32" t="str">
        <f t="shared" si="9"/>
        <v>24PKW LenkerIn</v>
      </c>
      <c r="E58" s="33">
        <v>5497.6276535185407</v>
      </c>
      <c r="F58" s="33">
        <v>3730.0337060850716</v>
      </c>
      <c r="G58" s="33">
        <v>34.995435027762824</v>
      </c>
      <c r="H58" s="109">
        <v>499.00329786272044</v>
      </c>
      <c r="I58" s="33">
        <v>2069.5873563778223</v>
      </c>
      <c r="J58" s="33">
        <f t="shared" si="1"/>
        <v>857.90775239956645</v>
      </c>
    </row>
    <row r="59" spans="2:10" x14ac:dyDescent="0.3">
      <c r="B59" s="108">
        <f t="shared" si="10"/>
        <v>24</v>
      </c>
      <c r="C59" s="32" t="s">
        <v>4316</v>
      </c>
      <c r="D59" s="32" t="str">
        <f t="shared" si="9"/>
        <v>24PKW MitfahrerIn</v>
      </c>
      <c r="E59" s="33">
        <v>1998.5351049268129</v>
      </c>
      <c r="F59" s="33">
        <v>272.69821916079553</v>
      </c>
      <c r="G59" s="33">
        <v>85.030163005311792</v>
      </c>
      <c r="H59" s="109">
        <v>200.34838979812417</v>
      </c>
      <c r="I59" s="33">
        <v>806.3858020083552</v>
      </c>
      <c r="J59" s="33">
        <f t="shared" si="1"/>
        <v>62.720590406982978</v>
      </c>
    </row>
    <row r="60" spans="2:10" x14ac:dyDescent="0.3">
      <c r="B60" s="108">
        <f t="shared" si="10"/>
        <v>24</v>
      </c>
      <c r="C60" s="32" t="s">
        <v>3</v>
      </c>
      <c r="D60" s="32" t="str">
        <f t="shared" si="9"/>
        <v>24Stadt-Regionalbus</v>
      </c>
      <c r="E60" s="33">
        <v>217.2565974227044</v>
      </c>
      <c r="F60" s="33">
        <v>24.093884866961229</v>
      </c>
      <c r="G60" s="33">
        <v>106.4612778829941</v>
      </c>
      <c r="H60" s="109">
        <v>2.6385883797665941</v>
      </c>
      <c r="I60" s="33">
        <v>29.14231702039778</v>
      </c>
      <c r="J60" s="33">
        <f t="shared" si="1"/>
        <v>5.5415935194010828</v>
      </c>
    </row>
    <row r="61" spans="2:10" x14ac:dyDescent="0.3">
      <c r="B61" s="108">
        <f t="shared" si="10"/>
        <v>24</v>
      </c>
      <c r="C61" s="32" t="s">
        <v>4</v>
      </c>
      <c r="D61" s="32" t="str">
        <f t="shared" si="9"/>
        <v>24Straßenbahn/Ubahn</v>
      </c>
      <c r="E61" s="33">
        <v>53.768623836938019</v>
      </c>
      <c r="F61" s="33">
        <v>33.464490103442486</v>
      </c>
      <c r="G61" s="33">
        <v>6.120261994273025</v>
      </c>
      <c r="H61" s="109">
        <v>0</v>
      </c>
      <c r="I61" s="33">
        <v>6.0685660258524514</v>
      </c>
      <c r="J61" s="33">
        <f t="shared" si="1"/>
        <v>7.696832723791772</v>
      </c>
    </row>
    <row r="62" spans="2:10" x14ac:dyDescent="0.3">
      <c r="B62" s="108">
        <f t="shared" si="10"/>
        <v>24</v>
      </c>
      <c r="C62" s="32" t="s">
        <v>5</v>
      </c>
      <c r="D62" s="32" t="str">
        <f t="shared" si="9"/>
        <v>24Eisen-/Schnellbahn oder Fernzug</v>
      </c>
      <c r="E62" s="33">
        <v>289.0343709971537</v>
      </c>
      <c r="F62" s="33">
        <v>75.492229948923566</v>
      </c>
      <c r="G62" s="33">
        <v>82.944594529177266</v>
      </c>
      <c r="H62" s="109">
        <v>2.3384416430329553</v>
      </c>
      <c r="I62" s="33">
        <v>31.971517302751302</v>
      </c>
      <c r="J62" s="33">
        <f t="shared" si="1"/>
        <v>17.36321288825242</v>
      </c>
    </row>
    <row r="63" spans="2:10" x14ac:dyDescent="0.3">
      <c r="B63" s="108">
        <f t="shared" si="10"/>
        <v>24</v>
      </c>
      <c r="C63" s="32" t="s">
        <v>6</v>
      </c>
      <c r="D63" s="32" t="str">
        <f t="shared" si="9"/>
        <v>24Reisebus</v>
      </c>
      <c r="E63" s="33">
        <v>5.6638731843862029</v>
      </c>
      <c r="F63" s="33">
        <v>3.8968192025723258</v>
      </c>
      <c r="G63" s="33">
        <v>16.550277938328822</v>
      </c>
      <c r="H63" s="109">
        <v>0</v>
      </c>
      <c r="I63" s="33">
        <v>64.359049762296664</v>
      </c>
      <c r="J63" s="33">
        <f t="shared" si="1"/>
        <v>0.89626841659163503</v>
      </c>
    </row>
    <row r="64" spans="2:10" x14ac:dyDescent="0.3">
      <c r="B64" s="108">
        <f t="shared" si="10"/>
        <v>24</v>
      </c>
      <c r="C64" s="32" t="s">
        <v>4292</v>
      </c>
      <c r="D64" s="32" t="str">
        <f t="shared" si="9"/>
        <v>24PKW (Erdgas)</v>
      </c>
      <c r="E64" s="112"/>
      <c r="F64" s="112"/>
      <c r="G64" s="112"/>
      <c r="H64" s="112"/>
      <c r="I64" s="112"/>
      <c r="J64" s="112">
        <f t="shared" si="1"/>
        <v>0</v>
      </c>
    </row>
    <row r="65" spans="2:10" x14ac:dyDescent="0.3">
      <c r="B65" s="108">
        <f t="shared" si="10"/>
        <v>24</v>
      </c>
      <c r="C65" s="32" t="s">
        <v>4290</v>
      </c>
      <c r="D65" s="32" t="str">
        <f t="shared" si="9"/>
        <v>24PKW (Elektro)</v>
      </c>
      <c r="E65" s="112"/>
      <c r="F65" s="112"/>
      <c r="G65" s="112"/>
      <c r="H65" s="112"/>
      <c r="I65" s="112"/>
      <c r="J65" s="112">
        <f t="shared" si="1"/>
        <v>0</v>
      </c>
    </row>
    <row r="66" spans="2:10" x14ac:dyDescent="0.3">
      <c r="B66" s="108">
        <f t="shared" si="10"/>
        <v>24</v>
      </c>
      <c r="C66" s="32" t="s">
        <v>4291</v>
      </c>
      <c r="D66" s="32" t="str">
        <f t="shared" si="9"/>
        <v>24PKW (Elektro-UZ46)</v>
      </c>
      <c r="E66" s="112"/>
      <c r="F66" s="112"/>
      <c r="G66" s="112"/>
      <c r="H66" s="112"/>
      <c r="I66" s="112"/>
      <c r="J66" s="112">
        <f t="shared" si="1"/>
        <v>0</v>
      </c>
    </row>
    <row r="67" spans="2:10" x14ac:dyDescent="0.3">
      <c r="B67" s="113">
        <f t="shared" si="10"/>
        <v>24</v>
      </c>
      <c r="C67" s="114" t="s">
        <v>11</v>
      </c>
      <c r="D67" s="35" t="str">
        <f t="shared" si="9"/>
        <v>24Summe</v>
      </c>
      <c r="E67" s="115">
        <f>SUM(E55:E66)</f>
        <v>8167.0635229665022</v>
      </c>
      <c r="F67" s="115">
        <f>SUM(F55:F66)</f>
        <v>4156.28182938789</v>
      </c>
      <c r="G67" s="115">
        <f>SUM(G55:G66)</f>
        <v>337.61639588030653</v>
      </c>
      <c r="H67" s="115">
        <f>SUM(H55:H66)</f>
        <v>720.98798993277171</v>
      </c>
      <c r="I67" s="115">
        <f>SUM(I55:I66)</f>
        <v>3234.3497341438715</v>
      </c>
      <c r="J67" s="115">
        <f t="shared" si="1"/>
        <v>955.94482075921474</v>
      </c>
    </row>
    <row r="68" spans="2:10" x14ac:dyDescent="0.3">
      <c r="B68" s="108">
        <v>32</v>
      </c>
      <c r="C68" s="32" t="s">
        <v>0</v>
      </c>
      <c r="D68" s="32" t="str">
        <f>CONCATENATE(B68,C68)</f>
        <v>32zu Fuß</v>
      </c>
      <c r="E68" s="33">
        <v>111.78393493734464</v>
      </c>
      <c r="F68" s="33">
        <v>12.410583536207218</v>
      </c>
      <c r="G68" s="33">
        <v>9.746018565147752</v>
      </c>
      <c r="H68" s="109">
        <v>17.667301888567987</v>
      </c>
      <c r="I68" s="33">
        <v>181.65611300824423</v>
      </c>
      <c r="J68" s="33">
        <f t="shared" ref="J68:J131" si="11">F68*$J$1</f>
        <v>2.8544342133276603</v>
      </c>
    </row>
    <row r="69" spans="2:10" x14ac:dyDescent="0.3">
      <c r="B69" s="108">
        <f>B68</f>
        <v>32</v>
      </c>
      <c r="C69" s="32" t="s">
        <v>1</v>
      </c>
      <c r="D69" s="32" t="str">
        <f t="shared" ref="D69:D80" si="12">CONCATENATE(B69,C69)</f>
        <v>32Fahrrad</v>
      </c>
      <c r="E69" s="33">
        <v>67.394061276608653</v>
      </c>
      <c r="F69" s="33">
        <v>13.433627902831237</v>
      </c>
      <c r="G69" s="33">
        <v>7.2185349030210215</v>
      </c>
      <c r="H69" s="109">
        <v>12.04341999876943</v>
      </c>
      <c r="I69" s="33">
        <v>81.152765326691437</v>
      </c>
      <c r="J69" s="33">
        <f t="shared" si="11"/>
        <v>3.0897344176511847</v>
      </c>
    </row>
    <row r="70" spans="2:10" x14ac:dyDescent="0.3">
      <c r="B70" s="108">
        <f t="shared" ref="B70:B80" si="13">B69</f>
        <v>32</v>
      </c>
      <c r="C70" s="32" t="s">
        <v>4372</v>
      </c>
      <c r="D70" s="32" t="str">
        <f t="shared" si="12"/>
        <v>32Moped/Motorrad</v>
      </c>
      <c r="E70" s="33">
        <v>42.226490182858839</v>
      </c>
      <c r="F70" s="33">
        <v>15.076703731649088</v>
      </c>
      <c r="G70" s="33">
        <v>1.0194051629762682E-2</v>
      </c>
      <c r="H70" s="109">
        <v>1.4475938641708064</v>
      </c>
      <c r="I70" s="33">
        <v>17.738532877848655</v>
      </c>
      <c r="J70" s="33">
        <f t="shared" si="11"/>
        <v>3.4676418582792903</v>
      </c>
    </row>
    <row r="71" spans="2:10" x14ac:dyDescent="0.3">
      <c r="B71" s="108">
        <f t="shared" si="13"/>
        <v>32</v>
      </c>
      <c r="C71" s="32" t="s">
        <v>2</v>
      </c>
      <c r="D71" s="32" t="str">
        <f t="shared" si="12"/>
        <v>32PKW LenkerIn</v>
      </c>
      <c r="E71" s="33">
        <v>3984.9078962514723</v>
      </c>
      <c r="F71" s="33">
        <v>1711.7285771786915</v>
      </c>
      <c r="G71" s="33">
        <v>114.56438713750471</v>
      </c>
      <c r="H71" s="109">
        <v>254.0217503278721</v>
      </c>
      <c r="I71" s="33">
        <v>1138.7312714784448</v>
      </c>
      <c r="J71" s="33">
        <f t="shared" si="11"/>
        <v>393.69757275109907</v>
      </c>
    </row>
    <row r="72" spans="2:10" x14ac:dyDescent="0.3">
      <c r="B72" s="108">
        <f t="shared" si="13"/>
        <v>32</v>
      </c>
      <c r="C72" s="32" t="s">
        <v>4316</v>
      </c>
      <c r="D72" s="32" t="str">
        <f t="shared" si="12"/>
        <v>32PKW MitfahrerIn</v>
      </c>
      <c r="E72" s="33">
        <v>2535.3576465062724</v>
      </c>
      <c r="F72" s="33">
        <v>136.40838485657983</v>
      </c>
      <c r="G72" s="33">
        <v>27.508592664505869</v>
      </c>
      <c r="H72" s="109">
        <v>202.19991103300657</v>
      </c>
      <c r="I72" s="33">
        <v>1318.7427908958791</v>
      </c>
      <c r="J72" s="33">
        <f t="shared" si="11"/>
        <v>31.373928517013361</v>
      </c>
    </row>
    <row r="73" spans="2:10" x14ac:dyDescent="0.3">
      <c r="B73" s="108">
        <f t="shared" si="13"/>
        <v>32</v>
      </c>
      <c r="C73" s="32" t="s">
        <v>3</v>
      </c>
      <c r="D73" s="32" t="str">
        <f t="shared" si="12"/>
        <v>32Stadt-Regionalbus</v>
      </c>
      <c r="E73" s="33">
        <v>254.52292111751433</v>
      </c>
      <c r="F73" s="33">
        <v>121.69578023882632</v>
      </c>
      <c r="G73" s="33">
        <v>95.586903433089006</v>
      </c>
      <c r="H73" s="109">
        <v>4.9611411617363119</v>
      </c>
      <c r="I73" s="33">
        <v>58.358354253323355</v>
      </c>
      <c r="J73" s="33">
        <f t="shared" si="11"/>
        <v>27.990029454930053</v>
      </c>
    </row>
    <row r="74" spans="2:10" x14ac:dyDescent="0.3">
      <c r="B74" s="108">
        <f t="shared" si="13"/>
        <v>32</v>
      </c>
      <c r="C74" s="32" t="s">
        <v>4</v>
      </c>
      <c r="D74" s="32" t="str">
        <f t="shared" si="12"/>
        <v>32Straßenbahn/Ubahn</v>
      </c>
      <c r="E74" s="33">
        <v>175.56066525047797</v>
      </c>
      <c r="F74" s="33">
        <v>45.188430539286344</v>
      </c>
      <c r="G74" s="33">
        <v>3.9916048626284049</v>
      </c>
      <c r="H74" s="109">
        <v>0.82070678451701951</v>
      </c>
      <c r="I74" s="33">
        <v>61.02068539555551</v>
      </c>
      <c r="J74" s="33">
        <f t="shared" si="11"/>
        <v>10.393339024035859</v>
      </c>
    </row>
    <row r="75" spans="2:10" x14ac:dyDescent="0.3">
      <c r="B75" s="108">
        <f t="shared" si="13"/>
        <v>32</v>
      </c>
      <c r="C75" s="32" t="s">
        <v>5</v>
      </c>
      <c r="D75" s="32" t="str">
        <f t="shared" si="12"/>
        <v>32Eisen-/Schnellbahn oder Fernzug</v>
      </c>
      <c r="E75" s="33">
        <v>648.56473686660138</v>
      </c>
      <c r="F75" s="33">
        <v>479.51574579862336</v>
      </c>
      <c r="G75" s="33">
        <v>159.87963536108313</v>
      </c>
      <c r="H75" s="109">
        <v>10.551415005847877</v>
      </c>
      <c r="I75" s="33">
        <v>145.44714131845112</v>
      </c>
      <c r="J75" s="33">
        <f t="shared" si="11"/>
        <v>110.28862153368338</v>
      </c>
    </row>
    <row r="76" spans="2:10" x14ac:dyDescent="0.3">
      <c r="B76" s="108">
        <f t="shared" si="13"/>
        <v>32</v>
      </c>
      <c r="C76" s="32" t="s">
        <v>6</v>
      </c>
      <c r="D76" s="32" t="str">
        <f t="shared" si="12"/>
        <v>32Reisebus</v>
      </c>
      <c r="E76" s="33">
        <v>1.8096732200418819</v>
      </c>
      <c r="F76" s="33">
        <v>1.412366372860564</v>
      </c>
      <c r="G76" s="33">
        <v>0</v>
      </c>
      <c r="H76" s="109">
        <v>0</v>
      </c>
      <c r="I76" s="33">
        <v>27.287620219014347</v>
      </c>
      <c r="J76" s="33">
        <f t="shared" si="11"/>
        <v>0.32484426575792974</v>
      </c>
    </row>
    <row r="77" spans="2:10" x14ac:dyDescent="0.3">
      <c r="B77" s="108">
        <f t="shared" si="13"/>
        <v>32</v>
      </c>
      <c r="C77" s="32" t="s">
        <v>4292</v>
      </c>
      <c r="D77" s="32" t="str">
        <f t="shared" si="12"/>
        <v>32PKW (Erdgas)</v>
      </c>
      <c r="E77" s="112"/>
      <c r="F77" s="112"/>
      <c r="G77" s="112"/>
      <c r="H77" s="112"/>
      <c r="I77" s="112"/>
      <c r="J77" s="112">
        <f t="shared" si="11"/>
        <v>0</v>
      </c>
    </row>
    <row r="78" spans="2:10" x14ac:dyDescent="0.3">
      <c r="B78" s="108">
        <f t="shared" si="13"/>
        <v>32</v>
      </c>
      <c r="C78" s="32" t="s">
        <v>4290</v>
      </c>
      <c r="D78" s="32" t="str">
        <f t="shared" si="12"/>
        <v>32PKW (Elektro)</v>
      </c>
      <c r="E78" s="112"/>
      <c r="F78" s="112"/>
      <c r="G78" s="112"/>
      <c r="H78" s="112"/>
      <c r="I78" s="112"/>
      <c r="J78" s="112">
        <f t="shared" si="11"/>
        <v>0</v>
      </c>
    </row>
    <row r="79" spans="2:10" x14ac:dyDescent="0.3">
      <c r="B79" s="108">
        <f t="shared" si="13"/>
        <v>32</v>
      </c>
      <c r="C79" s="32" t="s">
        <v>4291</v>
      </c>
      <c r="D79" s="32" t="str">
        <f t="shared" si="12"/>
        <v>32PKW (Elektro-UZ46)</v>
      </c>
      <c r="E79" s="112"/>
      <c r="F79" s="112"/>
      <c r="G79" s="112"/>
      <c r="H79" s="112"/>
      <c r="I79" s="112"/>
      <c r="J79" s="112">
        <f t="shared" si="11"/>
        <v>0</v>
      </c>
    </row>
    <row r="80" spans="2:10" x14ac:dyDescent="0.3">
      <c r="B80" s="113">
        <f t="shared" si="13"/>
        <v>32</v>
      </c>
      <c r="C80" s="114" t="s">
        <v>11</v>
      </c>
      <c r="D80" s="35" t="str">
        <f t="shared" si="12"/>
        <v>32Summe</v>
      </c>
      <c r="E80" s="115">
        <f>SUM(E68:E79)</f>
        <v>7822.1280256091923</v>
      </c>
      <c r="F80" s="115">
        <f>SUM(F68:F79)</f>
        <v>2536.8702001555553</v>
      </c>
      <c r="G80" s="115">
        <f>SUM(G68:G79)</f>
        <v>418.50587097860966</v>
      </c>
      <c r="H80" s="115">
        <f>SUM(H68:H79)</f>
        <v>503.7132400644881</v>
      </c>
      <c r="I80" s="115">
        <f>SUM(I68:I79)</f>
        <v>3030.1352747734531</v>
      </c>
      <c r="J80" s="115">
        <f t="shared" si="11"/>
        <v>583.48014603577769</v>
      </c>
    </row>
    <row r="81" spans="2:10" x14ac:dyDescent="0.3">
      <c r="B81" s="108">
        <v>33</v>
      </c>
      <c r="C81" s="32" t="s">
        <v>0</v>
      </c>
      <c r="D81" s="32" t="str">
        <f>CONCATENATE(B81,C81)</f>
        <v>33zu Fuß</v>
      </c>
      <c r="E81" s="33">
        <v>83.77189315225958</v>
      </c>
      <c r="F81" s="33">
        <v>10.771872384119284</v>
      </c>
      <c r="G81" s="33">
        <v>7.4327027328889255</v>
      </c>
      <c r="H81" s="109">
        <v>9.1777276657671951</v>
      </c>
      <c r="I81" s="33">
        <v>135.98439073859612</v>
      </c>
      <c r="J81" s="33">
        <f t="shared" si="11"/>
        <v>2.4775306483474355</v>
      </c>
    </row>
    <row r="82" spans="2:10" x14ac:dyDescent="0.3">
      <c r="B82" s="108">
        <f>B81</f>
        <v>33</v>
      </c>
      <c r="C82" s="32" t="s">
        <v>1</v>
      </c>
      <c r="D82" s="32" t="str">
        <f t="shared" ref="D82:D93" si="14">CONCATENATE(B82,C82)</f>
        <v>33Fahrrad</v>
      </c>
      <c r="E82" s="33">
        <v>50.444462146041161</v>
      </c>
      <c r="F82" s="33">
        <v>6.6168302322196055</v>
      </c>
      <c r="G82" s="33">
        <v>1.6096995031183383</v>
      </c>
      <c r="H82" s="109">
        <v>3.9603301588288429</v>
      </c>
      <c r="I82" s="33">
        <v>132.6417066744398</v>
      </c>
      <c r="J82" s="33">
        <f t="shared" si="11"/>
        <v>1.5218709534105093</v>
      </c>
    </row>
    <row r="83" spans="2:10" x14ac:dyDescent="0.3">
      <c r="B83" s="108">
        <f t="shared" ref="B83:B93" si="15">B82</f>
        <v>33</v>
      </c>
      <c r="C83" s="32" t="s">
        <v>4372</v>
      </c>
      <c r="D83" s="32" t="str">
        <f t="shared" si="14"/>
        <v>33Moped/Motorrad</v>
      </c>
      <c r="E83" s="33">
        <v>71.192376320040879</v>
      </c>
      <c r="F83" s="33">
        <v>56.353277620931287</v>
      </c>
      <c r="G83" s="33">
        <v>1.5247102534308214</v>
      </c>
      <c r="H83" s="109">
        <v>2.0463114123783073</v>
      </c>
      <c r="I83" s="33">
        <v>21.949506325861982</v>
      </c>
      <c r="J83" s="33">
        <f t="shared" si="11"/>
        <v>12.961253852814197</v>
      </c>
    </row>
    <row r="84" spans="2:10" x14ac:dyDescent="0.3">
      <c r="B84" s="108">
        <f t="shared" si="15"/>
        <v>33</v>
      </c>
      <c r="C84" s="32" t="s">
        <v>2</v>
      </c>
      <c r="D84" s="32" t="str">
        <f t="shared" si="14"/>
        <v>33PKW LenkerIn</v>
      </c>
      <c r="E84" s="33">
        <v>3642.8375441528774</v>
      </c>
      <c r="F84" s="33">
        <v>2522.9014463155768</v>
      </c>
      <c r="G84" s="33">
        <v>41.817241428886071</v>
      </c>
      <c r="H84" s="109">
        <v>360.96864189581083</v>
      </c>
      <c r="I84" s="33">
        <v>1469.0291346581273</v>
      </c>
      <c r="J84" s="33">
        <f t="shared" si="11"/>
        <v>580.2673326525827</v>
      </c>
    </row>
    <row r="85" spans="2:10" x14ac:dyDescent="0.3">
      <c r="B85" s="108">
        <f t="shared" si="15"/>
        <v>33</v>
      </c>
      <c r="C85" s="32" t="s">
        <v>4316</v>
      </c>
      <c r="D85" s="32" t="str">
        <f t="shared" si="14"/>
        <v>33PKW MitfahrerIn</v>
      </c>
      <c r="E85" s="33">
        <v>1497.5622263071768</v>
      </c>
      <c r="F85" s="33">
        <v>178.29330178674113</v>
      </c>
      <c r="G85" s="33">
        <v>36.248779051379096</v>
      </c>
      <c r="H85" s="109">
        <v>144.81570149032504</v>
      </c>
      <c r="I85" s="33">
        <v>1096.9295163308354</v>
      </c>
      <c r="J85" s="33">
        <f t="shared" si="11"/>
        <v>41.00745941095046</v>
      </c>
    </row>
    <row r="86" spans="2:10" x14ac:dyDescent="0.3">
      <c r="B86" s="108">
        <f t="shared" si="15"/>
        <v>33</v>
      </c>
      <c r="C86" s="32" t="s">
        <v>3</v>
      </c>
      <c r="D86" s="32" t="str">
        <f t="shared" si="14"/>
        <v>33Stadt-Regionalbus</v>
      </c>
      <c r="E86" s="33">
        <v>299.22180553677066</v>
      </c>
      <c r="F86" s="33">
        <v>192.68716765666505</v>
      </c>
      <c r="G86" s="33">
        <v>124.62961515740317</v>
      </c>
      <c r="H86" s="109">
        <v>4.0830257740741924</v>
      </c>
      <c r="I86" s="33">
        <v>5.4488594114162874</v>
      </c>
      <c r="J86" s="33">
        <f t="shared" si="11"/>
        <v>44.318048561032967</v>
      </c>
    </row>
    <row r="87" spans="2:10" x14ac:dyDescent="0.3">
      <c r="B87" s="108">
        <f t="shared" si="15"/>
        <v>33</v>
      </c>
      <c r="C87" s="32" t="s">
        <v>4</v>
      </c>
      <c r="D87" s="32" t="str">
        <f t="shared" si="14"/>
        <v>33Straßenbahn/Ubahn</v>
      </c>
      <c r="E87" s="33">
        <v>38.420498028607248</v>
      </c>
      <c r="F87" s="33">
        <v>19.109337112868808</v>
      </c>
      <c r="G87" s="33">
        <v>10.731562718042053</v>
      </c>
      <c r="H87" s="109">
        <v>0.90446428025732528</v>
      </c>
      <c r="I87" s="33">
        <v>21.456580825839811</v>
      </c>
      <c r="J87" s="33">
        <f t="shared" si="11"/>
        <v>4.3951475359598255</v>
      </c>
    </row>
    <row r="88" spans="2:10" x14ac:dyDescent="0.3">
      <c r="B88" s="108">
        <f t="shared" si="15"/>
        <v>33</v>
      </c>
      <c r="C88" s="32" t="s">
        <v>5</v>
      </c>
      <c r="D88" s="32" t="str">
        <f t="shared" si="14"/>
        <v>33Eisen-/Schnellbahn oder Fernzug</v>
      </c>
      <c r="E88" s="33">
        <v>591.64108073378202</v>
      </c>
      <c r="F88" s="33">
        <v>365.02815155924515</v>
      </c>
      <c r="G88" s="33">
        <v>82.540227446944002</v>
      </c>
      <c r="H88" s="109">
        <v>9.8129817562630084</v>
      </c>
      <c r="I88" s="33">
        <v>131.84529947009577</v>
      </c>
      <c r="J88" s="33">
        <f t="shared" si="11"/>
        <v>83.956474858626393</v>
      </c>
    </row>
    <row r="89" spans="2:10" x14ac:dyDescent="0.3">
      <c r="B89" s="108">
        <f t="shared" si="15"/>
        <v>33</v>
      </c>
      <c r="C89" s="32" t="s">
        <v>6</v>
      </c>
      <c r="D89" s="32" t="str">
        <f t="shared" si="14"/>
        <v>33Reisebus</v>
      </c>
      <c r="E89" s="33">
        <v>96.814013834711048</v>
      </c>
      <c r="F89" s="33">
        <v>0</v>
      </c>
      <c r="G89" s="33">
        <v>0.41405310827540875</v>
      </c>
      <c r="H89" s="109">
        <v>0</v>
      </c>
      <c r="I89" s="33">
        <v>50.02304314309864</v>
      </c>
      <c r="J89" s="33">
        <f t="shared" si="11"/>
        <v>0</v>
      </c>
    </row>
    <row r="90" spans="2:10" x14ac:dyDescent="0.3">
      <c r="B90" s="108">
        <f t="shared" si="15"/>
        <v>33</v>
      </c>
      <c r="C90" s="32" t="s">
        <v>4292</v>
      </c>
      <c r="D90" s="32" t="str">
        <f t="shared" si="14"/>
        <v>33PKW (Erdgas)</v>
      </c>
      <c r="E90" s="112"/>
      <c r="F90" s="112"/>
      <c r="G90" s="112"/>
      <c r="H90" s="112"/>
      <c r="I90" s="112"/>
      <c r="J90" s="112">
        <f t="shared" si="11"/>
        <v>0</v>
      </c>
    </row>
    <row r="91" spans="2:10" x14ac:dyDescent="0.3">
      <c r="B91" s="108">
        <f t="shared" si="15"/>
        <v>33</v>
      </c>
      <c r="C91" s="32" t="s">
        <v>4290</v>
      </c>
      <c r="D91" s="32" t="str">
        <f t="shared" si="14"/>
        <v>33PKW (Elektro)</v>
      </c>
      <c r="E91" s="112"/>
      <c r="F91" s="112"/>
      <c r="G91" s="112"/>
      <c r="H91" s="112"/>
      <c r="I91" s="112"/>
      <c r="J91" s="112">
        <f t="shared" si="11"/>
        <v>0</v>
      </c>
    </row>
    <row r="92" spans="2:10" x14ac:dyDescent="0.3">
      <c r="B92" s="108">
        <f t="shared" si="15"/>
        <v>33</v>
      </c>
      <c r="C92" s="32" t="s">
        <v>4291</v>
      </c>
      <c r="D92" s="32" t="str">
        <f t="shared" si="14"/>
        <v>33PKW (Elektro-UZ46)</v>
      </c>
      <c r="E92" s="112"/>
      <c r="F92" s="112"/>
      <c r="G92" s="112"/>
      <c r="H92" s="112"/>
      <c r="I92" s="112"/>
      <c r="J92" s="112">
        <f t="shared" si="11"/>
        <v>0</v>
      </c>
    </row>
    <row r="93" spans="2:10" x14ac:dyDescent="0.3">
      <c r="B93" s="113">
        <f t="shared" si="15"/>
        <v>33</v>
      </c>
      <c r="C93" s="114" t="s">
        <v>11</v>
      </c>
      <c r="D93" s="35" t="str">
        <f t="shared" si="14"/>
        <v>33Summe</v>
      </c>
      <c r="E93" s="115">
        <f>SUM(E81:E92)</f>
        <v>6371.9059002122676</v>
      </c>
      <c r="F93" s="115">
        <f>SUM(F81:F92)</f>
        <v>3351.7613846683671</v>
      </c>
      <c r="G93" s="115">
        <f>SUM(G81:G92)</f>
        <v>306.94859140036789</v>
      </c>
      <c r="H93" s="115">
        <f>SUM(H81:H92)</f>
        <v>535.76918443370471</v>
      </c>
      <c r="I93" s="115">
        <f>SUM(I81:I92)</f>
        <v>3065.3080375783111</v>
      </c>
      <c r="J93" s="115">
        <f t="shared" si="11"/>
        <v>770.90511847372443</v>
      </c>
    </row>
    <row r="94" spans="2:10" x14ac:dyDescent="0.3">
      <c r="B94" s="108">
        <v>34</v>
      </c>
      <c r="C94" s="32" t="s">
        <v>0</v>
      </c>
      <c r="D94" s="32" t="str">
        <f>CONCATENATE(B94,C94)</f>
        <v>34zu Fuß</v>
      </c>
      <c r="E94" s="33">
        <v>67.730048605166488</v>
      </c>
      <c r="F94" s="33">
        <v>17.866923095178858</v>
      </c>
      <c r="G94" s="33">
        <v>15.28417140084178</v>
      </c>
      <c r="H94" s="109">
        <v>8.0133827235490873</v>
      </c>
      <c r="I94" s="33">
        <v>106.32596372540935</v>
      </c>
      <c r="J94" s="33">
        <f t="shared" si="11"/>
        <v>4.1093923118911375</v>
      </c>
    </row>
    <row r="95" spans="2:10" x14ac:dyDescent="0.3">
      <c r="B95" s="108">
        <f>B94</f>
        <v>34</v>
      </c>
      <c r="C95" s="32" t="s">
        <v>1</v>
      </c>
      <c r="D95" s="32" t="str">
        <f t="shared" ref="D95:D106" si="16">CONCATENATE(B95,C95)</f>
        <v>34Fahrrad</v>
      </c>
      <c r="E95" s="33">
        <v>45.576277144023031</v>
      </c>
      <c r="F95" s="33">
        <v>7.5802494031175751</v>
      </c>
      <c r="G95" s="33">
        <v>3.5584849290599152</v>
      </c>
      <c r="H95" s="109">
        <v>5.7438035529415803</v>
      </c>
      <c r="I95" s="33">
        <v>87.446295370176301</v>
      </c>
      <c r="J95" s="33">
        <f t="shared" si="11"/>
        <v>1.7434573627170424</v>
      </c>
    </row>
    <row r="96" spans="2:10" x14ac:dyDescent="0.3">
      <c r="B96" s="108">
        <f t="shared" ref="B96:B106" si="17">B95</f>
        <v>34</v>
      </c>
      <c r="C96" s="32" t="s">
        <v>4372</v>
      </c>
      <c r="D96" s="32" t="str">
        <f t="shared" si="16"/>
        <v>34Moped/Motorrad</v>
      </c>
      <c r="E96" s="33">
        <v>36.174437968788865</v>
      </c>
      <c r="F96" s="33">
        <v>14.400678052981331</v>
      </c>
      <c r="G96" s="33">
        <v>2.1723642441225959</v>
      </c>
      <c r="H96" s="109">
        <v>2.1571417712792269</v>
      </c>
      <c r="I96" s="33">
        <v>33.437991181875752</v>
      </c>
      <c r="J96" s="33">
        <f t="shared" si="11"/>
        <v>3.312155952185706</v>
      </c>
    </row>
    <row r="97" spans="2:10" x14ac:dyDescent="0.3">
      <c r="B97" s="108">
        <f t="shared" si="17"/>
        <v>34</v>
      </c>
      <c r="C97" s="32" t="s">
        <v>2</v>
      </c>
      <c r="D97" s="32" t="str">
        <f t="shared" si="16"/>
        <v>34PKW LenkerIn</v>
      </c>
      <c r="E97" s="33">
        <v>4433.5327643606097</v>
      </c>
      <c r="F97" s="33">
        <v>2584.9570006167096</v>
      </c>
      <c r="G97" s="33">
        <v>98.813941679357512</v>
      </c>
      <c r="H97" s="109">
        <v>429.52828149057393</v>
      </c>
      <c r="I97" s="33">
        <v>1578.3508594787352</v>
      </c>
      <c r="J97" s="33">
        <f t="shared" si="11"/>
        <v>594.54011014184323</v>
      </c>
    </row>
    <row r="98" spans="2:10" x14ac:dyDescent="0.3">
      <c r="B98" s="108">
        <f t="shared" si="17"/>
        <v>34</v>
      </c>
      <c r="C98" s="32" t="s">
        <v>4316</v>
      </c>
      <c r="D98" s="32" t="str">
        <f t="shared" si="16"/>
        <v>34PKW MitfahrerIn</v>
      </c>
      <c r="E98" s="33">
        <v>1965.1712161522876</v>
      </c>
      <c r="F98" s="33">
        <v>198.97497001128562</v>
      </c>
      <c r="G98" s="33">
        <v>62.519512836682949</v>
      </c>
      <c r="H98" s="109">
        <v>146.83313758899223</v>
      </c>
      <c r="I98" s="33">
        <v>1370.1598999449461</v>
      </c>
      <c r="J98" s="33">
        <f t="shared" si="11"/>
        <v>45.764243102595692</v>
      </c>
    </row>
    <row r="99" spans="2:10" x14ac:dyDescent="0.3">
      <c r="B99" s="108">
        <f t="shared" si="17"/>
        <v>34</v>
      </c>
      <c r="C99" s="32" t="s">
        <v>3</v>
      </c>
      <c r="D99" s="32" t="str">
        <f t="shared" si="16"/>
        <v>34Stadt-Regionalbus</v>
      </c>
      <c r="E99" s="33">
        <v>389.04103512837554</v>
      </c>
      <c r="F99" s="33">
        <v>187.5299904776559</v>
      </c>
      <c r="G99" s="33">
        <v>255.5829791719774</v>
      </c>
      <c r="H99" s="109">
        <v>8.2945982395357163</v>
      </c>
      <c r="I99" s="33">
        <v>120.68062642153029</v>
      </c>
      <c r="J99" s="33">
        <f t="shared" si="11"/>
        <v>43.13189780986086</v>
      </c>
    </row>
    <row r="100" spans="2:10" x14ac:dyDescent="0.3">
      <c r="B100" s="108">
        <f t="shared" si="17"/>
        <v>34</v>
      </c>
      <c r="C100" s="32" t="s">
        <v>4</v>
      </c>
      <c r="D100" s="32" t="str">
        <f t="shared" si="16"/>
        <v>34Straßenbahn/Ubahn</v>
      </c>
      <c r="E100" s="33">
        <v>172.35830637692456</v>
      </c>
      <c r="F100" s="33">
        <v>77.913824150157311</v>
      </c>
      <c r="G100" s="33">
        <v>1.6716092117346686</v>
      </c>
      <c r="H100" s="109">
        <v>0.20448725307510479</v>
      </c>
      <c r="I100" s="33">
        <v>5.4507328415477669</v>
      </c>
      <c r="J100" s="33">
        <f t="shared" si="11"/>
        <v>17.920179554536183</v>
      </c>
    </row>
    <row r="101" spans="2:10" x14ac:dyDescent="0.3">
      <c r="B101" s="108">
        <f t="shared" si="17"/>
        <v>34</v>
      </c>
      <c r="C101" s="32" t="s">
        <v>5</v>
      </c>
      <c r="D101" s="32" t="str">
        <f t="shared" si="16"/>
        <v>34Eisen-/Schnellbahn oder Fernzug</v>
      </c>
      <c r="E101" s="33">
        <v>455.00055339871653</v>
      </c>
      <c r="F101" s="33">
        <v>286.03733013079028</v>
      </c>
      <c r="G101" s="33">
        <v>77.731664421016049</v>
      </c>
      <c r="H101" s="109">
        <v>51.004653751597914</v>
      </c>
      <c r="I101" s="33">
        <v>79.208608630889699</v>
      </c>
      <c r="J101" s="33">
        <f t="shared" si="11"/>
        <v>65.788585930081766</v>
      </c>
    </row>
    <row r="102" spans="2:10" x14ac:dyDescent="0.3">
      <c r="B102" s="108">
        <f t="shared" si="17"/>
        <v>34</v>
      </c>
      <c r="C102" s="32" t="s">
        <v>6</v>
      </c>
      <c r="D102" s="32" t="str">
        <f t="shared" si="16"/>
        <v>34Reisebus</v>
      </c>
      <c r="E102" s="33">
        <v>48.085701347930325</v>
      </c>
      <c r="F102" s="33">
        <v>1.0076820395974797</v>
      </c>
      <c r="G102" s="33">
        <v>0.10888350663832304</v>
      </c>
      <c r="H102" s="109">
        <v>0</v>
      </c>
      <c r="I102" s="33">
        <v>23.049124789417601</v>
      </c>
      <c r="J102" s="33">
        <f t="shared" si="11"/>
        <v>0.23176686910742034</v>
      </c>
    </row>
    <row r="103" spans="2:10" x14ac:dyDescent="0.3">
      <c r="B103" s="108">
        <f t="shared" si="17"/>
        <v>34</v>
      </c>
      <c r="C103" s="32" t="s">
        <v>4292</v>
      </c>
      <c r="D103" s="32" t="str">
        <f t="shared" si="16"/>
        <v>34PKW (Erdgas)</v>
      </c>
      <c r="E103" s="112"/>
      <c r="F103" s="112"/>
      <c r="G103" s="112"/>
      <c r="H103" s="112"/>
      <c r="I103" s="112"/>
      <c r="J103" s="112">
        <f t="shared" si="11"/>
        <v>0</v>
      </c>
    </row>
    <row r="104" spans="2:10" x14ac:dyDescent="0.3">
      <c r="B104" s="108">
        <f t="shared" si="17"/>
        <v>34</v>
      </c>
      <c r="C104" s="32" t="s">
        <v>4290</v>
      </c>
      <c r="D104" s="32" t="str">
        <f t="shared" si="16"/>
        <v>34PKW (Elektro)</v>
      </c>
      <c r="E104" s="112"/>
      <c r="F104" s="112"/>
      <c r="G104" s="112"/>
      <c r="H104" s="112"/>
      <c r="I104" s="112"/>
      <c r="J104" s="112">
        <f t="shared" si="11"/>
        <v>0</v>
      </c>
    </row>
    <row r="105" spans="2:10" x14ac:dyDescent="0.3">
      <c r="B105" s="108">
        <f t="shared" si="17"/>
        <v>34</v>
      </c>
      <c r="C105" s="32" t="s">
        <v>4291</v>
      </c>
      <c r="D105" s="32" t="str">
        <f t="shared" si="16"/>
        <v>34PKW (Elektro-UZ46)</v>
      </c>
      <c r="E105" s="112"/>
      <c r="F105" s="112"/>
      <c r="G105" s="112"/>
      <c r="H105" s="112"/>
      <c r="I105" s="112"/>
      <c r="J105" s="112">
        <f t="shared" si="11"/>
        <v>0</v>
      </c>
    </row>
    <row r="106" spans="2:10" x14ac:dyDescent="0.3">
      <c r="B106" s="113">
        <f t="shared" si="17"/>
        <v>34</v>
      </c>
      <c r="C106" s="114" t="s">
        <v>11</v>
      </c>
      <c r="D106" s="35" t="str">
        <f t="shared" si="16"/>
        <v>34Summe</v>
      </c>
      <c r="E106" s="115">
        <f>SUM(E94:E105)</f>
        <v>7612.6703404828222</v>
      </c>
      <c r="F106" s="115">
        <f>SUM(F94:F105)</f>
        <v>3376.2686479774738</v>
      </c>
      <c r="G106" s="115">
        <f>SUM(G94:G105)</f>
        <v>517.44361140143121</v>
      </c>
      <c r="H106" s="115">
        <f>SUM(H94:H105)</f>
        <v>651.77948637154486</v>
      </c>
      <c r="I106" s="115">
        <f>SUM(I94:I105)</f>
        <v>3404.1101023845281</v>
      </c>
      <c r="J106" s="115">
        <f t="shared" si="11"/>
        <v>776.54178903481898</v>
      </c>
    </row>
    <row r="107" spans="2:10" x14ac:dyDescent="0.3">
      <c r="B107" s="108">
        <v>91</v>
      </c>
      <c r="C107" s="32" t="s">
        <v>0</v>
      </c>
      <c r="D107" s="32" t="str">
        <f>CONCATENATE(B107,C107)</f>
        <v>91zu Fuß</v>
      </c>
      <c r="E107" s="33">
        <v>132.23871297835063</v>
      </c>
      <c r="F107" s="33">
        <v>20.287257016273493</v>
      </c>
      <c r="G107" s="33">
        <v>10.950760156450402</v>
      </c>
      <c r="H107" s="109">
        <v>48.120645988205624</v>
      </c>
      <c r="I107" s="33">
        <v>151.17107112435485</v>
      </c>
      <c r="J107" s="33">
        <f t="shared" si="11"/>
        <v>4.6660691137429033</v>
      </c>
    </row>
    <row r="108" spans="2:10" x14ac:dyDescent="0.3">
      <c r="B108" s="108">
        <f>B107</f>
        <v>91</v>
      </c>
      <c r="C108" s="32" t="s">
        <v>1</v>
      </c>
      <c r="D108" s="32" t="str">
        <f t="shared" ref="D108:D119" si="18">CONCATENATE(B108,C108)</f>
        <v>91Fahrrad</v>
      </c>
      <c r="E108" s="33">
        <v>111.8593605493336</v>
      </c>
      <c r="F108" s="33">
        <v>41.701804838628448</v>
      </c>
      <c r="G108" s="33">
        <v>6.8051258373086485</v>
      </c>
      <c r="H108" s="109">
        <v>14.579023638116547</v>
      </c>
      <c r="I108" s="33">
        <v>81.61535008920518</v>
      </c>
      <c r="J108" s="33">
        <f t="shared" si="11"/>
        <v>9.591415112884544</v>
      </c>
    </row>
    <row r="109" spans="2:10" x14ac:dyDescent="0.3">
      <c r="B109" s="108">
        <f t="shared" ref="B109:B119" si="19">B108</f>
        <v>91</v>
      </c>
      <c r="C109" s="32" t="s">
        <v>4372</v>
      </c>
      <c r="D109" s="32" t="str">
        <f t="shared" si="18"/>
        <v>91Moped/Motorrad</v>
      </c>
      <c r="E109" s="33">
        <v>71.110721488657333</v>
      </c>
      <c r="F109" s="33">
        <v>3.2983631157324274</v>
      </c>
      <c r="G109" s="33">
        <v>0.20867042391198612</v>
      </c>
      <c r="H109" s="109">
        <v>1.1087056217842643E-2</v>
      </c>
      <c r="I109" s="33">
        <v>3.2896867328114552</v>
      </c>
      <c r="J109" s="33">
        <f t="shared" si="11"/>
        <v>0.75862351661845828</v>
      </c>
    </row>
    <row r="110" spans="2:10" x14ac:dyDescent="0.3">
      <c r="B110" s="108">
        <f t="shared" si="19"/>
        <v>91</v>
      </c>
      <c r="C110" s="32" t="s">
        <v>2</v>
      </c>
      <c r="D110" s="32" t="str">
        <f t="shared" si="18"/>
        <v>91PKW LenkerIn</v>
      </c>
      <c r="E110" s="33">
        <v>2075.289749727935</v>
      </c>
      <c r="F110" s="33">
        <v>711.80662256466906</v>
      </c>
      <c r="G110" s="33">
        <v>10.380613549813225</v>
      </c>
      <c r="H110" s="109">
        <v>187.74547198302892</v>
      </c>
      <c r="I110" s="33">
        <v>1076.986418207895</v>
      </c>
      <c r="J110" s="33">
        <f t="shared" si="11"/>
        <v>163.71552318987389</v>
      </c>
    </row>
    <row r="111" spans="2:10" x14ac:dyDescent="0.3">
      <c r="B111" s="108">
        <f t="shared" si="19"/>
        <v>91</v>
      </c>
      <c r="C111" s="32" t="s">
        <v>4316</v>
      </c>
      <c r="D111" s="32" t="str">
        <f t="shared" si="18"/>
        <v>91PKW MitfahrerIn</v>
      </c>
      <c r="E111" s="33">
        <v>1070.898069299102</v>
      </c>
      <c r="F111" s="33">
        <v>207.86122658904503</v>
      </c>
      <c r="G111" s="33">
        <v>24.58158772441109</v>
      </c>
      <c r="H111" s="109">
        <v>21.655686585213587</v>
      </c>
      <c r="I111" s="33">
        <v>530.21124836492083</v>
      </c>
      <c r="J111" s="33">
        <f t="shared" si="11"/>
        <v>47.80808211548036</v>
      </c>
    </row>
    <row r="112" spans="2:10" x14ac:dyDescent="0.3">
      <c r="B112" s="108">
        <f t="shared" si="19"/>
        <v>91</v>
      </c>
      <c r="C112" s="32" t="s">
        <v>3</v>
      </c>
      <c r="D112" s="32" t="str">
        <f t="shared" si="18"/>
        <v>91Stadt-Regionalbus</v>
      </c>
      <c r="E112" s="33">
        <v>208.16031099873805</v>
      </c>
      <c r="F112" s="33">
        <v>33.449403695500017</v>
      </c>
      <c r="G112" s="33">
        <v>21.559860162968249</v>
      </c>
      <c r="H112" s="109">
        <v>9.9251250334096373</v>
      </c>
      <c r="I112" s="33">
        <v>63.575609865924378</v>
      </c>
      <c r="J112" s="33">
        <f t="shared" si="11"/>
        <v>7.6933628499650046</v>
      </c>
    </row>
    <row r="113" spans="2:10" x14ac:dyDescent="0.3">
      <c r="B113" s="108">
        <f t="shared" si="19"/>
        <v>91</v>
      </c>
      <c r="C113" s="32" t="s">
        <v>4</v>
      </c>
      <c r="D113" s="32" t="str">
        <f t="shared" si="18"/>
        <v>91Straßenbahn/Ubahn</v>
      </c>
      <c r="E113" s="33">
        <v>862.26099211857934</v>
      </c>
      <c r="F113" s="33">
        <v>381.69343915818445</v>
      </c>
      <c r="G113" s="33">
        <v>89.838531140245479</v>
      </c>
      <c r="H113" s="109">
        <v>80.001976959793325</v>
      </c>
      <c r="I113" s="33">
        <v>394.61132913435853</v>
      </c>
      <c r="J113" s="33">
        <f t="shared" si="11"/>
        <v>87.78949100638242</v>
      </c>
    </row>
    <row r="114" spans="2:10" x14ac:dyDescent="0.3">
      <c r="B114" s="108">
        <f t="shared" si="19"/>
        <v>91</v>
      </c>
      <c r="C114" s="32" t="s">
        <v>5</v>
      </c>
      <c r="D114" s="32" t="str">
        <f t="shared" si="18"/>
        <v>91Eisen-/Schnellbahn oder Fernzug</v>
      </c>
      <c r="E114" s="33">
        <v>1912.1440126348257</v>
      </c>
      <c r="F114" s="33">
        <v>1155.1840505563457</v>
      </c>
      <c r="G114" s="33">
        <v>92.973831949689298</v>
      </c>
      <c r="H114" s="109">
        <v>9.798717363916019</v>
      </c>
      <c r="I114" s="33">
        <v>417.8998108218629</v>
      </c>
      <c r="J114" s="33">
        <f t="shared" si="11"/>
        <v>265.6923316279595</v>
      </c>
    </row>
    <row r="115" spans="2:10" x14ac:dyDescent="0.3">
      <c r="B115" s="108">
        <f t="shared" si="19"/>
        <v>91</v>
      </c>
      <c r="C115" s="32" t="s">
        <v>6</v>
      </c>
      <c r="D115" s="32" t="str">
        <f t="shared" si="18"/>
        <v>91Reisebus</v>
      </c>
      <c r="E115" s="33">
        <v>24.374131664416478</v>
      </c>
      <c r="F115" s="33">
        <v>0</v>
      </c>
      <c r="G115" s="33">
        <v>0</v>
      </c>
      <c r="H115" s="109">
        <v>0</v>
      </c>
      <c r="I115" s="33">
        <v>19.712561451070588</v>
      </c>
      <c r="J115" s="33">
        <f t="shared" si="11"/>
        <v>0</v>
      </c>
    </row>
    <row r="116" spans="2:10" x14ac:dyDescent="0.3">
      <c r="B116" s="108">
        <f t="shared" si="19"/>
        <v>91</v>
      </c>
      <c r="C116" s="32" t="s">
        <v>4292</v>
      </c>
      <c r="D116" s="32" t="str">
        <f t="shared" si="18"/>
        <v>91PKW (Erdgas)</v>
      </c>
      <c r="E116" s="112"/>
      <c r="F116" s="112"/>
      <c r="G116" s="112"/>
      <c r="H116" s="112"/>
      <c r="I116" s="112"/>
      <c r="J116" s="112">
        <f t="shared" si="11"/>
        <v>0</v>
      </c>
    </row>
    <row r="117" spans="2:10" x14ac:dyDescent="0.3">
      <c r="B117" s="108">
        <f t="shared" si="19"/>
        <v>91</v>
      </c>
      <c r="C117" s="32" t="s">
        <v>4290</v>
      </c>
      <c r="D117" s="32" t="str">
        <f t="shared" si="18"/>
        <v>91PKW (Elektro)</v>
      </c>
      <c r="E117" s="112"/>
      <c r="F117" s="112"/>
      <c r="G117" s="112"/>
      <c r="H117" s="112"/>
      <c r="I117" s="112"/>
      <c r="J117" s="112">
        <f t="shared" si="11"/>
        <v>0</v>
      </c>
    </row>
    <row r="118" spans="2:10" x14ac:dyDescent="0.3">
      <c r="B118" s="108">
        <f t="shared" si="19"/>
        <v>91</v>
      </c>
      <c r="C118" s="32" t="s">
        <v>4291</v>
      </c>
      <c r="D118" s="32" t="str">
        <f t="shared" si="18"/>
        <v>91PKW (Elektro-UZ46)</v>
      </c>
      <c r="E118" s="112"/>
      <c r="F118" s="112"/>
      <c r="G118" s="112"/>
      <c r="H118" s="112"/>
      <c r="I118" s="112"/>
      <c r="J118" s="112">
        <f t="shared" si="11"/>
        <v>0</v>
      </c>
    </row>
    <row r="119" spans="2:10" x14ac:dyDescent="0.3">
      <c r="B119" s="113">
        <f t="shared" si="19"/>
        <v>91</v>
      </c>
      <c r="C119" s="114" t="s">
        <v>11</v>
      </c>
      <c r="D119" s="35" t="str">
        <f t="shared" si="18"/>
        <v>91Summe</v>
      </c>
      <c r="E119" s="115">
        <f>SUM(E107:E118)</f>
        <v>6468.3360614599378</v>
      </c>
      <c r="F119" s="115">
        <f>SUM(F107:F118)</f>
        <v>2555.2821675343785</v>
      </c>
      <c r="G119" s="115">
        <f>SUM(G107:G118)</f>
        <v>257.29898094479836</v>
      </c>
      <c r="H119" s="115">
        <f>SUM(H107:H118)</f>
        <v>371.83773460790144</v>
      </c>
      <c r="I119" s="115">
        <f>SUM(I107:I118)</f>
        <v>2739.0730857924036</v>
      </c>
      <c r="J119" s="115">
        <f t="shared" si="11"/>
        <v>587.71489853290711</v>
      </c>
    </row>
    <row r="120" spans="2:10" x14ac:dyDescent="0.3">
      <c r="B120" s="108">
        <v>92</v>
      </c>
      <c r="C120" s="32" t="s">
        <v>0</v>
      </c>
      <c r="D120" s="32" t="str">
        <f>CONCATENATE(B120,C120)</f>
        <v>92zu Fuß</v>
      </c>
      <c r="E120" s="33">
        <v>104.42679298501349</v>
      </c>
      <c r="F120" s="33">
        <v>13.10903909275236</v>
      </c>
      <c r="G120" s="33">
        <v>8.242767550511731</v>
      </c>
      <c r="H120" s="109">
        <v>42.35953586698021</v>
      </c>
      <c r="I120" s="33">
        <v>170.47961016577432</v>
      </c>
      <c r="J120" s="33">
        <f t="shared" si="11"/>
        <v>3.0150789913330427</v>
      </c>
    </row>
    <row r="121" spans="2:10" x14ac:dyDescent="0.3">
      <c r="B121" s="108">
        <f>B120</f>
        <v>92</v>
      </c>
      <c r="C121" s="32" t="s">
        <v>1</v>
      </c>
      <c r="D121" s="32" t="str">
        <f t="shared" ref="D121:D132" si="20">CONCATENATE(B121,C121)</f>
        <v>92Fahrrad</v>
      </c>
      <c r="E121" s="33">
        <v>49.801477566311455</v>
      </c>
      <c r="F121" s="33">
        <v>19.480752812237455</v>
      </c>
      <c r="G121" s="33">
        <v>1.1779040845296702</v>
      </c>
      <c r="H121" s="109">
        <v>8.6549444368438291</v>
      </c>
      <c r="I121" s="33">
        <v>34.763672960564996</v>
      </c>
      <c r="J121" s="33">
        <f t="shared" si="11"/>
        <v>4.4805731468146144</v>
      </c>
    </row>
    <row r="122" spans="2:10" x14ac:dyDescent="0.3">
      <c r="B122" s="108">
        <f t="shared" ref="B122:B132" si="21">B121</f>
        <v>92</v>
      </c>
      <c r="C122" s="32" t="s">
        <v>4372</v>
      </c>
      <c r="D122" s="32" t="str">
        <f t="shared" si="20"/>
        <v>92Moped/Motorrad</v>
      </c>
      <c r="E122" s="33">
        <v>39.610635830912102</v>
      </c>
      <c r="F122" s="33">
        <v>9.7119626626787792</v>
      </c>
      <c r="G122" s="33">
        <v>1.3703708253842808</v>
      </c>
      <c r="H122" s="109">
        <v>1.2198964990880194</v>
      </c>
      <c r="I122" s="33">
        <v>26.336814129051628</v>
      </c>
      <c r="J122" s="33">
        <f t="shared" si="11"/>
        <v>2.2337514124161193</v>
      </c>
    </row>
    <row r="123" spans="2:10" x14ac:dyDescent="0.3">
      <c r="B123" s="108">
        <f t="shared" si="21"/>
        <v>92</v>
      </c>
      <c r="C123" s="32" t="s">
        <v>2</v>
      </c>
      <c r="D123" s="32" t="str">
        <f t="shared" si="20"/>
        <v>92PKW LenkerIn</v>
      </c>
      <c r="E123" s="33">
        <v>1623.1802268766198</v>
      </c>
      <c r="F123" s="33">
        <v>791.68317914203612</v>
      </c>
      <c r="G123" s="33">
        <v>13.269248883868883</v>
      </c>
      <c r="H123" s="109">
        <v>163.38372586903895</v>
      </c>
      <c r="I123" s="33">
        <v>822.56272122129735</v>
      </c>
      <c r="J123" s="33">
        <f t="shared" si="11"/>
        <v>182.0871312026683</v>
      </c>
    </row>
    <row r="124" spans="2:10" x14ac:dyDescent="0.3">
      <c r="B124" s="108">
        <f t="shared" si="21"/>
        <v>92</v>
      </c>
      <c r="C124" s="32" t="s">
        <v>4316</v>
      </c>
      <c r="D124" s="32" t="str">
        <f t="shared" si="20"/>
        <v>92PKW MitfahrerIn</v>
      </c>
      <c r="E124" s="33">
        <v>1095.624113457621</v>
      </c>
      <c r="F124" s="33">
        <v>70.215518849772039</v>
      </c>
      <c r="G124" s="33">
        <v>13.390836945853849</v>
      </c>
      <c r="H124" s="109">
        <v>66.870861539006043</v>
      </c>
      <c r="I124" s="33">
        <v>556.9552097847436</v>
      </c>
      <c r="J124" s="33">
        <f t="shared" si="11"/>
        <v>16.14956933544757</v>
      </c>
    </row>
    <row r="125" spans="2:10" x14ac:dyDescent="0.3">
      <c r="B125" s="108">
        <f t="shared" si="21"/>
        <v>92</v>
      </c>
      <c r="C125" s="32" t="s">
        <v>3</v>
      </c>
      <c r="D125" s="32" t="str">
        <f t="shared" si="20"/>
        <v>92Stadt-Regionalbus</v>
      </c>
      <c r="E125" s="33">
        <v>133.51152318845797</v>
      </c>
      <c r="F125" s="33">
        <v>79.820530634116224</v>
      </c>
      <c r="G125" s="33">
        <v>73.103748955391154</v>
      </c>
      <c r="H125" s="109">
        <v>10.816208308085224</v>
      </c>
      <c r="I125" s="33">
        <v>29.223352039856533</v>
      </c>
      <c r="J125" s="33">
        <f t="shared" si="11"/>
        <v>18.358722045846733</v>
      </c>
    </row>
    <row r="126" spans="2:10" x14ac:dyDescent="0.3">
      <c r="B126" s="108">
        <f t="shared" si="21"/>
        <v>92</v>
      </c>
      <c r="C126" s="32" t="s">
        <v>4</v>
      </c>
      <c r="D126" s="32" t="str">
        <f t="shared" si="20"/>
        <v>92Straßenbahn/Ubahn</v>
      </c>
      <c r="E126" s="33">
        <v>882.87588219465067</v>
      </c>
      <c r="F126" s="33">
        <v>400.51524444843852</v>
      </c>
      <c r="G126" s="33">
        <v>199.84583124820435</v>
      </c>
      <c r="H126" s="109">
        <v>95.839277605411269</v>
      </c>
      <c r="I126" s="33">
        <v>451.52253169092404</v>
      </c>
      <c r="J126" s="33">
        <f t="shared" si="11"/>
        <v>92.118506223140869</v>
      </c>
    </row>
    <row r="127" spans="2:10" x14ac:dyDescent="0.3">
      <c r="B127" s="108">
        <f t="shared" si="21"/>
        <v>92</v>
      </c>
      <c r="C127" s="32" t="s">
        <v>5</v>
      </c>
      <c r="D127" s="32" t="str">
        <f t="shared" si="20"/>
        <v>92Eisen-/Schnellbahn oder Fernzug</v>
      </c>
      <c r="E127" s="33">
        <v>679.1537369417382</v>
      </c>
      <c r="F127" s="33">
        <v>331.20135846051795</v>
      </c>
      <c r="G127" s="33">
        <v>35.317228968672083</v>
      </c>
      <c r="H127" s="109">
        <v>2.8800733648237484</v>
      </c>
      <c r="I127" s="33">
        <v>345.09842971000035</v>
      </c>
      <c r="J127" s="33">
        <f t="shared" si="11"/>
        <v>76.176312445919137</v>
      </c>
    </row>
    <row r="128" spans="2:10" x14ac:dyDescent="0.3">
      <c r="B128" s="108">
        <f t="shared" si="21"/>
        <v>92</v>
      </c>
      <c r="C128" s="32" t="s">
        <v>6</v>
      </c>
      <c r="D128" s="32" t="str">
        <f t="shared" si="20"/>
        <v>92Reisebus</v>
      </c>
      <c r="E128" s="33">
        <v>4.6211664148527613E-2</v>
      </c>
      <c r="F128" s="33">
        <v>0</v>
      </c>
      <c r="G128" s="33">
        <v>32.482398655027417</v>
      </c>
      <c r="H128" s="109">
        <v>0</v>
      </c>
      <c r="I128" s="33">
        <v>0</v>
      </c>
      <c r="J128" s="33">
        <f t="shared" si="11"/>
        <v>0</v>
      </c>
    </row>
    <row r="129" spans="2:10" x14ac:dyDescent="0.3">
      <c r="B129" s="108">
        <f t="shared" si="21"/>
        <v>92</v>
      </c>
      <c r="C129" s="32" t="s">
        <v>4292</v>
      </c>
      <c r="D129" s="32" t="str">
        <f t="shared" si="20"/>
        <v>92PKW (Erdgas)</v>
      </c>
      <c r="E129" s="112"/>
      <c r="F129" s="112"/>
      <c r="G129" s="112"/>
      <c r="H129" s="112"/>
      <c r="I129" s="112"/>
      <c r="J129" s="112">
        <f t="shared" si="11"/>
        <v>0</v>
      </c>
    </row>
    <row r="130" spans="2:10" x14ac:dyDescent="0.3">
      <c r="B130" s="108">
        <f t="shared" si="21"/>
        <v>92</v>
      </c>
      <c r="C130" s="32" t="s">
        <v>4290</v>
      </c>
      <c r="D130" s="32" t="str">
        <f t="shared" si="20"/>
        <v>92PKW (Elektro)</v>
      </c>
      <c r="E130" s="112"/>
      <c r="F130" s="112"/>
      <c r="G130" s="112"/>
      <c r="H130" s="112"/>
      <c r="I130" s="112"/>
      <c r="J130" s="112">
        <f t="shared" si="11"/>
        <v>0</v>
      </c>
    </row>
    <row r="131" spans="2:10" x14ac:dyDescent="0.3">
      <c r="B131" s="108">
        <f t="shared" si="21"/>
        <v>92</v>
      </c>
      <c r="C131" s="32" t="s">
        <v>4291</v>
      </c>
      <c r="D131" s="32" t="str">
        <f t="shared" si="20"/>
        <v>92PKW (Elektro-UZ46)</v>
      </c>
      <c r="E131" s="112"/>
      <c r="F131" s="112"/>
      <c r="G131" s="112"/>
      <c r="H131" s="112"/>
      <c r="I131" s="112"/>
      <c r="J131" s="112">
        <f t="shared" si="11"/>
        <v>0</v>
      </c>
    </row>
    <row r="132" spans="2:10" x14ac:dyDescent="0.3">
      <c r="B132" s="113">
        <f t="shared" si="21"/>
        <v>92</v>
      </c>
      <c r="C132" s="114" t="s">
        <v>11</v>
      </c>
      <c r="D132" s="35" t="str">
        <f t="shared" si="20"/>
        <v>92Summe</v>
      </c>
      <c r="E132" s="115">
        <f>SUM(E120:E131)</f>
        <v>4608.2306007054731</v>
      </c>
      <c r="F132" s="115">
        <f>SUM(F120:F131)</f>
        <v>1715.7375861025494</v>
      </c>
      <c r="G132" s="115">
        <f>SUM(G120:G131)</f>
        <v>378.20033611744338</v>
      </c>
      <c r="H132" s="115">
        <f>SUM(H120:H131)</f>
        <v>392.02452348927733</v>
      </c>
      <c r="I132" s="115">
        <f>SUM(I120:I131)</f>
        <v>2436.9423417022126</v>
      </c>
      <c r="J132" s="115">
        <f t="shared" ref="J132:J145" si="22">F132*$J$1</f>
        <v>394.61964480358637</v>
      </c>
    </row>
    <row r="133" spans="2:10" x14ac:dyDescent="0.3">
      <c r="B133" s="108">
        <v>93</v>
      </c>
      <c r="C133" s="32" t="s">
        <v>0</v>
      </c>
      <c r="D133" s="32" t="str">
        <f>CONCATENATE(B133,C133)</f>
        <v>93zu Fuß</v>
      </c>
      <c r="E133" s="33">
        <v>69.289455714318407</v>
      </c>
      <c r="F133" s="33">
        <v>16.08905647646397</v>
      </c>
      <c r="G133" s="33">
        <v>3.7809924487412157</v>
      </c>
      <c r="H133" s="33">
        <v>28.271150972584813</v>
      </c>
      <c r="I133" s="33">
        <v>117.28280708717271</v>
      </c>
      <c r="J133" s="33">
        <f t="shared" si="22"/>
        <v>3.7004829895867131</v>
      </c>
    </row>
    <row r="134" spans="2:10" x14ac:dyDescent="0.3">
      <c r="B134" s="108">
        <f>B133</f>
        <v>93</v>
      </c>
      <c r="C134" s="32" t="s">
        <v>1</v>
      </c>
      <c r="D134" s="32" t="str">
        <f t="shared" ref="D134:D145" si="23">CONCATENATE(B134,C134)</f>
        <v>93Fahrrad</v>
      </c>
      <c r="E134" s="33">
        <v>42.514287651442025</v>
      </c>
      <c r="F134" s="33">
        <v>16.68365764099681</v>
      </c>
      <c r="G134" s="33">
        <v>1.8068361788236011</v>
      </c>
      <c r="H134" s="33">
        <v>1.9269045693061417</v>
      </c>
      <c r="I134" s="33">
        <v>53.090360020117153</v>
      </c>
      <c r="J134" s="33">
        <f t="shared" si="22"/>
        <v>3.8372412574292665</v>
      </c>
    </row>
    <row r="135" spans="2:10" x14ac:dyDescent="0.3">
      <c r="B135" s="108">
        <f t="shared" ref="B135:B145" si="24">B134</f>
        <v>93</v>
      </c>
      <c r="C135" s="32" t="s">
        <v>4372</v>
      </c>
      <c r="D135" s="32" t="str">
        <f t="shared" si="23"/>
        <v>93Moped/Motorrad</v>
      </c>
      <c r="E135" s="33">
        <v>75.619585030553978</v>
      </c>
      <c r="F135" s="33">
        <v>35.693726466506313</v>
      </c>
      <c r="G135" s="33">
        <v>6.5822634995317033</v>
      </c>
      <c r="H135" s="33">
        <v>2.6585793725129321</v>
      </c>
      <c r="I135" s="33">
        <v>25.315911011708266</v>
      </c>
      <c r="J135" s="33">
        <f t="shared" si="22"/>
        <v>8.2095570872964529</v>
      </c>
    </row>
    <row r="136" spans="2:10" x14ac:dyDescent="0.3">
      <c r="B136" s="108">
        <f t="shared" si="24"/>
        <v>93</v>
      </c>
      <c r="C136" s="32" t="s">
        <v>2</v>
      </c>
      <c r="D136" s="32" t="str">
        <f t="shared" si="23"/>
        <v>93PKW LenkerIn</v>
      </c>
      <c r="E136" s="33">
        <v>2294.0138821623905</v>
      </c>
      <c r="F136" s="33">
        <v>864.23564478524122</v>
      </c>
      <c r="G136" s="33">
        <v>37.268091600646386</v>
      </c>
      <c r="H136" s="33">
        <v>246.09001134429801</v>
      </c>
      <c r="I136" s="33">
        <v>849.06989516658109</v>
      </c>
      <c r="J136" s="33">
        <f t="shared" si="22"/>
        <v>198.77419830060549</v>
      </c>
    </row>
    <row r="137" spans="2:10" x14ac:dyDescent="0.3">
      <c r="B137" s="108">
        <f t="shared" si="24"/>
        <v>93</v>
      </c>
      <c r="C137" s="32" t="s">
        <v>4316</v>
      </c>
      <c r="D137" s="32" t="str">
        <f t="shared" si="23"/>
        <v>93PKW MitfahrerIn</v>
      </c>
      <c r="E137" s="33">
        <v>1077.5031111786104</v>
      </c>
      <c r="F137" s="33">
        <v>61.326179739694197</v>
      </c>
      <c r="G137" s="33">
        <v>52.244828031112085</v>
      </c>
      <c r="H137" s="33">
        <v>108.34091019191847</v>
      </c>
      <c r="I137" s="33">
        <v>735.76326873512016</v>
      </c>
      <c r="J137" s="33">
        <f t="shared" si="22"/>
        <v>14.105021340129666</v>
      </c>
    </row>
    <row r="138" spans="2:10" x14ac:dyDescent="0.3">
      <c r="B138" s="108">
        <f t="shared" si="24"/>
        <v>93</v>
      </c>
      <c r="C138" s="32" t="s">
        <v>3</v>
      </c>
      <c r="D138" s="32" t="str">
        <f t="shared" si="23"/>
        <v>93Stadt-Regionalbus</v>
      </c>
      <c r="E138" s="33">
        <v>77.627504881246665</v>
      </c>
      <c r="F138" s="33">
        <v>8.8300866966063101</v>
      </c>
      <c r="G138" s="33">
        <v>18.875427447477279</v>
      </c>
      <c r="H138" s="33">
        <v>14.70825402154356</v>
      </c>
      <c r="I138" s="33">
        <v>45.114983052131059</v>
      </c>
      <c r="J138" s="33">
        <f t="shared" si="22"/>
        <v>2.0309199402194515</v>
      </c>
    </row>
    <row r="139" spans="2:10" x14ac:dyDescent="0.3">
      <c r="B139" s="108">
        <f t="shared" si="24"/>
        <v>93</v>
      </c>
      <c r="C139" s="32" t="s">
        <v>4</v>
      </c>
      <c r="D139" s="32" t="str">
        <f t="shared" si="23"/>
        <v>93Straßenbahn/Ubahn</v>
      </c>
      <c r="E139" s="33">
        <v>902.75763344229063</v>
      </c>
      <c r="F139" s="33">
        <v>397.93502290631159</v>
      </c>
      <c r="G139" s="33">
        <v>142.54879360776852</v>
      </c>
      <c r="H139" s="33">
        <v>152.85455653392981</v>
      </c>
      <c r="I139" s="33">
        <v>381.96051753364696</v>
      </c>
      <c r="J139" s="33">
        <f t="shared" si="22"/>
        <v>91.525055268451666</v>
      </c>
    </row>
    <row r="140" spans="2:10" x14ac:dyDescent="0.3">
      <c r="B140" s="108">
        <f t="shared" si="24"/>
        <v>93</v>
      </c>
      <c r="C140" s="32" t="s">
        <v>5</v>
      </c>
      <c r="D140" s="32" t="str">
        <f t="shared" si="23"/>
        <v>93Eisen-/Schnellbahn oder Fernzug</v>
      </c>
      <c r="E140" s="33">
        <v>713.43489183338659</v>
      </c>
      <c r="F140" s="33">
        <v>380.21884011321663</v>
      </c>
      <c r="G140" s="33">
        <v>91.691619230163923</v>
      </c>
      <c r="H140" s="33">
        <v>22.946926042106519</v>
      </c>
      <c r="I140" s="33">
        <v>254.70278818215783</v>
      </c>
      <c r="J140" s="33">
        <f t="shared" si="22"/>
        <v>87.450333226039831</v>
      </c>
    </row>
    <row r="141" spans="2:10" x14ac:dyDescent="0.3">
      <c r="B141" s="108">
        <f t="shared" si="24"/>
        <v>93</v>
      </c>
      <c r="C141" s="32" t="s">
        <v>6</v>
      </c>
      <c r="D141" s="32" t="str">
        <f t="shared" si="23"/>
        <v>93Reisebus</v>
      </c>
      <c r="E141" s="33">
        <v>8.557060472879737</v>
      </c>
      <c r="F141" s="33">
        <v>53.698129307534984</v>
      </c>
      <c r="G141" s="33">
        <v>0.21401197442242964</v>
      </c>
      <c r="H141" s="33">
        <v>0</v>
      </c>
      <c r="I141" s="33">
        <v>4.539476043105191</v>
      </c>
      <c r="J141" s="33">
        <f t="shared" si="22"/>
        <v>12.350569740733047</v>
      </c>
    </row>
    <row r="142" spans="2:10" x14ac:dyDescent="0.3">
      <c r="B142" s="108">
        <f t="shared" si="24"/>
        <v>93</v>
      </c>
      <c r="C142" s="32" t="s">
        <v>4292</v>
      </c>
      <c r="D142" s="32" t="str">
        <f t="shared" si="23"/>
        <v>93PKW (Erdgas)</v>
      </c>
      <c r="E142" s="112"/>
      <c r="F142" s="112"/>
      <c r="G142" s="112"/>
      <c r="H142" s="112"/>
      <c r="I142" s="112"/>
      <c r="J142" s="112">
        <f t="shared" si="22"/>
        <v>0</v>
      </c>
    </row>
    <row r="143" spans="2:10" x14ac:dyDescent="0.3">
      <c r="B143" s="108">
        <f t="shared" si="24"/>
        <v>93</v>
      </c>
      <c r="C143" s="32" t="s">
        <v>4290</v>
      </c>
      <c r="D143" s="32" t="str">
        <f t="shared" si="23"/>
        <v>93PKW (Elektro)</v>
      </c>
      <c r="E143" s="112"/>
      <c r="F143" s="112"/>
      <c r="G143" s="112"/>
      <c r="H143" s="112"/>
      <c r="I143" s="112"/>
      <c r="J143" s="112">
        <f t="shared" si="22"/>
        <v>0</v>
      </c>
    </row>
    <row r="144" spans="2:10" x14ac:dyDescent="0.3">
      <c r="B144" s="108">
        <f t="shared" si="24"/>
        <v>93</v>
      </c>
      <c r="C144" s="32" t="s">
        <v>4291</v>
      </c>
      <c r="D144" s="32" t="str">
        <f t="shared" si="23"/>
        <v>93PKW (Elektro-UZ46)</v>
      </c>
      <c r="E144" s="112"/>
      <c r="F144" s="112"/>
      <c r="G144" s="112"/>
      <c r="H144" s="112"/>
      <c r="I144" s="112"/>
      <c r="J144" s="112">
        <f t="shared" si="22"/>
        <v>0</v>
      </c>
    </row>
    <row r="145" spans="2:10" x14ac:dyDescent="0.3">
      <c r="B145" s="113">
        <f t="shared" si="24"/>
        <v>93</v>
      </c>
      <c r="C145" s="114" t="s">
        <v>11</v>
      </c>
      <c r="D145" s="35" t="str">
        <f t="shared" si="23"/>
        <v>93Summe</v>
      </c>
      <c r="E145" s="115">
        <f>SUM(E133:E144)</f>
        <v>5261.3174123671188</v>
      </c>
      <c r="F145" s="115">
        <f>SUM(F133:F144)</f>
        <v>1834.7103441325721</v>
      </c>
      <c r="G145" s="115">
        <f>SUM(G133:G144)</f>
        <v>355.0128640186872</v>
      </c>
      <c r="H145" s="115">
        <f>SUM(H133:H144)</f>
        <v>577.79729304820023</v>
      </c>
      <c r="I145" s="115">
        <f>SUM(I133:I144)</f>
        <v>2466.8400068317401</v>
      </c>
      <c r="J145" s="115">
        <f t="shared" si="22"/>
        <v>421.9833791504916</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0</vt:lpstr>
      <vt:lpstr>1_Berechnungen</vt:lpstr>
      <vt:lpstr>Gemeindeliste</vt:lpstr>
      <vt:lpstr>Datensatz AT Unterwegs</vt:lpstr>
    </vt:vector>
  </TitlesOfParts>
  <Company>Land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Oskar Mair am Tinkhof</dc:creator>
  <cp:lastModifiedBy>Robert Traunmüller</cp:lastModifiedBy>
  <dcterms:created xsi:type="dcterms:W3CDTF">2018-06-29T08:54:08Z</dcterms:created>
  <dcterms:modified xsi:type="dcterms:W3CDTF">2024-08-21T16:34:50Z</dcterms:modified>
</cp:coreProperties>
</file>