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0700" windowHeight="6165" activeTab="1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D13" i="2" l="1"/>
  <c r="H5" i="2"/>
  <c r="D17" i="2" l="1"/>
  <c r="C17" i="2"/>
  <c r="B17" i="2"/>
  <c r="D11" i="2" l="1"/>
  <c r="C11" i="2"/>
  <c r="B11" i="2"/>
  <c r="D10" i="2"/>
  <c r="C10" i="2"/>
  <c r="B10" i="2"/>
  <c r="D9" i="2"/>
  <c r="D14" i="2" s="1"/>
  <c r="C9" i="2"/>
  <c r="C14" i="2" s="1"/>
  <c r="B9" i="2"/>
  <c r="B14" i="2" s="1"/>
  <c r="C4" i="2"/>
  <c r="C13" i="2" s="1"/>
  <c r="C18" i="2" s="1"/>
  <c r="B4" i="2"/>
  <c r="B13" i="2" s="1"/>
  <c r="B18" i="2" s="1"/>
  <c r="D3" i="2"/>
  <c r="D4" i="2" s="1"/>
  <c r="C3" i="2"/>
  <c r="B3" i="2"/>
  <c r="B8" i="1"/>
  <c r="B7" i="1"/>
  <c r="B7" i="2" l="1"/>
  <c r="B15" i="2" s="1"/>
  <c r="B16" i="2" s="1"/>
  <c r="B19" i="2" s="1"/>
  <c r="B20" i="2" s="1"/>
  <c r="B21" i="2" s="1"/>
  <c r="B22" i="2" s="1"/>
  <c r="D18" i="2"/>
  <c r="D7" i="2"/>
  <c r="D15" i="2" s="1"/>
  <c r="C7" i="2"/>
  <c r="C15" i="2" s="1"/>
  <c r="C16" i="2" s="1"/>
  <c r="C19" i="2" s="1"/>
  <c r="C20" i="2" s="1"/>
  <c r="C21" i="2" s="1"/>
  <c r="C22" i="2" s="1"/>
  <c r="D16" i="2" l="1"/>
  <c r="D19" i="2" s="1"/>
  <c r="D20" i="2" s="1"/>
  <c r="D21" i="2" s="1"/>
  <c r="D22" i="2" s="1"/>
</calcChain>
</file>

<file path=xl/sharedStrings.xml><?xml version="1.0" encoding="utf-8"?>
<sst xmlns="http://schemas.openxmlformats.org/spreadsheetml/2006/main" count="50" uniqueCount="43">
  <si>
    <t>Wohnen</t>
  </si>
  <si>
    <t>Büro</t>
  </si>
  <si>
    <t>Ausbildung</t>
  </si>
  <si>
    <t>Person/m²NF</t>
  </si>
  <si>
    <t>Region 9 (Wien)</t>
  </si>
  <si>
    <t>Standort Pilzgasse Typ 93</t>
  </si>
  <si>
    <t>typ 93</t>
  </si>
  <si>
    <t>Auto</t>
  </si>
  <si>
    <t>Pkm</t>
  </si>
  <si>
    <t>Mitfahrer</t>
  </si>
  <si>
    <t>Moped</t>
  </si>
  <si>
    <t>Zuordnung</t>
  </si>
  <si>
    <t>%</t>
  </si>
  <si>
    <t>m² NGF</t>
  </si>
  <si>
    <t>Kindergarten</t>
  </si>
  <si>
    <t>Gesamt</t>
  </si>
  <si>
    <t>Nutzfläche</t>
  </si>
  <si>
    <t>Personenanzahl</t>
  </si>
  <si>
    <t>Annahme: Autos</t>
  </si>
  <si>
    <t>m²/Stellplatz</t>
  </si>
  <si>
    <t>Autoanzahl max</t>
  </si>
  <si>
    <t>Fahrleistung/auto</t>
  </si>
  <si>
    <t>anzahl auto</t>
  </si>
  <si>
    <t>km/a</t>
  </si>
  <si>
    <t>Die dem Auto zugeordnet wird</t>
  </si>
  <si>
    <t>km Autofahrer pro Jahr</t>
  </si>
  <si>
    <t>Pro Auto</t>
  </si>
  <si>
    <t>km/Auto</t>
  </si>
  <si>
    <t>Anteil emobilität</t>
  </si>
  <si>
    <t>km e-Mobilität Auto</t>
  </si>
  <si>
    <t>km emobil/Auto</t>
  </si>
  <si>
    <t>anzahl</t>
  </si>
  <si>
    <t>anteil</t>
  </si>
  <si>
    <t>Endenergiebedarf</t>
  </si>
  <si>
    <t>Bedarf e-auto</t>
  </si>
  <si>
    <t>kWh/km</t>
  </si>
  <si>
    <t>kWh/e-Auto</t>
  </si>
  <si>
    <t>Endenergiebedarf gesamt</t>
  </si>
  <si>
    <t>Anzahl e-Autos</t>
  </si>
  <si>
    <t>kWh/m²NF/a</t>
  </si>
  <si>
    <t>Endenergiebedarf spez.</t>
  </si>
  <si>
    <t>kWh/a</t>
  </si>
  <si>
    <t>(aus Stellplatzverordnung)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</si>
</sst>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3" fontId="1" fillId="0" borderId="0" xfId="1" applyNumberForma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69264</xdr:colOff>
      <xdr:row>27</xdr:row>
      <xdr:rowOff>152422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65760"/>
          <a:ext cx="5616624" cy="4724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179070</xdr:rowOff>
    </xdr:from>
    <xdr:to>
      <xdr:col>8</xdr:col>
      <xdr:colOff>304800</xdr:colOff>
      <xdr:row>45</xdr:row>
      <xdr:rowOff>180340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1070"/>
          <a:ext cx="7219950" cy="4001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27</xdr:row>
      <xdr:rowOff>57150</xdr:rowOff>
    </xdr:from>
    <xdr:to>
      <xdr:col>18</xdr:col>
      <xdr:colOff>452755</xdr:colOff>
      <xdr:row>46</xdr:row>
      <xdr:rowOff>16510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5200650"/>
          <a:ext cx="7282180" cy="3578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1000125</xdr:colOff>
      <xdr:row>46</xdr:row>
      <xdr:rowOff>66675</xdr:rowOff>
    </xdr:from>
    <xdr:to>
      <xdr:col>9</xdr:col>
      <xdr:colOff>217805</xdr:colOff>
      <xdr:row>68</xdr:row>
      <xdr:rowOff>164465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8829675"/>
          <a:ext cx="6894830" cy="4288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232410</xdr:colOff>
      <xdr:row>0</xdr:row>
      <xdr:rowOff>0</xdr:rowOff>
    </xdr:from>
    <xdr:to>
      <xdr:col>18</xdr:col>
      <xdr:colOff>250505</xdr:colOff>
      <xdr:row>25</xdr:row>
      <xdr:rowOff>75595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7560" y="0"/>
          <a:ext cx="7638095" cy="4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8"/>
  <sheetViews>
    <sheetView workbookViewId="0">
      <selection activeCell="B8" sqref="B8"/>
    </sheetView>
  </sheetViews>
  <sheetFormatPr baseColWidth="10" defaultRowHeight="15" x14ac:dyDescent="0.25"/>
  <sheetData>
    <row r="5" spans="2:4" x14ac:dyDescent="0.25">
      <c r="B5">
        <v>206</v>
      </c>
      <c r="C5">
        <v>371</v>
      </c>
      <c r="D5">
        <v>116</v>
      </c>
    </row>
    <row r="6" spans="2:4" x14ac:dyDescent="0.25">
      <c r="B6">
        <v>1040</v>
      </c>
      <c r="C6">
        <v>181</v>
      </c>
      <c r="D6">
        <v>60</v>
      </c>
    </row>
    <row r="7" spans="2:4" x14ac:dyDescent="0.25">
      <c r="B7">
        <f>B6*8760/1000</f>
        <v>9110.4</v>
      </c>
    </row>
    <row r="8" spans="2:4" x14ac:dyDescent="0.25">
      <c r="B8">
        <f>B7/B5</f>
        <v>44.225242718446601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4" sqref="J4"/>
    </sheetView>
  </sheetViews>
  <sheetFormatPr baseColWidth="10" defaultRowHeight="15" x14ac:dyDescent="0.25"/>
  <cols>
    <col min="1" max="1" width="23.7109375" customWidth="1"/>
  </cols>
  <sheetData>
    <row r="1" spans="1:8" x14ac:dyDescent="0.25">
      <c r="A1" t="s">
        <v>5</v>
      </c>
    </row>
    <row r="2" spans="1:8" x14ac:dyDescent="0.25">
      <c r="B2" t="s">
        <v>0</v>
      </c>
      <c r="C2" t="s">
        <v>1</v>
      </c>
      <c r="D2" t="s">
        <v>2</v>
      </c>
      <c r="G2" s="2" t="s">
        <v>0</v>
      </c>
      <c r="H2" s="2">
        <v>10000</v>
      </c>
    </row>
    <row r="3" spans="1:8" x14ac:dyDescent="0.25">
      <c r="A3" t="s">
        <v>13</v>
      </c>
      <c r="B3" s="5">
        <f>H2</f>
        <v>10000</v>
      </c>
      <c r="C3" s="5">
        <f>H4</f>
        <v>5000</v>
      </c>
      <c r="D3" s="5">
        <f>H3</f>
        <v>100</v>
      </c>
      <c r="E3" t="s">
        <v>3</v>
      </c>
      <c r="G3" s="2" t="s">
        <v>14</v>
      </c>
      <c r="H3" s="2">
        <v>100</v>
      </c>
    </row>
    <row r="4" spans="1:8" x14ac:dyDescent="0.25">
      <c r="A4" t="s">
        <v>16</v>
      </c>
      <c r="B4" s="5">
        <f>B3*$F4</f>
        <v>8500</v>
      </c>
      <c r="C4" s="5">
        <f>C3*$F4</f>
        <v>4250</v>
      </c>
      <c r="D4" s="5">
        <f>D3*$F4</f>
        <v>85</v>
      </c>
      <c r="E4" t="s">
        <v>12</v>
      </c>
      <c r="F4">
        <v>0.85</v>
      </c>
      <c r="G4" s="2" t="s">
        <v>1</v>
      </c>
      <c r="H4" s="2">
        <v>5000</v>
      </c>
    </row>
    <row r="5" spans="1:8" x14ac:dyDescent="0.25">
      <c r="G5" s="3" t="s">
        <v>15</v>
      </c>
      <c r="H5" s="4">
        <f>SUM(H2:H4)</f>
        <v>15100</v>
      </c>
    </row>
    <row r="6" spans="1:8" x14ac:dyDescent="0.25">
      <c r="A6" t="s">
        <v>4</v>
      </c>
      <c r="B6" s="1">
        <v>36.200000000000003</v>
      </c>
      <c r="C6" s="1">
        <v>5.8</v>
      </c>
      <c r="D6" s="1">
        <v>2.6</v>
      </c>
      <c r="E6" t="s">
        <v>3</v>
      </c>
    </row>
    <row r="7" spans="1:8" x14ac:dyDescent="0.25">
      <c r="A7" t="s">
        <v>17</v>
      </c>
      <c r="B7" s="6">
        <f>B4/B6</f>
        <v>234.80662983425412</v>
      </c>
      <c r="C7" s="6">
        <f>C4/C6</f>
        <v>732.75862068965523</v>
      </c>
      <c r="D7" s="6">
        <f>D4/D6</f>
        <v>32.692307692307693</v>
      </c>
    </row>
    <row r="8" spans="1:8" x14ac:dyDescent="0.25">
      <c r="A8" t="s">
        <v>11</v>
      </c>
      <c r="B8">
        <v>0.5</v>
      </c>
      <c r="C8">
        <v>0.17</v>
      </c>
      <c r="D8">
        <v>0.03</v>
      </c>
      <c r="E8" t="s">
        <v>12</v>
      </c>
    </row>
    <row r="9" spans="1:8" x14ac:dyDescent="0.25">
      <c r="A9" t="s">
        <v>6</v>
      </c>
      <c r="B9" s="5">
        <f t="shared" ref="B9:D11" si="0">$E9*B$8</f>
        <v>2145.5</v>
      </c>
      <c r="C9" s="5">
        <f t="shared" si="0"/>
        <v>729.47</v>
      </c>
      <c r="D9" s="5">
        <f t="shared" si="0"/>
        <v>128.72999999999999</v>
      </c>
      <c r="E9">
        <v>4291</v>
      </c>
      <c r="F9" t="s">
        <v>8</v>
      </c>
      <c r="G9" t="s">
        <v>7</v>
      </c>
    </row>
    <row r="10" spans="1:8" x14ac:dyDescent="0.25">
      <c r="B10" s="5">
        <f t="shared" si="0"/>
        <v>1017.5</v>
      </c>
      <c r="C10" s="5">
        <f t="shared" si="0"/>
        <v>345.95000000000005</v>
      </c>
      <c r="D10" s="5">
        <f t="shared" si="0"/>
        <v>61.05</v>
      </c>
      <c r="E10">
        <v>2035</v>
      </c>
      <c r="F10" t="s">
        <v>8</v>
      </c>
      <c r="G10" t="s">
        <v>9</v>
      </c>
    </row>
    <row r="11" spans="1:8" x14ac:dyDescent="0.25">
      <c r="B11" s="5">
        <f t="shared" si="0"/>
        <v>73</v>
      </c>
      <c r="C11" s="5">
        <f t="shared" si="0"/>
        <v>24.82</v>
      </c>
      <c r="D11" s="5">
        <f t="shared" si="0"/>
        <v>4.38</v>
      </c>
      <c r="E11">
        <v>146</v>
      </c>
      <c r="F11" t="s">
        <v>8</v>
      </c>
      <c r="G11" t="s">
        <v>10</v>
      </c>
    </row>
    <row r="12" spans="1:8" x14ac:dyDescent="0.25">
      <c r="A12" t="s">
        <v>18</v>
      </c>
      <c r="B12">
        <v>100</v>
      </c>
      <c r="C12">
        <v>100</v>
      </c>
      <c r="D12" s="7">
        <v>100</v>
      </c>
      <c r="E12" t="s">
        <v>19</v>
      </c>
      <c r="F12" t="s">
        <v>42</v>
      </c>
    </row>
    <row r="13" spans="1:8" x14ac:dyDescent="0.25">
      <c r="A13" t="s">
        <v>20</v>
      </c>
      <c r="B13">
        <f>ROUNDDOWN(B4/B12,0)</f>
        <v>85</v>
      </c>
      <c r="C13">
        <f>ROUNDDOWN(C4/C12,0)</f>
        <v>42</v>
      </c>
      <c r="D13">
        <f>ROUNDDOWN(D4/D12,0)</f>
        <v>0</v>
      </c>
      <c r="E13" t="s">
        <v>22</v>
      </c>
    </row>
    <row r="14" spans="1:8" x14ac:dyDescent="0.25">
      <c r="A14" t="s">
        <v>21</v>
      </c>
      <c r="B14">
        <f>B9</f>
        <v>2145.5</v>
      </c>
      <c r="C14">
        <f>C9</f>
        <v>729.47</v>
      </c>
      <c r="D14">
        <f>D9</f>
        <v>128.72999999999999</v>
      </c>
      <c r="E14" t="s">
        <v>23</v>
      </c>
      <c r="F14" t="s">
        <v>24</v>
      </c>
    </row>
    <row r="15" spans="1:8" x14ac:dyDescent="0.25">
      <c r="A15" t="s">
        <v>15</v>
      </c>
      <c r="B15" s="5">
        <f>B7*B9</f>
        <v>503777.62430939224</v>
      </c>
      <c r="C15" s="5">
        <f>C7*C9</f>
        <v>534525.43103448278</v>
      </c>
      <c r="D15" s="5">
        <f>D7*D9</f>
        <v>4208.4807692307686</v>
      </c>
      <c r="E15" t="s">
        <v>25</v>
      </c>
    </row>
    <row r="16" spans="1:8" x14ac:dyDescent="0.25">
      <c r="A16" t="s">
        <v>26</v>
      </c>
      <c r="B16" s="5">
        <f>B15/B13</f>
        <v>5926.7955801104972</v>
      </c>
      <c r="C16" s="5">
        <f>C15/C13</f>
        <v>12726.795977011494</v>
      </c>
      <c r="D16" s="5" t="e">
        <f>D15/D13</f>
        <v>#DIV/0!</v>
      </c>
      <c r="E16" t="s">
        <v>27</v>
      </c>
    </row>
    <row r="17" spans="1:8" x14ac:dyDescent="0.25">
      <c r="A17" t="s">
        <v>28</v>
      </c>
      <c r="B17">
        <f>0.5</f>
        <v>0.5</v>
      </c>
      <c r="C17">
        <f>0.5</f>
        <v>0.5</v>
      </c>
      <c r="D17">
        <f>0.5</f>
        <v>0.5</v>
      </c>
      <c r="E17" t="s">
        <v>32</v>
      </c>
    </row>
    <row r="18" spans="1:8" x14ac:dyDescent="0.25">
      <c r="A18" t="s">
        <v>38</v>
      </c>
      <c r="B18">
        <f>B17*B13</f>
        <v>42.5</v>
      </c>
      <c r="C18">
        <f>C17*C13</f>
        <v>21</v>
      </c>
      <c r="D18">
        <f>D17*D13</f>
        <v>0</v>
      </c>
      <c r="E18" t="s">
        <v>31</v>
      </c>
    </row>
    <row r="19" spans="1:8" x14ac:dyDescent="0.25">
      <c r="A19" t="s">
        <v>29</v>
      </c>
      <c r="B19" s="5">
        <f>B16</f>
        <v>5926.7955801104972</v>
      </c>
      <c r="C19" s="5">
        <f>C16</f>
        <v>12726.795977011494</v>
      </c>
      <c r="D19" s="5" t="e">
        <f>D16</f>
        <v>#DIV/0!</v>
      </c>
      <c r="E19" t="s">
        <v>30</v>
      </c>
    </row>
    <row r="20" spans="1:8" x14ac:dyDescent="0.25">
      <c r="A20" t="s">
        <v>33</v>
      </c>
      <c r="B20" s="5">
        <f>B19*$G20</f>
        <v>1007.5552486187846</v>
      </c>
      <c r="C20" s="5">
        <f>C19*$G20</f>
        <v>2163.555316091954</v>
      </c>
      <c r="D20" s="5" t="e">
        <f>D19*$G20</f>
        <v>#DIV/0!</v>
      </c>
      <c r="E20" t="s">
        <v>36</v>
      </c>
      <c r="F20" t="s">
        <v>34</v>
      </c>
      <c r="G20">
        <v>0.17</v>
      </c>
      <c r="H20" t="s">
        <v>35</v>
      </c>
    </row>
    <row r="21" spans="1:8" x14ac:dyDescent="0.25">
      <c r="A21" t="s">
        <v>37</v>
      </c>
      <c r="B21" s="5">
        <f>B20*B18</f>
        <v>42821.098066298349</v>
      </c>
      <c r="C21" s="5">
        <f>C20*C18</f>
        <v>45434.661637931036</v>
      </c>
      <c r="D21" s="5" t="e">
        <f>D20*D18</f>
        <v>#DIV/0!</v>
      </c>
      <c r="E21" t="s">
        <v>41</v>
      </c>
    </row>
    <row r="22" spans="1:8" x14ac:dyDescent="0.25">
      <c r="A22" t="s">
        <v>40</v>
      </c>
      <c r="B22" s="5">
        <f>B21/B4</f>
        <v>5.0377762430939237</v>
      </c>
      <c r="C22" s="5">
        <f>C21/C4</f>
        <v>10.690508620689656</v>
      </c>
      <c r="D22" s="5" t="e">
        <f>D21/D4</f>
        <v>#DIV/0!</v>
      </c>
      <c r="E22" t="s">
        <v>39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Zelger</dc:creator>
  <cp:lastModifiedBy>Simon Schneider</cp:lastModifiedBy>
  <dcterms:created xsi:type="dcterms:W3CDTF">2018-11-29T05:24:18Z</dcterms:created>
  <dcterms:modified xsi:type="dcterms:W3CDTF">2020-12-02T18:31:02Z</dcterms:modified>
</cp:coreProperties>
</file>