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6a2b77c064b2e56/Bureau/MBA Application/"/>
    </mc:Choice>
  </mc:AlternateContent>
  <xr:revisionPtr revIDLastSave="12" documentId="8_{1445F37C-2844-4767-962A-BEE9C58B272B}" xr6:coauthVersionLast="47" xr6:coauthVersionMax="47" xr10:uidLastSave="{A67327AD-0DFA-4FE7-A27B-C26899F796FA}"/>
  <bookViews>
    <workbookView xWindow="-108" yWindow="-108" windowWidth="23256" windowHeight="12456" activeTab="5" xr2:uid="{00000000-000D-0000-FFFF-FFFF00000000}"/>
  </bookViews>
  <sheets>
    <sheet name="Q3 a)" sheetId="9" r:id="rId1"/>
    <sheet name="Q2 answer a)" sheetId="8" r:id="rId2"/>
    <sheet name="Q2 a)" sheetId="2" r:id="rId3"/>
    <sheet name="Q1 a)" sheetId="3" r:id="rId4"/>
    <sheet name="Q1 answer a) b)" sheetId="4" r:id="rId5"/>
    <sheet name="Q1 answer b)" sheetId="5" r:id="rId6"/>
  </sheets>
  <definedNames>
    <definedName name="Market" localSheetId="2">'Q2 a)'!$K$4:$K$27</definedName>
    <definedName name="Portfolio" localSheetId="2">'Q2 a)'!$D$31:$H$31</definedName>
    <definedName name="Return" localSheetId="2">'Q2 a)'!$I$4:$I$27</definedName>
    <definedName name="solver_adj" localSheetId="3" hidden="1">'Q1 a)'!$A$2</definedName>
    <definedName name="solver_adj" localSheetId="5" hidden="1">'Q1 answer b)'!$A$2</definedName>
    <definedName name="solver_adj" localSheetId="2" hidden="1">'Q2 a)'!$E$2:$I$2</definedName>
    <definedName name="solver_adj" localSheetId="0" hidden="1">'Q3 a)'!$B$2:$F$7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5" hidden="1">1</definedName>
    <definedName name="solver_drv" localSheetId="2" hidden="1">2</definedName>
    <definedName name="solver_drv" localSheetId="0" hidden="1">2</definedName>
    <definedName name="solver_eng" localSheetId="3" hidden="1">1</definedName>
    <definedName name="solver_eng" localSheetId="5" hidden="1">3</definedName>
    <definedName name="solver_eng" localSheetId="2" hidden="1">3</definedName>
    <definedName name="solver_eng" localSheetId="0" hidden="1">2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lhs1" localSheetId="3" hidden="1">'Q1 a)'!$A$2</definedName>
    <definedName name="solver_lhs1" localSheetId="5" hidden="1">'Q1 answer b)'!$A$2</definedName>
    <definedName name="solver_lhs1" localSheetId="2" hidden="1">'Q2 a)'!$E$2:$I$2</definedName>
    <definedName name="solver_lhs1" localSheetId="0" hidden="1">'Q3 a)'!$B$2:$F$2</definedName>
    <definedName name="solver_lhs10" localSheetId="0" hidden="1">'Q3 a)'!$E$2:$E$7</definedName>
    <definedName name="solver_lhs11" localSheetId="0" hidden="1">'Q3 a)'!$F$2:$F$7</definedName>
    <definedName name="solver_lhs12" localSheetId="0" hidden="1">'Q3 a)'!$H$2</definedName>
    <definedName name="solver_lhs13" localSheetId="0" hidden="1">'Q3 a)'!$H$3</definedName>
    <definedName name="solver_lhs14" localSheetId="0" hidden="1">'Q3 a)'!$H$4</definedName>
    <definedName name="solver_lhs15" localSheetId="0" hidden="1">'Q3 a)'!$H$5</definedName>
    <definedName name="solver_lhs16" localSheetId="0" hidden="1">'Q3 a)'!$H$6</definedName>
    <definedName name="solver_lhs17" localSheetId="0" hidden="1">'Q3 a)'!$H$7</definedName>
    <definedName name="solver_lhs2" localSheetId="3" hidden="1">'Q1 a)'!$A$2</definedName>
    <definedName name="solver_lhs2" localSheetId="5" hidden="1">'Q1 answer b)'!$A$2</definedName>
    <definedName name="solver_lhs2" localSheetId="2" hidden="1">'Q2 a)'!$E$2:$I$2</definedName>
    <definedName name="solver_lhs2" localSheetId="0" hidden="1">'Q3 a)'!$B$2:$F$7</definedName>
    <definedName name="solver_lhs3" localSheetId="2" hidden="1">'Q2 a)'!$J$2</definedName>
    <definedName name="solver_lhs3" localSheetId="0" hidden="1">'Q3 a)'!$B$3:$F$3</definedName>
    <definedName name="solver_lhs4" localSheetId="2" hidden="1">'Q2 a)'!$J$2</definedName>
    <definedName name="solver_lhs4" localSheetId="0" hidden="1">'Q3 a)'!$B$4:$F$4</definedName>
    <definedName name="solver_lhs5" localSheetId="0" hidden="1">'Q3 a)'!$B$5:$F$5</definedName>
    <definedName name="solver_lhs6" localSheetId="0" hidden="1">'Q3 a)'!$B$6:$F$6</definedName>
    <definedName name="solver_lhs7" localSheetId="0" hidden="1">'Q3 a)'!$B$7:$F$7</definedName>
    <definedName name="solver_lhs8" localSheetId="0" hidden="1">'Q3 a)'!$C$2:$C$7</definedName>
    <definedName name="solver_lhs9" localSheetId="0" hidden="1">'Q3 a)'!$D$2:$D$7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sl" localSheetId="3" hidden="1">1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eg" localSheetId="0" hidden="1">2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um" localSheetId="3" hidden="1">2</definedName>
    <definedName name="solver_num" localSheetId="5" hidden="1">2</definedName>
    <definedName name="solver_num" localSheetId="2" hidden="1">4</definedName>
    <definedName name="solver_num" localSheetId="0" hidden="1">17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opt" localSheetId="3" hidden="1">'Q1 a)'!$B$2</definedName>
    <definedName name="solver_opt" localSheetId="5" hidden="1">'Q1 answer b)'!$B$2</definedName>
    <definedName name="solver_opt" localSheetId="2" hidden="1">'Q2 a)'!$K$32</definedName>
    <definedName name="solver_opt" localSheetId="0" hidden="1">'Q3 a)'!$H$11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5" hidden="1">1</definedName>
    <definedName name="solver_rbv" localSheetId="2" hidden="1">2</definedName>
    <definedName name="solver_rbv" localSheetId="0" hidden="1">2</definedName>
    <definedName name="solver_rel1" localSheetId="3" hidden="1">1</definedName>
    <definedName name="solver_rel1" localSheetId="5" hidden="1">1</definedName>
    <definedName name="solver_rel1" localSheetId="2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2" localSheetId="3" hidden="1">3</definedName>
    <definedName name="solver_rel2" localSheetId="5" hidden="1">3</definedName>
    <definedName name="solver_rel2" localSheetId="2" hidden="1">3</definedName>
    <definedName name="solver_rel2" localSheetId="0" hidden="1">5</definedName>
    <definedName name="solver_rel3" localSheetId="2" hidden="1">2</definedName>
    <definedName name="solver_rel3" localSheetId="0" hidden="1">2</definedName>
    <definedName name="solver_rel4" localSheetId="2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3" hidden="1">5</definedName>
    <definedName name="solver_rhs1" localSheetId="5" hidden="1">5</definedName>
    <definedName name="solver_rhs1" localSheetId="2" hidden="1">'Q2 a)'!$E$33:$I$33</definedName>
    <definedName name="solver_rhs1" localSheetId="0" hidden="1">1</definedName>
    <definedName name="solver_rhs10" localSheetId="0" hidden="1">1</definedName>
    <definedName name="solver_rhs11" localSheetId="0" hidden="1">1</definedName>
    <definedName name="solver_rhs12" localSheetId="0" hidden="1">'Q3 a)'!$I$2</definedName>
    <definedName name="solver_rhs13" localSheetId="0" hidden="1">'Q3 a)'!$I$3</definedName>
    <definedName name="solver_rhs14" localSheetId="0" hidden="1">'Q3 a)'!$I$4</definedName>
    <definedName name="solver_rhs15" localSheetId="0" hidden="1">'Q3 a)'!$I$5</definedName>
    <definedName name="solver_rhs16" localSheetId="0" hidden="1">'Q3 a)'!$I$6</definedName>
    <definedName name="solver_rhs17" localSheetId="0" hidden="1">'Q3 a)'!$I$7</definedName>
    <definedName name="solver_rhs2" localSheetId="3" hidden="1">0</definedName>
    <definedName name="solver_rhs2" localSheetId="5" hidden="1">0</definedName>
    <definedName name="solver_rhs2" localSheetId="2" hidden="1">'Q2 a)'!$E$31:$I$31</definedName>
    <definedName name="solver_rhs2" localSheetId="0" hidden="1">"binaire"</definedName>
    <definedName name="solver_rhs3" localSheetId="2" hidden="1">'Q2 a)'!$L$33</definedName>
    <definedName name="solver_rhs3" localSheetId="0" hidden="1">1</definedName>
    <definedName name="solver_rhs4" localSheetId="2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5" hidden="1">1</definedName>
    <definedName name="solver_scl" localSheetId="2" hidden="1">2</definedName>
    <definedName name="solver_scl" localSheetId="0" hidden="1">2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yp" localSheetId="3" hidden="1">1</definedName>
    <definedName name="solver_typ" localSheetId="5" hidden="1">1</definedName>
    <definedName name="solver_typ" localSheetId="2" hidden="1">1</definedName>
    <definedName name="solver_typ" localSheetId="0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5" hidden="1">3</definedName>
    <definedName name="solver_ver" localSheetId="2" hidden="1">3</definedName>
    <definedName name="solver_ver" localSheetId="0" hidden="1">3</definedName>
  </definedNames>
  <calcPr calcId="191028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7" i="9"/>
  <c r="H6" i="9"/>
  <c r="H5" i="9"/>
  <c r="H4" i="9"/>
  <c r="H3" i="9"/>
  <c r="H2" i="9"/>
  <c r="G8" i="9"/>
  <c r="P8" i="9"/>
  <c r="H11" i="9"/>
  <c r="J30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K32" i="2"/>
  <c r="J2" i="2"/>
  <c r="L33" i="2"/>
  <c r="B2" i="5"/>
  <c r="B2" i="3"/>
</calcChain>
</file>

<file path=xl/sharedStrings.xml><?xml version="1.0" encoding="utf-8"?>
<sst xmlns="http://schemas.openxmlformats.org/spreadsheetml/2006/main" count="233" uniqueCount="107">
  <si>
    <t>Beating the Market (Evolutionary Solver)</t>
  </si>
  <si>
    <t>Beat</t>
  </si>
  <si>
    <t>Market</t>
  </si>
  <si>
    <t>Quarter</t>
  </si>
  <si>
    <t>Year</t>
  </si>
  <si>
    <t>TCS</t>
  </si>
  <si>
    <t>BHEL</t>
  </si>
  <si>
    <t>RI</t>
  </si>
  <si>
    <t>DBL</t>
  </si>
  <si>
    <t>APL</t>
  </si>
  <si>
    <t>Return</t>
  </si>
  <si>
    <t>Market?</t>
  </si>
  <si>
    <t>(BSE)</t>
  </si>
  <si>
    <t>Q4</t>
  </si>
  <si>
    <t>Q3</t>
  </si>
  <si>
    <t>Q2</t>
  </si>
  <si>
    <t>Q1</t>
  </si>
  <si>
    <t>x</t>
  </si>
  <si>
    <t>Profit</t>
  </si>
  <si>
    <r>
      <t xml:space="preserve">Maximize Profit </t>
    </r>
    <r>
      <rPr>
        <sz val="13.3"/>
        <color rgb="FF0F1114"/>
        <rFont val="Calibri"/>
        <family val="2"/>
        <scheme val="minor"/>
      </rPr>
      <t>=x5−13x4+59x3−107x2+61x</t>
    </r>
  </si>
  <si>
    <t>Microsoft Excel 16.0 Rapport de solution</t>
  </si>
  <si>
    <t>Feuille : [vT8dEfvzSk6Pk5oMS480Ig_e6188b9a83dc47d793f47cb95b7e97a1_Beating-the-Market-Evolutionary-Solver-.xlsx]Feuil1</t>
  </si>
  <si>
    <t>Date du rapport : 2024-12-30 16:11:33</t>
  </si>
  <si>
    <t>Résultat : Le Solveur a convergé en probabilité vers une solution globale.</t>
  </si>
  <si>
    <t>Moteur du solveur</t>
  </si>
  <si>
    <t>Moteur : GRG non linéaire</t>
  </si>
  <si>
    <t>Heure de la solution : 0,203 secondes.</t>
  </si>
  <si>
    <t>Itérations : 0 Sous-problèmes : 4</t>
  </si>
  <si>
    <t>Options du solveur</t>
  </si>
  <si>
    <t>Temps max Illimité,  Itérations Illimité, Precision 0,000001, Échelle automatique</t>
  </si>
  <si>
    <t xml:space="preserve"> Convergence 0,0001, Taille de la population 100, Valeur de départ aléatoire 0, Dérivées - Transfert,  Multistart, Limites requises</t>
  </si>
  <si>
    <t>Sous-problèmes max Illimité, Solutions de nombre entier max Illimité, Tolérance des nombres entiers 1%, Supposé non négatif</t>
  </si>
  <si>
    <t>Cellule objectif (Max)</t>
  </si>
  <si>
    <t>Cellule</t>
  </si>
  <si>
    <t>Nom</t>
  </si>
  <si>
    <t>Valeur initiale</t>
  </si>
  <si>
    <t>Valeur finale</t>
  </si>
  <si>
    <t>Cellules variables</t>
  </si>
  <si>
    <t>Entier</t>
  </si>
  <si>
    <t>Contraintes</t>
  </si>
  <si>
    <t>Valeur de la cellule</t>
  </si>
  <si>
    <t>Formule</t>
  </si>
  <si>
    <t>État</t>
  </si>
  <si>
    <t>Marge</t>
  </si>
  <si>
    <t>$B$2</t>
  </si>
  <si>
    <t>$A$2</t>
  </si>
  <si>
    <t>Suite</t>
  </si>
  <si>
    <t>$A$2&lt;=5</t>
  </si>
  <si>
    <t>Non lié</t>
  </si>
  <si>
    <t>$A$2&gt;=0</t>
  </si>
  <si>
    <t>subject to</t>
  </si>
  <si>
    <t>x &gt;= 0</t>
  </si>
  <si>
    <t>x &lt;= 5</t>
  </si>
  <si>
    <t>Feuille : [term_III_Prescriptive Analytics-Models and Applications_JSMpeck.xlsx]SGA</t>
  </si>
  <si>
    <t>Temps max Illimité,  Itérations Illimité, Precision 0,000001</t>
  </si>
  <si>
    <t>$E$2</t>
  </si>
  <si>
    <t>$F$2</t>
  </si>
  <si>
    <t>$G$2</t>
  </si>
  <si>
    <t>$H$2</t>
  </si>
  <si>
    <t>$I$2</t>
  </si>
  <si>
    <t>$J$2</t>
  </si>
  <si>
    <t>$J$2=1</t>
  </si>
  <si>
    <t>Lié</t>
  </si>
  <si>
    <t>Number of quarters beating the market</t>
  </si>
  <si>
    <t>Portfolio weight %</t>
  </si>
  <si>
    <t>Date du rapport : 2024-12-30 21:54:55</t>
  </si>
  <si>
    <t>Résultat : Le Solveur ne peut pas améliorer la solution actuelle. Toutes les contraintes sont satisfaites.</t>
  </si>
  <si>
    <t>Moteur : Évolutionnaire</t>
  </si>
  <si>
    <t>Heure de la solution : 64,11 secondes.</t>
  </si>
  <si>
    <t>Itérations : 0 Sous-problèmes : 38449</t>
  </si>
  <si>
    <t xml:space="preserve"> Convergence 0,0001, Taille de la population 100, Valeur de départ aléatoire 0, Taux de mutation 0,075, Durée sans amélioration 30 s</t>
  </si>
  <si>
    <t>$K$32</t>
  </si>
  <si>
    <t>$J$2=$L$33</t>
  </si>
  <si>
    <t>$E$2&lt;=$E$33</t>
  </si>
  <si>
    <t>$F$2&lt;=$F$33</t>
  </si>
  <si>
    <t>$G$2&lt;=$G$33</t>
  </si>
  <si>
    <t>$H$2&lt;=$H$33</t>
  </si>
  <si>
    <t>$I$2&lt;=$I$33</t>
  </si>
  <si>
    <t>$E$2&gt;=$E$31</t>
  </si>
  <si>
    <t>$F$2&gt;=$F$31</t>
  </si>
  <si>
    <t>$G$2&gt;=$G$31</t>
  </si>
  <si>
    <t>$H$2&gt;=$H$31</t>
  </si>
  <si>
    <t>$I$2&gt;=$I$31</t>
  </si>
  <si>
    <t>Town</t>
  </si>
  <si>
    <t>Origin</t>
  </si>
  <si>
    <t>A</t>
  </si>
  <si>
    <t>B</t>
  </si>
  <si>
    <t>C</t>
  </si>
  <si>
    <t>D</t>
  </si>
  <si>
    <t>E</t>
  </si>
  <si>
    <t>Destination</t>
  </si>
  <si>
    <t>Total return</t>
  </si>
  <si>
    <t>J30</t>
  </si>
  <si>
    <t>E2:I2</t>
  </si>
  <si>
    <t>Onehundred%</t>
  </si>
  <si>
    <t>Onehundred%2</t>
  </si>
  <si>
    <t>SOMME(E2:I2)</t>
  </si>
  <si>
    <t>J2</t>
  </si>
  <si>
    <t>L33=J2</t>
  </si>
  <si>
    <t>RETURN</t>
  </si>
  <si>
    <t>J6:J29</t>
  </si>
  <si>
    <t>K32</t>
  </si>
  <si>
    <t>Cell names</t>
  </si>
  <si>
    <t>SUM</t>
  </si>
  <si>
    <t>Total Distance</t>
  </si>
  <si>
    <t>Sum incoming</t>
  </si>
  <si>
    <t>Sum 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</si>
</sst>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0"/>
      <color rgb="FF0F1114"/>
      <name val="Calibri"/>
      <family val="2"/>
      <scheme val="minor"/>
    </font>
    <font>
      <sz val="13.3"/>
      <color rgb="FF0F1114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rgb="FF0F1114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10" fontId="3" fillId="2" borderId="0" xfId="1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4" fillId="0" borderId="0" xfId="2" applyFont="1"/>
    <xf numFmtId="0" fontId="3" fillId="0" borderId="0" xfId="2" applyFont="1"/>
    <xf numFmtId="10" fontId="3" fillId="0" borderId="0" xfId="1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2" xfId="0" applyBorder="1"/>
    <xf numFmtId="0" fontId="8" fillId="0" borderId="1" xfId="0" applyFont="1" applyBorder="1" applyAlignment="1">
      <alignment horizontal="center"/>
    </xf>
    <xf numFmtId="0" fontId="0" fillId="0" borderId="3" xfId="0" applyBorder="1"/>
    <xf numFmtId="10" fontId="0" fillId="0" borderId="0" xfId="0" applyNumberFormat="1"/>
    <xf numFmtId="0" fontId="0" fillId="3" borderId="0" xfId="0" applyFill="1"/>
    <xf numFmtId="10" fontId="0" fillId="3" borderId="0" xfId="0" applyNumberFormat="1" applyFill="1"/>
    <xf numFmtId="10" fontId="0" fillId="0" borderId="3" xfId="0" applyNumberFormat="1" applyBorder="1"/>
    <xf numFmtId="10" fontId="0" fillId="0" borderId="2" xfId="0" applyNumberFormat="1" applyBorder="1"/>
    <xf numFmtId="10" fontId="3" fillId="0" borderId="0" xfId="2" applyNumberFormat="1" applyFont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5" fillId="4" borderId="7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5" xfId="0" applyFont="1" applyFill="1" applyBorder="1"/>
    <xf numFmtId="0" fontId="5" fillId="4" borderId="8" xfId="0" applyFont="1" applyFill="1" applyBorder="1"/>
    <xf numFmtId="0" fontId="5" fillId="4" borderId="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right"/>
    </xf>
  </cellXfs>
  <cellStyles count="3">
    <cellStyle name="Normal" xfId="0" builtinId="0"/>
    <cellStyle name="Normal_Beating the Market" xfId="2" xr:uid="{00000000-0005-0000-0000-000001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F2C6-89C1-45A5-99E3-9317CC1C08D1}">
  <dimension ref="A1:P11"/>
  <sheetViews>
    <sheetView workbookViewId="0">
      <selection activeCell="E9" sqref="E9"/>
    </sheetView>
  </sheetViews>
  <sheetFormatPr baseColWidth="10" defaultRowHeight="14.4"/>
  <sheetData>
    <row r="1" spans="1:16">
      <c r="A1" s="21" t="s">
        <v>83</v>
      </c>
      <c r="B1" s="22" t="s">
        <v>85</v>
      </c>
      <c r="C1" s="22" t="s">
        <v>86</v>
      </c>
      <c r="D1" s="22" t="s">
        <v>87</v>
      </c>
      <c r="E1" s="22" t="s">
        <v>88</v>
      </c>
      <c r="F1" s="22" t="s">
        <v>89</v>
      </c>
      <c r="G1" s="23" t="s">
        <v>90</v>
      </c>
      <c r="H1" s="33" t="s">
        <v>105</v>
      </c>
      <c r="I1" s="33" t="s">
        <v>106</v>
      </c>
      <c r="J1" s="21" t="s">
        <v>83</v>
      </c>
      <c r="K1" s="22" t="s">
        <v>85</v>
      </c>
      <c r="L1" s="22" t="s">
        <v>86</v>
      </c>
      <c r="M1" s="22" t="s">
        <v>87</v>
      </c>
      <c r="N1" s="22" t="s">
        <v>88</v>
      </c>
      <c r="O1" s="22" t="s">
        <v>89</v>
      </c>
      <c r="P1" s="23" t="s">
        <v>90</v>
      </c>
    </row>
    <row r="2" spans="1:16">
      <c r="A2" s="21" t="s">
        <v>84</v>
      </c>
      <c r="B2" s="23">
        <v>1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>
        <f>SUM(B2:B7)</f>
        <v>6</v>
      </c>
      <c r="I2">
        <f>SUM(B2:G2)</f>
        <v>5</v>
      </c>
      <c r="J2" s="21" t="s">
        <v>84</v>
      </c>
      <c r="K2" s="23">
        <v>50</v>
      </c>
      <c r="L2" s="23">
        <v>70</v>
      </c>
      <c r="M2" s="23">
        <v>60</v>
      </c>
      <c r="N2" s="23"/>
      <c r="O2" s="23"/>
      <c r="P2" s="23"/>
    </row>
    <row r="3" spans="1:16">
      <c r="A3" s="23" t="s">
        <v>85</v>
      </c>
      <c r="B3" s="23">
        <v>1</v>
      </c>
      <c r="C3" s="23">
        <v>1</v>
      </c>
      <c r="D3" s="23">
        <v>1</v>
      </c>
      <c r="E3" s="23">
        <v>1</v>
      </c>
      <c r="F3" s="23">
        <v>1</v>
      </c>
      <c r="G3" s="23">
        <v>0</v>
      </c>
      <c r="H3">
        <f>SUM(C2:C7)</f>
        <v>6</v>
      </c>
      <c r="I3">
        <f>SUM(B3:G3)</f>
        <v>5</v>
      </c>
      <c r="J3" s="23" t="s">
        <v>85</v>
      </c>
      <c r="K3" s="23"/>
      <c r="L3" s="23">
        <v>20</v>
      </c>
      <c r="M3" s="23"/>
      <c r="N3" s="23">
        <v>80</v>
      </c>
      <c r="O3" s="23"/>
      <c r="P3" s="23"/>
    </row>
    <row r="4" spans="1:16">
      <c r="A4" s="23" t="s">
        <v>86</v>
      </c>
      <c r="B4" s="23">
        <v>1</v>
      </c>
      <c r="C4" s="23">
        <v>1</v>
      </c>
      <c r="D4" s="23">
        <v>1</v>
      </c>
      <c r="E4" s="23">
        <v>1</v>
      </c>
      <c r="F4" s="23">
        <v>1</v>
      </c>
      <c r="G4" s="23">
        <v>0</v>
      </c>
      <c r="H4">
        <f>SUM(D2:D7)</f>
        <v>6</v>
      </c>
      <c r="I4">
        <f>SUM(B4:G4)</f>
        <v>5</v>
      </c>
      <c r="J4" s="23" t="s">
        <v>86</v>
      </c>
      <c r="K4" s="23"/>
      <c r="L4" s="23"/>
      <c r="M4" s="23">
        <v>30</v>
      </c>
      <c r="N4" s="23">
        <v>65</v>
      </c>
      <c r="O4" s="23">
        <v>50</v>
      </c>
      <c r="P4" s="23"/>
    </row>
    <row r="5" spans="1:16">
      <c r="A5" s="23" t="s">
        <v>87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0</v>
      </c>
      <c r="H5">
        <f>SUM(E2:E7)</f>
        <v>6</v>
      </c>
      <c r="I5">
        <f>SUM(B5:G5)</f>
        <v>5</v>
      </c>
      <c r="J5" s="23" t="s">
        <v>87</v>
      </c>
      <c r="K5" s="23"/>
      <c r="L5" s="23"/>
      <c r="M5" s="23"/>
      <c r="N5" s="23"/>
      <c r="O5" s="23">
        <v>60</v>
      </c>
      <c r="P5" s="23"/>
    </row>
    <row r="6" spans="1:16">
      <c r="A6" s="23" t="s">
        <v>88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>
        <f>SUM(F2:F7)</f>
        <v>6</v>
      </c>
      <c r="I6">
        <f>SUM(B6:G6)</f>
        <v>6</v>
      </c>
      <c r="J6" s="23" t="s">
        <v>88</v>
      </c>
      <c r="K6" s="23"/>
      <c r="L6" s="23"/>
      <c r="M6" s="23"/>
      <c r="N6" s="23"/>
      <c r="O6" s="23">
        <v>20</v>
      </c>
      <c r="P6" s="23">
        <v>70</v>
      </c>
    </row>
    <row r="7" spans="1:16">
      <c r="A7" s="23" t="s">
        <v>89</v>
      </c>
      <c r="B7" s="23">
        <v>1</v>
      </c>
      <c r="C7" s="23">
        <v>1</v>
      </c>
      <c r="D7" s="23">
        <v>1</v>
      </c>
      <c r="E7" s="23">
        <v>1</v>
      </c>
      <c r="F7" s="23">
        <v>1</v>
      </c>
      <c r="G7" s="23">
        <v>1</v>
      </c>
      <c r="H7">
        <f>SUM(G2:G7)</f>
        <v>2</v>
      </c>
      <c r="I7">
        <f>SUM(B7:G7)</f>
        <v>6</v>
      </c>
      <c r="J7" s="23" t="s">
        <v>89</v>
      </c>
      <c r="K7" s="23"/>
      <c r="L7" s="23"/>
      <c r="M7" s="23"/>
      <c r="N7" s="23"/>
      <c r="O7" s="23"/>
      <c r="P7" s="23">
        <v>80</v>
      </c>
    </row>
    <row r="8" spans="1:16">
      <c r="G8">
        <f>SUMPRODUCT(B2:G7)</f>
        <v>32</v>
      </c>
      <c r="P8">
        <f>SUMPRODUCT(K2:P7)</f>
        <v>655</v>
      </c>
    </row>
    <row r="10" spans="1:16">
      <c r="H10" s="32" t="s">
        <v>104</v>
      </c>
      <c r="I10" s="32"/>
    </row>
    <row r="11" spans="1:16">
      <c r="B11">
        <v>0</v>
      </c>
      <c r="C11">
        <v>0</v>
      </c>
      <c r="D11">
        <v>0</v>
      </c>
      <c r="E11">
        <v>0</v>
      </c>
      <c r="F11">
        <v>0</v>
      </c>
      <c r="H11" s="16">
        <f>SUMPRODUCT(G8,P8)</f>
        <v>20960</v>
      </c>
    </row>
  </sheetData>
  <mergeCells count="1">
    <mergeCell ref="H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88F8-1B30-4D25-8CEB-4DF9A3BE228D}">
  <dimension ref="A1:G41"/>
  <sheetViews>
    <sheetView showGridLines="0" workbookViewId="0"/>
  </sheetViews>
  <sheetFormatPr baseColWidth="10" defaultRowHeight="14.4"/>
  <cols>
    <col min="1" max="1" width="2.33203125" customWidth="1"/>
    <col min="2" max="2" width="6.5546875" bestFit="1" customWidth="1"/>
    <col min="3" max="3" width="16.109375" bestFit="1" customWidth="1"/>
    <col min="4" max="4" width="16.77734375" bestFit="1" customWidth="1"/>
    <col min="5" max="5" width="12.44140625" bestFit="1" customWidth="1"/>
    <col min="6" max="6" width="6.77734375" bestFit="1" customWidth="1"/>
    <col min="7" max="7" width="12" bestFit="1" customWidth="1"/>
  </cols>
  <sheetData>
    <row r="1" spans="1:5">
      <c r="A1" s="11" t="s">
        <v>20</v>
      </c>
    </row>
    <row r="2" spans="1:5">
      <c r="A2" s="11" t="s">
        <v>53</v>
      </c>
    </row>
    <row r="3" spans="1:5">
      <c r="A3" s="11" t="s">
        <v>65</v>
      </c>
    </row>
    <row r="4" spans="1:5">
      <c r="A4" s="11" t="s">
        <v>66</v>
      </c>
    </row>
    <row r="5" spans="1:5">
      <c r="A5" s="11" t="s">
        <v>24</v>
      </c>
    </row>
    <row r="6" spans="1:5">
      <c r="A6" s="11"/>
      <c r="B6" t="s">
        <v>67</v>
      </c>
    </row>
    <row r="7" spans="1:5">
      <c r="A7" s="11"/>
      <c r="B7" t="s">
        <v>68</v>
      </c>
    </row>
    <row r="8" spans="1:5">
      <c r="A8" s="11"/>
      <c r="B8" t="s">
        <v>69</v>
      </c>
    </row>
    <row r="9" spans="1:5">
      <c r="A9" s="11" t="s">
        <v>28</v>
      </c>
    </row>
    <row r="10" spans="1:5">
      <c r="B10" t="s">
        <v>54</v>
      </c>
    </row>
    <row r="11" spans="1:5">
      <c r="B11" t="s">
        <v>70</v>
      </c>
    </row>
    <row r="12" spans="1:5">
      <c r="B12" t="s">
        <v>31</v>
      </c>
    </row>
    <row r="14" spans="1:5" ht="15" thickBot="1">
      <c r="A14" t="s">
        <v>32</v>
      </c>
    </row>
    <row r="15" spans="1:5" ht="15" thickBot="1">
      <c r="B15" s="13" t="s">
        <v>33</v>
      </c>
      <c r="C15" s="13" t="s">
        <v>34</v>
      </c>
      <c r="D15" s="13" t="s">
        <v>35</v>
      </c>
      <c r="E15" s="13" t="s">
        <v>36</v>
      </c>
    </row>
    <row r="16" spans="1:5" ht="15" thickBot="1">
      <c r="B16" s="12" t="s">
        <v>71</v>
      </c>
      <c r="C16" s="12" t="s">
        <v>11</v>
      </c>
      <c r="D16" s="12">
        <v>16</v>
      </c>
      <c r="E16" s="12">
        <v>17</v>
      </c>
    </row>
    <row r="19" spans="1:7" ht="15" thickBot="1">
      <c r="A19" t="s">
        <v>37</v>
      </c>
    </row>
    <row r="20" spans="1:7" ht="15" thickBot="1">
      <c r="B20" s="13" t="s">
        <v>33</v>
      </c>
      <c r="C20" s="13" t="s">
        <v>34</v>
      </c>
      <c r="D20" s="13" t="s">
        <v>35</v>
      </c>
      <c r="E20" s="13" t="s">
        <v>36</v>
      </c>
      <c r="F20" s="13" t="s">
        <v>38</v>
      </c>
    </row>
    <row r="21" spans="1:7">
      <c r="B21" s="14" t="s">
        <v>55</v>
      </c>
      <c r="C21" s="14" t="s">
        <v>64</v>
      </c>
      <c r="D21" s="18">
        <v>0.2</v>
      </c>
      <c r="E21" s="18">
        <v>0.18004573583589156</v>
      </c>
      <c r="F21" s="14" t="s">
        <v>46</v>
      </c>
    </row>
    <row r="22" spans="1:7">
      <c r="B22" s="14" t="s">
        <v>56</v>
      </c>
      <c r="C22" s="14" t="s">
        <v>64</v>
      </c>
      <c r="D22" s="18">
        <v>0.2</v>
      </c>
      <c r="E22" s="18">
        <v>0.14442438904426311</v>
      </c>
      <c r="F22" s="14" t="s">
        <v>46</v>
      </c>
    </row>
    <row r="23" spans="1:7">
      <c r="B23" s="14" t="s">
        <v>57</v>
      </c>
      <c r="C23" s="14" t="s">
        <v>64</v>
      </c>
      <c r="D23" s="18">
        <v>0.2</v>
      </c>
      <c r="E23" s="18">
        <v>0.14182905286689584</v>
      </c>
      <c r="F23" s="14" t="s">
        <v>46</v>
      </c>
    </row>
    <row r="24" spans="1:7">
      <c r="B24" s="14" t="s">
        <v>58</v>
      </c>
      <c r="C24" s="14" t="s">
        <v>64</v>
      </c>
      <c r="D24" s="18">
        <v>0.2</v>
      </c>
      <c r="E24" s="18">
        <v>0.14686959342314768</v>
      </c>
      <c r="F24" s="14" t="s">
        <v>46</v>
      </c>
    </row>
    <row r="25" spans="1:7" ht="15" thickBot="1">
      <c r="B25" s="12" t="s">
        <v>59</v>
      </c>
      <c r="C25" s="12" t="s">
        <v>64</v>
      </c>
      <c r="D25" s="19">
        <v>0.2</v>
      </c>
      <c r="E25" s="19">
        <v>0.38730548026613049</v>
      </c>
      <c r="F25" s="12" t="s">
        <v>46</v>
      </c>
    </row>
    <row r="28" spans="1:7" ht="15" thickBot="1">
      <c r="A28" t="s">
        <v>39</v>
      </c>
    </row>
    <row r="29" spans="1:7" ht="15" thickBot="1">
      <c r="B29" s="13" t="s">
        <v>33</v>
      </c>
      <c r="C29" s="13" t="s">
        <v>34</v>
      </c>
      <c r="D29" s="13" t="s">
        <v>40</v>
      </c>
      <c r="E29" s="13" t="s">
        <v>41</v>
      </c>
      <c r="F29" s="13" t="s">
        <v>42</v>
      </c>
      <c r="G29" s="13" t="s">
        <v>43</v>
      </c>
    </row>
    <row r="30" spans="1:7">
      <c r="B30" s="14" t="s">
        <v>60</v>
      </c>
      <c r="C30" s="14" t="s">
        <v>64</v>
      </c>
      <c r="D30" s="18">
        <v>1.0004742514363287</v>
      </c>
      <c r="E30" s="14" t="s">
        <v>72</v>
      </c>
      <c r="F30" s="14" t="s">
        <v>62</v>
      </c>
      <c r="G30" s="14">
        <v>0</v>
      </c>
    </row>
    <row r="31" spans="1:7">
      <c r="B31" s="14" t="s">
        <v>60</v>
      </c>
      <c r="C31" s="14" t="s">
        <v>64</v>
      </c>
      <c r="D31" s="18">
        <v>1.0004742514363287</v>
      </c>
      <c r="E31" s="14" t="s">
        <v>61</v>
      </c>
      <c r="F31" s="14" t="s">
        <v>62</v>
      </c>
      <c r="G31" s="14">
        <v>0</v>
      </c>
    </row>
    <row r="32" spans="1:7">
      <c r="B32" s="14" t="s">
        <v>55</v>
      </c>
      <c r="C32" s="14" t="s">
        <v>64</v>
      </c>
      <c r="D32" s="18">
        <v>0.18004573583589156</v>
      </c>
      <c r="E32" s="14" t="s">
        <v>73</v>
      </c>
      <c r="F32" s="14" t="s">
        <v>48</v>
      </c>
      <c r="G32" s="14">
        <v>0.81995426416410844</v>
      </c>
    </row>
    <row r="33" spans="2:7">
      <c r="B33" s="14" t="s">
        <v>56</v>
      </c>
      <c r="C33" s="14" t="s">
        <v>64</v>
      </c>
      <c r="D33" s="18">
        <v>0.14442438904426311</v>
      </c>
      <c r="E33" s="14" t="s">
        <v>74</v>
      </c>
      <c r="F33" s="14" t="s">
        <v>48</v>
      </c>
      <c r="G33" s="14">
        <v>0.85557561095573686</v>
      </c>
    </row>
    <row r="34" spans="2:7">
      <c r="B34" s="14" t="s">
        <v>57</v>
      </c>
      <c r="C34" s="14" t="s">
        <v>64</v>
      </c>
      <c r="D34" s="18">
        <v>0.14182905286689584</v>
      </c>
      <c r="E34" s="14" t="s">
        <v>75</v>
      </c>
      <c r="F34" s="14" t="s">
        <v>48</v>
      </c>
      <c r="G34" s="14">
        <v>0.85817094713310416</v>
      </c>
    </row>
    <row r="35" spans="2:7">
      <c r="B35" s="14" t="s">
        <v>58</v>
      </c>
      <c r="C35" s="14" t="s">
        <v>64</v>
      </c>
      <c r="D35" s="18">
        <v>0.14686959342314768</v>
      </c>
      <c r="E35" s="14" t="s">
        <v>76</v>
      </c>
      <c r="F35" s="14" t="s">
        <v>48</v>
      </c>
      <c r="G35" s="14">
        <v>0.85313040657685235</v>
      </c>
    </row>
    <row r="36" spans="2:7">
      <c r="B36" s="14" t="s">
        <v>59</v>
      </c>
      <c r="C36" s="14" t="s">
        <v>64</v>
      </c>
      <c r="D36" s="18">
        <v>0.38730548026613049</v>
      </c>
      <c r="E36" s="14" t="s">
        <v>77</v>
      </c>
      <c r="F36" s="14" t="s">
        <v>48</v>
      </c>
      <c r="G36" s="14">
        <v>0.61269451973386957</v>
      </c>
    </row>
    <row r="37" spans="2:7">
      <c r="B37" s="14" t="s">
        <v>55</v>
      </c>
      <c r="C37" s="14" t="s">
        <v>64</v>
      </c>
      <c r="D37" s="18">
        <v>0.18004573583589156</v>
      </c>
      <c r="E37" s="14" t="s">
        <v>78</v>
      </c>
      <c r="F37" s="14" t="s">
        <v>48</v>
      </c>
      <c r="G37" s="18">
        <v>0.18004573583589156</v>
      </c>
    </row>
    <row r="38" spans="2:7">
      <c r="B38" s="14" t="s">
        <v>56</v>
      </c>
      <c r="C38" s="14" t="s">
        <v>64</v>
      </c>
      <c r="D38" s="18">
        <v>0.14442438904426311</v>
      </c>
      <c r="E38" s="14" t="s">
        <v>79</v>
      </c>
      <c r="F38" s="14" t="s">
        <v>48</v>
      </c>
      <c r="G38" s="18">
        <v>0.14442438904426311</v>
      </c>
    </row>
    <row r="39" spans="2:7">
      <c r="B39" s="14" t="s">
        <v>57</v>
      </c>
      <c r="C39" s="14" t="s">
        <v>64</v>
      </c>
      <c r="D39" s="18">
        <v>0.14182905286689584</v>
      </c>
      <c r="E39" s="14" t="s">
        <v>80</v>
      </c>
      <c r="F39" s="14" t="s">
        <v>48</v>
      </c>
      <c r="G39" s="18">
        <v>0.14182905286689584</v>
      </c>
    </row>
    <row r="40" spans="2:7">
      <c r="B40" s="14" t="s">
        <v>58</v>
      </c>
      <c r="C40" s="14" t="s">
        <v>64</v>
      </c>
      <c r="D40" s="18">
        <v>0.14686959342314768</v>
      </c>
      <c r="E40" s="14" t="s">
        <v>81</v>
      </c>
      <c r="F40" s="14" t="s">
        <v>48</v>
      </c>
      <c r="G40" s="18">
        <v>0.14686959342314768</v>
      </c>
    </row>
    <row r="41" spans="2:7" ht="15" thickBot="1">
      <c r="B41" s="12" t="s">
        <v>59</v>
      </c>
      <c r="C41" s="12" t="s">
        <v>64</v>
      </c>
      <c r="D41" s="19">
        <v>0.38730548026613049</v>
      </c>
      <c r="E41" s="12" t="s">
        <v>82</v>
      </c>
      <c r="F41" s="12" t="s">
        <v>48</v>
      </c>
      <c r="G41" s="19">
        <v>0.38730548026613049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3"/>
  <sheetViews>
    <sheetView topLeftCell="A16" zoomScale="80" zoomScaleNormal="80" workbookViewId="0">
      <selection activeCell="M21" sqref="M21"/>
    </sheetView>
  </sheetViews>
  <sheetFormatPr baseColWidth="10" defaultColWidth="8.88671875" defaultRowHeight="14.4"/>
  <cols>
    <col min="4" max="4" width="17.109375" bestFit="1" customWidth="1"/>
    <col min="5" max="5" width="10.21875" bestFit="1" customWidth="1"/>
    <col min="6" max="6" width="11.21875" bestFit="1" customWidth="1"/>
    <col min="7" max="9" width="10.21875" bestFit="1" customWidth="1"/>
    <col min="10" max="10" width="9.6640625" bestFit="1" customWidth="1"/>
    <col min="13" max="13" width="16.6640625" bestFit="1" customWidth="1"/>
    <col min="16" max="16" width="35.21875" bestFit="1" customWidth="1"/>
    <col min="17" max="17" width="13.33203125" bestFit="1" customWidth="1"/>
  </cols>
  <sheetData>
    <row r="2" spans="2:17">
      <c r="D2" s="11" t="s">
        <v>64</v>
      </c>
      <c r="E2" s="17">
        <v>0.18004573583589156</v>
      </c>
      <c r="F2" s="17">
        <v>0.14442438904426311</v>
      </c>
      <c r="G2" s="17">
        <v>0.14182905286689584</v>
      </c>
      <c r="H2" s="17">
        <v>0.14686959342314768</v>
      </c>
      <c r="I2" s="17">
        <v>0.38730548026613049</v>
      </c>
      <c r="J2" s="15">
        <f>SUM(E2:I2)</f>
        <v>1.0004742514363287</v>
      </c>
    </row>
    <row r="3" spans="2:17" ht="17.399999999999999">
      <c r="B3" s="6" t="s">
        <v>0</v>
      </c>
      <c r="C3" s="7"/>
      <c r="D3" s="7"/>
      <c r="E3" s="7"/>
      <c r="F3" s="7"/>
      <c r="G3" s="7"/>
      <c r="H3" s="7"/>
      <c r="I3" s="7"/>
      <c r="J3" s="1"/>
      <c r="K3" s="1"/>
      <c r="L3" s="7"/>
    </row>
    <row r="4" spans="2:17">
      <c r="B4" s="7"/>
      <c r="C4" s="7"/>
      <c r="D4" s="7"/>
      <c r="E4" s="7"/>
      <c r="F4" s="7"/>
      <c r="G4" s="7"/>
      <c r="H4" s="7"/>
      <c r="I4" s="7"/>
      <c r="J4" s="1"/>
      <c r="K4" s="1" t="s">
        <v>1</v>
      </c>
      <c r="L4" s="1" t="s">
        <v>2</v>
      </c>
    </row>
    <row r="5" spans="2:17">
      <c r="B5" s="7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/>
      <c r="P5" s="30" t="s">
        <v>102</v>
      </c>
      <c r="Q5" s="31"/>
    </row>
    <row r="6" spans="2:17">
      <c r="B6" s="7"/>
      <c r="C6" s="2" t="s">
        <v>13</v>
      </c>
      <c r="D6" s="2">
        <v>2016</v>
      </c>
      <c r="E6" s="3">
        <v>0.13098209441128583</v>
      </c>
      <c r="F6" s="3">
        <v>0.19078845857120807</v>
      </c>
      <c r="G6" s="3">
        <v>7.4734316078162388E-2</v>
      </c>
      <c r="H6" s="4">
        <v>-5.590765052059754E-2</v>
      </c>
      <c r="I6" s="3">
        <v>6.3363548358708055E-2</v>
      </c>
      <c r="J6" s="8">
        <f>E6*E2+F6*F2+G6*G2+H6*H2+I6*I2</f>
        <v>7.8066687028702619E-2</v>
      </c>
      <c r="K6" s="1">
        <f t="shared" ref="K6:K29" si="0">IF(J6&gt;=L6,1,0)</f>
        <v>1</v>
      </c>
      <c r="L6" s="3">
        <v>3.1260813320238334E-2</v>
      </c>
      <c r="P6" s="28" t="s">
        <v>91</v>
      </c>
      <c r="Q6" s="29" t="s">
        <v>92</v>
      </c>
    </row>
    <row r="7" spans="2:17">
      <c r="B7" s="7"/>
      <c r="C7" s="2" t="s">
        <v>14</v>
      </c>
      <c r="D7" s="2">
        <v>2016</v>
      </c>
      <c r="E7" s="3">
        <v>-4.3789561066722049E-2</v>
      </c>
      <c r="F7" s="3">
        <v>2.2804387280044303E-2</v>
      </c>
      <c r="G7" s="3">
        <v>-5.1690507152145626E-2</v>
      </c>
      <c r="H7" s="4">
        <v>1.3186561174177269E-2</v>
      </c>
      <c r="I7" s="3">
        <v>-3.392280224451627E-2</v>
      </c>
      <c r="J7" s="8">
        <f>E7*E2+F7*F2+G7*G2+H7*H2+I7*I2</f>
        <v>-2.3123612052322298E-2</v>
      </c>
      <c r="K7" s="1">
        <f t="shared" si="0"/>
        <v>0</v>
      </c>
      <c r="L7" s="3">
        <v>2.2110049762626538E-2</v>
      </c>
      <c r="P7" s="24" t="s">
        <v>64</v>
      </c>
      <c r="Q7" s="25" t="s">
        <v>93</v>
      </c>
    </row>
    <row r="8" spans="2:17">
      <c r="B8" s="7"/>
      <c r="C8" s="2" t="s">
        <v>15</v>
      </c>
      <c r="D8" s="2">
        <v>2016</v>
      </c>
      <c r="E8" s="3">
        <v>-1.5024529844644308E-2</v>
      </c>
      <c r="F8" s="3">
        <v>3.1415317001709075E-2</v>
      </c>
      <c r="G8" s="3">
        <v>-2.2705157314303337E-3</v>
      </c>
      <c r="H8" s="4">
        <v>9.3542319749216229E-2</v>
      </c>
      <c r="I8" s="3">
        <v>-3.5506355063550599E-2</v>
      </c>
      <c r="J8" s="8">
        <f>E8*E2+F8*F2+G8*G2+H8*H2+I8*I2</f>
        <v>1.4967269064654811E-3</v>
      </c>
      <c r="K8" s="1">
        <f t="shared" si="0"/>
        <v>0</v>
      </c>
      <c r="L8" s="3">
        <v>2.7669223316094005E-2</v>
      </c>
      <c r="P8" s="24" t="s">
        <v>94</v>
      </c>
      <c r="Q8" s="25" t="s">
        <v>96</v>
      </c>
    </row>
    <row r="9" spans="2:17">
      <c r="B9" s="7"/>
      <c r="C9" s="2" t="s">
        <v>16</v>
      </c>
      <c r="D9" s="2">
        <v>2016</v>
      </c>
      <c r="E9" s="3">
        <v>-5.4868624420401746E-2</v>
      </c>
      <c r="F9" s="3">
        <v>-0.11393956876036626</v>
      </c>
      <c r="G9" s="3">
        <v>2.8695362028695381E-2</v>
      </c>
      <c r="H9" s="4">
        <v>4.5490298898793968E-2</v>
      </c>
      <c r="I9" s="3">
        <v>7.1899446251208587E-2</v>
      </c>
      <c r="J9" s="8">
        <f>E9*E2+F9*F2+G9*G2+H9*H2+I9*I2</f>
        <v>1.2263512819101961E-2</v>
      </c>
      <c r="K9" s="1">
        <f t="shared" si="0"/>
        <v>1</v>
      </c>
      <c r="L9" s="3">
        <v>6.3045797176890517E-3</v>
      </c>
      <c r="P9" s="24" t="s">
        <v>95</v>
      </c>
      <c r="Q9" s="25" t="s">
        <v>98</v>
      </c>
    </row>
    <row r="10" spans="2:17">
      <c r="B10" s="7"/>
      <c r="C10" s="2" t="s">
        <v>13</v>
      </c>
      <c r="D10" s="2">
        <v>2015</v>
      </c>
      <c r="E10" s="3">
        <v>3.4682658670664557E-2</v>
      </c>
      <c r="F10" s="3">
        <v>0.11095978208620405</v>
      </c>
      <c r="G10" s="3">
        <v>0.2446013289036546</v>
      </c>
      <c r="H10" s="4">
        <v>0.1137392320046724</v>
      </c>
      <c r="I10" s="3">
        <v>0.20839086563993625</v>
      </c>
      <c r="J10" s="8">
        <f>E10*E2+F10*F2+G10*G2+H10*H2+I10*I2</f>
        <v>0.15437709740631633</v>
      </c>
      <c r="K10" s="1">
        <f t="shared" si="0"/>
        <v>1</v>
      </c>
      <c r="L10" s="3">
        <v>3.5075599330182783E-2</v>
      </c>
      <c r="P10" s="24" t="s">
        <v>103</v>
      </c>
      <c r="Q10" s="25" t="s">
        <v>97</v>
      </c>
    </row>
    <row r="11" spans="2:17">
      <c r="B11" s="7"/>
      <c r="C11" s="2" t="s">
        <v>14</v>
      </c>
      <c r="D11" s="2">
        <v>2015</v>
      </c>
      <c r="E11" s="3">
        <v>-9.9378881987577716E-2</v>
      </c>
      <c r="F11" s="3">
        <v>-4.9931496422590982E-2</v>
      </c>
      <c r="G11" s="3">
        <v>-4.2544731610338005E-2</v>
      </c>
      <c r="H11" s="4">
        <v>-7.2956145100162462E-2</v>
      </c>
      <c r="I11" s="3">
        <v>4.5530260966130109E-2</v>
      </c>
      <c r="J11" s="8">
        <f>E11*E2+F11*F2+G11*G2+H11*H2+I11*I2</f>
        <v>-2.4219068566122451E-2</v>
      </c>
      <c r="K11" s="1">
        <f t="shared" si="0"/>
        <v>1</v>
      </c>
      <c r="L11" s="3">
        <v>-9.305797208751343E-2</v>
      </c>
      <c r="P11" s="24" t="s">
        <v>99</v>
      </c>
      <c r="Q11" s="25" t="s">
        <v>100</v>
      </c>
    </row>
    <row r="12" spans="2:17">
      <c r="B12" s="7"/>
      <c r="C12" s="2" t="s">
        <v>15</v>
      </c>
      <c r="D12" s="2">
        <v>2015</v>
      </c>
      <c r="E12" s="3">
        <v>8.8157508081105007E-2</v>
      </c>
      <c r="F12" s="3">
        <v>-6.9810252053242761E-2</v>
      </c>
      <c r="G12" s="3">
        <v>8.0326460481099593E-2</v>
      </c>
      <c r="H12" s="4">
        <v>-3.7519541427827097E-2</v>
      </c>
      <c r="I12" s="3">
        <v>-1.5846994535519188E-2</v>
      </c>
      <c r="J12" s="8">
        <f>E12*E2+F12*F2+G12*G2+H12*H2+I12*I2</f>
        <v>5.5345985960080857E-3</v>
      </c>
      <c r="K12" s="1">
        <f t="shared" si="0"/>
        <v>1</v>
      </c>
      <c r="L12" s="3">
        <v>-8.6235766144089343E-3</v>
      </c>
      <c r="P12" s="26" t="s">
        <v>63</v>
      </c>
      <c r="Q12" s="27" t="s">
        <v>101</v>
      </c>
    </row>
    <row r="13" spans="2:17">
      <c r="B13" s="7"/>
      <c r="C13" s="2" t="s">
        <v>16</v>
      </c>
      <c r="D13" s="2">
        <v>2015</v>
      </c>
      <c r="E13" s="3">
        <v>0.11366859386931383</v>
      </c>
      <c r="F13" s="3">
        <v>0.16179978613144708</v>
      </c>
      <c r="G13" s="3">
        <v>-9.3617021276595214E-3</v>
      </c>
      <c r="H13" s="4">
        <v>-9.4063495810220665E-2</v>
      </c>
      <c r="I13" s="3">
        <v>4.8951048951048959E-2</v>
      </c>
      <c r="J13" s="8">
        <f>E13*E2+F13*F2+G13*G2+H13*H2+I13*I2</f>
        <v>4.7649561676080268E-2</v>
      </c>
      <c r="K13" s="1">
        <f t="shared" si="0"/>
        <v>1</v>
      </c>
      <c r="L13" s="3">
        <v>5.5308305748373865E-3</v>
      </c>
    </row>
    <row r="14" spans="2:17">
      <c r="B14" s="7"/>
      <c r="C14" s="2" t="s">
        <v>13</v>
      </c>
      <c r="D14" s="2">
        <v>2014</v>
      </c>
      <c r="E14" s="3">
        <v>7.141187470780741E-2</v>
      </c>
      <c r="F14" s="3">
        <v>2.6340227944280148E-2</v>
      </c>
      <c r="G14" s="3">
        <v>-4.2372881355933201E-3</v>
      </c>
      <c r="H14" s="4">
        <v>9.6119016817593828E-2</v>
      </c>
      <c r="I14" s="3">
        <v>-2.9717682020801162E-3</v>
      </c>
      <c r="J14" s="8">
        <f>E14*E2+F14*F2+G14*G2+H14*H2+I14*I2</f>
        <v>2.9026583103818074E-2</v>
      </c>
      <c r="K14" s="1">
        <f t="shared" si="0"/>
        <v>1</v>
      </c>
      <c r="L14" s="3">
        <v>1.2735764879336697E-2</v>
      </c>
    </row>
    <row r="15" spans="2:17">
      <c r="B15" s="7"/>
      <c r="C15" s="2" t="s">
        <v>14</v>
      </c>
      <c r="D15" s="2">
        <v>2014</v>
      </c>
      <c r="E15" s="3">
        <v>3.8349514563106757E-2</v>
      </c>
      <c r="F15" s="3">
        <v>7.227891156462718E-3</v>
      </c>
      <c r="G15" s="3">
        <v>-1.6666666666666607E-2</v>
      </c>
      <c r="H15" s="4">
        <v>7.4058635542587181E-2</v>
      </c>
      <c r="I15" s="3">
        <v>-5.067274305555558E-2</v>
      </c>
      <c r="J15" s="8">
        <f>E15*E2+F15*F2+G15*G2+H15*H2+I15*I2</f>
        <v>-3.1641366088885625E-3</v>
      </c>
      <c r="K15" s="1">
        <f t="shared" si="0"/>
        <v>1</v>
      </c>
      <c r="L15" s="3">
        <v>-2.5182568842434305E-2</v>
      </c>
    </row>
    <row r="16" spans="2:17">
      <c r="B16" s="7"/>
      <c r="C16" s="2" t="s">
        <v>15</v>
      </c>
      <c r="D16" s="2">
        <v>2014</v>
      </c>
      <c r="E16" s="3">
        <v>7.082521117608831E-2</v>
      </c>
      <c r="F16" s="3">
        <v>1.9594243107334819E-2</v>
      </c>
      <c r="G16" s="3">
        <v>2.3017902813299296E-2</v>
      </c>
      <c r="H16" s="4">
        <v>-1.7071838295547703E-2</v>
      </c>
      <c r="I16" s="3">
        <v>3.5854782510958749E-2</v>
      </c>
      <c r="J16" s="8">
        <f>E16*E2+F16*F2+G16*G2+H16*H2+I16*I2</f>
        <v>3.022569101727704E-2</v>
      </c>
      <c r="K16" s="1">
        <f t="shared" si="0"/>
        <v>0</v>
      </c>
      <c r="L16" s="3">
        <v>4.2900823251267761E-2</v>
      </c>
    </row>
    <row r="17" spans="2:12">
      <c r="B17" s="7"/>
      <c r="C17" s="2" t="s">
        <v>16</v>
      </c>
      <c r="D17" s="2">
        <v>2014</v>
      </c>
      <c r="E17" s="3">
        <v>4.8079542359030336E-2</v>
      </c>
      <c r="F17" s="3">
        <v>-7.5430861723446818E-2</v>
      </c>
      <c r="G17" s="3">
        <v>-6.8308181096107923E-2</v>
      </c>
      <c r="H17" s="4">
        <v>-2.4523160762943697E-3</v>
      </c>
      <c r="I17" s="3">
        <v>1.8896014658726479E-2</v>
      </c>
      <c r="J17" s="8">
        <f xml:space="preserve"> E17*E2+F17*F2+G17*G2+H17*H2+I17*I2</f>
        <v>-4.9672647972844536E-3</v>
      </c>
      <c r="K17" s="1">
        <f t="shared" si="0"/>
        <v>0</v>
      </c>
      <c r="L17" s="3">
        <v>1.2254430632903768E-2</v>
      </c>
    </row>
    <row r="18" spans="2:12">
      <c r="B18" s="7"/>
      <c r="C18" s="2" t="s">
        <v>13</v>
      </c>
      <c r="D18" s="2">
        <v>2013</v>
      </c>
      <c r="E18" s="3">
        <v>0.19928128062724615</v>
      </c>
      <c r="F18" s="3">
        <v>0.16588785046728982</v>
      </c>
      <c r="G18" s="3">
        <v>0.18327067669172914</v>
      </c>
      <c r="H18" s="5">
        <v>8.5317166937749711E-2</v>
      </c>
      <c r="I18" s="3">
        <v>1.7004425809457269E-2</v>
      </c>
      <c r="J18" s="8">
        <f>E18*E2+F18*F2+G18*G2+H18*H2+I18*I2</f>
        <v>0.10494750768086251</v>
      </c>
      <c r="K18" s="1">
        <f t="shared" si="0"/>
        <v>1</v>
      </c>
      <c r="L18" s="3">
        <v>8.097500945824021E-2</v>
      </c>
    </row>
    <row r="19" spans="2:12">
      <c r="B19" s="7"/>
      <c r="C19" s="2" t="s">
        <v>14</v>
      </c>
      <c r="D19" s="2">
        <v>2013</v>
      </c>
      <c r="E19" s="3">
        <v>2.1184320266889101E-2</v>
      </c>
      <c r="F19" s="3">
        <v>0.15227223777729915</v>
      </c>
      <c r="G19" s="3">
        <v>3.8048780487804912E-2</v>
      </c>
      <c r="H19" s="5">
        <v>-1.0823460582126798E-2</v>
      </c>
      <c r="I19" s="3">
        <v>-2.0422133485453631E-2</v>
      </c>
      <c r="J19" s="8">
        <f>E19*E2+F19*F2+G19*G2+H19*H2+I19*I2</f>
        <v>2.1703152466579154E-2</v>
      </c>
      <c r="K19" s="1">
        <f t="shared" si="0"/>
        <v>0</v>
      </c>
      <c r="L19" s="3">
        <v>5.5806792505835201E-2</v>
      </c>
    </row>
    <row r="20" spans="2:12">
      <c r="B20" s="7"/>
      <c r="C20" s="2" t="s">
        <v>15</v>
      </c>
      <c r="D20" s="2">
        <v>2013</v>
      </c>
      <c r="E20" s="3">
        <v>0.11183234421364996</v>
      </c>
      <c r="F20" s="3">
        <v>0.19927676611132616</v>
      </c>
      <c r="G20" s="3">
        <v>1.0848126232741562E-2</v>
      </c>
      <c r="H20" s="5">
        <v>6.4772559988222067E-3</v>
      </c>
      <c r="I20" s="3">
        <v>9.1355487038957683E-4</v>
      </c>
      <c r="J20" s="8">
        <f>E20*E2+F20*F2+G20*G2+H20*H2+I20*I2</f>
        <v>5.1759078132384742E-2</v>
      </c>
      <c r="K20" s="1">
        <f t="shared" si="0"/>
        <v>1</v>
      </c>
      <c r="L20" s="3">
        <v>6.2039916372391701E-4</v>
      </c>
    </row>
    <row r="21" spans="2:12">
      <c r="B21" s="7"/>
      <c r="C21" s="2" t="s">
        <v>16</v>
      </c>
      <c r="D21" s="2">
        <v>2013</v>
      </c>
      <c r="E21" s="3">
        <v>0.14068119314575833</v>
      </c>
      <c r="F21" s="3">
        <v>0.14660151043980463</v>
      </c>
      <c r="G21" s="3">
        <v>0.11062431544359241</v>
      </c>
      <c r="H21" s="5">
        <v>0.1441805625736905</v>
      </c>
      <c r="I21" s="3">
        <v>0.13919604527123708</v>
      </c>
      <c r="J21" s="8">
        <f>E21*E2+F21*F2+G21*G2+H21*H2+I21*I2</f>
        <v>0.13727875616948876</v>
      </c>
      <c r="K21" s="1">
        <f t="shared" si="0"/>
        <v>1</v>
      </c>
      <c r="L21" s="3">
        <v>7.8584617060914352E-2</v>
      </c>
    </row>
    <row r="22" spans="2:12">
      <c r="B22" s="7"/>
      <c r="C22" s="2" t="s">
        <v>13</v>
      </c>
      <c r="D22" s="2">
        <v>2012</v>
      </c>
      <c r="E22" s="3">
        <v>-3.2937806873977071E-2</v>
      </c>
      <c r="F22" s="3">
        <v>8.9369253105339608E-2</v>
      </c>
      <c r="G22" s="3">
        <v>-6.7415730337078483E-2</v>
      </c>
      <c r="H22" s="5">
        <v>-1.3131648936170248E-2</v>
      </c>
      <c r="I22" s="3">
        <v>-2.9909136799596059E-2</v>
      </c>
      <c r="J22" s="8">
        <f>E22*E2+F22*F2+G22*G2+H22*H2+I22*I2</f>
        <v>-1.6097333611146583E-2</v>
      </c>
      <c r="K22" s="1">
        <f t="shared" si="0"/>
        <v>0</v>
      </c>
      <c r="L22" s="3">
        <v>2.3331717367591764E-2</v>
      </c>
    </row>
    <row r="23" spans="2:12">
      <c r="B23" s="7"/>
      <c r="C23" s="2" t="s">
        <v>14</v>
      </c>
      <c r="D23" s="2">
        <v>2012</v>
      </c>
      <c r="E23" s="3">
        <v>7.783902976846746E-2</v>
      </c>
      <c r="F23" s="3">
        <v>-5.7616296746731521E-2</v>
      </c>
      <c r="G23" s="3">
        <v>9.8149186763881069E-2</v>
      </c>
      <c r="H23" s="5">
        <v>0.14220618948167818</v>
      </c>
      <c r="I23" s="3">
        <v>4.4555760611652895E-2</v>
      </c>
      <c r="J23" s="8">
        <f>E23*E2+F23*F2+G23*G2+H23*H2+I23*I2</f>
        <v>5.7756248626901388E-2</v>
      </c>
      <c r="K23" s="1">
        <f t="shared" si="0"/>
        <v>1</v>
      </c>
      <c r="L23" s="3">
        <v>5.7572390067458512E-2</v>
      </c>
    </row>
    <row r="24" spans="2:12">
      <c r="B24" s="7"/>
      <c r="C24" s="2" t="s">
        <v>15</v>
      </c>
      <c r="D24" s="2">
        <v>2012</v>
      </c>
      <c r="E24" s="3">
        <v>0.10798924993892012</v>
      </c>
      <c r="F24" s="3">
        <v>4.8884815154293104E-3</v>
      </c>
      <c r="G24" s="3">
        <v>5.0058892815076472E-2</v>
      </c>
      <c r="H24" s="5">
        <v>-8.0963182690629965E-2</v>
      </c>
      <c r="I24" s="3">
        <v>-9.0516724613355692E-2</v>
      </c>
      <c r="J24" s="8">
        <f>E24*E2+F24*F2+G24*G2+H24*H2+I24*I2</f>
        <v>-1.9699827943142963E-2</v>
      </c>
      <c r="K24" s="1">
        <f t="shared" si="0"/>
        <v>1</v>
      </c>
      <c r="L24" s="3">
        <v>-4.9359564855024796E-2</v>
      </c>
    </row>
    <row r="25" spans="2:12">
      <c r="B25" s="7"/>
      <c r="C25" s="2" t="s">
        <v>16</v>
      </c>
      <c r="D25" s="2">
        <v>2012</v>
      </c>
      <c r="E25" s="3">
        <v>0.16742726754135751</v>
      </c>
      <c r="F25" s="3">
        <v>1.9943907759426338E-2</v>
      </c>
      <c r="G25" s="3">
        <v>0.13049267643142493</v>
      </c>
      <c r="H25" s="5">
        <v>1.5594541910331383E-2</v>
      </c>
      <c r="I25" s="3">
        <v>-1.5346476212961813E-2</v>
      </c>
      <c r="J25" s="8">
        <f>E25*E2+F25*F2+G25*G2+H25*H2+I25*I2</f>
        <v>4.787919467105866E-2</v>
      </c>
      <c r="K25" s="1">
        <f t="shared" si="0"/>
        <v>0</v>
      </c>
      <c r="L25" s="3">
        <v>9.7617636949430597E-2</v>
      </c>
    </row>
    <row r="26" spans="2:12">
      <c r="B26" s="7"/>
      <c r="C26" s="2" t="s">
        <v>13</v>
      </c>
      <c r="D26" s="2">
        <v>2011</v>
      </c>
      <c r="E26" s="3">
        <v>0.26433465560764513</v>
      </c>
      <c r="F26" s="3">
        <v>0.21992016726858021</v>
      </c>
      <c r="G26" s="3">
        <v>0.18829113924050622</v>
      </c>
      <c r="H26" s="5">
        <v>6.4516129032258007E-2</v>
      </c>
      <c r="I26" s="3">
        <v>0.15110748743035729</v>
      </c>
      <c r="J26" s="8">
        <f>E26*E2+F26*F2+G26*G2+H26*H2+I26*I2</f>
        <v>0.17405953294501797</v>
      </c>
      <c r="K26" s="1">
        <f t="shared" si="0"/>
        <v>1</v>
      </c>
      <c r="L26" s="3">
        <v>0.10091509427016998</v>
      </c>
    </row>
    <row r="27" spans="2:12">
      <c r="B27" s="7"/>
      <c r="C27" s="2" t="s">
        <v>14</v>
      </c>
      <c r="D27" s="2">
        <v>2011</v>
      </c>
      <c r="E27" s="3">
        <v>-0.22757660167130911</v>
      </c>
      <c r="F27" s="3">
        <v>-0.17603758809710257</v>
      </c>
      <c r="G27" s="3">
        <v>-0.18556701030927825</v>
      </c>
      <c r="H27" s="5">
        <v>1.89000189000188E-3</v>
      </c>
      <c r="I27" s="3">
        <v>4.8439948710642611E-2</v>
      </c>
      <c r="J27" s="8">
        <f>E27*E2+F27*F2+G27*G2+H27*H2+I27*I2</f>
        <v>-7.3678469723602827E-2</v>
      </c>
      <c r="K27" s="1">
        <f t="shared" si="0"/>
        <v>1</v>
      </c>
      <c r="L27" s="3">
        <v>-0.18360760178384694</v>
      </c>
    </row>
    <row r="28" spans="2:12">
      <c r="B28" s="7"/>
      <c r="C28" s="2" t="s">
        <v>15</v>
      </c>
      <c r="D28" s="2">
        <v>2011</v>
      </c>
      <c r="E28" s="3">
        <v>-9.3891973750630964E-2</v>
      </c>
      <c r="F28" s="3">
        <v>5.3534876397418607E-3</v>
      </c>
      <c r="G28" s="3">
        <v>-5.1344743276283578E-2</v>
      </c>
      <c r="H28" s="5">
        <v>4.0715971675845619E-2</v>
      </c>
      <c r="I28" s="3">
        <v>0.11643073007793858</v>
      </c>
      <c r="J28" s="8">
        <f>E28*E2+F28*F2+G28*G2+H28*H2+I28*I2</f>
        <v>2.7660346406471994E-2</v>
      </c>
      <c r="K28" s="1">
        <f t="shared" si="0"/>
        <v>1</v>
      </c>
      <c r="L28" s="3">
        <v>-1.0217751856637314E-2</v>
      </c>
    </row>
    <row r="29" spans="2:12">
      <c r="B29" s="7"/>
      <c r="C29" s="2" t="s">
        <v>16</v>
      </c>
      <c r="D29" s="2">
        <v>2011</v>
      </c>
      <c r="E29" s="3">
        <v>0.14873876485937942</v>
      </c>
      <c r="F29" s="3">
        <v>0.13939720129171151</v>
      </c>
      <c r="G29" s="3">
        <v>0.10391363022941968</v>
      </c>
      <c r="H29" s="5">
        <v>-3.547713906279637E-2</v>
      </c>
      <c r="I29" s="3">
        <v>-6.3582896200919947E-4</v>
      </c>
      <c r="J29" s="8">
        <f>E29*E2+F29*F2+G29*G2+H29*H2+I29*I2</f>
        <v>5.619333472139619E-2</v>
      </c>
      <c r="K29" s="1">
        <f t="shared" si="0"/>
        <v>1</v>
      </c>
      <c r="L29" s="3">
        <v>5.5369022177242044E-2</v>
      </c>
    </row>
    <row r="30" spans="2:12">
      <c r="B30" s="7"/>
      <c r="C30" s="7"/>
      <c r="D30" s="7"/>
      <c r="E30" s="7"/>
      <c r="F30" s="7"/>
      <c r="G30" s="7"/>
      <c r="H30" s="7"/>
      <c r="I30" s="7"/>
      <c r="J30" s="20">
        <f>SUM(J6:J29)</f>
        <v>0.87292789707142104</v>
      </c>
      <c r="K30" s="1"/>
      <c r="L30" s="7"/>
    </row>
    <row r="31" spans="2:12">
      <c r="E31" s="3">
        <v>0</v>
      </c>
      <c r="F31" s="3">
        <v>0</v>
      </c>
      <c r="G31" s="3">
        <v>0</v>
      </c>
      <c r="H31" s="5">
        <v>0</v>
      </c>
      <c r="I31" s="3">
        <v>0</v>
      </c>
      <c r="J31" t="s">
        <v>63</v>
      </c>
    </row>
    <row r="32" spans="2:12">
      <c r="K32" s="16">
        <f>SUM(K6:K29)</f>
        <v>17</v>
      </c>
    </row>
    <row r="33" spans="5:12">
      <c r="E33" s="3">
        <v>1</v>
      </c>
      <c r="F33" s="3">
        <v>1</v>
      </c>
      <c r="G33" s="3">
        <v>1</v>
      </c>
      <c r="H33" s="5">
        <v>1</v>
      </c>
      <c r="I33" s="3">
        <v>1</v>
      </c>
      <c r="L33" s="15">
        <f>J2</f>
        <v>1.0004742514363287</v>
      </c>
    </row>
  </sheetData>
  <mergeCells count="1"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6FE2-9BA1-435C-904E-7262881379F5}">
  <dimension ref="A1:D8"/>
  <sheetViews>
    <sheetView workbookViewId="0">
      <selection activeCell="B2" sqref="B2"/>
    </sheetView>
  </sheetViews>
  <sheetFormatPr baseColWidth="10" defaultRowHeight="14.4"/>
  <sheetData>
    <row r="1" spans="1:4">
      <c r="A1" s="10" t="s">
        <v>17</v>
      </c>
      <c r="B1" t="s">
        <v>18</v>
      </c>
    </row>
    <row r="2" spans="1:4">
      <c r="A2">
        <v>0.40544898182301248</v>
      </c>
      <c r="B2">
        <f>A2^5-13*A2^4+59*A2^3-107*A2^2+61*A2</f>
        <v>10.734853525018725</v>
      </c>
    </row>
    <row r="6" spans="1:4" ht="17.399999999999999">
      <c r="D6" s="9" t="s">
        <v>19</v>
      </c>
    </row>
    <row r="7" spans="1:4">
      <c r="C7" t="s">
        <v>50</v>
      </c>
      <c r="D7" t="s">
        <v>51</v>
      </c>
    </row>
    <row r="8" spans="1:4">
      <c r="D8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E5AB-522C-4E52-BCA9-92E1B12D9368}">
  <dimension ref="A1:G27"/>
  <sheetViews>
    <sheetView showGridLines="0" workbookViewId="0">
      <selection activeCell="B4" sqref="B4"/>
    </sheetView>
  </sheetViews>
  <sheetFormatPr baseColWidth="10" defaultRowHeight="14.4"/>
  <cols>
    <col min="1" max="1" width="2.33203125" customWidth="1"/>
    <col min="2" max="2" width="6.5546875" bestFit="1" customWidth="1"/>
    <col min="3" max="3" width="5.5546875" bestFit="1" customWidth="1"/>
    <col min="4" max="4" width="16.77734375" bestFit="1" customWidth="1"/>
    <col min="5" max="5" width="12" bestFit="1" customWidth="1"/>
    <col min="6" max="6" width="6.77734375" bestFit="1" customWidth="1"/>
    <col min="7" max="7" width="12" bestFit="1" customWidth="1"/>
  </cols>
  <sheetData>
    <row r="1" spans="1:5">
      <c r="A1" s="11" t="s">
        <v>20</v>
      </c>
    </row>
    <row r="2" spans="1:5">
      <c r="A2" s="11" t="s">
        <v>21</v>
      </c>
    </row>
    <row r="3" spans="1:5">
      <c r="A3" s="11" t="s">
        <v>22</v>
      </c>
    </row>
    <row r="4" spans="1:5">
      <c r="A4" s="11" t="s">
        <v>23</v>
      </c>
    </row>
    <row r="5" spans="1:5">
      <c r="A5" s="11" t="s">
        <v>24</v>
      </c>
    </row>
    <row r="6" spans="1:5">
      <c r="A6" s="11"/>
      <c r="B6" t="s">
        <v>25</v>
      </c>
    </row>
    <row r="7" spans="1:5">
      <c r="A7" s="11"/>
      <c r="B7" t="s">
        <v>26</v>
      </c>
    </row>
    <row r="8" spans="1:5">
      <c r="A8" s="11"/>
      <c r="B8" t="s">
        <v>27</v>
      </c>
    </row>
    <row r="9" spans="1:5">
      <c r="A9" s="11" t="s">
        <v>28</v>
      </c>
    </row>
    <row r="10" spans="1:5">
      <c r="B10" t="s">
        <v>29</v>
      </c>
    </row>
    <row r="11" spans="1:5">
      <c r="B11" t="s">
        <v>30</v>
      </c>
    </row>
    <row r="12" spans="1:5">
      <c r="B12" t="s">
        <v>31</v>
      </c>
    </row>
    <row r="14" spans="1:5" ht="15" thickBot="1">
      <c r="A14" t="s">
        <v>32</v>
      </c>
    </row>
    <row r="15" spans="1:5" ht="15" thickBot="1">
      <c r="B15" s="13" t="s">
        <v>33</v>
      </c>
      <c r="C15" s="13" t="s">
        <v>34</v>
      </c>
      <c r="D15" s="13" t="s">
        <v>35</v>
      </c>
      <c r="E15" s="13" t="s">
        <v>36</v>
      </c>
    </row>
    <row r="16" spans="1:5" ht="15" thickBot="1">
      <c r="B16" s="12" t="s">
        <v>44</v>
      </c>
      <c r="C16" s="12" t="s">
        <v>18</v>
      </c>
      <c r="D16" s="12">
        <v>-10</v>
      </c>
      <c r="E16" s="12">
        <v>10.734853525018725</v>
      </c>
    </row>
    <row r="19" spans="1:7" ht="15" thickBot="1">
      <c r="A19" t="s">
        <v>37</v>
      </c>
    </row>
    <row r="20" spans="1:7" ht="15" thickBot="1">
      <c r="B20" s="13" t="s">
        <v>33</v>
      </c>
      <c r="C20" s="13" t="s">
        <v>34</v>
      </c>
      <c r="D20" s="13" t="s">
        <v>35</v>
      </c>
      <c r="E20" s="13" t="s">
        <v>36</v>
      </c>
      <c r="F20" s="13" t="s">
        <v>38</v>
      </c>
    </row>
    <row r="21" spans="1:7" ht="15" thickBot="1">
      <c r="B21" s="12" t="s">
        <v>45</v>
      </c>
      <c r="C21" s="12" t="s">
        <v>17</v>
      </c>
      <c r="D21" s="12">
        <v>2</v>
      </c>
      <c r="E21" s="12">
        <v>0.40544898182301248</v>
      </c>
      <c r="F21" s="12" t="s">
        <v>46</v>
      </c>
    </row>
    <row r="24" spans="1:7" ht="15" thickBot="1">
      <c r="A24" t="s">
        <v>39</v>
      </c>
    </row>
    <row r="25" spans="1:7" ht="15" thickBot="1">
      <c r="B25" s="13" t="s">
        <v>33</v>
      </c>
      <c r="C25" s="13" t="s">
        <v>34</v>
      </c>
      <c r="D25" s="13" t="s">
        <v>40</v>
      </c>
      <c r="E25" s="13" t="s">
        <v>41</v>
      </c>
      <c r="F25" s="13" t="s">
        <v>42</v>
      </c>
      <c r="G25" s="13" t="s">
        <v>43</v>
      </c>
    </row>
    <row r="26" spans="1:7">
      <c r="B26" s="14" t="s">
        <v>45</v>
      </c>
      <c r="C26" s="14" t="s">
        <v>17</v>
      </c>
      <c r="D26" s="14">
        <v>0.40544898182301248</v>
      </c>
      <c r="E26" s="14" t="s">
        <v>47</v>
      </c>
      <c r="F26" s="14" t="s">
        <v>48</v>
      </c>
      <c r="G26" s="14">
        <v>4.594551018176988</v>
      </c>
    </row>
    <row r="27" spans="1:7" ht="15" thickBot="1">
      <c r="B27" s="12" t="s">
        <v>45</v>
      </c>
      <c r="C27" s="12" t="s">
        <v>17</v>
      </c>
      <c r="D27" s="12">
        <v>0.40544898182301248</v>
      </c>
      <c r="E27" s="12" t="s">
        <v>49</v>
      </c>
      <c r="F27" s="12" t="s">
        <v>48</v>
      </c>
      <c r="G27" s="12">
        <v>0.40544898182301248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58BA-F002-4C9C-A78E-BC5F99ED07D9}">
  <dimension ref="A1:D8"/>
  <sheetViews>
    <sheetView tabSelected="1" workbookViewId="0">
      <selection activeCell="A2" sqref="A2"/>
    </sheetView>
  </sheetViews>
  <sheetFormatPr baseColWidth="10" defaultRowHeight="14.4"/>
  <sheetData>
    <row r="1" spans="1:4">
      <c r="A1" s="10" t="s">
        <v>17</v>
      </c>
      <c r="B1" t="s">
        <v>18</v>
      </c>
    </row>
    <row r="2" spans="1:4">
      <c r="A2">
        <v>0.40544963629692571</v>
      </c>
      <c r="B2">
        <f>A2^5-13*A2^4+59*A2^3-107*A2^2+61*A2</f>
        <v>10.734853524998339</v>
      </c>
    </row>
    <row r="6" spans="1:4" ht="17.399999999999999">
      <c r="D6" s="9" t="s">
        <v>19</v>
      </c>
    </row>
    <row r="7" spans="1:4">
      <c r="C7" t="s">
        <v>50</v>
      </c>
      <c r="D7" t="s">
        <v>51</v>
      </c>
    </row>
    <row r="8" spans="1:4">
      <c r="D8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d2e4ae-d07e-4194-ae36-15b5847d2db5" xsi:nil="true"/>
    <lcf76f155ced4ddcb4097134ff3c332f xmlns="3a69a0b3-3b5f-4333-a03e-8009e26d8b4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CB421D6BA2474A94F5D5BCD19E8C24" ma:contentTypeVersion="17" ma:contentTypeDescription="Create a new document." ma:contentTypeScope="" ma:versionID="23de99bb379bb6e422a505634490e7ef">
  <xsd:schema xmlns:xsd="http://www.w3.org/2001/XMLSchema" xmlns:xs="http://www.w3.org/2001/XMLSchema" xmlns:p="http://schemas.microsoft.com/office/2006/metadata/properties" xmlns:ns2="3a69a0b3-3b5f-4333-a03e-8009e26d8b4e" xmlns:ns3="47d2e4ae-d07e-4194-ae36-15b5847d2db5" targetNamespace="http://schemas.microsoft.com/office/2006/metadata/properties" ma:root="true" ma:fieldsID="c0e152b7b2166aa2d51e212503e31c77" ns2:_="" ns3:_="">
    <xsd:import namespace="3a69a0b3-3b5f-4333-a03e-8009e26d8b4e"/>
    <xsd:import namespace="47d2e4ae-d07e-4194-ae36-15b5847d2d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9a0b3-3b5f-4333-a03e-8009e26d8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bfc8dc1-ab14-4a6b-8a4a-9f7f0b948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2e4ae-d07e-4194-ae36-15b5847d2db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636de5-e06a-4ded-9b88-fbd1a7c50a34}" ma:internalName="TaxCatchAll" ma:showField="CatchAllData" ma:web="47d2e4ae-d07e-4194-ae36-15b5847d2d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990186-8020-46DC-9E2E-A09EAADD60C1}">
  <ds:schemaRefs>
    <ds:schemaRef ds:uri="http://schemas.microsoft.com/office/2006/metadata/properties"/>
    <ds:schemaRef ds:uri="http://schemas.microsoft.com/office/infopath/2007/PartnerControls"/>
    <ds:schemaRef ds:uri="47d2e4ae-d07e-4194-ae36-15b5847d2db5"/>
    <ds:schemaRef ds:uri="3a69a0b3-3b5f-4333-a03e-8009e26d8b4e"/>
  </ds:schemaRefs>
</ds:datastoreItem>
</file>

<file path=customXml/itemProps2.xml><?xml version="1.0" encoding="utf-8"?>
<ds:datastoreItem xmlns:ds="http://schemas.openxmlformats.org/officeDocument/2006/customXml" ds:itemID="{C658EB57-743C-4FDE-ACBA-E49659053B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BA5DDE-76F7-4214-A58E-691BB0FD0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69a0b3-3b5f-4333-a03e-8009e26d8b4e"/>
    <ds:schemaRef ds:uri="47d2e4ae-d07e-4194-ae36-15b5847d2d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Q3 a)</vt:lpstr>
      <vt:lpstr>Q2 answer a)</vt:lpstr>
      <vt:lpstr>Q2 a)</vt:lpstr>
      <vt:lpstr>Q1 a)</vt:lpstr>
      <vt:lpstr>Q1 answer a) b)</vt:lpstr>
      <vt:lpstr>Q1 answer b)</vt:lpstr>
      <vt:lpstr>'Q2 a)'!Market</vt:lpstr>
      <vt:lpstr>'Q2 a)'!Portfolio</vt:lpstr>
      <vt:lpstr>'Q2 a)'!Return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KAUSHAL</dc:creator>
  <cp:keywords/>
  <dc:description/>
  <cp:lastModifiedBy>Agence Lionne</cp:lastModifiedBy>
  <cp:revision/>
  <dcterms:created xsi:type="dcterms:W3CDTF">2022-10-17T08:45:44Z</dcterms:created>
  <dcterms:modified xsi:type="dcterms:W3CDTF">2024-12-31T16:20:35Z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0x010100DECB421D6BA2474A94F5D5BCD19E8C24</vt:lpwstr>
  </property>
  <property fmtid="{D5CDD505-2E9C-101B-9397-08002B2CF9AE}" pid="3" name="MediaServiceImageTags">
    <vt:lpwstr/>
  </property>
</Properties>
</file>