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yazaki\e2_studio\workspace\gr_peach\misc\doc\gr-peach\"/>
    </mc:Choice>
  </mc:AlternateContent>
  <xr:revisionPtr revIDLastSave="0" documentId="13_ncr:1_{61335AC5-E756-491C-9041-576B12707438}" xr6:coauthVersionLast="47" xr6:coauthVersionMax="47" xr10:uidLastSave="{00000000-0000-0000-0000-000000000000}"/>
  <bookViews>
    <workbookView xWindow="7980" yWindow="1500" windowWidth="20445" windowHeight="13980" activeTab="1" xr2:uid="{00000000-000D-0000-FFFF-FFFF00000000}"/>
  </bookViews>
  <sheets>
    <sheet name="Sheet1" sheetId="1" r:id="rId1"/>
    <sheet name="SCI_ボーレート計算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2" l="1"/>
  <c r="C20" i="2"/>
  <c r="G20" i="2"/>
  <c r="D20" i="2"/>
  <c r="E20" i="2" s="1"/>
  <c r="F20" i="2" s="1"/>
  <c r="C14" i="2"/>
</calcChain>
</file>

<file path=xl/sharedStrings.xml><?xml version="1.0" encoding="utf-8"?>
<sst xmlns="http://schemas.openxmlformats.org/spreadsheetml/2006/main" count="88" uniqueCount="72">
  <si>
    <t>ピン番号</t>
    <rPh sb="2" eb="4">
      <t>バンゴウ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</si>
  <si>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</si>
  <si>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</si>
  <si>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P6_0</t>
    <phoneticPr fontId="1"/>
  </si>
  <si>
    <t>方向</t>
    <rPh sb="0" eb="2">
      <t>ホウコウ</t>
    </rPh>
    <phoneticPr fontId="1"/>
  </si>
  <si>
    <t>IN</t>
    <phoneticPr fontId="1"/>
  </si>
  <si>
    <t>SW0</t>
    <phoneticPr fontId="1"/>
  </si>
  <si>
    <t>ユーザスイッチ</t>
    <phoneticPr fontId="1"/>
  </si>
  <si>
    <t>P6_1</t>
    <phoneticPr fontId="1"/>
  </si>
  <si>
    <t>P6_2</t>
  </si>
  <si>
    <t>P6_3</t>
  </si>
  <si>
    <t>P6_4</t>
  </si>
  <si>
    <t>P6_5</t>
  </si>
  <si>
    <t>P6_6</t>
  </si>
  <si>
    <t>P6_7</t>
  </si>
  <si>
    <t>P6_8</t>
  </si>
  <si>
    <t>P6_9</t>
  </si>
  <si>
    <t>P6_11</t>
  </si>
  <si>
    <t>P6_12</t>
  </si>
  <si>
    <t>P6_13</t>
  </si>
  <si>
    <t>P6_14</t>
  </si>
  <si>
    <t>P6_15</t>
  </si>
  <si>
    <t>-</t>
    <phoneticPr fontId="1"/>
  </si>
  <si>
    <t>NC</t>
    <phoneticPr fontId="1"/>
  </si>
  <si>
    <t>未使用</t>
    <rPh sb="0" eb="3">
      <t>ミシヨウ</t>
    </rPh>
    <phoneticPr fontId="1"/>
  </si>
  <si>
    <t>TGT_TXD</t>
    <phoneticPr fontId="1"/>
  </si>
  <si>
    <t>TGT_RXD</t>
    <phoneticPr fontId="1"/>
  </si>
  <si>
    <t>XSCK</t>
    <phoneticPr fontId="1"/>
  </si>
  <si>
    <t>XSSL</t>
    <phoneticPr fontId="1"/>
  </si>
  <si>
    <t>XMOSI</t>
    <phoneticPr fontId="1"/>
  </si>
  <si>
    <t>XMISO</t>
    <phoneticPr fontId="1"/>
  </si>
  <si>
    <t>XBDIO1</t>
    <phoneticPr fontId="1"/>
  </si>
  <si>
    <t>E2</t>
    <phoneticPr fontId="1"/>
  </si>
  <si>
    <t>E1</t>
    <phoneticPr fontId="1"/>
  </si>
  <si>
    <t>E3</t>
    <phoneticPr fontId="1"/>
  </si>
  <si>
    <t>P6_10</t>
    <phoneticPr fontId="1"/>
  </si>
  <si>
    <t>OUT</t>
    <phoneticPr fontId="1"/>
  </si>
  <si>
    <t>RED</t>
    <phoneticPr fontId="1"/>
  </si>
  <si>
    <t>LED</t>
    <phoneticPr fontId="1"/>
  </si>
  <si>
    <t>GREEN</t>
    <phoneticPr fontId="1"/>
  </si>
  <si>
    <t>BLUE</t>
    <phoneticPr fontId="1"/>
  </si>
  <si>
    <t>0x1000</t>
    <phoneticPr fontId="1"/>
  </si>
  <si>
    <t>0x10</t>
    <phoneticPr fontId="1"/>
  </si>
  <si>
    <t>0x80</t>
    <phoneticPr fontId="1"/>
  </si>
  <si>
    <t>0x100</t>
    <phoneticPr fontId="1"/>
  </si>
  <si>
    <t>0x800</t>
    <phoneticPr fontId="1"/>
  </si>
  <si>
    <t>0x2000</t>
    <phoneticPr fontId="1"/>
  </si>
  <si>
    <t>0x4000</t>
    <phoneticPr fontId="1"/>
  </si>
  <si>
    <t>0x8000</t>
    <phoneticPr fontId="1"/>
  </si>
  <si>
    <t>CKS</t>
    <phoneticPr fontId="1"/>
  </si>
  <si>
    <t>クロック</t>
    <phoneticPr fontId="1"/>
  </si>
  <si>
    <t>P1Φ</t>
    <phoneticPr fontId="1"/>
  </si>
  <si>
    <t>P1Φ/64</t>
    <phoneticPr fontId="1"/>
  </si>
  <si>
    <t>P1Φ/16</t>
    <phoneticPr fontId="1"/>
  </si>
  <si>
    <t>P1Φ/4</t>
    <phoneticPr fontId="1"/>
  </si>
  <si>
    <t>n</t>
    <phoneticPr fontId="1"/>
  </si>
  <si>
    <t>00</t>
    <phoneticPr fontId="1"/>
  </si>
  <si>
    <t>01</t>
    <phoneticPr fontId="1"/>
  </si>
  <si>
    <t>11</t>
    <phoneticPr fontId="1"/>
  </si>
  <si>
    <t>10</t>
    <phoneticPr fontId="1"/>
  </si>
  <si>
    <t>SEMR.ABCSビット</t>
    <phoneticPr fontId="1"/>
  </si>
  <si>
    <t>基本クロック16</t>
    <rPh sb="0" eb="2">
      <t>キホン</t>
    </rPh>
    <phoneticPr fontId="1"/>
  </si>
  <si>
    <t>基本クロック8</t>
    <rPh sb="0" eb="2">
      <t>キホン</t>
    </rPh>
    <phoneticPr fontId="1"/>
  </si>
  <si>
    <t>B</t>
    <phoneticPr fontId="1"/>
  </si>
  <si>
    <t>MHz</t>
    <phoneticPr fontId="1"/>
  </si>
  <si>
    <t>bps</t>
    <phoneticPr fontId="1"/>
  </si>
  <si>
    <t>N</t>
    <phoneticPr fontId="1"/>
  </si>
  <si>
    <t>分子</t>
    <rPh sb="0" eb="2">
      <t>ブンシ</t>
    </rPh>
    <phoneticPr fontId="1"/>
  </si>
  <si>
    <t>分母</t>
    <rPh sb="0" eb="2">
      <t>ブンボ</t>
    </rPh>
    <phoneticPr fontId="1"/>
  </si>
  <si>
    <t>分母の指数</t>
    <rPh sb="0" eb="2">
      <t>ブンボ</t>
    </rPh>
    <rPh sb="3" eb="5">
      <t>シスウ</t>
    </rPh>
    <phoneticPr fontId="1"/>
  </si>
  <si>
    <t>N(分子÷分母-1)</t>
    <rPh sb="2" eb="4">
      <t>ブンシ</t>
    </rPh>
    <rPh sb="5" eb="7">
      <t>ブンボ</t>
    </rPh>
    <phoneticPr fontId="1"/>
  </si>
  <si>
    <t>誤差(%)</t>
    <rPh sb="0" eb="2">
      <t>ゴサ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</si>
</sst>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20"/>
  <sheetViews>
    <sheetView workbookViewId="0">
      <selection activeCell="F27" sqref="E27:F27"/>
    </sheetView>
  </sheetViews>
  <sheetFormatPr defaultRowHeight="13.5" x14ac:dyDescent="0.15"/>
  <cols>
    <col min="6" max="6" width="13.5" bestFit="1" customWidth="1"/>
  </cols>
  <sheetData>
    <row r="4" spans="3:8" x14ac:dyDescent="0.15">
      <c r="C4" t="s">
        <v>0</v>
      </c>
      <c r="D4" t="s">
        <v>4</v>
      </c>
      <c r="E4" t="s">
        <v>1</v>
      </c>
      <c r="F4" t="s">
        <v>2</v>
      </c>
    </row>
    <row r="5" spans="3:8" x14ac:dyDescent="0.15">
      <c r="C5" t="s">
        <v>3</v>
      </c>
      <c r="D5" t="s">
        <v>5</v>
      </c>
      <c r="E5" t="s">
        <v>6</v>
      </c>
      <c r="F5" t="s">
        <v>7</v>
      </c>
    </row>
    <row r="6" spans="3:8" x14ac:dyDescent="0.15">
      <c r="C6" t="s">
        <v>8</v>
      </c>
      <c r="D6" t="s">
        <v>22</v>
      </c>
      <c r="E6" t="s">
        <v>23</v>
      </c>
      <c r="F6" t="s">
        <v>24</v>
      </c>
    </row>
    <row r="7" spans="3:8" x14ac:dyDescent="0.15">
      <c r="C7" t="s">
        <v>9</v>
      </c>
      <c r="E7" t="s">
        <v>25</v>
      </c>
    </row>
    <row r="8" spans="3:8" x14ac:dyDescent="0.15">
      <c r="C8" t="s">
        <v>10</v>
      </c>
      <c r="E8" t="s">
        <v>26</v>
      </c>
    </row>
    <row r="9" spans="3:8" x14ac:dyDescent="0.15">
      <c r="C9" t="s">
        <v>11</v>
      </c>
      <c r="E9" t="s">
        <v>27</v>
      </c>
      <c r="H9" t="s">
        <v>42</v>
      </c>
    </row>
    <row r="10" spans="3:8" x14ac:dyDescent="0.15">
      <c r="C10" t="s">
        <v>12</v>
      </c>
      <c r="E10" t="s">
        <v>28</v>
      </c>
    </row>
    <row r="11" spans="3:8" x14ac:dyDescent="0.15">
      <c r="C11" t="s">
        <v>13</v>
      </c>
      <c r="E11" t="s">
        <v>29</v>
      </c>
    </row>
    <row r="12" spans="3:8" x14ac:dyDescent="0.15">
      <c r="C12" t="s">
        <v>14</v>
      </c>
      <c r="E12" t="s">
        <v>30</v>
      </c>
      <c r="H12" t="s">
        <v>43</v>
      </c>
    </row>
    <row r="13" spans="3:8" x14ac:dyDescent="0.15">
      <c r="C13" t="s">
        <v>15</v>
      </c>
      <c r="E13" t="s">
        <v>31</v>
      </c>
      <c r="H13" t="s">
        <v>44</v>
      </c>
    </row>
    <row r="14" spans="3:8" x14ac:dyDescent="0.15">
      <c r="C14" t="s">
        <v>16</v>
      </c>
      <c r="D14" t="s">
        <v>22</v>
      </c>
      <c r="E14" t="s">
        <v>32</v>
      </c>
      <c r="F14" t="s">
        <v>24</v>
      </c>
    </row>
    <row r="15" spans="3:8" x14ac:dyDescent="0.15">
      <c r="C15" t="s">
        <v>35</v>
      </c>
      <c r="D15" t="s">
        <v>22</v>
      </c>
      <c r="E15" t="s">
        <v>33</v>
      </c>
      <c r="F15" t="s">
        <v>24</v>
      </c>
    </row>
    <row r="16" spans="3:8" x14ac:dyDescent="0.15">
      <c r="C16" t="s">
        <v>17</v>
      </c>
      <c r="D16" t="s">
        <v>22</v>
      </c>
      <c r="E16" t="s">
        <v>34</v>
      </c>
      <c r="F16" t="s">
        <v>24</v>
      </c>
      <c r="H16" t="s">
        <v>45</v>
      </c>
    </row>
    <row r="17" spans="3:8" x14ac:dyDescent="0.15">
      <c r="C17" t="s">
        <v>18</v>
      </c>
      <c r="D17" t="s">
        <v>36</v>
      </c>
      <c r="E17" t="s">
        <v>38</v>
      </c>
      <c r="F17" t="s">
        <v>37</v>
      </c>
      <c r="H17" t="s">
        <v>41</v>
      </c>
    </row>
    <row r="18" spans="3:8" x14ac:dyDescent="0.15">
      <c r="C18" t="s">
        <v>19</v>
      </c>
      <c r="D18" t="s">
        <v>36</v>
      </c>
      <c r="E18" t="s">
        <v>38</v>
      </c>
      <c r="F18" t="s">
        <v>37</v>
      </c>
      <c r="H18" t="s">
        <v>46</v>
      </c>
    </row>
    <row r="19" spans="3:8" x14ac:dyDescent="0.15">
      <c r="C19" t="s">
        <v>20</v>
      </c>
      <c r="D19" t="s">
        <v>36</v>
      </c>
      <c r="E19" t="s">
        <v>38</v>
      </c>
      <c r="F19" t="s">
        <v>39</v>
      </c>
      <c r="H19" t="s">
        <v>47</v>
      </c>
    </row>
    <row r="20" spans="3:8" x14ac:dyDescent="0.15">
      <c r="C20" t="s">
        <v>21</v>
      </c>
      <c r="D20" t="s">
        <v>36</v>
      </c>
      <c r="E20" t="s">
        <v>38</v>
      </c>
      <c r="F20" t="s">
        <v>40</v>
      </c>
      <c r="H20" t="s">
        <v>48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88F2-7D53-46C6-A265-8176C3F554A2}">
  <dimension ref="B4:H20"/>
  <sheetViews>
    <sheetView tabSelected="1" zoomScale="85" zoomScaleNormal="85" workbookViewId="0">
      <selection activeCell="C22" sqref="C22"/>
    </sheetView>
  </sheetViews>
  <sheetFormatPr defaultRowHeight="13.5" x14ac:dyDescent="0.15"/>
  <cols>
    <col min="2" max="2" width="16.125" bestFit="1" customWidth="1"/>
    <col min="3" max="3" width="9.5" bestFit="1" customWidth="1"/>
    <col min="5" max="5" width="9.5" bestFit="1" customWidth="1"/>
    <col min="6" max="6" width="16" bestFit="1" customWidth="1"/>
  </cols>
  <sheetData>
    <row r="4" spans="2:4" x14ac:dyDescent="0.15">
      <c r="B4" t="s">
        <v>49</v>
      </c>
      <c r="C4" t="s">
        <v>55</v>
      </c>
      <c r="D4" t="s">
        <v>50</v>
      </c>
    </row>
    <row r="5" spans="2:4" x14ac:dyDescent="0.15">
      <c r="B5" s="1" t="s">
        <v>56</v>
      </c>
      <c r="C5">
        <v>0</v>
      </c>
      <c r="D5" t="s">
        <v>51</v>
      </c>
    </row>
    <row r="6" spans="2:4" x14ac:dyDescent="0.15">
      <c r="B6" s="1" t="s">
        <v>57</v>
      </c>
      <c r="C6">
        <v>1</v>
      </c>
      <c r="D6" t="s">
        <v>54</v>
      </c>
    </row>
    <row r="7" spans="2:4" x14ac:dyDescent="0.15">
      <c r="B7" s="1" t="s">
        <v>59</v>
      </c>
      <c r="C7">
        <v>2</v>
      </c>
      <c r="D7" t="s">
        <v>53</v>
      </c>
    </row>
    <row r="8" spans="2:4" x14ac:dyDescent="0.15">
      <c r="B8" s="1" t="s">
        <v>58</v>
      </c>
      <c r="C8">
        <v>3</v>
      </c>
      <c r="D8" t="s">
        <v>52</v>
      </c>
    </row>
    <row r="10" spans="2:4" x14ac:dyDescent="0.15">
      <c r="B10" t="s">
        <v>60</v>
      </c>
      <c r="C10">
        <v>0</v>
      </c>
      <c r="D10" t="s">
        <v>61</v>
      </c>
    </row>
    <row r="11" spans="2:4" x14ac:dyDescent="0.15">
      <c r="C11">
        <v>1</v>
      </c>
      <c r="D11" t="s">
        <v>62</v>
      </c>
    </row>
    <row r="14" spans="2:4" x14ac:dyDescent="0.15">
      <c r="B14" t="s">
        <v>55</v>
      </c>
      <c r="C14">
        <f>C5</f>
        <v>0</v>
      </c>
    </row>
    <row r="15" spans="2:4" x14ac:dyDescent="0.15">
      <c r="B15" t="s">
        <v>51</v>
      </c>
      <c r="C15">
        <v>66.67</v>
      </c>
      <c r="D15" t="s">
        <v>64</v>
      </c>
    </row>
    <row r="16" spans="2:4" x14ac:dyDescent="0.15">
      <c r="B16" t="s">
        <v>63</v>
      </c>
      <c r="C16">
        <v>115200</v>
      </c>
      <c r="D16" t="s">
        <v>65</v>
      </c>
    </row>
    <row r="19" spans="2:8" x14ac:dyDescent="0.15">
      <c r="C19" t="s">
        <v>67</v>
      </c>
      <c r="D19" t="s">
        <v>69</v>
      </c>
      <c r="E19" t="s">
        <v>68</v>
      </c>
      <c r="F19" t="s">
        <v>70</v>
      </c>
      <c r="G19" t="s">
        <v>66</v>
      </c>
      <c r="H19" t="s">
        <v>71</v>
      </c>
    </row>
    <row r="20" spans="2:8" x14ac:dyDescent="0.15">
      <c r="B20" t="s">
        <v>66</v>
      </c>
      <c r="C20">
        <f>C15*10^6</f>
        <v>66670000</v>
      </c>
      <c r="D20">
        <f>2*C14-1</f>
        <v>-1</v>
      </c>
      <c r="E20">
        <f>64*POWER(2,D20)*C16</f>
        <v>3686400</v>
      </c>
      <c r="F20">
        <f>(C20/E20)-1</f>
        <v>17.085394965277779</v>
      </c>
      <c r="G20">
        <f>TRUNC(F20)</f>
        <v>17</v>
      </c>
      <c r="H20">
        <f>(C20/(E20*(G20+1))-1)*100</f>
        <v>0.47441647376542662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SCI_ボーレート計算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miyazaki</cp:lastModifiedBy>
  <dcterms:created xsi:type="dcterms:W3CDTF">2023-05-04T06:07:02Z</dcterms:created>
  <dcterms:modified xsi:type="dcterms:W3CDTF">2023-07-02T13:34:22Z</dcterms:modified>
</cp:coreProperties>
</file>