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wxd\Documents\workspace\OBs\EpidemicPrevention\file\"/>
    </mc:Choice>
  </mc:AlternateContent>
  <xr:revisionPtr revIDLastSave="0" documentId="8_{24BF3A51-8F7A-4688-B0C8-2D14A35FF084}" xr6:coauthVersionLast="47" xr6:coauthVersionMax="47" xr10:uidLastSave="{00000000-0000-0000-0000-000000000000}"/>
  <bookViews>
    <workbookView xWindow="-120" yWindow="-120" windowWidth="29040" windowHeight="15840"/>
  </bookViews>
  <sheets>
    <sheet name="填数据估算区域" sheetId="1" r:id="rId1"/>
    <sheet name="吸入病毒颗粒数参考依据" sheetId="2" r:id="rId2"/>
    <sheet name="说明" sheetId="3" r:id="rId3"/>
  </sheets>
  <calcPr calcId="181029"/>
</workbook>
</file>

<file path=xl/calcChain.xml><?xml version="1.0" encoding="utf-8"?>
<calcChain xmlns="http://schemas.openxmlformats.org/spreadsheetml/2006/main">
  <c r="I3" i="1" l="1"/>
  <c r="J3" i="1" s="1"/>
  <c r="L3" i="1" s="1"/>
  <c r="X3" i="1" s="1"/>
  <c r="M3" i="1"/>
  <c r="N3" i="1" s="1"/>
  <c r="P3" i="1" s="1"/>
  <c r="Z3" i="1" s="1"/>
  <c r="I4" i="1"/>
  <c r="J4" i="1" s="1"/>
  <c r="L4" i="1" s="1"/>
  <c r="X4" i="1" s="1"/>
  <c r="M4" i="1"/>
  <c r="N4" i="1" s="1"/>
  <c r="P4" i="1" s="1"/>
  <c r="Z4" i="1" s="1"/>
  <c r="I5" i="1"/>
  <c r="J5" i="1" s="1"/>
  <c r="L5" i="1" s="1"/>
  <c r="X5" i="1" s="1"/>
  <c r="M5" i="1"/>
  <c r="N5" i="1" s="1"/>
  <c r="P5" i="1" s="1"/>
  <c r="Z5" i="1" s="1"/>
  <c r="I6" i="1"/>
  <c r="J6" i="1" s="1"/>
  <c r="L6" i="1" s="1"/>
  <c r="X6" i="1" s="1"/>
  <c r="M6" i="1"/>
  <c r="N6" i="1" s="1"/>
  <c r="P6" i="1" s="1"/>
  <c r="Z6" i="1" s="1"/>
  <c r="I7" i="1"/>
  <c r="J7" i="1" s="1"/>
  <c r="L7" i="1" s="1"/>
  <c r="X7" i="1" s="1"/>
  <c r="M7" i="1"/>
  <c r="N7" i="1" s="1"/>
  <c r="P7" i="1" s="1"/>
  <c r="Z7" i="1" s="1"/>
  <c r="I8" i="1"/>
  <c r="M8" i="1"/>
  <c r="I9" i="1"/>
  <c r="M9" i="1"/>
  <c r="I10" i="1"/>
  <c r="M10" i="1"/>
  <c r="I11" i="1"/>
  <c r="M11" i="1"/>
  <c r="N11" i="1" s="1"/>
  <c r="P11" i="1" s="1"/>
  <c r="Z11" i="1" s="1"/>
  <c r="I12" i="1"/>
  <c r="M12" i="1"/>
  <c r="I13" i="1"/>
  <c r="J13" i="1" s="1"/>
  <c r="L13" i="1" s="1"/>
  <c r="X13" i="1" s="1"/>
  <c r="M13" i="1"/>
  <c r="N13" i="1" s="1"/>
  <c r="P13" i="1" s="1"/>
  <c r="Z13" i="1" s="1"/>
  <c r="O13" i="1"/>
  <c r="V13" i="1" s="1"/>
  <c r="I14" i="1"/>
  <c r="M14" i="1"/>
  <c r="N14" i="1" s="1"/>
  <c r="P14" i="1" s="1"/>
  <c r="Z14" i="1" s="1"/>
  <c r="AI14" i="1" s="1"/>
  <c r="I15" i="1"/>
  <c r="J15" i="1" s="1"/>
  <c r="L15" i="1" s="1"/>
  <c r="X15" i="1" s="1"/>
  <c r="AP15" i="1" s="1"/>
  <c r="AX15" i="1" s="1"/>
  <c r="M15" i="1"/>
  <c r="N15" i="1" s="1"/>
  <c r="P15" i="1" s="1"/>
  <c r="Z15" i="1" s="1"/>
  <c r="I16" i="1"/>
  <c r="M16" i="1"/>
  <c r="I17" i="1"/>
  <c r="J17" i="1" s="1"/>
  <c r="L17" i="1" s="1"/>
  <c r="X17" i="1" s="1"/>
  <c r="M17" i="1"/>
  <c r="N17" i="1" s="1"/>
  <c r="P17" i="1" s="1"/>
  <c r="Z17" i="1" s="1"/>
  <c r="O15" i="1" l="1"/>
  <c r="V15" i="1" s="1"/>
  <c r="O14" i="1"/>
  <c r="V14" i="1" s="1"/>
  <c r="K13" i="1"/>
  <c r="T13" i="1" s="1"/>
  <c r="U13" i="1" s="1"/>
  <c r="K15" i="1"/>
  <c r="T15" i="1" s="1"/>
  <c r="AL15" i="1" s="1"/>
  <c r="AT15" i="1" s="1"/>
  <c r="AI17" i="1"/>
  <c r="AR17" i="1"/>
  <c r="AZ17" i="1" s="1"/>
  <c r="AA17" i="1"/>
  <c r="AG17" i="1"/>
  <c r="AP17" i="1"/>
  <c r="AX17" i="1" s="1"/>
  <c r="Y17" i="1"/>
  <c r="J16" i="1"/>
  <c r="L16" i="1" s="1"/>
  <c r="X16" i="1" s="1"/>
  <c r="K16" i="1"/>
  <c r="T16" i="1" s="1"/>
  <c r="O17" i="1"/>
  <c r="V17" i="1" s="1"/>
  <c r="AA13" i="1"/>
  <c r="AI13" i="1"/>
  <c r="AR13" i="1"/>
  <c r="AZ13" i="1" s="1"/>
  <c r="K17" i="1"/>
  <c r="T17" i="1" s="1"/>
  <c r="AE14" i="1"/>
  <c r="AN14" i="1"/>
  <c r="AV14" i="1" s="1"/>
  <c r="W14" i="1"/>
  <c r="W15" i="1"/>
  <c r="AN15" i="1"/>
  <c r="AV15" i="1" s="1"/>
  <c r="AE15" i="1"/>
  <c r="AR14" i="1"/>
  <c r="AZ14" i="1" s="1"/>
  <c r="AA14" i="1"/>
  <c r="AC13" i="1"/>
  <c r="Y13" i="1"/>
  <c r="AG13" i="1"/>
  <c r="AP13" i="1"/>
  <c r="AX13" i="1" s="1"/>
  <c r="J11" i="1"/>
  <c r="L11" i="1" s="1"/>
  <c r="X11" i="1" s="1"/>
  <c r="K11" i="1"/>
  <c r="T11" i="1" s="1"/>
  <c r="AA15" i="1"/>
  <c r="AI15" i="1"/>
  <c r="AR15" i="1"/>
  <c r="AZ15" i="1" s="1"/>
  <c r="J14" i="1"/>
  <c r="L14" i="1" s="1"/>
  <c r="X14" i="1" s="1"/>
  <c r="K14" i="1"/>
  <c r="T14" i="1" s="1"/>
  <c r="AL13" i="1"/>
  <c r="AT13" i="1" s="1"/>
  <c r="N16" i="1"/>
  <c r="P16" i="1" s="1"/>
  <c r="Z16" i="1" s="1"/>
  <c r="O16" i="1"/>
  <c r="V16" i="1" s="1"/>
  <c r="Y15" i="1"/>
  <c r="AG15" i="1"/>
  <c r="AN13" i="1"/>
  <c r="AV13" i="1" s="1"/>
  <c r="W13" i="1"/>
  <c r="AE13" i="1"/>
  <c r="J10" i="1"/>
  <c r="L10" i="1" s="1"/>
  <c r="X10" i="1" s="1"/>
  <c r="K10" i="1"/>
  <c r="T10" i="1" s="1"/>
  <c r="J8" i="1"/>
  <c r="L8" i="1" s="1"/>
  <c r="X8" i="1" s="1"/>
  <c r="K8" i="1"/>
  <c r="T8" i="1" s="1"/>
  <c r="N12" i="1"/>
  <c r="P12" i="1" s="1"/>
  <c r="Z12" i="1" s="1"/>
  <c r="O12" i="1"/>
  <c r="V12" i="1" s="1"/>
  <c r="J12" i="1"/>
  <c r="L12" i="1" s="1"/>
  <c r="X12" i="1" s="1"/>
  <c r="K12" i="1"/>
  <c r="T12" i="1" s="1"/>
  <c r="AA11" i="1"/>
  <c r="AI11" i="1"/>
  <c r="AR11" i="1"/>
  <c r="AZ11" i="1" s="1"/>
  <c r="O11" i="1"/>
  <c r="V11" i="1" s="1"/>
  <c r="N9" i="1"/>
  <c r="P9" i="1" s="1"/>
  <c r="Z9" i="1" s="1"/>
  <c r="O9" i="1"/>
  <c r="V9" i="1" s="1"/>
  <c r="J9" i="1"/>
  <c r="L9" i="1" s="1"/>
  <c r="X9" i="1" s="1"/>
  <c r="K9" i="1"/>
  <c r="T9" i="1" s="1"/>
  <c r="AI7" i="1"/>
  <c r="AR7" i="1"/>
  <c r="AZ7" i="1" s="1"/>
  <c r="AA7" i="1"/>
  <c r="AI6" i="1"/>
  <c r="AR6" i="1"/>
  <c r="AZ6" i="1" s="1"/>
  <c r="AA6" i="1"/>
  <c r="AI5" i="1"/>
  <c r="AR5" i="1"/>
  <c r="AZ5" i="1" s="1"/>
  <c r="AA5" i="1"/>
  <c r="AI4" i="1"/>
  <c r="AR4" i="1"/>
  <c r="AZ4" i="1" s="1"/>
  <c r="AA4" i="1"/>
  <c r="AI3" i="1"/>
  <c r="AR3" i="1"/>
  <c r="AZ3" i="1" s="1"/>
  <c r="AA3" i="1"/>
  <c r="N10" i="1"/>
  <c r="P10" i="1" s="1"/>
  <c r="Z10" i="1" s="1"/>
  <c r="O10" i="1"/>
  <c r="V10" i="1" s="1"/>
  <c r="N8" i="1"/>
  <c r="P8" i="1" s="1"/>
  <c r="Z8" i="1" s="1"/>
  <c r="O8" i="1"/>
  <c r="V8" i="1" s="1"/>
  <c r="AG7" i="1"/>
  <c r="AP7" i="1"/>
  <c r="AX7" i="1" s="1"/>
  <c r="Y7" i="1"/>
  <c r="AG6" i="1"/>
  <c r="AP6" i="1"/>
  <c r="AX6" i="1" s="1"/>
  <c r="Y6" i="1"/>
  <c r="AG5" i="1"/>
  <c r="AP5" i="1"/>
  <c r="AX5" i="1" s="1"/>
  <c r="Y5" i="1"/>
  <c r="AG4" i="1"/>
  <c r="AP4" i="1"/>
  <c r="AX4" i="1" s="1"/>
  <c r="Y4" i="1"/>
  <c r="AG3" i="1"/>
  <c r="AP3" i="1"/>
  <c r="AX3" i="1" s="1"/>
  <c r="Y3" i="1"/>
  <c r="O7" i="1"/>
  <c r="V7" i="1" s="1"/>
  <c r="K7" i="1"/>
  <c r="T7" i="1" s="1"/>
  <c r="O6" i="1"/>
  <c r="V6" i="1" s="1"/>
  <c r="K6" i="1"/>
  <c r="T6" i="1" s="1"/>
  <c r="O5" i="1"/>
  <c r="V5" i="1" s="1"/>
  <c r="K5" i="1"/>
  <c r="T5" i="1" s="1"/>
  <c r="O4" i="1"/>
  <c r="V4" i="1" s="1"/>
  <c r="K4" i="1"/>
  <c r="T4" i="1" s="1"/>
  <c r="O3" i="1"/>
  <c r="V3" i="1" s="1"/>
  <c r="K3" i="1"/>
  <c r="T3" i="1" s="1"/>
  <c r="AC15" i="1" l="1"/>
  <c r="U15" i="1"/>
  <c r="AD15" i="1" s="1"/>
  <c r="AE3" i="1"/>
  <c r="AN3" i="1"/>
  <c r="AV3" i="1" s="1"/>
  <c r="W3" i="1"/>
  <c r="AH4" i="1"/>
  <c r="AQ4" i="1"/>
  <c r="AY4" i="1" s="1"/>
  <c r="Y8" i="1"/>
  <c r="AG8" i="1"/>
  <c r="AP8" i="1"/>
  <c r="AX8" i="1" s="1"/>
  <c r="AE16" i="1"/>
  <c r="AN16" i="1"/>
  <c r="AV16" i="1" s="1"/>
  <c r="W16" i="1"/>
  <c r="AD13" i="1"/>
  <c r="AM13" i="1"/>
  <c r="AU13" i="1" s="1"/>
  <c r="AC4" i="1"/>
  <c r="AL4" i="1"/>
  <c r="AT4" i="1" s="1"/>
  <c r="U4" i="1"/>
  <c r="AC6" i="1"/>
  <c r="AL6" i="1"/>
  <c r="AT6" i="1" s="1"/>
  <c r="U6" i="1"/>
  <c r="AH7" i="1"/>
  <c r="AQ7" i="1"/>
  <c r="AY7" i="1" s="1"/>
  <c r="AE8" i="1"/>
  <c r="AN8" i="1"/>
  <c r="AV8" i="1" s="1"/>
  <c r="W8" i="1"/>
  <c r="AS3" i="1"/>
  <c r="BA3" i="1" s="1"/>
  <c r="AJ3" i="1"/>
  <c r="AS7" i="1"/>
  <c r="BA7" i="1" s="1"/>
  <c r="AJ7" i="1"/>
  <c r="AE9" i="1"/>
  <c r="AN9" i="1"/>
  <c r="AV9" i="1" s="1"/>
  <c r="W9" i="1"/>
  <c r="W12" i="1"/>
  <c r="AE12" i="1"/>
  <c r="AN12" i="1"/>
  <c r="AV12" i="1" s="1"/>
  <c r="U10" i="1"/>
  <c r="AL10" i="1"/>
  <c r="AT10" i="1" s="1"/>
  <c r="AC10" i="1"/>
  <c r="AH15" i="1"/>
  <c r="AQ15" i="1"/>
  <c r="AY15" i="1" s="1"/>
  <c r="AI16" i="1"/>
  <c r="AR16" i="1"/>
  <c r="AZ16" i="1" s="1"/>
  <c r="AA16" i="1"/>
  <c r="U14" i="1"/>
  <c r="AL14" i="1"/>
  <c r="AT14" i="1" s="1"/>
  <c r="AC14" i="1"/>
  <c r="AJ15" i="1"/>
  <c r="AS15" i="1"/>
  <c r="BA15" i="1" s="1"/>
  <c r="W17" i="1"/>
  <c r="AE17" i="1"/>
  <c r="AN17" i="1"/>
  <c r="AV17" i="1" s="1"/>
  <c r="Y16" i="1"/>
  <c r="AG16" i="1"/>
  <c r="AP16" i="1"/>
  <c r="AX16" i="1" s="1"/>
  <c r="AE5" i="1"/>
  <c r="AN5" i="1"/>
  <c r="AV5" i="1" s="1"/>
  <c r="W5" i="1"/>
  <c r="AI10" i="1"/>
  <c r="AR10" i="1"/>
  <c r="AZ10" i="1" s="1"/>
  <c r="AA10" i="1"/>
  <c r="Y9" i="1"/>
  <c r="AP9" i="1"/>
  <c r="AX9" i="1" s="1"/>
  <c r="AG9" i="1"/>
  <c r="Y12" i="1"/>
  <c r="AP12" i="1"/>
  <c r="AX12" i="1" s="1"/>
  <c r="AG12" i="1"/>
  <c r="U16" i="1"/>
  <c r="AL16" i="1"/>
  <c r="AT16" i="1" s="1"/>
  <c r="AC16" i="1"/>
  <c r="AE4" i="1"/>
  <c r="AN4" i="1"/>
  <c r="AV4" i="1" s="1"/>
  <c r="W4" i="1"/>
  <c r="AE6" i="1"/>
  <c r="AN6" i="1"/>
  <c r="AV6" i="1" s="1"/>
  <c r="W6" i="1"/>
  <c r="AH6" i="1"/>
  <c r="AQ6" i="1"/>
  <c r="AY6" i="1" s="1"/>
  <c r="AI8" i="1"/>
  <c r="AR8" i="1"/>
  <c r="AZ8" i="1" s="1"/>
  <c r="AA8" i="1"/>
  <c r="AS6" i="1"/>
  <c r="BA6" i="1" s="1"/>
  <c r="AJ6" i="1"/>
  <c r="AI9" i="1"/>
  <c r="AR9" i="1"/>
  <c r="AZ9" i="1" s="1"/>
  <c r="AA9" i="1"/>
  <c r="AJ11" i="1"/>
  <c r="AS11" i="1"/>
  <c r="BA11" i="1" s="1"/>
  <c r="AA12" i="1"/>
  <c r="AI12" i="1"/>
  <c r="AR12" i="1"/>
  <c r="AZ12" i="1" s="1"/>
  <c r="Y10" i="1"/>
  <c r="AG10" i="1"/>
  <c r="AP10" i="1"/>
  <c r="AX10" i="1" s="1"/>
  <c r="AO13" i="1"/>
  <c r="AW13" i="1" s="1"/>
  <c r="AF13" i="1"/>
  <c r="Y14" i="1"/>
  <c r="AP14" i="1"/>
  <c r="AX14" i="1" s="1"/>
  <c r="AG14" i="1"/>
  <c r="U11" i="1"/>
  <c r="AL11" i="1"/>
  <c r="AT11" i="1" s="1"/>
  <c r="AC11" i="1"/>
  <c r="AH13" i="1"/>
  <c r="AQ13" i="1"/>
  <c r="AY13" i="1" s="1"/>
  <c r="AF14" i="1"/>
  <c r="AO14" i="1"/>
  <c r="AW14" i="1" s="1"/>
  <c r="AS13" i="1"/>
  <c r="BA13" i="1" s="1"/>
  <c r="AJ13" i="1"/>
  <c r="AJ17" i="1"/>
  <c r="AS17" i="1"/>
  <c r="BA17" i="1" s="1"/>
  <c r="AE7" i="1"/>
  <c r="AN7" i="1"/>
  <c r="AV7" i="1" s="1"/>
  <c r="W7" i="1"/>
  <c r="AS4" i="1"/>
  <c r="BA4" i="1" s="1"/>
  <c r="AJ4" i="1"/>
  <c r="AC3" i="1"/>
  <c r="AL3" i="1"/>
  <c r="AT3" i="1" s="1"/>
  <c r="U3" i="1"/>
  <c r="AC5" i="1"/>
  <c r="AL5" i="1"/>
  <c r="AT5" i="1" s="1"/>
  <c r="U5" i="1"/>
  <c r="AC7" i="1"/>
  <c r="AL7" i="1"/>
  <c r="AT7" i="1" s="1"/>
  <c r="U7" i="1"/>
  <c r="AH3" i="1"/>
  <c r="AQ3" i="1"/>
  <c r="AY3" i="1" s="1"/>
  <c r="AH5" i="1"/>
  <c r="AQ5" i="1"/>
  <c r="AY5" i="1" s="1"/>
  <c r="AE10" i="1"/>
  <c r="AN10" i="1"/>
  <c r="AV10" i="1" s="1"/>
  <c r="W10" i="1"/>
  <c r="AS5" i="1"/>
  <c r="BA5" i="1" s="1"/>
  <c r="AJ5" i="1"/>
  <c r="U9" i="1"/>
  <c r="AC9" i="1"/>
  <c r="AL9" i="1"/>
  <c r="AT9" i="1" s="1"/>
  <c r="W11" i="1"/>
  <c r="AE11" i="1"/>
  <c r="AN11" i="1"/>
  <c r="AV11" i="1" s="1"/>
  <c r="U12" i="1"/>
  <c r="AC12" i="1"/>
  <c r="AL12" i="1"/>
  <c r="AT12" i="1" s="1"/>
  <c r="U8" i="1"/>
  <c r="AL8" i="1"/>
  <c r="AT8" i="1" s="1"/>
  <c r="AC8" i="1"/>
  <c r="Y11" i="1"/>
  <c r="AG11" i="1"/>
  <c r="AP11" i="1"/>
  <c r="AX11" i="1" s="1"/>
  <c r="AJ14" i="1"/>
  <c r="AS14" i="1"/>
  <c r="BA14" i="1" s="1"/>
  <c r="AO15" i="1"/>
  <c r="AW15" i="1" s="1"/>
  <c r="AF15" i="1"/>
  <c r="AC17" i="1"/>
  <c r="AL17" i="1"/>
  <c r="AT17" i="1" s="1"/>
  <c r="U17" i="1"/>
  <c r="AH17" i="1"/>
  <c r="AQ17" i="1"/>
  <c r="AY17" i="1" s="1"/>
  <c r="AM15" i="1" l="1"/>
  <c r="AU15" i="1" s="1"/>
  <c r="AH11" i="1"/>
  <c r="AQ11" i="1"/>
  <c r="AY11" i="1" s="1"/>
  <c r="AD6" i="1"/>
  <c r="AM6" i="1"/>
  <c r="AU6" i="1" s="1"/>
  <c r="AH8" i="1"/>
  <c r="AQ8" i="1"/>
  <c r="AY8" i="1" s="1"/>
  <c r="AD17" i="1"/>
  <c r="AM17" i="1"/>
  <c r="AU17" i="1" s="1"/>
  <c r="AD8" i="1"/>
  <c r="AM8" i="1"/>
  <c r="AU8" i="1" s="1"/>
  <c r="AD9" i="1"/>
  <c r="AM9" i="1"/>
  <c r="AU9" i="1" s="1"/>
  <c r="AD11" i="1"/>
  <c r="AM11" i="1"/>
  <c r="AU11" i="1" s="1"/>
  <c r="AJ9" i="1"/>
  <c r="AS9" i="1"/>
  <c r="BA9" i="1" s="1"/>
  <c r="AJ8" i="1"/>
  <c r="AS8" i="1"/>
  <c r="BA8" i="1" s="1"/>
  <c r="AF6" i="1"/>
  <c r="AO6" i="1"/>
  <c r="AW6" i="1" s="1"/>
  <c r="AD16" i="1"/>
  <c r="AM16" i="1"/>
  <c r="AU16" i="1" s="1"/>
  <c r="AH9" i="1"/>
  <c r="AQ9" i="1"/>
  <c r="AY9" i="1" s="1"/>
  <c r="AF5" i="1"/>
  <c r="AO5" i="1"/>
  <c r="AW5" i="1" s="1"/>
  <c r="AH16" i="1"/>
  <c r="AQ16" i="1"/>
  <c r="AY16" i="1" s="1"/>
  <c r="AD14" i="1"/>
  <c r="AM14" i="1"/>
  <c r="AU14" i="1" s="1"/>
  <c r="AJ16" i="1"/>
  <c r="AS16" i="1"/>
  <c r="BA16" i="1" s="1"/>
  <c r="AF8" i="1"/>
  <c r="AO8" i="1"/>
  <c r="AW8" i="1" s="1"/>
  <c r="AF3" i="1"/>
  <c r="AO3" i="1"/>
  <c r="AW3" i="1" s="1"/>
  <c r="AD12" i="1"/>
  <c r="AM12" i="1"/>
  <c r="AU12" i="1" s="1"/>
  <c r="AF10" i="1"/>
  <c r="AO10" i="1"/>
  <c r="AW10" i="1" s="1"/>
  <c r="AD7" i="1"/>
  <c r="AM7" i="1"/>
  <c r="AU7" i="1" s="1"/>
  <c r="AH14" i="1"/>
  <c r="AQ14" i="1"/>
  <c r="AY14" i="1" s="1"/>
  <c r="AF4" i="1"/>
  <c r="AO4" i="1"/>
  <c r="AW4" i="1" s="1"/>
  <c r="AF17" i="1"/>
  <c r="AO17" i="1"/>
  <c r="AW17" i="1" s="1"/>
  <c r="AD3" i="1"/>
  <c r="AM3" i="1"/>
  <c r="AU3" i="1" s="1"/>
  <c r="AF7" i="1"/>
  <c r="AO7" i="1"/>
  <c r="AW7" i="1" s="1"/>
  <c r="AJ12" i="1"/>
  <c r="AS12" i="1"/>
  <c r="BA12" i="1" s="1"/>
  <c r="AH12" i="1"/>
  <c r="AQ12" i="1"/>
  <c r="AY12" i="1" s="1"/>
  <c r="AJ10" i="1"/>
  <c r="AS10" i="1"/>
  <c r="BA10" i="1" s="1"/>
  <c r="AF12" i="1"/>
  <c r="AO12" i="1"/>
  <c r="AW12" i="1" s="1"/>
  <c r="AF11" i="1"/>
  <c r="AO11" i="1"/>
  <c r="AW11" i="1" s="1"/>
  <c r="AD5" i="1"/>
  <c r="AM5" i="1"/>
  <c r="AU5" i="1" s="1"/>
  <c r="AH10" i="1"/>
  <c r="AQ10" i="1"/>
  <c r="AY10" i="1" s="1"/>
  <c r="AD10" i="1"/>
  <c r="AM10" i="1"/>
  <c r="AU10" i="1" s="1"/>
  <c r="AF9" i="1"/>
  <c r="AO9" i="1"/>
  <c r="AW9" i="1" s="1"/>
  <c r="AD4" i="1"/>
  <c r="AM4" i="1"/>
  <c r="AU4" i="1" s="1"/>
  <c r="AF16" i="1"/>
  <c r="AO16" i="1"/>
  <c r="AW16" i="1" s="1"/>
</calcChain>
</file>

<file path=xl/sharedStrings.xml><?xml version="1.0" encoding="utf-8"?>
<sst xmlns="http://schemas.openxmlformats.org/spreadsheetml/2006/main" count="73" uniqueCount="65">
  <si>
    <t>说明：推荐可变参数，已底色标黄。演算人员有十足把握，可以更改底色标红参数。</t>
  </si>
  <si>
    <t>该部分为满足前面参数，估算而推荐的，阴性人员在对应场所停留时间上限</t>
  </si>
  <si>
    <t>楼栋</t>
  </si>
  <si>
    <t>估算容积（m³）</t>
  </si>
  <si>
    <t>带阳上班上课人员数量</t>
  </si>
  <si>
    <t>每人每秒呼出病毒颗粒数量</t>
  </si>
  <si>
    <t>小于病毒存活时间的到岗积累工作时长（小时）</t>
  </si>
  <si>
    <t>病毒空气中存活时间（小时）</t>
  </si>
  <si>
    <t>阳性戴口罩假设吸附效率（假设外科0.3，N95为0.95，N100为0.9997）</t>
  </si>
  <si>
    <t>通风及空气净化消毒等总清除率</t>
  </si>
  <si>
    <t>AB阳性均不戴口罩，小于病毒空气中存活时间时，总呼出活病毒颗粒数</t>
  </si>
  <si>
    <t>CD阳性均戴口罩，小于病毒空气中存活时间，总呼出活病毒颗粒数</t>
  </si>
  <si>
    <t>EF阳性均不戴口罩，小于病毒空气中存活时间时，每立方米空气平均活病毒量</t>
  </si>
  <si>
    <t>GH阳性均戴口罩，小于病毒空气中存活时间时，每立方米空气平均活病毒量</t>
  </si>
  <si>
    <t>ab阳性均不戴口罩，积累最大活病毒颗粒数</t>
  </si>
  <si>
    <t>cd阳性均戴口罩，积累最大活病毒颗粒数</t>
  </si>
  <si>
    <t>ef阳性均不戴口罩，积累每立方米空气平均活病毒量最大值</t>
  </si>
  <si>
    <t>gh阳性均戴口罩，积累每立方米空气平均活病毒量最大值</t>
  </si>
  <si>
    <t>阴性人员口罩过滤效率</t>
  </si>
  <si>
    <t>阴性人员潮气量（ml)</t>
  </si>
  <si>
    <t>阴性人员呼吸频率(次/分)</t>
  </si>
  <si>
    <t>A阳性均不戴口罩，未满病毒空气中生存时间，阴性人员在该空间，不戴口罩，每秒吸入活病毒数量（不计算眼部）</t>
  </si>
  <si>
    <t>B阳性均不戴口罩，未满病毒空气中生存时间，阴性人员在该空间，戴口罩，每秒吸入活病毒数量（不计算眼部）</t>
  </si>
  <si>
    <t>C阳性均不戴口罩，阴性人员在该空间，不戴口罩，每秒最大吸入活病毒数量（不计算眼部）</t>
  </si>
  <si>
    <t>D阳性均不戴口罩，阴性人员在该空间，戴口罩，每秒最大吸入活病毒数量（不计算眼部）</t>
  </si>
  <si>
    <t>E阳性均戴口罩，未满病毒空气中生存时间，阴性人员在该空间，不戴口罩，每秒吸入活病毒数量（不计算眼部）</t>
  </si>
  <si>
    <t>F阳性均戴口罩，未满病毒空气中生存时间，阴性人员在该空间，戴口罩，每秒吸入活病毒数量（不计算眼部）</t>
  </si>
  <si>
    <t>G阳性均戴口罩，阴性人员在该空间，不戴口罩，每秒最大吸入活病毒数量（不计算眼部）</t>
  </si>
  <si>
    <t>H阳性均戴口罩，阴性人员在该空间，戴口罩，每秒最大吸入活病毒数量（不计算眼部）</t>
  </si>
  <si>
    <t>阴性人员停留工作场所时间（小时）</t>
  </si>
  <si>
    <t>a阳性均不戴口罩，未满病毒空气中生存时间，阴性人员在该空间，不戴口罩，总计吸入活病毒数量非常不严格估算</t>
  </si>
  <si>
    <t>b阳性均不戴口罩，未满病毒空气中生存时间，阴性人员在该空间，戴口罩，总计吸入活病毒数量非常不严格估算</t>
  </si>
  <si>
    <t>c阳性均不戴口罩，阴性人员在该空间，不戴口罩，最大总计吸入活病毒数量非常不严格估算</t>
  </si>
  <si>
    <t>d阳性均不戴口罩，阴性人员在该空间，戴口罩，最大总计吸入活病毒数量非常不严格估算</t>
  </si>
  <si>
    <t>e阳性均戴口罩，未满病毒空气中生存时间，阴性人员在该空间，不戴口罩，总计吸入活病毒数量非常不严格估算</t>
  </si>
  <si>
    <t>f阳性均戴口罩，未满病毒空气中生存时间，阴性人员在该空间，戴口罩，总计吸入活病毒数量非常不严格估算</t>
  </si>
  <si>
    <t>g阳性均戴口罩，阴性人员在该空间，不戴口罩，最大总计吸入活病毒数量非常不严格估算</t>
  </si>
  <si>
    <t>h阳性均戴口罩，阴性人员在该空间，戴口罩，最大总计吸入活病毒数量非常不严格估算</t>
  </si>
  <si>
    <t>假设感染所需吸入活病毒颗粒数</t>
  </si>
  <si>
    <t>a阳性均不戴口罩，未满病毒空气中生存时间，阴性人员在该空间，不戴口罩，不被感染可停留最长时间（分钟）</t>
  </si>
  <si>
    <t>b阳性均不戴口罩，未满病毒空气中生存时间，阴性人员在该空间，戴口罩，不被感染可停留最长时间（分钟）</t>
  </si>
  <si>
    <t>c阳性均不戴口罩，阴性人员在该空间，不戴口罩，按前面条件，不被感染最长停留时间（分钟）</t>
  </si>
  <si>
    <t>d阳性均不戴口罩，阴性人员在该空间，戴口罩，按前面条件，不被感染最长停留时间（分钟）</t>
  </si>
  <si>
    <t>e阳性均戴口罩，未满病毒空气中生存时间，阴性人员在该空间，不戴口罩，不被感染可停留最长时间（分钟）</t>
  </si>
  <si>
    <t>f阳性均戴口罩，未满病毒空气中生存时间，阴性人员在该空间，戴口罩，不被感染可停留最长时间（分钟）</t>
  </si>
  <si>
    <t>g阳性均戴口罩，阴性人员在该空间，不戴口罩，按前面条件，不被感染最长停留时间（分钟）</t>
  </si>
  <si>
    <t>h阳性均戴口罩，阴性人员在该空间，戴口罩，按前面条件，不被感染最长停留时间（分钟）</t>
  </si>
  <si>
    <t>a阳性均不戴口罩，未满病毒空气中生存时间，阴性人员在该空间，不戴口罩，不被感染可停留最长时间（小时）</t>
  </si>
  <si>
    <t>b阳性均不戴口罩，未满病毒空气中生存时间，阴性人员在该空间，戴口罩，不被感染可停留最长时间（小时）</t>
  </si>
  <si>
    <t>c阳性均不戴口罩，阴性人员在该空间，不戴口罩，按前面条件，不被感染最长停留时间（小时）</t>
  </si>
  <si>
    <t>d阳性均不戴口罩，阴性人员在该空间，戴口罩，按前面条件，不被感染最长停留时间（小时）</t>
  </si>
  <si>
    <t>e阳性均戴口罩，未满病毒空气中生存时间，阴性人员在该空间，不戴口罩，不被感染可停留最长时间（小时）</t>
  </si>
  <si>
    <t>f阳性均戴口罩，未满病毒空气中生存时间，阴性人员在该空间，戴口罩，不被感染可停留最长时间（小时）</t>
  </si>
  <si>
    <t>g阳性均戴口罩，阴性人员在该空间，不戴口罩，按前面条件，不被感染最长停留时间（小时）</t>
  </si>
  <si>
    <t>h阳性均戴口罩，阴性人员在该空间，戴口罩，按前面条件，不被感染最长停留时间（小时）</t>
  </si>
  <si>
    <t>教室（实测）</t>
  </si>
  <si>
    <t>图书馆4-9层</t>
  </si>
  <si>
    <t>图书馆1-3层</t>
  </si>
  <si>
    <t>教室（按长20宽10高3）</t>
  </si>
  <si>
    <t>家庭（按100平3米层高）</t>
  </si>
  <si>
    <t>有顶农贸市场（按4000平高6米）</t>
  </si>
  <si>
    <t>校对</t>
  </si>
  <si>
    <t>因为现有病毒版本载量高于过去，按5000拷贝/s，即每秒呼出5000个病毒颗粒。有报道，双方都不戴口罩走路路过感染，假设一次呼吸3秒，排出15000，吸入六分之一感染，则得估算感染阈限为2500。表格计算时，忽略时间累积清除作用。</t>
  </si>
  <si>
    <t>说明：推荐可变参数，已底色标黄。演算人员有十足把稳，可以更改底色标红参数。</t>
  </si>
  <si>
    <t>估算结果，仅供参考。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</si>
</sst>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宋体"/>
      <charset val="134"/>
    </font>
    <font>
      <b/>
      <sz val="26"/>
      <name val="华文中宋"/>
      <charset val="134"/>
    </font>
    <font>
      <sz val="12"/>
      <name val="华文中宋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14</xdr:col>
      <xdr:colOff>466725</xdr:colOff>
      <xdr:row>25</xdr:row>
      <xdr:rowOff>123825</xdr:rowOff>
    </xdr:to>
    <xdr:pic>
      <xdr:nvPicPr>
        <xdr:cNvPr id="1040" name="图片 1" descr="b889efa126cd0f91316e526e8a9adcf">
          <a:extLst>
            <a:ext uri="{FF2B5EF4-FFF2-40B4-BE49-F238E27FC236}">
              <a16:creationId xmlns:a16="http://schemas.microsoft.com/office/drawing/2014/main" id="{709E350A-3E79-98F7-96A7-87E5E3593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0058400" cy="463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"/>
  <sheetViews>
    <sheetView tabSelected="1" zoomScale="80" zoomScaleSheetLayoutView="100" workbookViewId="0">
      <selection activeCell="J22" sqref="J22"/>
    </sheetView>
  </sheetViews>
  <sheetFormatPr defaultColWidth="8.125" defaultRowHeight="14.25" x14ac:dyDescent="0.15"/>
  <cols>
    <col min="1" max="1" width="13.625" style="2" customWidth="1"/>
    <col min="2" max="2" width="9" style="3" customWidth="1"/>
    <col min="3" max="3" width="5.625" style="3" customWidth="1"/>
    <col min="4" max="4" width="9.75" style="4" customWidth="1"/>
    <col min="5" max="5" width="11" style="3" customWidth="1"/>
    <col min="6" max="6" width="8.125" style="4" customWidth="1"/>
    <col min="7" max="7" width="9.125" style="3" customWidth="1"/>
    <col min="8" max="8" width="7.25" style="3" customWidth="1"/>
    <col min="9" max="16" width="12.375" style="2" customWidth="1"/>
    <col min="17" max="17" width="12.375" style="3" customWidth="1"/>
    <col min="18" max="19" width="12.375" style="4" customWidth="1"/>
    <col min="20" max="22" width="13.875" style="2" customWidth="1"/>
    <col min="23" max="23" width="13.75" style="2" customWidth="1"/>
    <col min="24" max="26" width="13.875" style="2" customWidth="1"/>
    <col min="27" max="27" width="13.75" style="2" customWidth="1"/>
    <col min="28" max="28" width="8.125" style="3" customWidth="1"/>
    <col min="29" max="36" width="12.375" style="2" customWidth="1"/>
    <col min="37" max="37" width="8.125" style="4" customWidth="1"/>
    <col min="38" max="45" width="12.375" style="2" customWidth="1"/>
    <col min="46" max="53" width="10.625" style="2" customWidth="1"/>
    <col min="54" max="16384" width="8.125" style="2"/>
  </cols>
  <sheetData>
    <row r="1" spans="1:53" ht="114.95" customHeight="1" x14ac:dyDescent="0.15">
      <c r="A1" s="1" t="s">
        <v>0</v>
      </c>
      <c r="AL1" s="7" t="s">
        <v>1</v>
      </c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9"/>
    </row>
    <row r="2" spans="1:53" s="1" customFormat="1" ht="161.1" customHeight="1" x14ac:dyDescent="0.15">
      <c r="A2" s="1" t="s">
        <v>2</v>
      </c>
      <c r="B2" s="5" t="s">
        <v>3</v>
      </c>
      <c r="C2" s="5" t="s">
        <v>4</v>
      </c>
      <c r="D2" s="6" t="s">
        <v>5</v>
      </c>
      <c r="E2" s="5" t="s">
        <v>6</v>
      </c>
      <c r="F2" s="6" t="s">
        <v>7</v>
      </c>
      <c r="G2" s="5" t="s">
        <v>8</v>
      </c>
      <c r="H2" s="5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5" t="s">
        <v>18</v>
      </c>
      <c r="R2" s="6" t="s">
        <v>19</v>
      </c>
      <c r="S2" s="6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5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  <c r="AH2" s="1" t="s">
        <v>35</v>
      </c>
      <c r="AI2" s="1" t="s">
        <v>36</v>
      </c>
      <c r="AJ2" s="1" t="s">
        <v>37</v>
      </c>
      <c r="AK2" s="6" t="s">
        <v>38</v>
      </c>
      <c r="AL2" s="1" t="s">
        <v>39</v>
      </c>
      <c r="AM2" s="1" t="s">
        <v>40</v>
      </c>
      <c r="AN2" s="1" t="s">
        <v>41</v>
      </c>
      <c r="AO2" s="1" t="s">
        <v>42</v>
      </c>
      <c r="AP2" s="1" t="s">
        <v>43</v>
      </c>
      <c r="AQ2" s="1" t="s">
        <v>44</v>
      </c>
      <c r="AR2" s="1" t="s">
        <v>45</v>
      </c>
      <c r="AS2" s="1" t="s">
        <v>46</v>
      </c>
      <c r="AT2" s="1" t="s">
        <v>47</v>
      </c>
      <c r="AU2" s="1" t="s">
        <v>48</v>
      </c>
      <c r="AV2" s="1" t="s">
        <v>49</v>
      </c>
      <c r="AW2" s="1" t="s">
        <v>50</v>
      </c>
      <c r="AX2" s="1" t="s">
        <v>51</v>
      </c>
      <c r="AY2" s="1" t="s">
        <v>52</v>
      </c>
      <c r="AZ2" s="1" t="s">
        <v>53</v>
      </c>
      <c r="BA2" s="1" t="s">
        <v>54</v>
      </c>
    </row>
    <row r="3" spans="1:53" x14ac:dyDescent="0.15">
      <c r="A3" s="2" t="s">
        <v>55</v>
      </c>
      <c r="B3" s="3">
        <v>260</v>
      </c>
      <c r="C3" s="3">
        <v>1</v>
      </c>
      <c r="D3" s="4">
        <v>5000</v>
      </c>
      <c r="E3" s="3">
        <v>2</v>
      </c>
      <c r="F3" s="4">
        <v>4</v>
      </c>
      <c r="G3" s="3">
        <v>0.3</v>
      </c>
      <c r="H3" s="3">
        <v>0.1</v>
      </c>
      <c r="I3" s="2">
        <f t="shared" ref="I3:I5" si="0">C3*D3*E3*60*60*(1-H3)</f>
        <v>32400000</v>
      </c>
      <c r="J3" s="2">
        <f t="shared" ref="J3:J5" si="1">I3*(1-G3)</f>
        <v>22680000</v>
      </c>
      <c r="K3" s="2">
        <f t="shared" ref="K3:K5" si="2">I3/B3</f>
        <v>124615.38461538461</v>
      </c>
      <c r="L3" s="2">
        <f t="shared" ref="L3:L5" si="3">J3/B3</f>
        <v>87230.769230769234</v>
      </c>
      <c r="M3" s="2">
        <f t="shared" ref="M3:M5" si="4">C3*D3*60*60*F3*(1-H3)</f>
        <v>64800000</v>
      </c>
      <c r="N3" s="2">
        <f t="shared" ref="N3:N5" si="5">M3*(1-G3)</f>
        <v>45360000</v>
      </c>
      <c r="O3" s="2">
        <f t="shared" ref="O3:O5" si="6">M3/B3</f>
        <v>249230.76923076922</v>
      </c>
      <c r="P3" s="2">
        <f t="shared" ref="P3:P5" si="7">N3/B3</f>
        <v>174461.53846153847</v>
      </c>
      <c r="Q3" s="3">
        <v>0.3</v>
      </c>
      <c r="R3" s="4">
        <v>500</v>
      </c>
      <c r="S3" s="4">
        <v>20</v>
      </c>
      <c r="T3" s="2">
        <f t="shared" ref="T3:T5" si="8">R3*S3/60/1000000*K3</f>
        <v>20.769230769230766</v>
      </c>
      <c r="U3" s="2">
        <f t="shared" ref="U3:U5" si="9">T3*(1-Q3)</f>
        <v>14.538461538461535</v>
      </c>
      <c r="V3" s="2">
        <f t="shared" ref="V3:V5" si="10">R3*S3/60/1000000*O3</f>
        <v>41.538461538461533</v>
      </c>
      <c r="W3" s="2">
        <f t="shared" ref="W3:W5" si="11">V3*(1-Q3)</f>
        <v>29.07692307692307</v>
      </c>
      <c r="X3" s="2">
        <f t="shared" ref="X3:X5" si="12">R3*S3/60/1000000*L3</f>
        <v>14.538461538461538</v>
      </c>
      <c r="Y3" s="2">
        <f t="shared" ref="Y3:Y5" si="13">X3*(1-Q3)</f>
        <v>10.176923076923076</v>
      </c>
      <c r="Z3" s="2">
        <f t="shared" ref="Z3:Z5" si="14">R3*S3/60/1000000*P3</f>
        <v>29.076923076923077</v>
      </c>
      <c r="AA3" s="2">
        <f t="shared" ref="AA3:AA5" si="15">Z3*(1-Q3)</f>
        <v>20.353846153846153</v>
      </c>
      <c r="AB3" s="3">
        <v>8</v>
      </c>
      <c r="AC3" s="2">
        <f t="shared" ref="AC3:AC5" si="16">T3*60*60*AB3</f>
        <v>598153.84615384601</v>
      </c>
      <c r="AD3" s="2">
        <f t="shared" ref="AD3:AD5" si="17">U3*60*60*AB3</f>
        <v>418707.6923076922</v>
      </c>
      <c r="AE3" s="2">
        <f t="shared" ref="AE3:AE5" si="18">V3*60*60*AB3</f>
        <v>1196307.692307692</v>
      </c>
      <c r="AF3" s="2">
        <f t="shared" ref="AF3:AF5" si="19">W3*60*60*AB3</f>
        <v>837415.38461538439</v>
      </c>
      <c r="AG3" s="2">
        <f t="shared" ref="AG3:AG5" si="20">X3*60*60*AB3</f>
        <v>418707.69230769231</v>
      </c>
      <c r="AH3" s="2">
        <f t="shared" ref="AH3:AH5" si="21">Y3*60*60*AB3</f>
        <v>293095.38461538457</v>
      </c>
      <c r="AI3" s="2">
        <f t="shared" ref="AI3:AI5" si="22">Z3*60*60*AB3</f>
        <v>837415.38461538462</v>
      </c>
      <c r="AJ3" s="2">
        <f t="shared" ref="AJ3:AJ5" si="23">AA3*60*60*AB3</f>
        <v>586190.76923076913</v>
      </c>
      <c r="AK3" s="4">
        <v>2500</v>
      </c>
      <c r="AL3" s="2">
        <f t="shared" ref="AL3:AL5" si="24">AK3/T3/60</f>
        <v>2.0061728395061729</v>
      </c>
      <c r="AM3" s="2">
        <f t="shared" ref="AM3:AM5" si="25">AK3/U3/60</f>
        <v>2.8659611992945333</v>
      </c>
      <c r="AN3" s="2">
        <f t="shared" ref="AN3:AN5" si="26">AK3/V3/60</f>
        <v>1.0030864197530864</v>
      </c>
      <c r="AO3" s="2">
        <f t="shared" ref="AO3:AO5" si="27">AK3/W3/60</f>
        <v>1.4329805996472667</v>
      </c>
      <c r="AP3" s="2">
        <f t="shared" ref="AP3:AP5" si="28">AK3/X3/60</f>
        <v>2.8659611992945324</v>
      </c>
      <c r="AQ3" s="2">
        <f t="shared" ref="AQ3:AQ5" si="29">AK3/Y3/60</f>
        <v>4.0942302847064749</v>
      </c>
      <c r="AR3" s="2">
        <f t="shared" ref="AR3:AR5" si="30">AK3/Z3/60</f>
        <v>1.4329805996472662</v>
      </c>
      <c r="AS3" s="2">
        <f t="shared" ref="AS3:AS5" si="31">AK3/AA3/60</f>
        <v>2.0471151423532374</v>
      </c>
      <c r="AT3" s="2">
        <f t="shared" ref="AT3:AT5" si="32">AL3/60</f>
        <v>3.3436213991769548E-2</v>
      </c>
      <c r="AU3" s="2">
        <f t="shared" ref="AU3:AU5" si="33">AM3/60</f>
        <v>4.7766019988242224E-2</v>
      </c>
      <c r="AV3" s="2">
        <f t="shared" ref="AV3:AV5" si="34">AN3/60</f>
        <v>1.6718106995884774E-2</v>
      </c>
      <c r="AW3" s="2">
        <f t="shared" ref="AW3:AW5" si="35">AO3/60</f>
        <v>2.3883009994121112E-2</v>
      </c>
      <c r="AX3" s="2">
        <f t="shared" ref="AX3:AX5" si="36">AP3/60</f>
        <v>4.776601998824221E-2</v>
      </c>
      <c r="AY3" s="2">
        <f t="shared" ref="AY3:AY5" si="37">AQ3/60</f>
        <v>6.8237171411774586E-2</v>
      </c>
      <c r="AZ3" s="2">
        <f t="shared" ref="AZ3:AZ5" si="38">AR3/60</f>
        <v>2.3883009994121105E-2</v>
      </c>
      <c r="BA3" s="2">
        <f t="shared" ref="BA3:BA5" si="39">AS3/60</f>
        <v>3.4118585705887293E-2</v>
      </c>
    </row>
    <row r="4" spans="1:53" x14ac:dyDescent="0.15">
      <c r="A4" s="2" t="s">
        <v>55</v>
      </c>
      <c r="B4" s="3">
        <v>260</v>
      </c>
      <c r="C4" s="3">
        <v>1</v>
      </c>
      <c r="D4" s="4">
        <v>5000</v>
      </c>
      <c r="E4" s="3">
        <v>2</v>
      </c>
      <c r="F4" s="4">
        <v>4</v>
      </c>
      <c r="G4" s="3">
        <v>0.3</v>
      </c>
      <c r="H4" s="3">
        <v>0.1</v>
      </c>
      <c r="I4" s="2">
        <f t="shared" si="0"/>
        <v>32400000</v>
      </c>
      <c r="J4" s="2">
        <f t="shared" si="1"/>
        <v>22680000</v>
      </c>
      <c r="K4" s="2">
        <f t="shared" si="2"/>
        <v>124615.38461538461</v>
      </c>
      <c r="L4" s="2">
        <f t="shared" si="3"/>
        <v>87230.769230769234</v>
      </c>
      <c r="M4" s="2">
        <f t="shared" si="4"/>
        <v>64800000</v>
      </c>
      <c r="N4" s="2">
        <f t="shared" si="5"/>
        <v>45360000</v>
      </c>
      <c r="O4" s="2">
        <f t="shared" si="6"/>
        <v>249230.76923076922</v>
      </c>
      <c r="P4" s="2">
        <f t="shared" si="7"/>
        <v>174461.53846153847</v>
      </c>
      <c r="Q4" s="3">
        <v>0.95</v>
      </c>
      <c r="R4" s="4">
        <v>500</v>
      </c>
      <c r="S4" s="4">
        <v>20</v>
      </c>
      <c r="T4" s="2">
        <f t="shared" si="8"/>
        <v>20.769230769230766</v>
      </c>
      <c r="U4" s="2">
        <f t="shared" si="9"/>
        <v>1.0384615384615392</v>
      </c>
      <c r="V4" s="2">
        <f t="shared" si="10"/>
        <v>41.538461538461533</v>
      </c>
      <c r="W4" s="2">
        <f t="shared" si="11"/>
        <v>2.0769230769230784</v>
      </c>
      <c r="X4" s="2">
        <f t="shared" si="12"/>
        <v>14.538461538461538</v>
      </c>
      <c r="Y4" s="2">
        <f t="shared" si="13"/>
        <v>0.72692307692307756</v>
      </c>
      <c r="Z4" s="2">
        <f t="shared" si="14"/>
        <v>29.076923076923077</v>
      </c>
      <c r="AA4" s="2">
        <f t="shared" si="15"/>
        <v>1.4538461538461551</v>
      </c>
      <c r="AB4" s="3">
        <v>8</v>
      </c>
      <c r="AC4" s="2">
        <f t="shared" si="16"/>
        <v>598153.84615384601</v>
      </c>
      <c r="AD4" s="2">
        <f t="shared" si="17"/>
        <v>29907.692307692327</v>
      </c>
      <c r="AE4" s="2">
        <f t="shared" si="18"/>
        <v>1196307.692307692</v>
      </c>
      <c r="AF4" s="2">
        <f t="shared" si="19"/>
        <v>59815.384615384653</v>
      </c>
      <c r="AG4" s="2">
        <f t="shared" si="20"/>
        <v>418707.69230769231</v>
      </c>
      <c r="AH4" s="2">
        <f t="shared" si="21"/>
        <v>20935.384615384635</v>
      </c>
      <c r="AI4" s="2">
        <f t="shared" si="22"/>
        <v>837415.38461538462</v>
      </c>
      <c r="AJ4" s="2">
        <f t="shared" si="23"/>
        <v>41870.769230769271</v>
      </c>
      <c r="AK4" s="4">
        <v>2500</v>
      </c>
      <c r="AL4" s="2">
        <f t="shared" si="24"/>
        <v>2.0061728395061729</v>
      </c>
      <c r="AM4" s="2">
        <f t="shared" si="25"/>
        <v>40.123456790123427</v>
      </c>
      <c r="AN4" s="2">
        <f t="shared" si="26"/>
        <v>1.0030864197530864</v>
      </c>
      <c r="AO4" s="2">
        <f t="shared" si="27"/>
        <v>20.061728395061714</v>
      </c>
      <c r="AP4" s="2">
        <f t="shared" si="28"/>
        <v>2.8659611992945324</v>
      </c>
      <c r="AQ4" s="2">
        <f t="shared" si="29"/>
        <v>57.319223985890602</v>
      </c>
      <c r="AR4" s="2">
        <f t="shared" si="30"/>
        <v>1.4329805996472662</v>
      </c>
      <c r="AS4" s="2">
        <f t="shared" si="31"/>
        <v>28.659611992945301</v>
      </c>
      <c r="AT4" s="2">
        <f t="shared" si="32"/>
        <v>3.3436213991769548E-2</v>
      </c>
      <c r="AU4" s="2">
        <f t="shared" si="33"/>
        <v>0.6687242798353904</v>
      </c>
      <c r="AV4" s="2">
        <f t="shared" si="34"/>
        <v>1.6718106995884774E-2</v>
      </c>
      <c r="AW4" s="2">
        <f t="shared" si="35"/>
        <v>0.3343621399176952</v>
      </c>
      <c r="AX4" s="2">
        <f t="shared" si="36"/>
        <v>4.776601998824221E-2</v>
      </c>
      <c r="AY4" s="2">
        <f t="shared" si="37"/>
        <v>0.9553203997648434</v>
      </c>
      <c r="AZ4" s="2">
        <f t="shared" si="38"/>
        <v>2.3883009994121105E-2</v>
      </c>
      <c r="BA4" s="2">
        <f t="shared" si="39"/>
        <v>0.4776601998824217</v>
      </c>
    </row>
    <row r="5" spans="1:53" x14ac:dyDescent="0.15">
      <c r="A5" s="2" t="s">
        <v>55</v>
      </c>
      <c r="B5" s="3">
        <v>260</v>
      </c>
      <c r="C5" s="3">
        <v>1</v>
      </c>
      <c r="D5" s="4">
        <v>5000</v>
      </c>
      <c r="E5" s="3">
        <v>2</v>
      </c>
      <c r="F5" s="4">
        <v>4</v>
      </c>
      <c r="G5" s="3">
        <v>0.3</v>
      </c>
      <c r="H5" s="3">
        <v>0.1</v>
      </c>
      <c r="I5" s="2">
        <f t="shared" si="0"/>
        <v>32400000</v>
      </c>
      <c r="J5" s="2">
        <f t="shared" si="1"/>
        <v>22680000</v>
      </c>
      <c r="K5" s="2">
        <f t="shared" si="2"/>
        <v>124615.38461538461</v>
      </c>
      <c r="L5" s="2">
        <f t="shared" si="3"/>
        <v>87230.769230769234</v>
      </c>
      <c r="M5" s="2">
        <f t="shared" si="4"/>
        <v>64800000</v>
      </c>
      <c r="N5" s="2">
        <f t="shared" si="5"/>
        <v>45360000</v>
      </c>
      <c r="O5" s="2">
        <f t="shared" si="6"/>
        <v>249230.76923076922</v>
      </c>
      <c r="P5" s="2">
        <f t="shared" si="7"/>
        <v>174461.53846153847</v>
      </c>
      <c r="Q5" s="3">
        <v>0.99970000000000003</v>
      </c>
      <c r="R5" s="4">
        <v>500</v>
      </c>
      <c r="S5" s="4">
        <v>20</v>
      </c>
      <c r="T5" s="2">
        <f t="shared" si="8"/>
        <v>20.769230769230766</v>
      </c>
      <c r="U5" s="2">
        <f t="shared" si="9"/>
        <v>6.2307692307685437E-3</v>
      </c>
      <c r="V5" s="2">
        <f t="shared" si="10"/>
        <v>41.538461538461533</v>
      </c>
      <c r="W5" s="2">
        <f t="shared" si="11"/>
        <v>1.2461538461537087E-2</v>
      </c>
      <c r="X5" s="2">
        <f t="shared" si="12"/>
        <v>14.538461538461538</v>
      </c>
      <c r="Y5" s="2">
        <f t="shared" si="13"/>
        <v>4.3615384615379813E-3</v>
      </c>
      <c r="Z5" s="2">
        <f t="shared" si="14"/>
        <v>29.076923076923077</v>
      </c>
      <c r="AA5" s="2">
        <f t="shared" si="15"/>
        <v>8.7230769230759626E-3</v>
      </c>
      <c r="AB5" s="3">
        <v>8</v>
      </c>
      <c r="AC5" s="2">
        <f t="shared" si="16"/>
        <v>598153.84615384601</v>
      </c>
      <c r="AD5" s="2">
        <f t="shared" si="17"/>
        <v>179.44615384613405</v>
      </c>
      <c r="AE5" s="2">
        <f t="shared" si="18"/>
        <v>1196307.692307692</v>
      </c>
      <c r="AF5" s="2">
        <f t="shared" si="19"/>
        <v>358.8923076922681</v>
      </c>
      <c r="AG5" s="2">
        <f t="shared" si="20"/>
        <v>418707.69230769231</v>
      </c>
      <c r="AH5" s="2">
        <f t="shared" si="21"/>
        <v>125.61230769229385</v>
      </c>
      <c r="AI5" s="2">
        <f t="shared" si="22"/>
        <v>837415.38461538462</v>
      </c>
      <c r="AJ5" s="2">
        <f t="shared" si="23"/>
        <v>251.22461538458771</v>
      </c>
      <c r="AK5" s="4">
        <v>2500</v>
      </c>
      <c r="AL5" s="2">
        <f t="shared" si="24"/>
        <v>2.0061728395061729</v>
      </c>
      <c r="AM5" s="2">
        <f t="shared" si="25"/>
        <v>6687.2427983546468</v>
      </c>
      <c r="AN5" s="2">
        <f t="shared" si="26"/>
        <v>1.0030864197530864</v>
      </c>
      <c r="AO5" s="2">
        <f t="shared" si="27"/>
        <v>3343.6213991773234</v>
      </c>
      <c r="AP5" s="2">
        <f t="shared" si="28"/>
        <v>2.8659611992945324</v>
      </c>
      <c r="AQ5" s="2">
        <f t="shared" si="29"/>
        <v>9553.2039976494925</v>
      </c>
      <c r="AR5" s="2">
        <f t="shared" si="30"/>
        <v>1.4329805996472662</v>
      </c>
      <c r="AS5" s="2">
        <f t="shared" si="31"/>
        <v>4776.6019988247463</v>
      </c>
      <c r="AT5" s="2">
        <f t="shared" si="32"/>
        <v>3.3436213991769548E-2</v>
      </c>
      <c r="AU5" s="2">
        <f t="shared" si="33"/>
        <v>111.45404663924411</v>
      </c>
      <c r="AV5" s="2">
        <f t="shared" si="34"/>
        <v>1.6718106995884774E-2</v>
      </c>
      <c r="AW5" s="2">
        <f t="shared" si="35"/>
        <v>55.727023319622056</v>
      </c>
      <c r="AX5" s="2">
        <f t="shared" si="36"/>
        <v>4.776601998824221E-2</v>
      </c>
      <c r="AY5" s="2">
        <f t="shared" si="37"/>
        <v>159.22006662749155</v>
      </c>
      <c r="AZ5" s="2">
        <f t="shared" si="38"/>
        <v>2.3883009994121105E-2</v>
      </c>
      <c r="BA5" s="2">
        <f t="shared" si="39"/>
        <v>79.610033313745774</v>
      </c>
    </row>
    <row r="6" spans="1:53" x14ac:dyDescent="0.15">
      <c r="A6" s="2" t="s">
        <v>56</v>
      </c>
      <c r="B6" s="3">
        <v>21600</v>
      </c>
      <c r="C6" s="3">
        <v>5</v>
      </c>
      <c r="D6" s="4">
        <v>5000</v>
      </c>
      <c r="E6" s="3">
        <v>3</v>
      </c>
      <c r="F6" s="4">
        <v>4</v>
      </c>
      <c r="G6" s="3">
        <v>0.3</v>
      </c>
      <c r="H6" s="3">
        <v>0.1</v>
      </c>
      <c r="I6" s="2">
        <f>C6*D6*E6*60*60*(1-H6)</f>
        <v>243000000</v>
      </c>
      <c r="J6" s="2">
        <f>I6*(1-G6)</f>
        <v>170100000</v>
      </c>
      <c r="K6" s="2">
        <f>I6/B6</f>
        <v>11250</v>
      </c>
      <c r="L6" s="2">
        <f>J6/B6</f>
        <v>7875</v>
      </c>
      <c r="M6" s="2">
        <f>C6*D6*60*60*F6*(1-H6)</f>
        <v>324000000</v>
      </c>
      <c r="N6" s="2">
        <f>M6*(1-G6)</f>
        <v>226800000</v>
      </c>
      <c r="O6" s="2">
        <f>M6/B6</f>
        <v>15000</v>
      </c>
      <c r="P6" s="2">
        <f>N6/B6</f>
        <v>10500</v>
      </c>
      <c r="Q6" s="3">
        <v>0.95</v>
      </c>
      <c r="R6" s="4">
        <v>500</v>
      </c>
      <c r="S6" s="4">
        <v>20</v>
      </c>
      <c r="T6" s="2">
        <f>R6*S6/60/1000000*K6</f>
        <v>1.875</v>
      </c>
      <c r="U6" s="2">
        <f>T6*(1-Q6)</f>
        <v>9.3750000000000083E-2</v>
      </c>
      <c r="V6" s="2">
        <f>R6*S6/60/1000000*O6</f>
        <v>2.5</v>
      </c>
      <c r="W6" s="2">
        <f>V6*(1-Q6)</f>
        <v>0.12500000000000011</v>
      </c>
      <c r="X6" s="2">
        <f>R6*S6/60/1000000*L6</f>
        <v>1.3125</v>
      </c>
      <c r="Y6" s="2">
        <f>X6*(1-Q6)</f>
        <v>6.5625000000000058E-2</v>
      </c>
      <c r="Z6" s="2">
        <f>R6*S6/60/1000000*P6</f>
        <v>1.75</v>
      </c>
      <c r="AA6" s="2">
        <f>Z6*(1-Q6)</f>
        <v>8.7500000000000078E-2</v>
      </c>
      <c r="AB6" s="3">
        <v>8</v>
      </c>
      <c r="AC6" s="2">
        <f>T6*60*60*AB6</f>
        <v>54000</v>
      </c>
      <c r="AD6" s="2">
        <f>U6*60*60*AB6</f>
        <v>2700.0000000000027</v>
      </c>
      <c r="AE6" s="2">
        <f>V6*60*60*AB6</f>
        <v>72000</v>
      </c>
      <c r="AF6" s="2">
        <f>W6*60*60*AB6</f>
        <v>3600.0000000000036</v>
      </c>
      <c r="AG6" s="2">
        <f>X6*60*60*AB6</f>
        <v>37800</v>
      </c>
      <c r="AH6" s="2">
        <f>Y6*60*60*AB6</f>
        <v>1890.0000000000018</v>
      </c>
      <c r="AI6" s="2">
        <f>Z6*60*60*AB6</f>
        <v>50400</v>
      </c>
      <c r="AJ6" s="2">
        <f>AA6*60*60*AB6</f>
        <v>2520.0000000000023</v>
      </c>
      <c r="AK6" s="4">
        <v>2500</v>
      </c>
      <c r="AL6" s="2">
        <f>AK6/T6/60</f>
        <v>22.222222222222221</v>
      </c>
      <c r="AM6" s="2">
        <f>AK6/U6/60</f>
        <v>444.44444444444406</v>
      </c>
      <c r="AN6" s="2">
        <f>AK6/V6/60</f>
        <v>16.666666666666668</v>
      </c>
      <c r="AO6" s="2">
        <f>AK6/W6/60</f>
        <v>333.33333333333303</v>
      </c>
      <c r="AP6" s="2">
        <f>AK6/X6/60</f>
        <v>31.746031746031747</v>
      </c>
      <c r="AQ6" s="2">
        <f>AK6/Y6/60</f>
        <v>634.92063492063437</v>
      </c>
      <c r="AR6" s="2">
        <f>AK6/Z6/60</f>
        <v>23.80952380952381</v>
      </c>
      <c r="AS6" s="2">
        <f>AK6/AA6/60</f>
        <v>476.19047619047581</v>
      </c>
      <c r="AT6" s="2">
        <f t="shared" ref="AT6:BA6" si="40">AL6/60</f>
        <v>0.37037037037037035</v>
      </c>
      <c r="AU6" s="2">
        <f t="shared" si="40"/>
        <v>7.4074074074074012</v>
      </c>
      <c r="AV6" s="2">
        <f t="shared" si="40"/>
        <v>0.27777777777777779</v>
      </c>
      <c r="AW6" s="2">
        <f t="shared" si="40"/>
        <v>5.5555555555555509</v>
      </c>
      <c r="AX6" s="2">
        <f t="shared" si="40"/>
        <v>0.52910052910052907</v>
      </c>
      <c r="AY6" s="2">
        <f t="shared" si="40"/>
        <v>10.582010582010573</v>
      </c>
      <c r="AZ6" s="2">
        <f t="shared" si="40"/>
        <v>0.39682539682539686</v>
      </c>
      <c r="BA6" s="2">
        <f t="shared" si="40"/>
        <v>7.9365079365079305</v>
      </c>
    </row>
    <row r="7" spans="1:53" x14ac:dyDescent="0.15">
      <c r="A7" s="2" t="s">
        <v>57</v>
      </c>
      <c r="B7" s="3">
        <v>68000</v>
      </c>
      <c r="C7" s="3">
        <v>5</v>
      </c>
      <c r="D7" s="4">
        <v>5000</v>
      </c>
      <c r="E7" s="3">
        <v>3</v>
      </c>
      <c r="F7" s="4">
        <v>4</v>
      </c>
      <c r="G7" s="3">
        <v>0.3</v>
      </c>
      <c r="H7" s="3">
        <v>0.1</v>
      </c>
      <c r="I7" s="2">
        <f>C7*D7*E7*60*60*(1-H7)</f>
        <v>243000000</v>
      </c>
      <c r="J7" s="2">
        <f>I7*(1-G7)</f>
        <v>170100000</v>
      </c>
      <c r="K7" s="2">
        <f>I7/B7</f>
        <v>3573.5294117647059</v>
      </c>
      <c r="L7" s="2">
        <f>J7/B7</f>
        <v>2501.4705882352941</v>
      </c>
      <c r="M7" s="2">
        <f>C7*D7*60*60*F7*(1-H7)</f>
        <v>324000000</v>
      </c>
      <c r="N7" s="2">
        <f>M7*(1-G7)</f>
        <v>226800000</v>
      </c>
      <c r="O7" s="2">
        <f>M7/B7</f>
        <v>4764.7058823529414</v>
      </c>
      <c r="P7" s="2">
        <f>N7/B7</f>
        <v>3335.294117647059</v>
      </c>
      <c r="Q7" s="3">
        <v>0.95</v>
      </c>
      <c r="R7" s="4">
        <v>500</v>
      </c>
      <c r="S7" s="4">
        <v>20</v>
      </c>
      <c r="T7" s="2">
        <f>R7*S7/60/1000000*K7</f>
        <v>0.59558823529411764</v>
      </c>
      <c r="U7" s="2">
        <f>T7*(1-Q7)</f>
        <v>2.9779411764705908E-2</v>
      </c>
      <c r="V7" s="2">
        <f>R7*S7/60/1000000*O7</f>
        <v>0.79411764705882359</v>
      </c>
      <c r="W7" s="2">
        <f>V7*(1-Q7)</f>
        <v>3.9705882352941216E-2</v>
      </c>
      <c r="X7" s="2">
        <f>R7*S7/60/1000000*L7</f>
        <v>0.41691176470588237</v>
      </c>
      <c r="Y7" s="2">
        <f>X7*(1-Q7)</f>
        <v>2.0845588235294137E-2</v>
      </c>
      <c r="Z7" s="2">
        <f>R7*S7/60/1000000*P7</f>
        <v>0.55588235294117649</v>
      </c>
      <c r="AA7" s="2">
        <f>Z7*(1-Q7)</f>
        <v>2.7794117647058851E-2</v>
      </c>
      <c r="AB7" s="3">
        <v>8</v>
      </c>
      <c r="AC7" s="2">
        <f>T7*60*60*AB7</f>
        <v>17152.941176470587</v>
      </c>
      <c r="AD7" s="2">
        <f>U7*60*60*AB7</f>
        <v>857.64705882353019</v>
      </c>
      <c r="AE7" s="2">
        <f>V7*60*60*AB7</f>
        <v>22870.588235294119</v>
      </c>
      <c r="AF7" s="2">
        <f>W7*60*60*AB7</f>
        <v>1143.529411764707</v>
      </c>
      <c r="AG7" s="2">
        <f>X7*60*60*AB7</f>
        <v>12007.058823529413</v>
      </c>
      <c r="AH7" s="2">
        <f>Y7*60*60*AB7</f>
        <v>600.35294117647118</v>
      </c>
      <c r="AI7" s="2">
        <f>Z7*60*60*AB7</f>
        <v>16009.411764705881</v>
      </c>
      <c r="AJ7" s="2">
        <f>AA7*60*60*AB7</f>
        <v>800.47058823529494</v>
      </c>
      <c r="AK7" s="4">
        <v>2500</v>
      </c>
      <c r="AL7" s="2">
        <f>AK7/T7/60</f>
        <v>69.958847736625515</v>
      </c>
      <c r="AM7" s="2">
        <f>AK7/U7/60</f>
        <v>1399.1769547325091</v>
      </c>
      <c r="AN7" s="2">
        <f>AK7/V7/60</f>
        <v>52.469135802469133</v>
      </c>
      <c r="AO7" s="2">
        <f>AK7/W7/60</f>
        <v>1049.3827160493815</v>
      </c>
      <c r="AP7" s="2">
        <f>AK7/X7/60</f>
        <v>99.94121105232216</v>
      </c>
      <c r="AQ7" s="2">
        <f>AK7/Y7/60</f>
        <v>1998.8242210464414</v>
      </c>
      <c r="AR7" s="2">
        <f>AK7/Z7/60</f>
        <v>74.955908289241606</v>
      </c>
      <c r="AS7" s="2">
        <f>AK7/AA7/60</f>
        <v>1499.118165784831</v>
      </c>
      <c r="AT7" s="2">
        <f t="shared" ref="AT7:BA7" si="41">AL7/60</f>
        <v>1.1659807956104253</v>
      </c>
      <c r="AU7" s="2">
        <f t="shared" si="41"/>
        <v>23.319615912208484</v>
      </c>
      <c r="AV7" s="2">
        <f t="shared" si="41"/>
        <v>0.87448559670781889</v>
      </c>
      <c r="AW7" s="2">
        <f t="shared" si="41"/>
        <v>17.489711934156357</v>
      </c>
      <c r="AX7" s="2">
        <f t="shared" si="41"/>
        <v>1.6656868508720359</v>
      </c>
      <c r="AY7" s="2">
        <f t="shared" si="41"/>
        <v>33.313737017440687</v>
      </c>
      <c r="AZ7" s="2">
        <f t="shared" si="41"/>
        <v>1.2492651381540267</v>
      </c>
      <c r="BA7" s="2">
        <f t="shared" si="41"/>
        <v>24.985302763080519</v>
      </c>
    </row>
    <row r="8" spans="1:53" x14ac:dyDescent="0.15">
      <c r="A8" s="2" t="s">
        <v>56</v>
      </c>
      <c r="B8" s="3">
        <v>21600</v>
      </c>
      <c r="C8" s="3">
        <v>10</v>
      </c>
      <c r="D8" s="4">
        <v>5000</v>
      </c>
      <c r="E8" s="3">
        <v>3</v>
      </c>
      <c r="F8" s="4">
        <v>4</v>
      </c>
      <c r="G8" s="3">
        <v>0.3</v>
      </c>
      <c r="H8" s="3">
        <v>0.1</v>
      </c>
      <c r="I8" s="2">
        <f t="shared" ref="I8:I17" si="42">C8*D8*E8*60*60*(1-H8)</f>
        <v>486000000</v>
      </c>
      <c r="J8" s="2">
        <f t="shared" ref="J8:J17" si="43">I8*(1-G8)</f>
        <v>340200000</v>
      </c>
      <c r="K8" s="2">
        <f t="shared" ref="K8:K17" si="44">I8/B8</f>
        <v>22500</v>
      </c>
      <c r="L8" s="2">
        <f t="shared" ref="L8:L17" si="45">J8/B8</f>
        <v>15750</v>
      </c>
      <c r="M8" s="2">
        <f t="shared" ref="M8:M17" si="46">C8*D8*60*60*F8*(1-H8)</f>
        <v>648000000</v>
      </c>
      <c r="N8" s="2">
        <f t="shared" ref="N8:N17" si="47">M8*(1-G8)</f>
        <v>453600000</v>
      </c>
      <c r="O8" s="2">
        <f t="shared" ref="O8:O17" si="48">M8/B8</f>
        <v>30000</v>
      </c>
      <c r="P8" s="2">
        <f t="shared" ref="P8:P17" si="49">N8/B8</f>
        <v>21000</v>
      </c>
      <c r="Q8" s="3">
        <v>0.95</v>
      </c>
      <c r="R8" s="4">
        <v>500</v>
      </c>
      <c r="S8" s="4">
        <v>20</v>
      </c>
      <c r="T8" s="2">
        <f t="shared" ref="T8:T17" si="50">R8*S8/60/1000000*K8</f>
        <v>3.75</v>
      </c>
      <c r="U8" s="2">
        <f t="shared" ref="U8:U17" si="51">T8*(1-Q8)</f>
        <v>0.18750000000000017</v>
      </c>
      <c r="V8" s="2">
        <f t="shared" ref="V8:V17" si="52">R8*S8/60/1000000*O8</f>
        <v>5</v>
      </c>
      <c r="W8" s="2">
        <f t="shared" ref="W8:W17" si="53">V8*(1-Q8)</f>
        <v>0.25000000000000022</v>
      </c>
      <c r="X8" s="2">
        <f t="shared" ref="X8:X17" si="54">R8*S8/60/1000000*L8</f>
        <v>2.625</v>
      </c>
      <c r="Y8" s="2">
        <f t="shared" ref="Y8:Y17" si="55">X8*(1-Q8)</f>
        <v>0.13125000000000012</v>
      </c>
      <c r="Z8" s="2">
        <f t="shared" ref="Z8:Z17" si="56">R8*S8/60/1000000*P8</f>
        <v>3.5</v>
      </c>
      <c r="AA8" s="2">
        <f t="shared" ref="AA8:AA17" si="57">Z8*(1-Q8)</f>
        <v>0.17500000000000016</v>
      </c>
      <c r="AB8" s="3">
        <v>8</v>
      </c>
      <c r="AC8" s="2">
        <f t="shared" ref="AC8:AC17" si="58">T8*60*60*AB8</f>
        <v>108000</v>
      </c>
      <c r="AD8" s="2">
        <f t="shared" ref="AD8:AD17" si="59">U8*60*60*AB8</f>
        <v>5400.0000000000055</v>
      </c>
      <c r="AE8" s="2">
        <f t="shared" ref="AE8:AE17" si="60">V8*60*60*AB8</f>
        <v>144000</v>
      </c>
      <c r="AF8" s="2">
        <f t="shared" ref="AF8:AF17" si="61">W8*60*60*AB8</f>
        <v>7200.0000000000073</v>
      </c>
      <c r="AG8" s="2">
        <f t="shared" ref="AG8:AG17" si="62">X8*60*60*AB8</f>
        <v>75600</v>
      </c>
      <c r="AH8" s="2">
        <f t="shared" ref="AH8:AH17" si="63">Y8*60*60*AB8</f>
        <v>3780.0000000000036</v>
      </c>
      <c r="AI8" s="2">
        <f t="shared" ref="AI8:AI17" si="64">Z8*60*60*AB8</f>
        <v>100800</v>
      </c>
      <c r="AJ8" s="2">
        <f t="shared" ref="AJ8:AJ17" si="65">AA8*60*60*AB8</f>
        <v>5040.0000000000045</v>
      </c>
      <c r="AK8" s="4">
        <v>2500</v>
      </c>
      <c r="AL8" s="2">
        <f t="shared" ref="AL8:AL17" si="66">AK8/T8/60</f>
        <v>11.111111111111111</v>
      </c>
      <c r="AM8" s="2">
        <f t="shared" ref="AM8:AM17" si="67">AK8/U8/60</f>
        <v>222.22222222222203</v>
      </c>
      <c r="AN8" s="2">
        <f t="shared" ref="AN8:AN17" si="68">AK8/V8/60</f>
        <v>8.3333333333333339</v>
      </c>
      <c r="AO8" s="2">
        <f t="shared" ref="AO8:AO17" si="69">AK8/W8/60</f>
        <v>166.66666666666652</v>
      </c>
      <c r="AP8" s="2">
        <f t="shared" ref="AP8:AP17" si="70">AK8/X8/60</f>
        <v>15.873015873015873</v>
      </c>
      <c r="AQ8" s="2">
        <f t="shared" ref="AQ8:AQ17" si="71">AK8/Y8/60</f>
        <v>317.46031746031719</v>
      </c>
      <c r="AR8" s="2">
        <f t="shared" ref="AR8:AR17" si="72">AK8/Z8/60</f>
        <v>11.904761904761905</v>
      </c>
      <c r="AS8" s="2">
        <f t="shared" ref="AS8:AS17" si="73">AK8/AA8/60</f>
        <v>238.0952380952379</v>
      </c>
      <c r="AT8" s="2">
        <f t="shared" ref="AT8:AT17" si="74">AL8/60</f>
        <v>0.18518518518518517</v>
      </c>
      <c r="AU8" s="2">
        <f t="shared" ref="AU8:AU17" si="75">AM8/60</f>
        <v>3.7037037037037006</v>
      </c>
      <c r="AV8" s="2">
        <f t="shared" ref="AV8:AV17" si="76">AN8/60</f>
        <v>0.1388888888888889</v>
      </c>
      <c r="AW8" s="2">
        <f t="shared" ref="AW8:AW17" si="77">AO8/60</f>
        <v>2.7777777777777755</v>
      </c>
      <c r="AX8" s="2">
        <f t="shared" ref="AX8:AX17" si="78">AP8/60</f>
        <v>0.26455026455026454</v>
      </c>
      <c r="AY8" s="2">
        <f t="shared" ref="AY8:AY17" si="79">AQ8/60</f>
        <v>5.2910052910052867</v>
      </c>
      <c r="AZ8" s="2">
        <f t="shared" ref="AZ8:AZ17" si="80">AR8/60</f>
        <v>0.19841269841269843</v>
      </c>
      <c r="BA8" s="2">
        <f t="shared" ref="BA8:BA17" si="81">AS8/60</f>
        <v>3.9682539682539653</v>
      </c>
    </row>
    <row r="9" spans="1:53" x14ac:dyDescent="0.15">
      <c r="A9" s="2" t="s">
        <v>56</v>
      </c>
      <c r="B9" s="3">
        <v>21600</v>
      </c>
      <c r="C9" s="3">
        <v>20</v>
      </c>
      <c r="D9" s="4">
        <v>5000</v>
      </c>
      <c r="E9" s="3">
        <v>3</v>
      </c>
      <c r="F9" s="4">
        <v>4</v>
      </c>
      <c r="G9" s="3">
        <v>0.3</v>
      </c>
      <c r="H9" s="3">
        <v>0.1</v>
      </c>
      <c r="I9" s="2">
        <f t="shared" si="42"/>
        <v>972000000</v>
      </c>
      <c r="J9" s="2">
        <f t="shared" si="43"/>
        <v>680400000</v>
      </c>
      <c r="K9" s="2">
        <f t="shared" si="44"/>
        <v>45000</v>
      </c>
      <c r="L9" s="2">
        <f t="shared" si="45"/>
        <v>31500</v>
      </c>
      <c r="M9" s="2">
        <f t="shared" si="46"/>
        <v>1296000000</v>
      </c>
      <c r="N9" s="2">
        <f t="shared" si="47"/>
        <v>907200000</v>
      </c>
      <c r="O9" s="2">
        <f t="shared" si="48"/>
        <v>60000</v>
      </c>
      <c r="P9" s="2">
        <f t="shared" si="49"/>
        <v>42000</v>
      </c>
      <c r="Q9" s="3">
        <v>0.95</v>
      </c>
      <c r="R9" s="4">
        <v>500</v>
      </c>
      <c r="S9" s="4">
        <v>20</v>
      </c>
      <c r="T9" s="2">
        <f t="shared" si="50"/>
        <v>7.5</v>
      </c>
      <c r="U9" s="2">
        <f t="shared" si="51"/>
        <v>0.37500000000000033</v>
      </c>
      <c r="V9" s="2">
        <f t="shared" si="52"/>
        <v>10</v>
      </c>
      <c r="W9" s="2">
        <f t="shared" si="53"/>
        <v>0.50000000000000044</v>
      </c>
      <c r="X9" s="2">
        <f t="shared" si="54"/>
        <v>5.25</v>
      </c>
      <c r="Y9" s="2">
        <f t="shared" si="55"/>
        <v>0.26250000000000023</v>
      </c>
      <c r="Z9" s="2">
        <f t="shared" si="56"/>
        <v>7</v>
      </c>
      <c r="AA9" s="2">
        <f t="shared" si="57"/>
        <v>0.35000000000000031</v>
      </c>
      <c r="AB9" s="3">
        <v>8</v>
      </c>
      <c r="AC9" s="2">
        <f t="shared" si="58"/>
        <v>216000</v>
      </c>
      <c r="AD9" s="2">
        <f t="shared" si="59"/>
        <v>10800.000000000011</v>
      </c>
      <c r="AE9" s="2">
        <f t="shared" si="60"/>
        <v>288000</v>
      </c>
      <c r="AF9" s="2">
        <f t="shared" si="61"/>
        <v>14400.000000000015</v>
      </c>
      <c r="AG9" s="2">
        <f t="shared" si="62"/>
        <v>151200</v>
      </c>
      <c r="AH9" s="2">
        <f t="shared" si="63"/>
        <v>7560.0000000000073</v>
      </c>
      <c r="AI9" s="2">
        <f t="shared" si="64"/>
        <v>201600</v>
      </c>
      <c r="AJ9" s="2">
        <f t="shared" si="65"/>
        <v>10080.000000000009</v>
      </c>
      <c r="AK9" s="4">
        <v>2500</v>
      </c>
      <c r="AL9" s="2">
        <f t="shared" si="66"/>
        <v>5.5555555555555554</v>
      </c>
      <c r="AM9" s="2">
        <f t="shared" si="67"/>
        <v>111.11111111111101</v>
      </c>
      <c r="AN9" s="2">
        <f t="shared" si="68"/>
        <v>4.166666666666667</v>
      </c>
      <c r="AO9" s="2">
        <f t="shared" si="69"/>
        <v>83.333333333333258</v>
      </c>
      <c r="AP9" s="2">
        <f t="shared" si="70"/>
        <v>7.9365079365079367</v>
      </c>
      <c r="AQ9" s="2">
        <f t="shared" si="71"/>
        <v>158.73015873015859</v>
      </c>
      <c r="AR9" s="2">
        <f t="shared" si="72"/>
        <v>5.9523809523809526</v>
      </c>
      <c r="AS9" s="2">
        <f t="shared" si="73"/>
        <v>119.04761904761895</v>
      </c>
      <c r="AT9" s="2">
        <f t="shared" si="74"/>
        <v>9.2592592592592587E-2</v>
      </c>
      <c r="AU9" s="2">
        <f t="shared" si="75"/>
        <v>1.8518518518518503</v>
      </c>
      <c r="AV9" s="2">
        <f t="shared" si="76"/>
        <v>6.9444444444444448E-2</v>
      </c>
      <c r="AW9" s="2">
        <f t="shared" si="77"/>
        <v>1.3888888888888877</v>
      </c>
      <c r="AX9" s="2">
        <f t="shared" si="78"/>
        <v>0.13227513227513227</v>
      </c>
      <c r="AY9" s="2">
        <f t="shared" si="79"/>
        <v>2.6455026455026434</v>
      </c>
      <c r="AZ9" s="2">
        <f t="shared" si="80"/>
        <v>9.9206349206349215E-2</v>
      </c>
      <c r="BA9" s="2">
        <f t="shared" si="81"/>
        <v>1.9841269841269826</v>
      </c>
    </row>
    <row r="10" spans="1:53" x14ac:dyDescent="0.15">
      <c r="A10" s="2" t="s">
        <v>58</v>
      </c>
      <c r="B10" s="3">
        <v>600</v>
      </c>
      <c r="C10" s="3">
        <v>1</v>
      </c>
      <c r="D10" s="4">
        <v>5000</v>
      </c>
      <c r="E10" s="3">
        <v>2</v>
      </c>
      <c r="F10" s="4">
        <v>4</v>
      </c>
      <c r="G10" s="3">
        <v>0.3</v>
      </c>
      <c r="H10" s="3">
        <v>0.1</v>
      </c>
      <c r="I10" s="2">
        <f t="shared" si="42"/>
        <v>32400000</v>
      </c>
      <c r="J10" s="2">
        <f t="shared" si="43"/>
        <v>22680000</v>
      </c>
      <c r="K10" s="2">
        <f t="shared" si="44"/>
        <v>54000</v>
      </c>
      <c r="L10" s="2">
        <f t="shared" si="45"/>
        <v>37800</v>
      </c>
      <c r="M10" s="2">
        <f t="shared" si="46"/>
        <v>64800000</v>
      </c>
      <c r="N10" s="2">
        <f t="shared" si="47"/>
        <v>45360000</v>
      </c>
      <c r="O10" s="2">
        <f t="shared" si="48"/>
        <v>108000</v>
      </c>
      <c r="P10" s="2">
        <f t="shared" si="49"/>
        <v>75600</v>
      </c>
      <c r="Q10" s="3">
        <v>0.95</v>
      </c>
      <c r="R10" s="4">
        <v>500</v>
      </c>
      <c r="S10" s="4">
        <v>20</v>
      </c>
      <c r="T10" s="2">
        <f t="shared" si="50"/>
        <v>9</v>
      </c>
      <c r="U10" s="2">
        <f t="shared" si="51"/>
        <v>0.4500000000000004</v>
      </c>
      <c r="V10" s="2">
        <f t="shared" si="52"/>
        <v>18</v>
      </c>
      <c r="W10" s="2">
        <f t="shared" si="53"/>
        <v>0.9000000000000008</v>
      </c>
      <c r="X10" s="2">
        <f t="shared" si="54"/>
        <v>6.3</v>
      </c>
      <c r="Y10" s="2">
        <f t="shared" si="55"/>
        <v>0.31500000000000028</v>
      </c>
      <c r="Z10" s="2">
        <f t="shared" si="56"/>
        <v>12.6</v>
      </c>
      <c r="AA10" s="2">
        <f t="shared" si="57"/>
        <v>0.63000000000000056</v>
      </c>
      <c r="AB10" s="3">
        <v>8</v>
      </c>
      <c r="AC10" s="2">
        <f t="shared" si="58"/>
        <v>259200</v>
      </c>
      <c r="AD10" s="2">
        <f t="shared" si="59"/>
        <v>12960.000000000013</v>
      </c>
      <c r="AE10" s="2">
        <f t="shared" si="60"/>
        <v>518400</v>
      </c>
      <c r="AF10" s="2">
        <f t="shared" si="61"/>
        <v>25920.000000000025</v>
      </c>
      <c r="AG10" s="2">
        <f t="shared" si="62"/>
        <v>181440</v>
      </c>
      <c r="AH10" s="2">
        <f t="shared" si="63"/>
        <v>9072.0000000000073</v>
      </c>
      <c r="AI10" s="2">
        <f t="shared" si="64"/>
        <v>362880</v>
      </c>
      <c r="AJ10" s="2">
        <f t="shared" si="65"/>
        <v>18144.000000000015</v>
      </c>
      <c r="AK10" s="4">
        <v>2500</v>
      </c>
      <c r="AL10" s="2">
        <f t="shared" si="66"/>
        <v>4.6296296296296298</v>
      </c>
      <c r="AM10" s="2">
        <f t="shared" si="67"/>
        <v>92.59259259259251</v>
      </c>
      <c r="AN10" s="2">
        <f t="shared" si="68"/>
        <v>2.3148148148148149</v>
      </c>
      <c r="AO10" s="2">
        <f t="shared" si="69"/>
        <v>46.296296296296255</v>
      </c>
      <c r="AP10" s="2">
        <f t="shared" si="70"/>
        <v>6.6137566137566131</v>
      </c>
      <c r="AQ10" s="2">
        <f t="shared" si="71"/>
        <v>132.27513227513217</v>
      </c>
      <c r="AR10" s="2">
        <f t="shared" si="72"/>
        <v>3.3068783068783065</v>
      </c>
      <c r="AS10" s="2">
        <f t="shared" si="73"/>
        <v>66.137566137566083</v>
      </c>
      <c r="AT10" s="2">
        <f t="shared" si="74"/>
        <v>7.716049382716049E-2</v>
      </c>
      <c r="AU10" s="2">
        <f t="shared" si="75"/>
        <v>1.5432098765432085</v>
      </c>
      <c r="AV10" s="2">
        <f t="shared" si="76"/>
        <v>3.8580246913580245E-2</v>
      </c>
      <c r="AW10" s="2">
        <f t="shared" si="77"/>
        <v>0.77160493827160426</v>
      </c>
      <c r="AX10" s="2">
        <f t="shared" si="78"/>
        <v>0.11022927689594356</v>
      </c>
      <c r="AY10" s="2">
        <f t="shared" si="79"/>
        <v>2.2045855379188692</v>
      </c>
      <c r="AZ10" s="2">
        <f t="shared" si="80"/>
        <v>5.5114638447971778E-2</v>
      </c>
      <c r="BA10" s="2">
        <f t="shared" si="81"/>
        <v>1.1022927689594346</v>
      </c>
    </row>
    <row r="11" spans="1:53" x14ac:dyDescent="0.15">
      <c r="A11" s="2" t="s">
        <v>58</v>
      </c>
      <c r="B11" s="3">
        <v>600</v>
      </c>
      <c r="C11" s="3">
        <v>10</v>
      </c>
      <c r="D11" s="4">
        <v>5000</v>
      </c>
      <c r="E11" s="3">
        <v>2</v>
      </c>
      <c r="F11" s="4">
        <v>4</v>
      </c>
      <c r="G11" s="3">
        <v>0.3</v>
      </c>
      <c r="H11" s="3">
        <v>0.1</v>
      </c>
      <c r="I11" s="2">
        <f t="shared" si="42"/>
        <v>324000000</v>
      </c>
      <c r="J11" s="2">
        <f t="shared" si="43"/>
        <v>226800000</v>
      </c>
      <c r="K11" s="2">
        <f t="shared" si="44"/>
        <v>540000</v>
      </c>
      <c r="L11" s="2">
        <f t="shared" si="45"/>
        <v>378000</v>
      </c>
      <c r="M11" s="2">
        <f t="shared" si="46"/>
        <v>648000000</v>
      </c>
      <c r="N11" s="2">
        <f t="shared" si="47"/>
        <v>453600000</v>
      </c>
      <c r="O11" s="2">
        <f t="shared" si="48"/>
        <v>1080000</v>
      </c>
      <c r="P11" s="2">
        <f t="shared" si="49"/>
        <v>756000</v>
      </c>
      <c r="Q11" s="3">
        <v>0.95</v>
      </c>
      <c r="R11" s="4">
        <v>500</v>
      </c>
      <c r="S11" s="4">
        <v>20</v>
      </c>
      <c r="T11" s="2">
        <f t="shared" si="50"/>
        <v>90</v>
      </c>
      <c r="U11" s="2">
        <f t="shared" si="51"/>
        <v>4.5000000000000036</v>
      </c>
      <c r="V11" s="2">
        <f t="shared" si="52"/>
        <v>180</v>
      </c>
      <c r="W11" s="2">
        <f t="shared" si="53"/>
        <v>9.0000000000000071</v>
      </c>
      <c r="X11" s="2">
        <f t="shared" si="54"/>
        <v>63</v>
      </c>
      <c r="Y11" s="2">
        <f t="shared" si="55"/>
        <v>3.150000000000003</v>
      </c>
      <c r="Z11" s="2">
        <f t="shared" si="56"/>
        <v>126</v>
      </c>
      <c r="AA11" s="2">
        <f t="shared" si="57"/>
        <v>6.300000000000006</v>
      </c>
      <c r="AB11" s="3">
        <v>8</v>
      </c>
      <c r="AC11" s="2">
        <f t="shared" si="58"/>
        <v>2592000</v>
      </c>
      <c r="AD11" s="2">
        <f t="shared" si="59"/>
        <v>129600.00000000012</v>
      </c>
      <c r="AE11" s="2">
        <f t="shared" si="60"/>
        <v>5184000</v>
      </c>
      <c r="AF11" s="2">
        <f t="shared" si="61"/>
        <v>259200.00000000023</v>
      </c>
      <c r="AG11" s="2">
        <f t="shared" si="62"/>
        <v>1814400</v>
      </c>
      <c r="AH11" s="2">
        <f t="shared" si="63"/>
        <v>90720.000000000087</v>
      </c>
      <c r="AI11" s="2">
        <f t="shared" si="64"/>
        <v>3628800</v>
      </c>
      <c r="AJ11" s="2">
        <f t="shared" si="65"/>
        <v>181440.00000000017</v>
      </c>
      <c r="AK11" s="4">
        <v>2500</v>
      </c>
      <c r="AL11" s="2">
        <f t="shared" si="66"/>
        <v>0.46296296296296297</v>
      </c>
      <c r="AM11" s="2">
        <f t="shared" si="67"/>
        <v>9.2592592592592506</v>
      </c>
      <c r="AN11" s="2">
        <f t="shared" si="68"/>
        <v>0.23148148148148148</v>
      </c>
      <c r="AO11" s="2">
        <f t="shared" si="69"/>
        <v>4.6296296296296253</v>
      </c>
      <c r="AP11" s="2">
        <f t="shared" si="70"/>
        <v>0.66137566137566139</v>
      </c>
      <c r="AQ11" s="2">
        <f t="shared" si="71"/>
        <v>13.227513227513215</v>
      </c>
      <c r="AR11" s="2">
        <f t="shared" si="72"/>
        <v>0.3306878306878307</v>
      </c>
      <c r="AS11" s="2">
        <f t="shared" si="73"/>
        <v>6.6137566137566077</v>
      </c>
      <c r="AT11" s="2">
        <f t="shared" si="74"/>
        <v>7.7160493827160498E-3</v>
      </c>
      <c r="AU11" s="2">
        <f t="shared" si="75"/>
        <v>0.15432098765432084</v>
      </c>
      <c r="AV11" s="2">
        <f t="shared" si="76"/>
        <v>3.8580246913580249E-3</v>
      </c>
      <c r="AW11" s="2">
        <f t="shared" si="77"/>
        <v>7.716049382716042E-2</v>
      </c>
      <c r="AX11" s="2">
        <f t="shared" si="78"/>
        <v>1.1022927689594357E-2</v>
      </c>
      <c r="AY11" s="2">
        <f t="shared" si="79"/>
        <v>0.22045855379188692</v>
      </c>
      <c r="AZ11" s="2">
        <f t="shared" si="80"/>
        <v>5.5114638447971787E-3</v>
      </c>
      <c r="BA11" s="2">
        <f t="shared" si="81"/>
        <v>0.11022927689594346</v>
      </c>
    </row>
    <row r="12" spans="1:53" x14ac:dyDescent="0.15">
      <c r="A12" s="2" t="s">
        <v>58</v>
      </c>
      <c r="B12" s="3">
        <v>600</v>
      </c>
      <c r="C12" s="3">
        <v>20</v>
      </c>
      <c r="D12" s="4">
        <v>5000</v>
      </c>
      <c r="E12" s="3">
        <v>2</v>
      </c>
      <c r="F12" s="4">
        <v>4</v>
      </c>
      <c r="G12" s="3">
        <v>0.3</v>
      </c>
      <c r="H12" s="3">
        <v>0.1</v>
      </c>
      <c r="I12" s="2">
        <f t="shared" ref="I12" si="82">C12*D12*E12*60*60*(1-H12)</f>
        <v>648000000</v>
      </c>
      <c r="J12" s="2">
        <f t="shared" ref="J12" si="83">I12*(1-G12)</f>
        <v>453600000</v>
      </c>
      <c r="K12" s="2">
        <f t="shared" ref="K12" si="84">I12/B12</f>
        <v>1080000</v>
      </c>
      <c r="L12" s="2">
        <f t="shared" ref="L12" si="85">J12/B12</f>
        <v>756000</v>
      </c>
      <c r="M12" s="2">
        <f t="shared" ref="M12" si="86">C12*D12*60*60*F12*(1-H12)</f>
        <v>1296000000</v>
      </c>
      <c r="N12" s="2">
        <f t="shared" ref="N12" si="87">M12*(1-G12)</f>
        <v>907200000</v>
      </c>
      <c r="O12" s="2">
        <f t="shared" ref="O12" si="88">M12/B12</f>
        <v>2160000</v>
      </c>
      <c r="P12" s="2">
        <f t="shared" ref="P12" si="89">N12/B12</f>
        <v>1512000</v>
      </c>
      <c r="Q12" s="3">
        <v>0.95</v>
      </c>
      <c r="R12" s="4">
        <v>500</v>
      </c>
      <c r="S12" s="4">
        <v>20</v>
      </c>
      <c r="T12" s="2">
        <f t="shared" ref="T12" si="90">R12*S12/60/1000000*K12</f>
        <v>180</v>
      </c>
      <c r="U12" s="2">
        <f t="shared" ref="U12" si="91">T12*(1-Q12)</f>
        <v>9.0000000000000071</v>
      </c>
      <c r="V12" s="2">
        <f t="shared" ref="V12" si="92">R12*S12/60/1000000*O12</f>
        <v>360</v>
      </c>
      <c r="W12" s="2">
        <f t="shared" ref="W12" si="93">V12*(1-Q12)</f>
        <v>18.000000000000014</v>
      </c>
      <c r="X12" s="2">
        <f t="shared" ref="X12" si="94">R12*S12/60/1000000*L12</f>
        <v>126</v>
      </c>
      <c r="Y12" s="2">
        <f t="shared" ref="Y12" si="95">X12*(1-Q12)</f>
        <v>6.300000000000006</v>
      </c>
      <c r="Z12" s="2">
        <f t="shared" ref="Z12" si="96">R12*S12/60/1000000*P12</f>
        <v>252</v>
      </c>
      <c r="AA12" s="2">
        <f t="shared" ref="AA12" si="97">Z12*(1-Q12)</f>
        <v>12.600000000000012</v>
      </c>
      <c r="AB12" s="3">
        <v>8</v>
      </c>
      <c r="AC12" s="2">
        <f t="shared" ref="AC12" si="98">T12*60*60*AB12</f>
        <v>5184000</v>
      </c>
      <c r="AD12" s="2">
        <f t="shared" ref="AD12" si="99">U12*60*60*AB12</f>
        <v>259200.00000000023</v>
      </c>
      <c r="AE12" s="2">
        <f t="shared" ref="AE12" si="100">V12*60*60*AB12</f>
        <v>10368000</v>
      </c>
      <c r="AF12" s="2">
        <f t="shared" ref="AF12" si="101">W12*60*60*AB12</f>
        <v>518400.00000000047</v>
      </c>
      <c r="AG12" s="2">
        <f t="shared" ref="AG12" si="102">X12*60*60*AB12</f>
        <v>3628800</v>
      </c>
      <c r="AH12" s="2">
        <f t="shared" ref="AH12" si="103">Y12*60*60*AB12</f>
        <v>181440.00000000017</v>
      </c>
      <c r="AI12" s="2">
        <f t="shared" ref="AI12" si="104">Z12*60*60*AB12</f>
        <v>7257600</v>
      </c>
      <c r="AJ12" s="2">
        <f t="shared" ref="AJ12" si="105">AA12*60*60*AB12</f>
        <v>362880.00000000035</v>
      </c>
      <c r="AK12" s="4">
        <v>2500</v>
      </c>
      <c r="AL12" s="2">
        <f t="shared" ref="AL12" si="106">AK12/T12/60</f>
        <v>0.23148148148148148</v>
      </c>
      <c r="AM12" s="2">
        <f t="shared" ref="AM12" si="107">AK12/U12/60</f>
        <v>4.6296296296296253</v>
      </c>
      <c r="AN12" s="2">
        <f t="shared" ref="AN12" si="108">AK12/V12/60</f>
        <v>0.11574074074074074</v>
      </c>
      <c r="AO12" s="2">
        <f t="shared" ref="AO12" si="109">AK12/W12/60</f>
        <v>2.3148148148148127</v>
      </c>
      <c r="AP12" s="2">
        <f t="shared" ref="AP12" si="110">AK12/X12/60</f>
        <v>0.3306878306878307</v>
      </c>
      <c r="AQ12" s="2">
        <f t="shared" ref="AQ12" si="111">AK12/Y12/60</f>
        <v>6.6137566137566077</v>
      </c>
      <c r="AR12" s="2">
        <f t="shared" ref="AR12" si="112">AK12/Z12/60</f>
        <v>0.16534391534391535</v>
      </c>
      <c r="AS12" s="2">
        <f t="shared" ref="AS12" si="113">AK12/AA12/60</f>
        <v>3.3068783068783039</v>
      </c>
      <c r="AT12" s="2">
        <f t="shared" ref="AT12:BA12" si="114">AL12/60</f>
        <v>3.8580246913580249E-3</v>
      </c>
      <c r="AU12" s="2">
        <f t="shared" si="114"/>
        <v>7.716049382716042E-2</v>
      </c>
      <c r="AV12" s="2">
        <f t="shared" si="114"/>
        <v>1.9290123456790125E-3</v>
      </c>
      <c r="AW12" s="2">
        <f t="shared" si="114"/>
        <v>3.858024691358021E-2</v>
      </c>
      <c r="AX12" s="2">
        <f t="shared" si="114"/>
        <v>5.5114638447971787E-3</v>
      </c>
      <c r="AY12" s="2">
        <f t="shared" si="114"/>
        <v>0.11022927689594346</v>
      </c>
      <c r="AZ12" s="2">
        <f t="shared" si="114"/>
        <v>2.7557319223985893E-3</v>
      </c>
      <c r="BA12" s="2">
        <f t="shared" si="114"/>
        <v>5.511463844797173E-2</v>
      </c>
    </row>
    <row r="13" spans="1:53" x14ac:dyDescent="0.15">
      <c r="A13" s="2" t="s">
        <v>59</v>
      </c>
      <c r="B13" s="3">
        <v>300</v>
      </c>
      <c r="C13" s="3">
        <v>1</v>
      </c>
      <c r="D13" s="4">
        <v>5000</v>
      </c>
      <c r="E13" s="3">
        <v>2</v>
      </c>
      <c r="F13" s="4">
        <v>4</v>
      </c>
      <c r="G13" s="3">
        <v>0.3</v>
      </c>
      <c r="H13" s="3">
        <v>0.1</v>
      </c>
      <c r="I13" s="2">
        <f t="shared" si="42"/>
        <v>32400000</v>
      </c>
      <c r="J13" s="2">
        <f t="shared" si="43"/>
        <v>22680000</v>
      </c>
      <c r="K13" s="2">
        <f t="shared" si="44"/>
        <v>108000</v>
      </c>
      <c r="L13" s="2">
        <f t="shared" si="45"/>
        <v>75600</v>
      </c>
      <c r="M13" s="2">
        <f t="shared" si="46"/>
        <v>64800000</v>
      </c>
      <c r="N13" s="2">
        <f t="shared" si="47"/>
        <v>45360000</v>
      </c>
      <c r="O13" s="2">
        <f t="shared" si="48"/>
        <v>216000</v>
      </c>
      <c r="P13" s="2">
        <f t="shared" si="49"/>
        <v>151200</v>
      </c>
      <c r="Q13" s="3">
        <v>0.95</v>
      </c>
      <c r="R13" s="4">
        <v>500</v>
      </c>
      <c r="S13" s="4">
        <v>20</v>
      </c>
      <c r="T13" s="2">
        <f t="shared" si="50"/>
        <v>18</v>
      </c>
      <c r="U13" s="2">
        <f t="shared" si="51"/>
        <v>0.9000000000000008</v>
      </c>
      <c r="V13" s="2">
        <f t="shared" si="52"/>
        <v>36</v>
      </c>
      <c r="W13" s="2">
        <f t="shared" si="53"/>
        <v>1.8000000000000016</v>
      </c>
      <c r="X13" s="2">
        <f t="shared" si="54"/>
        <v>12.6</v>
      </c>
      <c r="Y13" s="2">
        <f t="shared" si="55"/>
        <v>0.63000000000000056</v>
      </c>
      <c r="Z13" s="2">
        <f t="shared" si="56"/>
        <v>25.2</v>
      </c>
      <c r="AA13" s="2">
        <f t="shared" si="57"/>
        <v>1.2600000000000011</v>
      </c>
      <c r="AB13" s="3">
        <v>8</v>
      </c>
      <c r="AC13" s="2">
        <f t="shared" si="58"/>
        <v>518400</v>
      </c>
      <c r="AD13" s="2">
        <f t="shared" si="59"/>
        <v>25920.000000000025</v>
      </c>
      <c r="AE13" s="2">
        <f t="shared" si="60"/>
        <v>1036800</v>
      </c>
      <c r="AF13" s="2">
        <f t="shared" si="61"/>
        <v>51840.000000000051</v>
      </c>
      <c r="AG13" s="2">
        <f t="shared" si="62"/>
        <v>362880</v>
      </c>
      <c r="AH13" s="2">
        <f t="shared" si="63"/>
        <v>18144.000000000015</v>
      </c>
      <c r="AI13" s="2">
        <f t="shared" si="64"/>
        <v>725760</v>
      </c>
      <c r="AJ13" s="2">
        <f t="shared" si="65"/>
        <v>36288.000000000029</v>
      </c>
      <c r="AK13" s="4">
        <v>2500</v>
      </c>
      <c r="AL13" s="2">
        <f t="shared" si="66"/>
        <v>2.3148148148148149</v>
      </c>
      <c r="AM13" s="2">
        <f t="shared" si="67"/>
        <v>46.296296296296255</v>
      </c>
      <c r="AN13" s="2">
        <f t="shared" si="68"/>
        <v>1.1574074074074074</v>
      </c>
      <c r="AO13" s="2">
        <f t="shared" si="69"/>
        <v>23.148148148148127</v>
      </c>
      <c r="AP13" s="2">
        <f t="shared" si="70"/>
        <v>3.3068783068783065</v>
      </c>
      <c r="AQ13" s="2">
        <f t="shared" si="71"/>
        <v>66.137566137566083</v>
      </c>
      <c r="AR13" s="2">
        <f t="shared" si="72"/>
        <v>1.6534391534391533</v>
      </c>
      <c r="AS13" s="2">
        <f t="shared" si="73"/>
        <v>33.068783068783041</v>
      </c>
      <c r="AT13" s="2">
        <f t="shared" si="74"/>
        <v>3.8580246913580245E-2</v>
      </c>
      <c r="AU13" s="2">
        <f t="shared" si="75"/>
        <v>0.77160493827160426</v>
      </c>
      <c r="AV13" s="2">
        <f t="shared" si="76"/>
        <v>1.9290123456790122E-2</v>
      </c>
      <c r="AW13" s="2">
        <f t="shared" si="77"/>
        <v>0.38580246913580213</v>
      </c>
      <c r="AX13" s="2">
        <f t="shared" si="78"/>
        <v>5.5114638447971778E-2</v>
      </c>
      <c r="AY13" s="2">
        <f t="shared" si="79"/>
        <v>1.1022927689594346</v>
      </c>
      <c r="AZ13" s="2">
        <f t="shared" si="80"/>
        <v>2.7557319223985889E-2</v>
      </c>
      <c r="BA13" s="2">
        <f t="shared" si="81"/>
        <v>0.55114638447971731</v>
      </c>
    </row>
    <row r="14" spans="1:53" x14ac:dyDescent="0.15">
      <c r="A14" s="2" t="s">
        <v>60</v>
      </c>
      <c r="B14" s="3">
        <v>24000</v>
      </c>
      <c r="C14" s="3">
        <v>100</v>
      </c>
      <c r="D14" s="4">
        <v>5000</v>
      </c>
      <c r="E14" s="3">
        <v>2</v>
      </c>
      <c r="F14" s="4">
        <v>4</v>
      </c>
      <c r="G14" s="3">
        <v>0.3</v>
      </c>
      <c r="H14" s="3">
        <v>0.1</v>
      </c>
      <c r="I14" s="2">
        <f t="shared" si="42"/>
        <v>3240000000</v>
      </c>
      <c r="J14" s="2">
        <f t="shared" si="43"/>
        <v>2268000000</v>
      </c>
      <c r="K14" s="2">
        <f t="shared" si="44"/>
        <v>135000</v>
      </c>
      <c r="L14" s="2">
        <f t="shared" si="45"/>
        <v>94500</v>
      </c>
      <c r="M14" s="2">
        <f t="shared" si="46"/>
        <v>6480000000</v>
      </c>
      <c r="N14" s="2">
        <f t="shared" si="47"/>
        <v>4536000000</v>
      </c>
      <c r="O14" s="2">
        <f t="shared" si="48"/>
        <v>270000</v>
      </c>
      <c r="P14" s="2">
        <f t="shared" si="49"/>
        <v>189000</v>
      </c>
      <c r="Q14" s="3">
        <v>0.3</v>
      </c>
      <c r="R14" s="4">
        <v>500</v>
      </c>
      <c r="S14" s="4">
        <v>20</v>
      </c>
      <c r="T14" s="2">
        <f t="shared" si="50"/>
        <v>22.5</v>
      </c>
      <c r="U14" s="2">
        <f t="shared" si="51"/>
        <v>15.749999999999998</v>
      </c>
      <c r="V14" s="2">
        <f t="shared" si="52"/>
        <v>45</v>
      </c>
      <c r="W14" s="2">
        <f t="shared" si="53"/>
        <v>31.499999999999996</v>
      </c>
      <c r="X14" s="2">
        <f t="shared" si="54"/>
        <v>15.75</v>
      </c>
      <c r="Y14" s="2">
        <f t="shared" si="55"/>
        <v>11.024999999999999</v>
      </c>
      <c r="Z14" s="2">
        <f t="shared" si="56"/>
        <v>31.5</v>
      </c>
      <c r="AA14" s="2">
        <f t="shared" si="57"/>
        <v>22.049999999999997</v>
      </c>
      <c r="AB14" s="3">
        <v>8</v>
      </c>
      <c r="AC14" s="2">
        <f t="shared" si="58"/>
        <v>648000</v>
      </c>
      <c r="AD14" s="2">
        <f t="shared" si="59"/>
        <v>453599.99999999994</v>
      </c>
      <c r="AE14" s="2">
        <f t="shared" si="60"/>
        <v>1296000</v>
      </c>
      <c r="AF14" s="2">
        <f t="shared" si="61"/>
        <v>907199.99999999988</v>
      </c>
      <c r="AG14" s="2">
        <f t="shared" si="62"/>
        <v>453600</v>
      </c>
      <c r="AH14" s="2">
        <f t="shared" si="63"/>
        <v>317519.99999999994</v>
      </c>
      <c r="AI14" s="2">
        <f t="shared" si="64"/>
        <v>907200</v>
      </c>
      <c r="AJ14" s="2">
        <f t="shared" si="65"/>
        <v>635039.99999999988</v>
      </c>
      <c r="AK14" s="4">
        <v>2500</v>
      </c>
      <c r="AL14" s="2">
        <f t="shared" si="66"/>
        <v>1.8518518518518519</v>
      </c>
      <c r="AM14" s="2">
        <f t="shared" si="67"/>
        <v>2.6455026455026456</v>
      </c>
      <c r="AN14" s="2">
        <f t="shared" si="68"/>
        <v>0.92592592592592593</v>
      </c>
      <c r="AO14" s="2">
        <f t="shared" si="69"/>
        <v>1.3227513227513228</v>
      </c>
      <c r="AP14" s="2">
        <f t="shared" si="70"/>
        <v>2.6455026455026456</v>
      </c>
      <c r="AQ14" s="2">
        <f t="shared" si="71"/>
        <v>3.7792894935752082</v>
      </c>
      <c r="AR14" s="2">
        <f t="shared" si="72"/>
        <v>1.3227513227513228</v>
      </c>
      <c r="AS14" s="2">
        <f t="shared" si="73"/>
        <v>1.8896447467876041</v>
      </c>
      <c r="AT14" s="2">
        <f t="shared" si="74"/>
        <v>3.0864197530864199E-2</v>
      </c>
      <c r="AU14" s="2">
        <f t="shared" si="75"/>
        <v>4.409171075837743E-2</v>
      </c>
      <c r="AV14" s="2">
        <f t="shared" si="76"/>
        <v>1.54320987654321E-2</v>
      </c>
      <c r="AW14" s="2">
        <f t="shared" si="77"/>
        <v>2.2045855379188715E-2</v>
      </c>
      <c r="AX14" s="2">
        <f t="shared" si="78"/>
        <v>4.409171075837743E-2</v>
      </c>
      <c r="AY14" s="2">
        <f t="shared" si="79"/>
        <v>6.2988158226253463E-2</v>
      </c>
      <c r="AZ14" s="2">
        <f t="shared" si="80"/>
        <v>2.2045855379188715E-2</v>
      </c>
      <c r="BA14" s="2">
        <f t="shared" si="81"/>
        <v>3.1494079113126731E-2</v>
      </c>
    </row>
    <row r="15" spans="1:53" x14ac:dyDescent="0.15">
      <c r="A15" s="2" t="s">
        <v>60</v>
      </c>
      <c r="B15" s="3">
        <v>24000</v>
      </c>
      <c r="C15" s="3">
        <v>100</v>
      </c>
      <c r="D15" s="4">
        <v>5000</v>
      </c>
      <c r="E15" s="3">
        <v>2</v>
      </c>
      <c r="F15" s="4">
        <v>4</v>
      </c>
      <c r="G15" s="3">
        <v>0.3</v>
      </c>
      <c r="H15" s="3">
        <v>0.1</v>
      </c>
      <c r="I15" s="2">
        <f t="shared" si="42"/>
        <v>3240000000</v>
      </c>
      <c r="J15" s="2">
        <f t="shared" si="43"/>
        <v>2268000000</v>
      </c>
      <c r="K15" s="2">
        <f t="shared" si="44"/>
        <v>135000</v>
      </c>
      <c r="L15" s="2">
        <f t="shared" si="45"/>
        <v>94500</v>
      </c>
      <c r="M15" s="2">
        <f t="shared" si="46"/>
        <v>6480000000</v>
      </c>
      <c r="N15" s="2">
        <f t="shared" si="47"/>
        <v>4536000000</v>
      </c>
      <c r="O15" s="2">
        <f t="shared" si="48"/>
        <v>270000</v>
      </c>
      <c r="P15" s="2">
        <f t="shared" si="49"/>
        <v>189000</v>
      </c>
      <c r="Q15" s="3">
        <v>0.95</v>
      </c>
      <c r="R15" s="4">
        <v>500</v>
      </c>
      <c r="S15" s="4">
        <v>20</v>
      </c>
      <c r="T15" s="2">
        <f t="shared" si="50"/>
        <v>22.5</v>
      </c>
      <c r="U15" s="2">
        <f t="shared" si="51"/>
        <v>1.1250000000000009</v>
      </c>
      <c r="V15" s="2">
        <f t="shared" si="52"/>
        <v>45</v>
      </c>
      <c r="W15" s="2">
        <f t="shared" si="53"/>
        <v>2.2500000000000018</v>
      </c>
      <c r="X15" s="2">
        <f t="shared" si="54"/>
        <v>15.75</v>
      </c>
      <c r="Y15" s="2">
        <f t="shared" si="55"/>
        <v>0.78750000000000075</v>
      </c>
      <c r="Z15" s="2">
        <f t="shared" si="56"/>
        <v>31.5</v>
      </c>
      <c r="AA15" s="2">
        <f t="shared" si="57"/>
        <v>1.5750000000000015</v>
      </c>
      <c r="AB15" s="3">
        <v>8</v>
      </c>
      <c r="AC15" s="2">
        <f t="shared" si="58"/>
        <v>648000</v>
      </c>
      <c r="AD15" s="2">
        <f t="shared" si="59"/>
        <v>32400.000000000029</v>
      </c>
      <c r="AE15" s="2">
        <f t="shared" si="60"/>
        <v>1296000</v>
      </c>
      <c r="AF15" s="2">
        <f t="shared" si="61"/>
        <v>64800.000000000058</v>
      </c>
      <c r="AG15" s="2">
        <f t="shared" si="62"/>
        <v>453600</v>
      </c>
      <c r="AH15" s="2">
        <f t="shared" si="63"/>
        <v>22680.000000000022</v>
      </c>
      <c r="AI15" s="2">
        <f t="shared" si="64"/>
        <v>907200</v>
      </c>
      <c r="AJ15" s="2">
        <f t="shared" si="65"/>
        <v>45360.000000000044</v>
      </c>
      <c r="AK15" s="4">
        <v>2500</v>
      </c>
      <c r="AL15" s="2">
        <f t="shared" si="66"/>
        <v>1.8518518518518519</v>
      </c>
      <c r="AM15" s="2">
        <f t="shared" si="67"/>
        <v>37.037037037037003</v>
      </c>
      <c r="AN15" s="2">
        <f t="shared" si="68"/>
        <v>0.92592592592592593</v>
      </c>
      <c r="AO15" s="2">
        <f t="shared" si="69"/>
        <v>18.518518518518501</v>
      </c>
      <c r="AP15" s="2">
        <f t="shared" si="70"/>
        <v>2.6455026455026456</v>
      </c>
      <c r="AQ15" s="2">
        <f t="shared" si="71"/>
        <v>52.910052910052862</v>
      </c>
      <c r="AR15" s="2">
        <f t="shared" si="72"/>
        <v>1.3227513227513228</v>
      </c>
      <c r="AS15" s="2">
        <f t="shared" si="73"/>
        <v>26.455026455026431</v>
      </c>
      <c r="AT15" s="2">
        <f t="shared" si="74"/>
        <v>3.0864197530864199E-2</v>
      </c>
      <c r="AU15" s="2">
        <f t="shared" si="75"/>
        <v>0.61728395061728336</v>
      </c>
      <c r="AV15" s="2">
        <f t="shared" si="76"/>
        <v>1.54320987654321E-2</v>
      </c>
      <c r="AW15" s="2">
        <f t="shared" si="77"/>
        <v>0.30864197530864168</v>
      </c>
      <c r="AX15" s="2">
        <f t="shared" si="78"/>
        <v>4.409171075837743E-2</v>
      </c>
      <c r="AY15" s="2">
        <f t="shared" si="79"/>
        <v>0.88183421516754767</v>
      </c>
      <c r="AZ15" s="2">
        <f t="shared" si="80"/>
        <v>2.2045855379188715E-2</v>
      </c>
      <c r="BA15" s="2">
        <f t="shared" si="81"/>
        <v>0.44091710758377384</v>
      </c>
    </row>
    <row r="16" spans="1:53" x14ac:dyDescent="0.15">
      <c r="A16" s="2" t="s">
        <v>60</v>
      </c>
      <c r="B16" s="3">
        <v>24000</v>
      </c>
      <c r="C16" s="3">
        <v>100</v>
      </c>
      <c r="D16" s="4">
        <v>5000</v>
      </c>
      <c r="E16" s="3">
        <v>2</v>
      </c>
      <c r="F16" s="4">
        <v>4</v>
      </c>
      <c r="G16" s="3">
        <v>0.3</v>
      </c>
      <c r="H16" s="3">
        <v>0.1</v>
      </c>
      <c r="I16" s="2">
        <f t="shared" si="42"/>
        <v>3240000000</v>
      </c>
      <c r="J16" s="2">
        <f t="shared" si="43"/>
        <v>2268000000</v>
      </c>
      <c r="K16" s="2">
        <f t="shared" si="44"/>
        <v>135000</v>
      </c>
      <c r="L16" s="2">
        <f t="shared" si="45"/>
        <v>94500</v>
      </c>
      <c r="M16" s="2">
        <f t="shared" si="46"/>
        <v>6480000000</v>
      </c>
      <c r="N16" s="2">
        <f t="shared" si="47"/>
        <v>4536000000</v>
      </c>
      <c r="O16" s="2">
        <f t="shared" si="48"/>
        <v>270000</v>
      </c>
      <c r="P16" s="2">
        <f t="shared" si="49"/>
        <v>189000</v>
      </c>
      <c r="Q16" s="3">
        <v>0.99970000000000003</v>
      </c>
      <c r="R16" s="4">
        <v>500</v>
      </c>
      <c r="S16" s="4">
        <v>20</v>
      </c>
      <c r="T16" s="2">
        <f t="shared" si="50"/>
        <v>22.5</v>
      </c>
      <c r="U16" s="2">
        <f t="shared" si="51"/>
        <v>6.7499999999992566E-3</v>
      </c>
      <c r="V16" s="2">
        <f t="shared" si="52"/>
        <v>45</v>
      </c>
      <c r="W16" s="2">
        <f t="shared" si="53"/>
        <v>1.3499999999998513E-2</v>
      </c>
      <c r="X16" s="2">
        <f t="shared" si="54"/>
        <v>15.75</v>
      </c>
      <c r="Y16" s="2">
        <f t="shared" si="55"/>
        <v>4.7249999999994796E-3</v>
      </c>
      <c r="Z16" s="2">
        <f t="shared" si="56"/>
        <v>31.5</v>
      </c>
      <c r="AA16" s="2">
        <f t="shared" si="57"/>
        <v>9.4499999999989592E-3</v>
      </c>
      <c r="AB16" s="3">
        <v>8</v>
      </c>
      <c r="AC16" s="2">
        <f t="shared" si="58"/>
        <v>648000</v>
      </c>
      <c r="AD16" s="2">
        <f t="shared" si="59"/>
        <v>194.3999999999786</v>
      </c>
      <c r="AE16" s="2">
        <f t="shared" si="60"/>
        <v>1296000</v>
      </c>
      <c r="AF16" s="2">
        <f t="shared" si="61"/>
        <v>388.79999999995721</v>
      </c>
      <c r="AG16" s="2">
        <f t="shared" si="62"/>
        <v>453600</v>
      </c>
      <c r="AH16" s="2">
        <f t="shared" si="63"/>
        <v>136.07999999998501</v>
      </c>
      <c r="AI16" s="2">
        <f t="shared" si="64"/>
        <v>907200</v>
      </c>
      <c r="AJ16" s="2">
        <f t="shared" si="65"/>
        <v>272.15999999997001</v>
      </c>
      <c r="AK16" s="4">
        <v>2500</v>
      </c>
      <c r="AL16" s="2">
        <f t="shared" si="66"/>
        <v>1.8518518518518519</v>
      </c>
      <c r="AM16" s="2">
        <f t="shared" si="67"/>
        <v>6172.8395061735191</v>
      </c>
      <c r="AN16" s="2">
        <f t="shared" si="68"/>
        <v>0.92592592592592593</v>
      </c>
      <c r="AO16" s="2">
        <f t="shared" si="69"/>
        <v>3086.4197530867596</v>
      </c>
      <c r="AP16" s="2">
        <f t="shared" si="70"/>
        <v>2.6455026455026456</v>
      </c>
      <c r="AQ16" s="2">
        <f t="shared" si="71"/>
        <v>8818.3421516764556</v>
      </c>
      <c r="AR16" s="2">
        <f t="shared" si="72"/>
        <v>1.3227513227513228</v>
      </c>
      <c r="AS16" s="2">
        <f t="shared" si="73"/>
        <v>4409.1710758382278</v>
      </c>
      <c r="AT16" s="2">
        <f t="shared" si="74"/>
        <v>3.0864197530864199E-2</v>
      </c>
      <c r="AU16" s="2">
        <f t="shared" si="75"/>
        <v>102.88065843622532</v>
      </c>
      <c r="AV16" s="2">
        <f t="shared" si="76"/>
        <v>1.54320987654321E-2</v>
      </c>
      <c r="AW16" s="2">
        <f t="shared" si="77"/>
        <v>51.440329218112659</v>
      </c>
      <c r="AX16" s="2">
        <f t="shared" si="78"/>
        <v>4.409171075837743E-2</v>
      </c>
      <c r="AY16" s="2">
        <f t="shared" si="79"/>
        <v>146.97236919460758</v>
      </c>
      <c r="AZ16" s="2">
        <f t="shared" si="80"/>
        <v>2.2045855379188715E-2</v>
      </c>
      <c r="BA16" s="2">
        <f t="shared" si="81"/>
        <v>73.48618459730379</v>
      </c>
    </row>
    <row r="17" spans="1:53" x14ac:dyDescent="0.15">
      <c r="A17" s="2" t="s">
        <v>61</v>
      </c>
      <c r="B17" s="3">
        <v>68000</v>
      </c>
      <c r="C17" s="3">
        <v>1</v>
      </c>
      <c r="D17" s="4">
        <v>5000</v>
      </c>
      <c r="E17" s="3">
        <v>3</v>
      </c>
      <c r="F17" s="4">
        <v>4</v>
      </c>
      <c r="G17" s="3">
        <v>0.8</v>
      </c>
      <c r="H17" s="3">
        <v>0.1</v>
      </c>
      <c r="I17" s="2">
        <f t="shared" si="42"/>
        <v>48600000</v>
      </c>
      <c r="J17" s="2">
        <f t="shared" si="43"/>
        <v>9719999.9999999981</v>
      </c>
      <c r="K17" s="2">
        <f t="shared" si="44"/>
        <v>714.70588235294122</v>
      </c>
      <c r="L17" s="2">
        <f t="shared" si="45"/>
        <v>142.9411764705882</v>
      </c>
      <c r="M17" s="2">
        <f t="shared" si="46"/>
        <v>64800000</v>
      </c>
      <c r="N17" s="2">
        <f t="shared" si="47"/>
        <v>12959999.999999996</v>
      </c>
      <c r="O17" s="2">
        <f t="shared" si="48"/>
        <v>952.94117647058829</v>
      </c>
      <c r="P17" s="2">
        <f t="shared" si="49"/>
        <v>190.5882352941176</v>
      </c>
      <c r="Q17" s="3">
        <v>0.95</v>
      </c>
      <c r="R17" s="4">
        <v>500</v>
      </c>
      <c r="S17" s="4">
        <v>20</v>
      </c>
      <c r="T17" s="2">
        <f t="shared" si="50"/>
        <v>0.11911764705882354</v>
      </c>
      <c r="U17" s="2">
        <f t="shared" si="51"/>
        <v>5.9558823529411824E-3</v>
      </c>
      <c r="V17" s="2">
        <f t="shared" si="52"/>
        <v>0.1588235294117647</v>
      </c>
      <c r="W17" s="2">
        <f t="shared" si="53"/>
        <v>7.9411764705882414E-3</v>
      </c>
      <c r="X17" s="2">
        <f t="shared" si="54"/>
        <v>2.3823529411764698E-2</v>
      </c>
      <c r="Y17" s="2">
        <f t="shared" si="55"/>
        <v>1.1911764705882359E-3</v>
      </c>
      <c r="Z17" s="2">
        <f t="shared" si="56"/>
        <v>3.1764705882352931E-2</v>
      </c>
      <c r="AA17" s="2">
        <f t="shared" si="57"/>
        <v>1.5882352941176479E-3</v>
      </c>
      <c r="AB17" s="3">
        <v>8</v>
      </c>
      <c r="AC17" s="2">
        <f t="shared" si="58"/>
        <v>3430.588235294118</v>
      </c>
      <c r="AD17" s="2">
        <f t="shared" si="59"/>
        <v>171.52941176470605</v>
      </c>
      <c r="AE17" s="2">
        <f t="shared" si="60"/>
        <v>4574.1176470588234</v>
      </c>
      <c r="AF17" s="2">
        <f t="shared" si="61"/>
        <v>228.70588235294136</v>
      </c>
      <c r="AG17" s="2">
        <f t="shared" si="62"/>
        <v>686.11764705882331</v>
      </c>
      <c r="AH17" s="2">
        <f t="shared" si="63"/>
        <v>34.30588235294119</v>
      </c>
      <c r="AI17" s="2">
        <f t="shared" si="64"/>
        <v>914.82352941176441</v>
      </c>
      <c r="AJ17" s="2">
        <f t="shared" si="65"/>
        <v>45.741176470588258</v>
      </c>
      <c r="AK17" s="4">
        <v>2500</v>
      </c>
      <c r="AL17" s="2">
        <f t="shared" si="66"/>
        <v>349.79423868312756</v>
      </c>
      <c r="AM17" s="2">
        <f t="shared" si="67"/>
        <v>6995.8847736625448</v>
      </c>
      <c r="AN17" s="2">
        <f t="shared" si="68"/>
        <v>262.34567901234567</v>
      </c>
      <c r="AO17" s="2">
        <f t="shared" si="69"/>
        <v>5246.91358024691</v>
      </c>
      <c r="AP17" s="2">
        <f t="shared" si="70"/>
        <v>1748.9711934156383</v>
      </c>
      <c r="AQ17" s="2">
        <f t="shared" si="71"/>
        <v>34979.423868312741</v>
      </c>
      <c r="AR17" s="2">
        <f t="shared" si="72"/>
        <v>1311.7283950617286</v>
      </c>
      <c r="AS17" s="2">
        <f t="shared" si="73"/>
        <v>26234.567901234554</v>
      </c>
      <c r="AT17" s="2">
        <f t="shared" si="74"/>
        <v>5.8299039780521262</v>
      </c>
      <c r="AU17" s="2">
        <f t="shared" si="75"/>
        <v>116.59807956104241</v>
      </c>
      <c r="AV17" s="2">
        <f t="shared" si="76"/>
        <v>4.3724279835390947</v>
      </c>
      <c r="AW17" s="2">
        <f t="shared" si="77"/>
        <v>87.448559670781833</v>
      </c>
      <c r="AX17" s="2">
        <f t="shared" si="78"/>
        <v>29.149519890260638</v>
      </c>
      <c r="AY17" s="2">
        <f t="shared" si="79"/>
        <v>582.9903978052123</v>
      </c>
      <c r="AZ17" s="2">
        <f t="shared" si="80"/>
        <v>21.862139917695476</v>
      </c>
      <c r="BA17" s="2">
        <f t="shared" si="81"/>
        <v>437.24279835390922</v>
      </c>
    </row>
  </sheetData>
  <mergeCells count="1">
    <mergeCell ref="AL1:BA1"/>
  </mergeCells>
  <phoneticPr fontId="3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O31"/>
  <sheetViews>
    <sheetView zoomScaleSheetLayoutView="100" workbookViewId="0">
      <selection activeCell="H35" sqref="H35"/>
    </sheetView>
  </sheetViews>
  <sheetFormatPr defaultColWidth="9" defaultRowHeight="14.25" x14ac:dyDescent="0.15"/>
  <sheetData>
    <row r="27" spans="1:15" x14ac:dyDescent="0.15">
      <c r="A27" s="10" t="s">
        <v>62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</sheetData>
  <mergeCells count="1">
    <mergeCell ref="A27:O31"/>
  </mergeCells>
  <phoneticPr fontId="3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SheetLayoutView="100" workbookViewId="0">
      <selection activeCell="B5" sqref="B5"/>
    </sheetView>
  </sheetViews>
  <sheetFormatPr defaultColWidth="9" defaultRowHeight="14.25" x14ac:dyDescent="0.15"/>
  <sheetData>
    <row r="1" spans="1:1" x14ac:dyDescent="0.15">
      <c r="A1" t="s">
        <v>63</v>
      </c>
    </row>
    <row r="2" spans="1:1" x14ac:dyDescent="0.15">
      <c r="A2" t="s">
        <v>64</v>
      </c>
    </row>
  </sheetData>
  <phoneticPr fontId="3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填数据估算区域</vt:lpstr>
      <vt:lpstr>吸入病毒颗粒数参考依据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房宿廿崙</dc:creator>
  <cp:lastModifiedBy>wuxiaodong</cp:lastModifiedBy>
  <dcterms:created xsi:type="dcterms:W3CDTF">2016-12-02T08:54:00Z</dcterms:created>
  <dcterms:modified xsi:type="dcterms:W3CDTF">2023-01-28T03:57:14Z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2416E5F811E64B25AEFC039DC491E0DE</vt:lpwstr>
  </property>
</Properties>
</file>