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March Sales" sheetId="1" r:id="rId1"/>
    <sheet name="Sales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<sst xmlns="http://schemas.openxmlformats.org/spreadsheetml/2006/main" count="73" uniqueCount="54">
  <si>
    <t>MARCH 2024 SALES</t>
  </si>
  <si>
    <t>Date</t>
  </si>
  <si>
    <t>Website visits</t>
  </si>
  <si>
    <t>Sales Transactions</t>
  </si>
  <si>
    <t>Total Sales Value</t>
  </si>
  <si>
    <t>Sales/Visit</t>
  </si>
  <si>
    <t>Problems</t>
  </si>
  <si>
    <t>Complaint no</t>
  </si>
  <si>
    <t>Total</t>
  </si>
  <si>
    <t>%</t>
  </si>
  <si>
    <t>Required Sign up / Login for checkout</t>
  </si>
  <si>
    <t>2,5,6,9,11,13,14,15</t>
  </si>
  <si>
    <t>Web Design 
- Poor product description
- Poor categorization of products / No sorting options</t>
  </si>
  <si>
    <t>1,4,8,10,12</t>
  </si>
  <si>
    <t>Limited Payment methods</t>
  </si>
  <si>
    <t>Slow loading website</t>
  </si>
  <si>
    <t>Mean</t>
  </si>
  <si>
    <t>Median</t>
  </si>
  <si>
    <t>To provide comparative figures only the first 28 days of March sales (4 weeks) were considered for the calculation.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</si>
  <si>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</si>
  <si>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</si>
  <si>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</si>
  <si>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</si>
  <si>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</si>
  <si>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</si>
  <si>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</si>
  <si>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</si>
  <si>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$18,604.00</t>
  </si>
  <si>
    <t>$17,840.00</t>
  </si>
  <si>
    <t>$18,828.00</t>
  </si>
  <si>
    <t>$16,354.00</t>
  </si>
  <si>
    <t>$71,626.00</t>
  </si>
  <si>
    <t>Total number of website visits</t>
  </si>
  <si>
    <t>Total number of  sales transactions</t>
  </si>
  <si>
    <t>Average daily sales value</t>
  </si>
  <si>
    <t>$2,657.71</t>
  </si>
  <si>
    <t>$2,548.57</t>
  </si>
  <si>
    <t>$2,689.71</t>
  </si>
  <si>
    <t>$2,336.29</t>
  </si>
  <si>
    <t>$2,558.07</t>
  </si>
  <si>
    <t>Average number of transactions per day</t>
  </si>
  <si>
    <t>Average transaction value</t>
  </si>
  <si>
    <t>$136.79</t>
  </si>
  <si>
    <t>$145.04</t>
  </si>
  <si>
    <t>$162.31</t>
  </si>
  <si>
    <t>$160.33</t>
  </si>
  <si>
    <t>$150.16</t>
  </si>
  <si>
    <t>March 2024 Sales Statistics</t>
  </si>
  <si>
    <t>Total number of sales transactions</t>
  </si>
  <si>
    <t>Sales Statistics Comparison</t>
  </si>
  <si>
    <t>TOTAL FEB</t>
  </si>
  <si>
    <t>TOTAL MAR</t>
  </si>
  <si>
    <t>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</si>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</sst>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  <numFmt numFmtId="181" formatCode="[$$-409]#,##0.00"/>
    <numFmt numFmtId="182" formatCode="[$$-409]#,##0.00_);[Red]\([$$-409]#,##0.00\)"/>
    <numFmt numFmtId="183" formatCode="0_ "/>
    <numFmt numFmtId="184" formatCode="0.00_ "/>
    <numFmt numFmtId="185" formatCode="[$$-409]#,##0;\-[$$-409]#,##0"/>
    <numFmt numFmtId="186" formatCode="[$$-409]#,##0.00;\-[$$-409]#,##0.00"/>
    <numFmt numFmtId="187" formatCode="dd/mm/yyyy"/>
    <numFmt numFmtId="188" formatCode="0.0000_);[Red]\(0.0000\)"/>
  </numFmts>
  <fonts count="32">
    <font>
      <sz val="11"/>
      <color theme="1"/>
      <name val="aptos narrow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000000"/>
      <name val="Arial"/>
      <charset val="134"/>
    </font>
    <font>
      <sz val="11"/>
      <name val="Arial"/>
      <charset val="134"/>
    </font>
    <font>
      <b/>
      <sz val="12"/>
      <color rgb="FF0D0D0D"/>
      <name val="Arial"/>
      <charset val="134"/>
    </font>
    <font>
      <sz val="11"/>
      <color rgb="FF0D0D0D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12"/>
      <name val="Arial"/>
      <charset val="134"/>
    </font>
    <font>
      <sz val="12"/>
      <color rgb="FF0D0D0D"/>
      <name val="Arial"/>
      <charset val="134"/>
    </font>
    <font>
      <sz val="12"/>
      <color rgb="FF000000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AE9F8"/>
        <bgColor rgb="FFDAE9F8"/>
      </patternFill>
    </fill>
    <fill>
      <patternFill patternType="solid">
        <fgColor rgb="FFA6C9EB"/>
        <bgColor rgb="FFA6C9EB"/>
      </patternFill>
    </fill>
    <fill>
      <patternFill patternType="solid">
        <fgColor rgb="FFA6C9EB"/>
        <bgColor indexed="64"/>
      </patternFill>
    </fill>
    <fill>
      <patternFill patternType="solid">
        <fgColor rgb="FFDBE9F7"/>
        <bgColor rgb="FFDBE9F7"/>
      </patternFill>
    </fill>
    <fill>
      <patternFill patternType="solid">
        <fgColor rgb="FFDBE9F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25"/>
        <bgColor rgb="FFFFFFFF"/>
      </patternFill>
    </fill>
    <fill>
      <patternFill patternType="solid">
        <fgColor theme="2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</cellStyleXfs>
  <cellXfs count="7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180" fontId="3" fillId="2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181" fontId="7" fillId="0" borderId="1" xfId="0" applyNumberFormat="1" applyFont="1" applyBorder="1" applyAlignment="1">
      <alignment horizontal="right" vertical="center"/>
    </xf>
    <xf numFmtId="181" fontId="3" fillId="2" borderId="1" xfId="0" applyNumberFormat="1" applyFont="1" applyFill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NumberFormat="1" applyFont="1" applyBorder="1" applyAlignment="1">
      <alignment horizontal="right" vertical="center"/>
    </xf>
    <xf numFmtId="182" fontId="7" fillId="0" borderId="1" xfId="0" applyNumberFormat="1" applyFont="1" applyBorder="1" applyAlignment="1">
      <alignment horizontal="right" vertical="center"/>
    </xf>
    <xf numFmtId="183" fontId="7" fillId="0" borderId="1" xfId="0" applyNumberFormat="1" applyFont="1" applyBorder="1" applyAlignment="1">
      <alignment horizontal="right" vertical="center"/>
    </xf>
    <xf numFmtId="184" fontId="3" fillId="2" borderId="1" xfId="0" applyNumberFormat="1" applyFont="1" applyFill="1" applyBorder="1" applyAlignment="1">
      <alignment horizontal="right" vertical="center"/>
    </xf>
    <xf numFmtId="185" fontId="7" fillId="0" borderId="1" xfId="0" applyNumberFormat="1" applyFont="1" applyBorder="1" applyAlignment="1">
      <alignment horizontal="right" vertical="center"/>
    </xf>
    <xf numFmtId="0" fontId="7" fillId="0" borderId="0" xfId="0" applyFont="1"/>
    <xf numFmtId="186" fontId="7" fillId="0" borderId="1" xfId="0" applyNumberFormat="1" applyFont="1" applyBorder="1" applyAlignment="1">
      <alignment horizontal="right" vertical="center"/>
    </xf>
    <xf numFmtId="186" fontId="7" fillId="0" borderId="1" xfId="0" applyNumberFormat="1" applyFont="1" applyFill="1" applyBorder="1" applyAlignment="1">
      <alignment horizontal="right" vertical="center"/>
    </xf>
    <xf numFmtId="186" fontId="7" fillId="2" borderId="1" xfId="0" applyNumberFormat="1" applyFont="1" applyFill="1" applyBorder="1" applyAlignment="1">
      <alignment horizontal="right" vertical="center"/>
    </xf>
    <xf numFmtId="10" fontId="7" fillId="2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184" fontId="7" fillId="0" borderId="1" xfId="0" applyNumberFormat="1" applyFont="1" applyBorder="1" applyAlignment="1">
      <alignment horizontal="right" vertical="center"/>
    </xf>
    <xf numFmtId="184" fontId="7" fillId="2" borderId="1" xfId="0" applyNumberFormat="1" applyFont="1" applyFill="1" applyBorder="1" applyAlignment="1">
      <alignment horizontal="right" vertical="center"/>
    </xf>
    <xf numFmtId="0" fontId="8" fillId="0" borderId="0" xfId="0" applyFont="1" applyAlignment="1"/>
    <xf numFmtId="0" fontId="9" fillId="3" borderId="0" xfId="0" applyFont="1" applyFill="1" applyBorder="1" applyAlignment="1">
      <alignment horizontal="center" vertical="center"/>
    </xf>
    <xf numFmtId="0" fontId="10" fillId="4" borderId="0" xfId="0" applyFont="1" applyFill="1" applyBorder="1"/>
    <xf numFmtId="0" fontId="8" fillId="4" borderId="0" xfId="0" applyFont="1" applyFill="1" applyAlignment="1"/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 wrapText="1"/>
    </xf>
    <xf numFmtId="0" fontId="9" fillId="6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/>
    <xf numFmtId="187" fontId="11" fillId="7" borderId="5" xfId="0" applyNumberFormat="1" applyFont="1" applyFill="1" applyBorder="1" applyAlignment="1">
      <alignment vertical="center" wrapText="1"/>
    </xf>
    <xf numFmtId="3" fontId="11" fillId="7" borderId="5" xfId="0" applyNumberFormat="1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181" fontId="11" fillId="7" borderId="5" xfId="0" applyNumberFormat="1" applyFont="1" applyFill="1" applyBorder="1" applyAlignment="1">
      <alignment horizontal="right" vertical="center" wrapText="1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/>
    <xf numFmtId="3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wrapText="1"/>
    </xf>
    <xf numFmtId="0" fontId="9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187" fontId="11" fillId="8" borderId="5" xfId="0" applyNumberFormat="1" applyFont="1" applyFill="1" applyBorder="1" applyAlignment="1">
      <alignment vertical="center" wrapText="1"/>
    </xf>
    <xf numFmtId="3" fontId="11" fillId="8" borderId="5" xfId="0" applyNumberFormat="1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181" fontId="11" fillId="8" borderId="5" xfId="0" applyNumberFormat="1" applyFont="1" applyFill="1" applyBorder="1" applyAlignment="1">
      <alignment horizontal="right" vertical="center" wrapText="1"/>
    </xf>
    <xf numFmtId="3" fontId="8" fillId="9" borderId="5" xfId="0" applyNumberFormat="1" applyFont="1" applyFill="1" applyBorder="1" applyAlignment="1">
      <alignment horizontal="center"/>
    </xf>
    <xf numFmtId="0" fontId="9" fillId="5" borderId="5" xfId="0" applyFont="1" applyFill="1" applyBorder="1"/>
    <xf numFmtId="3" fontId="9" fillId="5" borderId="5" xfId="0" applyNumberFormat="1" applyFont="1" applyFill="1" applyBorder="1" applyAlignment="1">
      <alignment horizontal="center" vertical="center"/>
    </xf>
    <xf numFmtId="181" fontId="9" fillId="5" borderId="5" xfId="0" applyNumberFormat="1" applyFont="1" applyFill="1" applyBorder="1" applyAlignment="1">
      <alignment horizontal="center" vertical="center"/>
    </xf>
    <xf numFmtId="3" fontId="8" fillId="6" borderId="5" xfId="0" applyNumberFormat="1" applyFont="1" applyFill="1" applyBorder="1" applyAlignment="1">
      <alignment horizontal="center"/>
    </xf>
    <xf numFmtId="188" fontId="8" fillId="6" borderId="5" xfId="0" applyNumberFormat="1" applyFont="1" applyFill="1" applyBorder="1" applyAlignment="1">
      <alignment horizontal="center"/>
    </xf>
    <xf numFmtId="181" fontId="8" fillId="6" borderId="5" xfId="0" applyNumberFormat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5" xfId="0" applyFont="1" applyBorder="1" applyAlignment="1">
      <alignment horizontal="right"/>
    </xf>
    <xf numFmtId="9" fontId="8" fillId="0" borderId="5" xfId="3" applyFont="1" applyBorder="1" applyAlignment="1"/>
    <xf numFmtId="0" fontId="8" fillId="0" borderId="5" xfId="0" applyNumberFormat="1" applyFont="1" applyBorder="1" applyAlignment="1"/>
    <xf numFmtId="0" fontId="9" fillId="0" borderId="0" xfId="0" applyFont="1" applyFill="1" applyBorder="1" applyAlignment="1">
      <alignment horizontal="center"/>
    </xf>
    <xf numFmtId="186" fontId="12" fillId="0" borderId="0" xfId="0" applyNumberFormat="1" applyFont="1" applyFill="1" applyBorder="1" applyAlignment="1">
      <alignment horizontal="center" vertical="center"/>
    </xf>
    <xf numFmtId="182" fontId="12" fillId="0" borderId="0" xfId="0" applyNumberFormat="1" applyFont="1" applyFill="1" applyBorder="1" applyAlignment="1">
      <alignment horizontal="center" vertical="center"/>
    </xf>
    <xf numFmtId="186" fontId="8" fillId="0" borderId="0" xfId="0" applyNumberFormat="1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4" fontId="8" fillId="0" borderId="0" xfId="0" applyNumberFormat="1" applyFont="1" applyBorder="1" applyAlignment="1">
      <alignment horizontal="center"/>
    </xf>
    <xf numFmtId="4" fontId="8" fillId="0" borderId="0" xfId="0" applyNumberFormat="1" applyFont="1" applyAlignment="1"/>
    <xf numFmtId="186" fontId="8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A6C9EB"/>
      <color rgb="00DBE9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tabSelected="1" zoomScale="80" zoomScaleNormal="80" workbookViewId="0">
      <selection activeCell="G7" sqref="G7"/>
    </sheetView>
  </sheetViews>
  <sheetFormatPr defaultColWidth="12.6333333333333" defaultRowHeight="15" customHeight="1"/>
  <cols>
    <col min="1" max="1" width="11.4666666666667" style="31" customWidth="1"/>
    <col min="2" max="3" width="8.63333333333333" style="31" customWidth="1"/>
    <col min="4" max="4" width="13.75" style="31" customWidth="1"/>
    <col min="5" max="5" width="11" style="31" customWidth="1"/>
    <col min="6" max="7" width="8.63333333333333" style="31" customWidth="1"/>
    <col min="8" max="8" width="45.0833333333333" style="31" customWidth="1"/>
    <col min="9" max="9" width="17.6666666666667" style="31" customWidth="1"/>
    <col min="10" max="10" width="15.8333333333333" style="31" customWidth="1"/>
    <col min="11" max="11" width="11.875" style="31" customWidth="1"/>
    <col min="12" max="25" width="8.63333333333333" style="31" customWidth="1"/>
    <col min="26" max="16384" width="12.6333333333333" style="31"/>
  </cols>
  <sheetData>
    <row r="1" ht="14" customHeight="1" spans="1:5">
      <c r="A1" s="32" t="s">
        <v>0</v>
      </c>
      <c r="B1" s="33"/>
      <c r="C1" s="33"/>
      <c r="D1" s="33"/>
      <c r="E1" s="34"/>
    </row>
    <row r="2" ht="46.5" spans="1:11">
      <c r="A2" s="35" t="s">
        <v>1</v>
      </c>
      <c r="B2" s="35" t="s">
        <v>2</v>
      </c>
      <c r="C2" s="35" t="s">
        <v>3</v>
      </c>
      <c r="D2" s="36" t="s">
        <v>4</v>
      </c>
      <c r="E2" s="37" t="s">
        <v>5</v>
      </c>
      <c r="H2" s="38" t="s">
        <v>6</v>
      </c>
      <c r="I2" s="38" t="s">
        <v>7</v>
      </c>
      <c r="J2" s="38" t="s">
        <v>8</v>
      </c>
      <c r="K2" s="38" t="s">
        <v>9</v>
      </c>
    </row>
    <row r="3" ht="15.5" spans="1:11">
      <c r="A3" s="39">
        <v>45352</v>
      </c>
      <c r="B3" s="40">
        <f t="shared" ref="B3:B4" si="0">C3*6</f>
        <v>90</v>
      </c>
      <c r="C3" s="41">
        <v>15</v>
      </c>
      <c r="D3" s="42">
        <v>1800</v>
      </c>
      <c r="E3" s="43">
        <f>(C3/B3)*100</f>
        <v>16.6666666666667</v>
      </c>
      <c r="H3" s="44" t="s">
        <v>10</v>
      </c>
      <c r="I3" s="62" t="s">
        <v>11</v>
      </c>
      <c r="J3" s="44">
        <v>8</v>
      </c>
      <c r="K3" s="63">
        <f>(J3/$J$7)</f>
        <v>0.533333333333333</v>
      </c>
    </row>
    <row r="4" ht="62" spans="1:11">
      <c r="A4" s="39">
        <v>45353</v>
      </c>
      <c r="B4" s="40">
        <f t="shared" si="0"/>
        <v>84</v>
      </c>
      <c r="C4" s="41">
        <v>14</v>
      </c>
      <c r="D4" s="42">
        <v>1650</v>
      </c>
      <c r="E4" s="45">
        <f t="shared" ref="E4:E34" si="1">(C4/B4)*100</f>
        <v>16.6666666666667</v>
      </c>
      <c r="H4" s="46" t="s">
        <v>12</v>
      </c>
      <c r="I4" s="62" t="s">
        <v>13</v>
      </c>
      <c r="J4" s="44">
        <v>5</v>
      </c>
      <c r="K4" s="63">
        <f>(J4/$J$7)</f>
        <v>0.333333333333333</v>
      </c>
    </row>
    <row r="5" ht="15.5" spans="1:11">
      <c r="A5" s="39">
        <v>45354</v>
      </c>
      <c r="B5" s="40">
        <v>153</v>
      </c>
      <c r="C5" s="41">
        <v>13</v>
      </c>
      <c r="D5" s="42">
        <v>1550</v>
      </c>
      <c r="E5" s="43">
        <f t="shared" si="1"/>
        <v>8.49673202614379</v>
      </c>
      <c r="H5" s="44" t="s">
        <v>14</v>
      </c>
      <c r="I5" s="62">
        <v>3</v>
      </c>
      <c r="J5" s="44">
        <v>1</v>
      </c>
      <c r="K5" s="63">
        <f>(J5/$J$7)</f>
        <v>0.0666666666666667</v>
      </c>
    </row>
    <row r="6" ht="15.5" spans="1:11">
      <c r="A6" s="39">
        <v>45355</v>
      </c>
      <c r="B6" s="40">
        <v>97</v>
      </c>
      <c r="C6" s="41">
        <v>12</v>
      </c>
      <c r="D6" s="42">
        <v>1700</v>
      </c>
      <c r="E6" s="43">
        <f t="shared" si="1"/>
        <v>12.3711340206186</v>
      </c>
      <c r="H6" s="44" t="s">
        <v>15</v>
      </c>
      <c r="I6" s="62">
        <v>7</v>
      </c>
      <c r="J6" s="44">
        <v>1</v>
      </c>
      <c r="K6" s="63">
        <f>(J6/$J$7)</f>
        <v>0.0666666666666667</v>
      </c>
    </row>
    <row r="7" ht="15.5" spans="1:11">
      <c r="A7" s="39">
        <v>45356</v>
      </c>
      <c r="B7" s="40">
        <f t="shared" ref="B7:B8" si="2">C7*6</f>
        <v>96</v>
      </c>
      <c r="C7" s="41">
        <v>16</v>
      </c>
      <c r="D7" s="42">
        <v>1900</v>
      </c>
      <c r="E7" s="43">
        <f t="shared" si="1"/>
        <v>16.6666666666667</v>
      </c>
      <c r="H7" s="44"/>
      <c r="I7" s="62"/>
      <c r="J7" s="64">
        <f>SUM(J3:J6)</f>
        <v>15</v>
      </c>
      <c r="K7" s="63">
        <f>(J7/$J$7)</f>
        <v>1</v>
      </c>
    </row>
    <row r="8" ht="15.5" spans="1:5">
      <c r="A8" s="39">
        <v>45357</v>
      </c>
      <c r="B8" s="40">
        <f t="shared" si="2"/>
        <v>102</v>
      </c>
      <c r="C8" s="41">
        <v>17</v>
      </c>
      <c r="D8" s="42">
        <v>2000</v>
      </c>
      <c r="E8" s="43">
        <f t="shared" si="1"/>
        <v>16.6666666666667</v>
      </c>
    </row>
    <row r="9" ht="15.5" spans="1:5">
      <c r="A9" s="39">
        <v>45358</v>
      </c>
      <c r="B9" s="40">
        <v>112</v>
      </c>
      <c r="C9" s="41">
        <v>18</v>
      </c>
      <c r="D9" s="42">
        <v>1850</v>
      </c>
      <c r="E9" s="43">
        <f t="shared" si="1"/>
        <v>16.0714285714286</v>
      </c>
    </row>
    <row r="10" ht="15.5" spans="1:5">
      <c r="A10" s="39">
        <v>45359</v>
      </c>
      <c r="B10" s="40">
        <f t="shared" ref="B10:B12" si="3">C10*7</f>
        <v>105</v>
      </c>
      <c r="C10" s="41">
        <v>15</v>
      </c>
      <c r="D10" s="42">
        <v>1600</v>
      </c>
      <c r="E10" s="43">
        <f t="shared" si="1"/>
        <v>14.2857142857143</v>
      </c>
    </row>
    <row r="11" ht="15.5" spans="1:12">
      <c r="A11" s="39">
        <v>45360</v>
      </c>
      <c r="B11" s="40">
        <f t="shared" si="3"/>
        <v>91</v>
      </c>
      <c r="C11" s="41">
        <v>13</v>
      </c>
      <c r="D11" s="42">
        <v>1550</v>
      </c>
      <c r="E11" s="43">
        <f t="shared" si="1"/>
        <v>14.2857142857143</v>
      </c>
      <c r="H11" s="47"/>
      <c r="I11" s="65"/>
      <c r="J11" s="65"/>
      <c r="K11" s="65"/>
      <c r="L11" s="65"/>
    </row>
    <row r="12" ht="15.5" spans="1:12">
      <c r="A12" s="39">
        <v>45361</v>
      </c>
      <c r="B12" s="40">
        <f t="shared" si="3"/>
        <v>112</v>
      </c>
      <c r="C12" s="41">
        <v>16</v>
      </c>
      <c r="D12" s="42">
        <v>1750</v>
      </c>
      <c r="E12" s="43">
        <f t="shared" si="1"/>
        <v>14.2857142857143</v>
      </c>
      <c r="H12" s="47"/>
      <c r="I12" s="65"/>
      <c r="J12" s="65"/>
      <c r="K12" s="65"/>
      <c r="L12" s="65"/>
    </row>
    <row r="13" ht="15.5" spans="1:12">
      <c r="A13" s="39">
        <v>45362</v>
      </c>
      <c r="B13" s="40">
        <v>144</v>
      </c>
      <c r="C13" s="41">
        <v>10</v>
      </c>
      <c r="D13" s="42">
        <v>1450</v>
      </c>
      <c r="E13" s="43">
        <f t="shared" si="1"/>
        <v>6.94444444444444</v>
      </c>
      <c r="H13" s="48"/>
      <c r="I13" s="66"/>
      <c r="J13" s="67"/>
      <c r="K13" s="68"/>
      <c r="L13" s="69"/>
    </row>
    <row r="14" ht="15.5" spans="1:14">
      <c r="A14" s="39">
        <v>45363</v>
      </c>
      <c r="B14" s="40">
        <v>204</v>
      </c>
      <c r="C14" s="41">
        <v>9</v>
      </c>
      <c r="D14" s="42">
        <v>1400</v>
      </c>
      <c r="E14" s="43">
        <f t="shared" si="1"/>
        <v>4.41176470588235</v>
      </c>
      <c r="H14" s="48"/>
      <c r="I14" s="70"/>
      <c r="J14" s="71"/>
      <c r="K14" s="72"/>
      <c r="L14" s="69"/>
      <c r="N14" s="73"/>
    </row>
    <row r="15" ht="15.5" spans="1:12">
      <c r="A15" s="39">
        <v>45364</v>
      </c>
      <c r="B15" s="40">
        <f>C15*9</f>
        <v>99</v>
      </c>
      <c r="C15" s="41">
        <v>11</v>
      </c>
      <c r="D15" s="42">
        <v>1500</v>
      </c>
      <c r="E15" s="43">
        <f t="shared" si="1"/>
        <v>11.1111111111111</v>
      </c>
      <c r="H15" s="48"/>
      <c r="I15" s="66"/>
      <c r="J15" s="66"/>
      <c r="K15" s="68"/>
      <c r="L15" s="69"/>
    </row>
    <row r="16" ht="15.5" spans="1:12">
      <c r="A16" s="39">
        <v>45365</v>
      </c>
      <c r="B16" s="40">
        <v>198</v>
      </c>
      <c r="C16" s="41">
        <v>8</v>
      </c>
      <c r="D16" s="42">
        <v>1320</v>
      </c>
      <c r="E16" s="43">
        <f t="shared" si="1"/>
        <v>4.04040404040404</v>
      </c>
      <c r="H16" s="48"/>
      <c r="I16" s="70"/>
      <c r="J16" s="71"/>
      <c r="K16" s="72"/>
      <c r="L16" s="69"/>
    </row>
    <row r="17" ht="15.5" spans="1:12">
      <c r="A17" s="39">
        <v>45366</v>
      </c>
      <c r="B17" s="40">
        <f t="shared" ref="B17:B22" si="4">C17*9</f>
        <v>108</v>
      </c>
      <c r="C17" s="41">
        <v>12</v>
      </c>
      <c r="D17" s="42">
        <v>1550</v>
      </c>
      <c r="E17" s="43">
        <f t="shared" si="1"/>
        <v>11.1111111111111</v>
      </c>
      <c r="H17" s="48"/>
      <c r="I17" s="66"/>
      <c r="J17" s="67"/>
      <c r="K17" s="68"/>
      <c r="L17" s="69"/>
    </row>
    <row r="18" ht="15.5" spans="1:5">
      <c r="A18" s="39">
        <v>45367</v>
      </c>
      <c r="B18" s="40">
        <f t="shared" si="4"/>
        <v>81</v>
      </c>
      <c r="C18" s="41">
        <v>9</v>
      </c>
      <c r="D18" s="42">
        <v>1340</v>
      </c>
      <c r="E18" s="43">
        <f t="shared" si="1"/>
        <v>11.1111111111111</v>
      </c>
    </row>
    <row r="19" ht="15.5" spans="1:5">
      <c r="A19" s="39">
        <v>45368</v>
      </c>
      <c r="B19" s="40">
        <f t="shared" si="4"/>
        <v>90</v>
      </c>
      <c r="C19" s="41">
        <v>10</v>
      </c>
      <c r="D19" s="42">
        <v>1470</v>
      </c>
      <c r="E19" s="43">
        <f t="shared" si="1"/>
        <v>11.1111111111111</v>
      </c>
    </row>
    <row r="20" ht="15.5" spans="1:10">
      <c r="A20" s="39">
        <v>45369</v>
      </c>
      <c r="B20" s="40">
        <f t="shared" si="4"/>
        <v>72</v>
      </c>
      <c r="C20" s="41">
        <v>8</v>
      </c>
      <c r="D20" s="42">
        <v>1300</v>
      </c>
      <c r="E20" s="43">
        <f t="shared" si="1"/>
        <v>11.1111111111111</v>
      </c>
      <c r="I20" s="74"/>
      <c r="J20" s="74"/>
    </row>
    <row r="21" ht="15.75" customHeight="1" spans="1:5">
      <c r="A21" s="39">
        <v>45370</v>
      </c>
      <c r="B21" s="40">
        <f t="shared" si="4"/>
        <v>63</v>
      </c>
      <c r="C21" s="41">
        <v>7</v>
      </c>
      <c r="D21" s="42">
        <v>1180</v>
      </c>
      <c r="E21" s="43">
        <f t="shared" si="1"/>
        <v>11.1111111111111</v>
      </c>
    </row>
    <row r="22" ht="15.75" customHeight="1" spans="1:5">
      <c r="A22" s="39">
        <v>45371</v>
      </c>
      <c r="B22" s="40">
        <f t="shared" si="4"/>
        <v>81</v>
      </c>
      <c r="C22" s="41">
        <v>9</v>
      </c>
      <c r="D22" s="42">
        <v>1370</v>
      </c>
      <c r="E22" s="43">
        <f t="shared" si="1"/>
        <v>11.1111111111111</v>
      </c>
    </row>
    <row r="23" ht="15.75" customHeight="1" spans="1:5">
      <c r="A23" s="39">
        <v>45372</v>
      </c>
      <c r="B23" s="40">
        <f t="shared" ref="B23:B24" si="5">C23*6</f>
        <v>36</v>
      </c>
      <c r="C23" s="41">
        <v>6</v>
      </c>
      <c r="D23" s="42">
        <v>1020</v>
      </c>
      <c r="E23" s="43">
        <f t="shared" si="1"/>
        <v>16.6666666666667</v>
      </c>
    </row>
    <row r="24" ht="15.75" customHeight="1" spans="1:5">
      <c r="A24" s="39">
        <v>45373</v>
      </c>
      <c r="B24" s="40">
        <f t="shared" si="5"/>
        <v>48</v>
      </c>
      <c r="C24" s="41">
        <v>8</v>
      </c>
      <c r="D24" s="42">
        <v>1250</v>
      </c>
      <c r="E24" s="43">
        <f t="shared" si="1"/>
        <v>16.6666666666667</v>
      </c>
    </row>
    <row r="25" ht="15.75" customHeight="1" spans="1:5">
      <c r="A25" s="39">
        <v>45374</v>
      </c>
      <c r="B25" s="40">
        <v>112</v>
      </c>
      <c r="C25" s="41">
        <v>7</v>
      </c>
      <c r="D25" s="42">
        <v>1150</v>
      </c>
      <c r="E25" s="43">
        <f t="shared" si="1"/>
        <v>6.25</v>
      </c>
    </row>
    <row r="26" ht="15.75" customHeight="1" spans="1:5">
      <c r="A26" s="39">
        <v>45375</v>
      </c>
      <c r="B26" s="40">
        <f t="shared" ref="B26:B27" si="6">C26*7</f>
        <v>63</v>
      </c>
      <c r="C26" s="41">
        <v>9</v>
      </c>
      <c r="D26" s="42">
        <v>1350</v>
      </c>
      <c r="E26" s="43">
        <f t="shared" si="1"/>
        <v>14.2857142857143</v>
      </c>
    </row>
    <row r="27" ht="15.75" customHeight="1" spans="1:5">
      <c r="A27" s="39">
        <v>45376</v>
      </c>
      <c r="B27" s="40">
        <f t="shared" si="6"/>
        <v>42</v>
      </c>
      <c r="C27" s="41">
        <v>6</v>
      </c>
      <c r="D27" s="42">
        <v>980</v>
      </c>
      <c r="E27" s="43">
        <f t="shared" si="1"/>
        <v>14.2857142857143</v>
      </c>
    </row>
    <row r="28" ht="15.75" customHeight="1" spans="1:5">
      <c r="A28" s="39">
        <v>45377</v>
      </c>
      <c r="B28" s="40">
        <v>73</v>
      </c>
      <c r="C28" s="41">
        <v>8</v>
      </c>
      <c r="D28" s="42">
        <v>1200</v>
      </c>
      <c r="E28" s="43">
        <f t="shared" si="1"/>
        <v>10.958904109589</v>
      </c>
    </row>
    <row r="29" ht="15.75" customHeight="1" spans="1:5">
      <c r="A29" s="39">
        <v>45378</v>
      </c>
      <c r="B29" s="40">
        <v>124</v>
      </c>
      <c r="C29" s="41">
        <v>7</v>
      </c>
      <c r="D29" s="42">
        <v>1120</v>
      </c>
      <c r="E29" s="43">
        <f t="shared" si="1"/>
        <v>5.64516129032258</v>
      </c>
    </row>
    <row r="30" ht="15.75" customHeight="1" spans="1:5">
      <c r="A30" s="39">
        <v>45379</v>
      </c>
      <c r="B30" s="40">
        <v>131</v>
      </c>
      <c r="C30" s="41">
        <v>9</v>
      </c>
      <c r="D30" s="42">
        <v>1320</v>
      </c>
      <c r="E30" s="43">
        <f t="shared" si="1"/>
        <v>6.87022900763359</v>
      </c>
    </row>
    <row r="31" ht="15.75" customHeight="1" spans="1:5">
      <c r="A31" s="49">
        <v>45380</v>
      </c>
      <c r="B31" s="50">
        <v>120</v>
      </c>
      <c r="C31" s="51">
        <v>6</v>
      </c>
      <c r="D31" s="52">
        <v>920</v>
      </c>
      <c r="E31" s="53">
        <f t="shared" si="1"/>
        <v>5</v>
      </c>
    </row>
    <row r="32" ht="15.75" customHeight="1" spans="1:5">
      <c r="A32" s="49">
        <v>45381</v>
      </c>
      <c r="B32" s="50">
        <v>153</v>
      </c>
      <c r="C32" s="51">
        <v>8</v>
      </c>
      <c r="D32" s="52">
        <v>1260</v>
      </c>
      <c r="E32" s="53">
        <f t="shared" si="1"/>
        <v>5.22875816993464</v>
      </c>
    </row>
    <row r="33" ht="15.75" customHeight="1" spans="1:5">
      <c r="A33" s="49">
        <v>45382</v>
      </c>
      <c r="B33" s="50">
        <v>179</v>
      </c>
      <c r="C33" s="51">
        <v>7</v>
      </c>
      <c r="D33" s="52">
        <v>1100</v>
      </c>
      <c r="E33" s="53">
        <f t="shared" si="1"/>
        <v>3.91061452513966</v>
      </c>
    </row>
    <row r="34" ht="15.75" customHeight="1" spans="1:5">
      <c r="A34" s="54" t="s">
        <v>8</v>
      </c>
      <c r="B34" s="55">
        <f>SUM(B3:B30)</f>
        <v>2811</v>
      </c>
      <c r="C34" s="55">
        <f>SUM(C3:C30)</f>
        <v>302</v>
      </c>
      <c r="D34" s="56">
        <f>SUM(D3:D30)</f>
        <v>40620</v>
      </c>
      <c r="E34" s="57">
        <f>SUM(E3:E30)</f>
        <v>331.266551422816</v>
      </c>
    </row>
    <row r="35" ht="15.75" customHeight="1" spans="1:5">
      <c r="A35" s="38" t="s">
        <v>16</v>
      </c>
      <c r="B35" s="57">
        <f>B34/28</f>
        <v>100.392857142857</v>
      </c>
      <c r="C35" s="58">
        <f>C34/28</f>
        <v>10.7857142857143</v>
      </c>
      <c r="D35" s="59">
        <f>D34/28</f>
        <v>1450.71428571429</v>
      </c>
      <c r="E35" s="60"/>
    </row>
    <row r="36" ht="15.75" customHeight="1" spans="1:5">
      <c r="A36" s="38" t="s">
        <v>17</v>
      </c>
      <c r="B36" s="60">
        <f>MEDIAN(B3:B30)</f>
        <v>96.5</v>
      </c>
      <c r="C36" s="60">
        <f>MEDIAN(C3:C30)</f>
        <v>9.5</v>
      </c>
      <c r="D36" s="60"/>
      <c r="E36" s="60"/>
    </row>
    <row r="37" ht="15.75" customHeight="1"/>
    <row r="38" ht="15.75" customHeight="1" spans="1:6">
      <c r="A38" s="61" t="s">
        <v>18</v>
      </c>
      <c r="B38" s="61"/>
      <c r="C38" s="61"/>
      <c r="D38" s="61"/>
      <c r="E38" s="61"/>
      <c r="F38" s="6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K11:L11"/>
    <mergeCell ref="A38:F38"/>
  </mergeCells>
  <conditionalFormatting sqref="B3:B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1" orientation="landscape"/>
  <headerFooter/>
  <ignoredErrors>
    <ignoredError sqref="C34:D34 C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zoomScale="90" zoomScaleNormal="90" topLeftCell="A13" workbookViewId="0">
      <selection activeCell="C25" sqref="C25"/>
    </sheetView>
  </sheetViews>
  <sheetFormatPr defaultColWidth="12.6333333333333" defaultRowHeight="15" customHeight="1" outlineLevelCol="5"/>
  <cols>
    <col min="1" max="1" width="39" customWidth="1"/>
    <col min="2" max="2" width="12.3833333333333" customWidth="1"/>
    <col min="3" max="3" width="13.3833333333333" customWidth="1"/>
    <col min="4" max="4" width="13.1333333333333" customWidth="1"/>
    <col min="5" max="5" width="12.25" customWidth="1"/>
    <col min="6" max="6" width="13" customWidth="1"/>
    <col min="7" max="26" width="8.63333333333333" customWidth="1"/>
  </cols>
  <sheetData>
    <row r="1" ht="14" spans="1:6">
      <c r="A1" s="1" t="s">
        <v>19</v>
      </c>
      <c r="B1" s="2"/>
      <c r="C1" s="2"/>
      <c r="D1" s="2"/>
      <c r="E1" s="2"/>
      <c r="F1" s="2"/>
    </row>
    <row r="2" spans="1:6">
      <c r="A2" s="3"/>
      <c r="B2" s="4">
        <v>45323</v>
      </c>
      <c r="C2" s="5"/>
      <c r="D2" s="5"/>
      <c r="E2" s="5"/>
      <c r="F2" s="6"/>
    </row>
    <row r="3" ht="15.5" spans="1:6">
      <c r="A3" s="7" t="s">
        <v>20</v>
      </c>
      <c r="B3" s="8" t="s">
        <v>21</v>
      </c>
      <c r="C3" s="8" t="s">
        <v>22</v>
      </c>
      <c r="D3" s="8" t="s">
        <v>23</v>
      </c>
      <c r="E3" s="8" t="s">
        <v>24</v>
      </c>
      <c r="F3" s="8" t="s">
        <v>25</v>
      </c>
    </row>
    <row r="4" spans="1:6">
      <c r="A4" s="9" t="s">
        <v>26</v>
      </c>
      <c r="B4" s="10" t="s">
        <v>27</v>
      </c>
      <c r="C4" s="10" t="s">
        <v>28</v>
      </c>
      <c r="D4" s="10" t="s">
        <v>29</v>
      </c>
      <c r="E4" s="10" t="s">
        <v>30</v>
      </c>
      <c r="F4" s="11" t="s">
        <v>31</v>
      </c>
    </row>
    <row r="5" spans="1:6">
      <c r="A5" s="9" t="s">
        <v>32</v>
      </c>
      <c r="B5" s="10">
        <v>876</v>
      </c>
      <c r="C5" s="10">
        <v>820</v>
      </c>
      <c r="D5" s="10">
        <v>750</v>
      </c>
      <c r="E5" s="10">
        <v>690</v>
      </c>
      <c r="F5" s="12">
        <v>3136</v>
      </c>
    </row>
    <row r="6" spans="1:6">
      <c r="A6" s="9" t="s">
        <v>33</v>
      </c>
      <c r="B6" s="10">
        <v>136</v>
      </c>
      <c r="C6" s="10">
        <v>123</v>
      </c>
      <c r="D6" s="10">
        <v>116</v>
      </c>
      <c r="E6" s="10">
        <v>102</v>
      </c>
      <c r="F6" s="11">
        <v>477</v>
      </c>
    </row>
    <row r="7" spans="1:6">
      <c r="A7" s="9" t="s">
        <v>34</v>
      </c>
      <c r="B7" s="10" t="s">
        <v>35</v>
      </c>
      <c r="C7" s="10" t="s">
        <v>36</v>
      </c>
      <c r="D7" s="10" t="s">
        <v>37</v>
      </c>
      <c r="E7" s="10" t="s">
        <v>38</v>
      </c>
      <c r="F7" s="11" t="s">
        <v>39</v>
      </c>
    </row>
    <row r="8" spans="1:6">
      <c r="A8" s="9" t="s">
        <v>40</v>
      </c>
      <c r="B8" s="10">
        <v>19</v>
      </c>
      <c r="C8" s="10">
        <v>18</v>
      </c>
      <c r="D8" s="10">
        <v>17</v>
      </c>
      <c r="E8" s="10">
        <v>15</v>
      </c>
      <c r="F8" s="11">
        <v>17</v>
      </c>
    </row>
    <row r="9" spans="1:6">
      <c r="A9" s="13" t="s">
        <v>41</v>
      </c>
      <c r="B9" s="10" t="s">
        <v>42</v>
      </c>
      <c r="C9" s="10" t="s">
        <v>43</v>
      </c>
      <c r="D9" s="10" t="s">
        <v>44</v>
      </c>
      <c r="E9" s="10" t="s">
        <v>45</v>
      </c>
      <c r="F9" s="11" t="s">
        <v>46</v>
      </c>
    </row>
    <row r="10" customHeight="1" spans="1:6">
      <c r="A10" s="2"/>
      <c r="B10" s="2"/>
      <c r="C10" s="2"/>
      <c r="D10" s="2"/>
      <c r="E10" s="2"/>
      <c r="F10" s="2"/>
    </row>
    <row r="11" customHeight="1" spans="1:6">
      <c r="A11" s="1" t="s">
        <v>47</v>
      </c>
      <c r="B11" s="2"/>
      <c r="C11" s="2"/>
      <c r="D11" s="2"/>
      <c r="E11" s="2"/>
      <c r="F11" s="2"/>
    </row>
    <row r="12" spans="1:6">
      <c r="A12" s="3"/>
      <c r="B12" s="4">
        <v>45352</v>
      </c>
      <c r="C12" s="5"/>
      <c r="D12" s="5"/>
      <c r="E12" s="5"/>
      <c r="F12" s="6"/>
    </row>
    <row r="13" ht="15.5" spans="1:6">
      <c r="A13" s="7" t="s">
        <v>20</v>
      </c>
      <c r="B13" s="8" t="s">
        <v>21</v>
      </c>
      <c r="C13" s="8" t="s">
        <v>22</v>
      </c>
      <c r="D13" s="8" t="s">
        <v>23</v>
      </c>
      <c r="E13" s="8" t="s">
        <v>24</v>
      </c>
      <c r="F13" s="8" t="s">
        <v>25</v>
      </c>
    </row>
    <row r="14" spans="1:6">
      <c r="A14" s="9" t="s">
        <v>26</v>
      </c>
      <c r="B14" s="14">
        <f>SUM('March Sales'!D3:D9)</f>
        <v>12450</v>
      </c>
      <c r="C14" s="14">
        <f>SUM('March Sales'!D10:D16)</f>
        <v>10570</v>
      </c>
      <c r="D14" s="14">
        <f>SUM('March Sales'!D17:D23)</f>
        <v>9230</v>
      </c>
      <c r="E14" s="14">
        <f>SUM('March Sales'!D24:D30)</f>
        <v>8370</v>
      </c>
      <c r="F14" s="15">
        <f>SUM(B14:E14)</f>
        <v>40620</v>
      </c>
    </row>
    <row r="15" spans="1:6">
      <c r="A15" s="9" t="s">
        <v>32</v>
      </c>
      <c r="B15" s="14">
        <f>SUM('March Sales'!B3:B9)</f>
        <v>734</v>
      </c>
      <c r="C15" s="14">
        <f>SUM('March Sales'!B10:B16)</f>
        <v>953</v>
      </c>
      <c r="D15" s="14">
        <f>SUM('March Sales'!B17:B23)</f>
        <v>531</v>
      </c>
      <c r="E15" s="14">
        <f>SUM('March Sales'!B24:B30)</f>
        <v>593</v>
      </c>
      <c r="F15" s="16">
        <f>SUM(B15:E15)</f>
        <v>2811</v>
      </c>
    </row>
    <row r="16" spans="1:6">
      <c r="A16" s="9" t="s">
        <v>48</v>
      </c>
      <c r="B16" s="17">
        <f>SUM('March Sales'!C3:C9)</f>
        <v>105</v>
      </c>
      <c r="C16" s="18">
        <f>SUM('March Sales'!C10:C16)</f>
        <v>82</v>
      </c>
      <c r="D16" s="18">
        <f>SUM('March Sales'!C17:C23)</f>
        <v>61</v>
      </c>
      <c r="E16" s="18">
        <f>SUM('March Sales'!C24:C30)</f>
        <v>54</v>
      </c>
      <c r="F16" s="16">
        <f>SUM(B16:E16)</f>
        <v>302</v>
      </c>
    </row>
    <row r="17" spans="1:6">
      <c r="A17" s="9" t="s">
        <v>34</v>
      </c>
      <c r="B17" s="19">
        <f>B14/7</f>
        <v>1778.57142857143</v>
      </c>
      <c r="C17" s="14">
        <f>C14/7</f>
        <v>1510</v>
      </c>
      <c r="D17" s="14">
        <f>D14/7</f>
        <v>1318.57142857143</v>
      </c>
      <c r="E17" s="14">
        <f>E14/7</f>
        <v>1195.71428571429</v>
      </c>
      <c r="F17" s="15">
        <f>SUM(B14:E14)/28</f>
        <v>1450.71428571429</v>
      </c>
    </row>
    <row r="18" spans="1:6">
      <c r="A18" s="9" t="s">
        <v>40</v>
      </c>
      <c r="B18" s="17">
        <f>B16/7</f>
        <v>15</v>
      </c>
      <c r="C18" s="17">
        <f>C16/7</f>
        <v>11.7142857142857</v>
      </c>
      <c r="D18" s="17">
        <f>D16/7</f>
        <v>8.71428571428571</v>
      </c>
      <c r="E18" s="20">
        <f>E16/7</f>
        <v>7.71428571428571</v>
      </c>
      <c r="F18" s="21">
        <f>SUM(B16:E16)/28</f>
        <v>10.7857142857143</v>
      </c>
    </row>
    <row r="19" spans="1:6">
      <c r="A19" s="13" t="s">
        <v>41</v>
      </c>
      <c r="B19" s="19">
        <f>B14/B16</f>
        <v>118.571428571429</v>
      </c>
      <c r="C19" s="14">
        <f>C14/C16</f>
        <v>128.90243902439</v>
      </c>
      <c r="D19" s="14">
        <f>D14/D16</f>
        <v>151.311475409836</v>
      </c>
      <c r="E19" s="22">
        <f>E14/E16</f>
        <v>155</v>
      </c>
      <c r="F19" s="15">
        <f>F14/F16</f>
        <v>134.503311258278</v>
      </c>
    </row>
    <row r="20" customHeight="1" spans="1:6">
      <c r="A20" s="2"/>
      <c r="B20" s="2"/>
      <c r="C20" s="2"/>
      <c r="D20" s="2"/>
      <c r="E20" s="2"/>
      <c r="F20" s="2"/>
    </row>
    <row r="21" ht="15.75" customHeight="1" spans="1:6">
      <c r="A21" s="23" t="s">
        <v>18</v>
      </c>
      <c r="B21" s="2"/>
      <c r="C21" s="2"/>
      <c r="D21" s="2"/>
      <c r="E21" s="2"/>
      <c r="F21" s="2"/>
    </row>
    <row r="22" ht="15.75" customHeight="1" spans="1:6">
      <c r="A22" s="2"/>
      <c r="B22" s="2"/>
      <c r="C22" s="2"/>
      <c r="D22" s="2"/>
      <c r="E22" s="2"/>
      <c r="F22" s="2"/>
    </row>
    <row r="23" ht="15.75" customHeight="1" spans="1:6">
      <c r="A23" s="7" t="s">
        <v>49</v>
      </c>
      <c r="B23" s="8" t="s">
        <v>50</v>
      </c>
      <c r="C23" s="8" t="s">
        <v>51</v>
      </c>
      <c r="D23" s="8" t="s">
        <v>52</v>
      </c>
      <c r="E23" s="8" t="s">
        <v>53</v>
      </c>
      <c r="F23" s="2"/>
    </row>
    <row r="24" ht="15.75" customHeight="1" spans="1:6">
      <c r="A24" s="9" t="s">
        <v>26</v>
      </c>
      <c r="B24" s="24">
        <v>71626</v>
      </c>
      <c r="C24" s="25">
        <v>40620</v>
      </c>
      <c r="D24" s="26">
        <f t="shared" ref="D24:D29" si="0">B24-C24</f>
        <v>31006</v>
      </c>
      <c r="E24" s="27">
        <f t="shared" ref="E24:E29" si="1">(D24/B24)</f>
        <v>0.432887498952894</v>
      </c>
      <c r="F24" s="2"/>
    </row>
    <row r="25" ht="15.75" customHeight="1" spans="1:6">
      <c r="A25" s="9" t="s">
        <v>32</v>
      </c>
      <c r="B25" s="18">
        <v>3136</v>
      </c>
      <c r="C25" s="18">
        <v>2811</v>
      </c>
      <c r="D25" s="28">
        <f t="shared" si="0"/>
        <v>325</v>
      </c>
      <c r="E25" s="27">
        <f t="shared" si="1"/>
        <v>0.103635204081633</v>
      </c>
      <c r="F25" s="2"/>
    </row>
    <row r="26" ht="15.75" customHeight="1" spans="1:6">
      <c r="A26" s="9" t="s">
        <v>33</v>
      </c>
      <c r="B26" s="18">
        <v>477</v>
      </c>
      <c r="C26" s="18">
        <v>302</v>
      </c>
      <c r="D26" s="28">
        <f t="shared" si="0"/>
        <v>175</v>
      </c>
      <c r="E26" s="27">
        <f t="shared" si="1"/>
        <v>0.366876310272537</v>
      </c>
      <c r="F26" s="2"/>
    </row>
    <row r="27" ht="15.75" customHeight="1" spans="1:6">
      <c r="A27" s="9" t="s">
        <v>34</v>
      </c>
      <c r="B27" s="24">
        <v>2558.07</v>
      </c>
      <c r="C27" s="24">
        <v>1450.71428571429</v>
      </c>
      <c r="D27" s="26">
        <f t="shared" si="0"/>
        <v>1107.35571428571</v>
      </c>
      <c r="E27" s="27">
        <f t="shared" si="1"/>
        <v>0.432887182245097</v>
      </c>
      <c r="F27" s="2"/>
    </row>
    <row r="28" ht="15.75" customHeight="1" spans="1:6">
      <c r="A28" s="9" t="s">
        <v>40</v>
      </c>
      <c r="B28" s="18">
        <v>17</v>
      </c>
      <c r="C28" s="29">
        <v>10.7857142857143</v>
      </c>
      <c r="D28" s="30">
        <f t="shared" si="0"/>
        <v>6.21428571428571</v>
      </c>
      <c r="E28" s="27">
        <f t="shared" si="1"/>
        <v>0.365546218487395</v>
      </c>
      <c r="F28" s="2"/>
    </row>
    <row r="29" ht="15.75" customHeight="1" spans="1:6">
      <c r="A29" s="9" t="s">
        <v>41</v>
      </c>
      <c r="B29" s="24">
        <v>150.16</v>
      </c>
      <c r="C29" s="24">
        <v>134.503311258278</v>
      </c>
      <c r="D29" s="26">
        <f t="shared" si="0"/>
        <v>15.6566887417218</v>
      </c>
      <c r="E29" s="27">
        <f t="shared" si="1"/>
        <v>0.10426670712388</v>
      </c>
      <c r="F29" s="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12:F12"/>
  </mergeCells>
  <pageMargins left="0.7" right="0.7" top="0.75" bottom="0.75" header="0" footer="0"/>
  <pageSetup paperSize="1" orientation="landscape"/>
  <headerFooter/>
  <ignoredErrors>
    <ignoredError sqref="B14:E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March Sales</vt:lpstr>
      <vt:lpstr>Sales Statistics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Simran Satish Dubey</cp:lastModifiedBy>
  <dcterms:created xsi:type="dcterms:W3CDTF">2024-08-26T03:07:00Z</dcterms:created>
  <dcterms:modified xsi:type="dcterms:W3CDTF">2024-12-30T10:58:24Z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F461090679214E3CA3B94CA6435B58E7_12</vt:lpwstr>
  </property>
  <property fmtid="{D5CDD505-2E9C-101B-9397-08002B2CF9AE}" pid="3" name="KSOProductBuildVer">
    <vt:lpwstr>2057-12.2.0.19307</vt:lpwstr>
  </property>
</Properties>
</file>