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IFERROR(__xludf.DUMMYFUNCTION("GOOGLEFINANCE(""DJUSAE"",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IFERROR(__xludf.DUMMYFUNCTION("GOOGLEFINANCE(""DJUSAE"",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IFERROR(__xludf.DUMMYFUNCTION("GOOGLEFINANCE(""DJUSAE"",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IFERROR(__xludf.DUMMYFUNCTION("GOOGLEFINANCE(""DJUSAE"",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IFERROR(__xludf.DUMMYFUNCTION("GOOGLEFINANCE(""DJUSAE"",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IFERROR(__xludf.DUMMYFUNCTION("""COMPUTED_VALUE"""),1810.81)</f>
        <v>1810.81</v>
      </c>
      <c r="D2" s="2">
        <f>IFERROR(__xludf.DUMMYFUNCTION("""COMPUTED_VALUE"""),45293.66666666667)</f>
        <v>45293.66667</v>
      </c>
      <c r="E2" s="1">
        <f>IFERROR(__xludf.DUMMYFUNCTION("""COMPUTED_VALUE"""),1823.96)</f>
        <v>1823.96</v>
      </c>
      <c r="G2" s="2">
        <f>IFERROR(__xludf.DUMMYFUNCTION("""COMPUTED_VALUE"""),45293.66666666667)</f>
        <v>45293.66667</v>
      </c>
      <c r="H2" s="1">
        <f>IFERROR(__xludf.DUMMYFUNCTION("""COMPUTED_VALUE"""),1799.22)</f>
        <v>1799.22</v>
      </c>
      <c r="J2" s="2">
        <f>IFERROR(__xludf.DUMMYFUNCTION("""COMPUTED_VALUE"""),45293.66666666667)</f>
        <v>45293.66667</v>
      </c>
      <c r="K2" s="1">
        <f>IFERROR(__xludf.DUMMYFUNCTION("""COMPUTED_VALUE"""),1803.3)</f>
        <v>1803.3</v>
      </c>
      <c r="M2" s="2">
        <f>IFERROR(__xludf.DUMMYFUNCTION("""COMPUTED_VALUE"""),45293.66666666667)</f>
        <v>45293.66667</v>
      </c>
      <c r="N2" s="1">
        <f>IFERROR(__xludf.DUMMYFUNCTION("""COMPUTED_VALUE"""),2.6567003E7)</f>
        <v>26567003</v>
      </c>
    </row>
    <row r="3">
      <c r="A3" s="2">
        <f>IFERROR(__xludf.DUMMYFUNCTION("""COMPUTED_VALUE"""),45294.66666666667)</f>
        <v>45294.66667</v>
      </c>
      <c r="B3" s="1">
        <f>IFERROR(__xludf.DUMMYFUNCTION("""COMPUTED_VALUE"""),1797.91)</f>
        <v>1797.91</v>
      </c>
      <c r="D3" s="2">
        <f>IFERROR(__xludf.DUMMYFUNCTION("""COMPUTED_VALUE"""),45294.66666666667)</f>
        <v>45294.66667</v>
      </c>
      <c r="E3" s="1">
        <f>IFERROR(__xludf.DUMMYFUNCTION("""COMPUTED_VALUE"""),1815.55)</f>
        <v>1815.55</v>
      </c>
      <c r="G3" s="2">
        <f>IFERROR(__xludf.DUMMYFUNCTION("""COMPUTED_VALUE"""),45294.66666666667)</f>
        <v>45294.66667</v>
      </c>
      <c r="H3" s="1">
        <f>IFERROR(__xludf.DUMMYFUNCTION("""COMPUTED_VALUE"""),1785.76)</f>
        <v>1785.76</v>
      </c>
      <c r="J3" s="2">
        <f>IFERROR(__xludf.DUMMYFUNCTION("""COMPUTED_VALUE"""),45294.66666666667)</f>
        <v>45294.66667</v>
      </c>
      <c r="K3" s="1">
        <f>IFERROR(__xludf.DUMMYFUNCTION("""COMPUTED_VALUE"""),1787.33)</f>
        <v>1787.33</v>
      </c>
      <c r="M3" s="2">
        <f>IFERROR(__xludf.DUMMYFUNCTION("""COMPUTED_VALUE"""),45294.66666666667)</f>
        <v>45294.66667</v>
      </c>
      <c r="N3" s="1">
        <f>IFERROR(__xludf.DUMMYFUNCTION("""COMPUTED_VALUE"""),2.9098194E7)</f>
        <v>29098194</v>
      </c>
    </row>
    <row r="4">
      <c r="A4" s="2">
        <f>IFERROR(__xludf.DUMMYFUNCTION("""COMPUTED_VALUE"""),45295.66666666667)</f>
        <v>45295.66667</v>
      </c>
      <c r="B4" s="1">
        <f>IFERROR(__xludf.DUMMYFUNCTION("""COMPUTED_VALUE"""),1788.8)</f>
        <v>1788.8</v>
      </c>
      <c r="D4" s="2">
        <f>IFERROR(__xludf.DUMMYFUNCTION("""COMPUTED_VALUE"""),45295.66666666667)</f>
        <v>45295.66667</v>
      </c>
      <c r="E4" s="1">
        <f>IFERROR(__xludf.DUMMYFUNCTION("""COMPUTED_VALUE"""),1807.74)</f>
        <v>1807.74</v>
      </c>
      <c r="G4" s="2">
        <f>IFERROR(__xludf.DUMMYFUNCTION("""COMPUTED_VALUE"""),45295.66666666667)</f>
        <v>45295.66667</v>
      </c>
      <c r="H4" s="1">
        <f>IFERROR(__xludf.DUMMYFUNCTION("""COMPUTED_VALUE"""),1784.72)</f>
        <v>1784.72</v>
      </c>
      <c r="J4" s="2">
        <f>IFERROR(__xludf.DUMMYFUNCTION("""COMPUTED_VALUE"""),45295.66666666667)</f>
        <v>45295.66667</v>
      </c>
      <c r="K4" s="1">
        <f>IFERROR(__xludf.DUMMYFUNCTION("""COMPUTED_VALUE"""),1784.83)</f>
        <v>1784.83</v>
      </c>
      <c r="M4" s="2">
        <f>IFERROR(__xludf.DUMMYFUNCTION("""COMPUTED_VALUE"""),45295.66666666667)</f>
        <v>45295.66667</v>
      </c>
      <c r="N4" s="1">
        <f>IFERROR(__xludf.DUMMYFUNCTION("""COMPUTED_VALUE"""),2.1664488E7)</f>
        <v>21664488</v>
      </c>
    </row>
    <row r="5">
      <c r="A5" s="2">
        <f>IFERROR(__xludf.DUMMYFUNCTION("""COMPUTED_VALUE"""),45296.66666666667)</f>
        <v>45296.66667</v>
      </c>
      <c r="B5" s="1">
        <f>IFERROR(__xludf.DUMMYFUNCTION("""COMPUTED_VALUE"""),1786.45)</f>
        <v>1786.45</v>
      </c>
      <c r="D5" s="2">
        <f>IFERROR(__xludf.DUMMYFUNCTION("""COMPUTED_VALUE"""),45296.66666666667)</f>
        <v>45296.66667</v>
      </c>
      <c r="E5" s="1">
        <f>IFERROR(__xludf.DUMMYFUNCTION("""COMPUTED_VALUE"""),1791.09)</f>
        <v>1791.09</v>
      </c>
      <c r="G5" s="2">
        <f>IFERROR(__xludf.DUMMYFUNCTION("""COMPUTED_VALUE"""),45296.66666666667)</f>
        <v>45296.66667</v>
      </c>
      <c r="H5" s="1">
        <f>IFERROR(__xludf.DUMMYFUNCTION("""COMPUTED_VALUE"""),1778.34)</f>
        <v>1778.34</v>
      </c>
      <c r="J5" s="2">
        <f>IFERROR(__xludf.DUMMYFUNCTION("""COMPUTED_VALUE"""),45296.66666666667)</f>
        <v>45296.66667</v>
      </c>
      <c r="K5" s="1">
        <f>IFERROR(__xludf.DUMMYFUNCTION("""COMPUTED_VALUE"""),1787.21)</f>
        <v>1787.21</v>
      </c>
      <c r="M5" s="2">
        <f>IFERROR(__xludf.DUMMYFUNCTION("""COMPUTED_VALUE"""),45296.66666666667)</f>
        <v>45296.66667</v>
      </c>
      <c r="N5" s="1">
        <f>IFERROR(__xludf.DUMMYFUNCTION("""COMPUTED_VALUE"""),2.2769449E7)</f>
        <v>22769449</v>
      </c>
    </row>
    <row r="6">
      <c r="A6" s="2">
        <f>IFERROR(__xludf.DUMMYFUNCTION("""COMPUTED_VALUE"""),45299.66666666667)</f>
        <v>45299.66667</v>
      </c>
      <c r="B6" s="1">
        <f>IFERROR(__xludf.DUMMYFUNCTION("""COMPUTED_VALUE"""),1754.08)</f>
        <v>1754.08</v>
      </c>
      <c r="D6" s="2">
        <f>IFERROR(__xludf.DUMMYFUNCTION("""COMPUTED_VALUE"""),45299.66666666667)</f>
        <v>45299.66667</v>
      </c>
      <c r="E6" s="1">
        <f>IFERROR(__xludf.DUMMYFUNCTION("""COMPUTED_VALUE"""),1771.75)</f>
        <v>1771.75</v>
      </c>
      <c r="G6" s="2">
        <f>IFERROR(__xludf.DUMMYFUNCTION("""COMPUTED_VALUE"""),45299.66666666667)</f>
        <v>45299.66667</v>
      </c>
      <c r="H6" s="1">
        <f>IFERROR(__xludf.DUMMYFUNCTION("""COMPUTED_VALUE"""),1744.3)</f>
        <v>1744.3</v>
      </c>
      <c r="J6" s="2">
        <f>IFERROR(__xludf.DUMMYFUNCTION("""COMPUTED_VALUE"""),45299.66666666667)</f>
        <v>45299.66667</v>
      </c>
      <c r="K6" s="1">
        <f>IFERROR(__xludf.DUMMYFUNCTION("""COMPUTED_VALUE"""),1768.02)</f>
        <v>1768.02</v>
      </c>
      <c r="M6" s="2">
        <f>IFERROR(__xludf.DUMMYFUNCTION("""COMPUTED_VALUE"""),45299.66666666667)</f>
        <v>45299.66667</v>
      </c>
      <c r="N6" s="1">
        <f>IFERROR(__xludf.DUMMYFUNCTION("""COMPUTED_VALUE"""),5.8647589E7)</f>
        <v>58647589</v>
      </c>
    </row>
    <row r="7">
      <c r="A7" s="2">
        <f>IFERROR(__xludf.DUMMYFUNCTION("""COMPUTED_VALUE"""),45300.66666666667)</f>
        <v>45300.66667</v>
      </c>
      <c r="B7" s="1">
        <f>IFERROR(__xludf.DUMMYFUNCTION("""COMPUTED_VALUE"""),1760.15)</f>
        <v>1760.15</v>
      </c>
      <c r="D7" s="2">
        <f>IFERROR(__xludf.DUMMYFUNCTION("""COMPUTED_VALUE"""),45300.66666666667)</f>
        <v>45300.66667</v>
      </c>
      <c r="E7" s="1">
        <f>IFERROR(__xludf.DUMMYFUNCTION("""COMPUTED_VALUE"""),1760.15)</f>
        <v>1760.15</v>
      </c>
      <c r="G7" s="2">
        <f>IFERROR(__xludf.DUMMYFUNCTION("""COMPUTED_VALUE"""),45300.66666666667)</f>
        <v>45300.66667</v>
      </c>
      <c r="H7" s="1">
        <f>IFERROR(__xludf.DUMMYFUNCTION("""COMPUTED_VALUE"""),1747.21)</f>
        <v>1747.21</v>
      </c>
      <c r="J7" s="2">
        <f>IFERROR(__xludf.DUMMYFUNCTION("""COMPUTED_VALUE"""),45300.66666666667)</f>
        <v>45300.66667</v>
      </c>
      <c r="K7" s="1">
        <f>IFERROR(__xludf.DUMMYFUNCTION("""COMPUTED_VALUE"""),1756.0)</f>
        <v>1756</v>
      </c>
      <c r="M7" s="2">
        <f>IFERROR(__xludf.DUMMYFUNCTION("""COMPUTED_VALUE"""),45300.66666666667)</f>
        <v>45300.66667</v>
      </c>
      <c r="N7" s="1">
        <f>IFERROR(__xludf.DUMMYFUNCTION("""COMPUTED_VALUE"""),3.5759656E7)</f>
        <v>35759656</v>
      </c>
    </row>
    <row r="8">
      <c r="A8" s="2">
        <f>IFERROR(__xludf.DUMMYFUNCTION("""COMPUTED_VALUE"""),45301.66666666667)</f>
        <v>45301.66667</v>
      </c>
      <c r="B8" s="1">
        <f>IFERROR(__xludf.DUMMYFUNCTION("""COMPUTED_VALUE"""),1759.05)</f>
        <v>1759.05</v>
      </c>
      <c r="D8" s="2">
        <f>IFERROR(__xludf.DUMMYFUNCTION("""COMPUTED_VALUE"""),45301.66666666667)</f>
        <v>45301.66667</v>
      </c>
      <c r="E8" s="1">
        <f>IFERROR(__xludf.DUMMYFUNCTION("""COMPUTED_VALUE"""),1772.43)</f>
        <v>1772.43</v>
      </c>
      <c r="G8" s="2">
        <f>IFERROR(__xludf.DUMMYFUNCTION("""COMPUTED_VALUE"""),45301.66666666667)</f>
        <v>45301.66667</v>
      </c>
      <c r="H8" s="1">
        <f>IFERROR(__xludf.DUMMYFUNCTION("""COMPUTED_VALUE"""),1759.05)</f>
        <v>1759.05</v>
      </c>
      <c r="J8" s="2">
        <f>IFERROR(__xludf.DUMMYFUNCTION("""COMPUTED_VALUE"""),45301.66666666667)</f>
        <v>45301.66667</v>
      </c>
      <c r="K8" s="1">
        <f>IFERROR(__xludf.DUMMYFUNCTION("""COMPUTED_VALUE"""),1765.12)</f>
        <v>1765.12</v>
      </c>
      <c r="M8" s="2">
        <f>IFERROR(__xludf.DUMMYFUNCTION("""COMPUTED_VALUE"""),45301.66666666667)</f>
        <v>45301.66667</v>
      </c>
      <c r="N8" s="1">
        <f>IFERROR(__xludf.DUMMYFUNCTION("""COMPUTED_VALUE"""),3.0220687E7)</f>
        <v>30220687</v>
      </c>
    </row>
    <row r="9">
      <c r="A9" s="2">
        <f>IFERROR(__xludf.DUMMYFUNCTION("""COMPUTED_VALUE"""),45302.66666666667)</f>
        <v>45302.66667</v>
      </c>
      <c r="B9" s="1">
        <f>IFERROR(__xludf.DUMMYFUNCTION("""COMPUTED_VALUE"""),1767.15)</f>
        <v>1767.15</v>
      </c>
      <c r="D9" s="2">
        <f>IFERROR(__xludf.DUMMYFUNCTION("""COMPUTED_VALUE"""),45302.66666666667)</f>
        <v>45302.66667</v>
      </c>
      <c r="E9" s="1">
        <f>IFERROR(__xludf.DUMMYFUNCTION("""COMPUTED_VALUE"""),1768.13)</f>
        <v>1768.13</v>
      </c>
      <c r="G9" s="2">
        <f>IFERROR(__xludf.DUMMYFUNCTION("""COMPUTED_VALUE"""),45302.66666666667)</f>
        <v>45302.66667</v>
      </c>
      <c r="H9" s="1">
        <f>IFERROR(__xludf.DUMMYFUNCTION("""COMPUTED_VALUE"""),1743.47)</f>
        <v>1743.47</v>
      </c>
      <c r="J9" s="2">
        <f>IFERROR(__xludf.DUMMYFUNCTION("""COMPUTED_VALUE"""),45302.66666666667)</f>
        <v>45302.66667</v>
      </c>
      <c r="K9" s="1">
        <f>IFERROR(__xludf.DUMMYFUNCTION("""COMPUTED_VALUE"""),1751.76)</f>
        <v>1751.76</v>
      </c>
      <c r="M9" s="2">
        <f>IFERROR(__xludf.DUMMYFUNCTION("""COMPUTED_VALUE"""),45302.66666666667)</f>
        <v>45302.66667</v>
      </c>
      <c r="N9" s="1">
        <f>IFERROR(__xludf.DUMMYFUNCTION("""COMPUTED_VALUE"""),2.9110158E7)</f>
        <v>29110158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IFERROR(__xludf.DUMMYFUNCTION("""COMPUTED_VALUE"""),1750.48)</f>
        <v>1750.48</v>
      </c>
      <c r="D10" s="2">
        <f>IFERROR(__xludf.DUMMYFUNCTION("""COMPUTED_VALUE"""),45303.66666666667)</f>
        <v>45303.66667</v>
      </c>
      <c r="E10" s="1">
        <f>IFERROR(__xludf.DUMMYFUNCTION("""COMPUTED_VALUE"""),1769.54)</f>
        <v>1769.54</v>
      </c>
      <c r="G10" s="2">
        <f>IFERROR(__xludf.DUMMYFUNCTION("""COMPUTED_VALUE"""),45303.66666666667)</f>
        <v>45303.66667</v>
      </c>
      <c r="H10" s="1">
        <f>IFERROR(__xludf.DUMMYFUNCTION("""COMPUTED_VALUE"""),1750.48)</f>
        <v>1750.48</v>
      </c>
      <c r="J10" s="2">
        <f>IFERROR(__xludf.DUMMYFUNCTION("""COMPUTED_VALUE"""),45303.66666666667)</f>
        <v>45303.66667</v>
      </c>
      <c r="K10" s="1">
        <f>IFERROR(__xludf.DUMMYFUNCTION("""COMPUTED_VALUE"""),1768.43)</f>
        <v>1768.43</v>
      </c>
      <c r="M10" s="2">
        <f>IFERROR(__xludf.DUMMYFUNCTION("""COMPUTED_VALUE"""),45303.66666666667)</f>
        <v>45303.66667</v>
      </c>
      <c r="N10" s="1">
        <f>IFERROR(__xludf.DUMMYFUNCTION("""COMPUTED_VALUE"""),2.6481911E7)</f>
        <v>26481911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IFERROR(__xludf.DUMMYFUNCTION("""COMPUTED_VALUE"""),1757.29)</f>
        <v>1757.29</v>
      </c>
      <c r="D11" s="2">
        <f>IFERROR(__xludf.DUMMYFUNCTION("""COMPUTED_VALUE"""),45307.66666666667)</f>
        <v>45307.66667</v>
      </c>
      <c r="E11" s="1">
        <f>IFERROR(__xludf.DUMMYFUNCTION("""COMPUTED_VALUE"""),1757.29)</f>
        <v>1757.29</v>
      </c>
      <c r="G11" s="2">
        <f>IFERROR(__xludf.DUMMYFUNCTION("""COMPUTED_VALUE"""),45307.66666666667)</f>
        <v>45307.66667</v>
      </c>
      <c r="H11" s="1">
        <f>IFERROR(__xludf.DUMMYFUNCTION("""COMPUTED_VALUE"""),1721.93)</f>
        <v>1721.93</v>
      </c>
      <c r="J11" s="2">
        <f>IFERROR(__xludf.DUMMYFUNCTION("""COMPUTED_VALUE"""),45307.66666666667)</f>
        <v>45307.66667</v>
      </c>
      <c r="K11" s="1">
        <f>IFERROR(__xludf.DUMMYFUNCTION("""COMPUTED_VALUE"""),1726.84)</f>
        <v>1726.84</v>
      </c>
      <c r="M11" s="2">
        <f>IFERROR(__xludf.DUMMYFUNCTION("""COMPUTED_VALUE"""),45307.66666666667)</f>
        <v>45307.66667</v>
      </c>
      <c r="N11" s="1">
        <f>IFERROR(__xludf.DUMMYFUNCTION("""COMPUTED_VALUE"""),5.8019763E7)</f>
        <v>58019763</v>
      </c>
    </row>
    <row r="12">
      <c r="A12" s="2">
        <f>IFERROR(__xludf.DUMMYFUNCTION("""COMPUTED_VALUE"""),45308.66666666667)</f>
        <v>45308.66667</v>
      </c>
      <c r="B12" s="1">
        <f>IFERROR(__xludf.DUMMYFUNCTION("""COMPUTED_VALUE"""),1728.26)</f>
        <v>1728.26</v>
      </c>
      <c r="D12" s="2">
        <f>IFERROR(__xludf.DUMMYFUNCTION("""COMPUTED_VALUE"""),45308.66666666667)</f>
        <v>45308.66667</v>
      </c>
      <c r="E12" s="1">
        <f>IFERROR(__xludf.DUMMYFUNCTION("""COMPUTED_VALUE"""),1746.73)</f>
        <v>1746.73</v>
      </c>
      <c r="G12" s="2">
        <f>IFERROR(__xludf.DUMMYFUNCTION("""COMPUTED_VALUE"""),45308.66666666667)</f>
        <v>45308.66667</v>
      </c>
      <c r="H12" s="1">
        <f>IFERROR(__xludf.DUMMYFUNCTION("""COMPUTED_VALUE"""),1722.49)</f>
        <v>1722.49</v>
      </c>
      <c r="J12" s="2">
        <f>IFERROR(__xludf.DUMMYFUNCTION("""COMPUTED_VALUE"""),45308.66666666667)</f>
        <v>45308.66667</v>
      </c>
      <c r="K12" s="1">
        <f>IFERROR(__xludf.DUMMYFUNCTION("""COMPUTED_VALUE"""),1726.6)</f>
        <v>1726.6</v>
      </c>
      <c r="M12" s="2">
        <f>IFERROR(__xludf.DUMMYFUNCTION("""COMPUTED_VALUE"""),45308.66666666667)</f>
        <v>45308.66667</v>
      </c>
      <c r="N12" s="1">
        <f>IFERROR(__xludf.DUMMYFUNCTION("""COMPUTED_VALUE"""),3.6406878E7)</f>
        <v>36406878</v>
      </c>
    </row>
    <row r="13">
      <c r="A13" s="2">
        <f>IFERROR(__xludf.DUMMYFUNCTION("""COMPUTED_VALUE"""),45309.66666666667)</f>
        <v>45309.66667</v>
      </c>
      <c r="B13" s="1">
        <f>IFERROR(__xludf.DUMMYFUNCTION("""COMPUTED_VALUE"""),1727.11)</f>
        <v>1727.11</v>
      </c>
      <c r="D13" s="2">
        <f>IFERROR(__xludf.DUMMYFUNCTION("""COMPUTED_VALUE"""),45309.66666666667)</f>
        <v>45309.66667</v>
      </c>
      <c r="E13" s="1">
        <f>IFERROR(__xludf.DUMMYFUNCTION("""COMPUTED_VALUE"""),1753.7)</f>
        <v>1753.7</v>
      </c>
      <c r="G13" s="2">
        <f>IFERROR(__xludf.DUMMYFUNCTION("""COMPUTED_VALUE"""),45309.66666666667)</f>
        <v>45309.66667</v>
      </c>
      <c r="H13" s="1">
        <f>IFERROR(__xludf.DUMMYFUNCTION("""COMPUTED_VALUE"""),1725.39)</f>
        <v>1725.39</v>
      </c>
      <c r="J13" s="2">
        <f>IFERROR(__xludf.DUMMYFUNCTION("""COMPUTED_VALUE"""),45309.66666666667)</f>
        <v>45309.66667</v>
      </c>
      <c r="K13" s="1">
        <f>IFERROR(__xludf.DUMMYFUNCTION("""COMPUTED_VALUE"""),1752.08)</f>
        <v>1752.08</v>
      </c>
      <c r="M13" s="2">
        <f>IFERROR(__xludf.DUMMYFUNCTION("""COMPUTED_VALUE"""),45309.66666666667)</f>
        <v>45309.66667</v>
      </c>
      <c r="N13" s="1">
        <f>IFERROR(__xludf.DUMMYFUNCTION("""COMPUTED_VALUE"""),3.7082344E7)</f>
        <v>37082344</v>
      </c>
    </row>
    <row r="14">
      <c r="A14" s="2">
        <f>IFERROR(__xludf.DUMMYFUNCTION("""COMPUTED_VALUE"""),45310.66666666667)</f>
        <v>45310.66667</v>
      </c>
      <c r="B14" s="1">
        <f>IFERROR(__xludf.DUMMYFUNCTION("""COMPUTED_VALUE"""),1752.23)</f>
        <v>1752.23</v>
      </c>
      <c r="D14" s="2">
        <f>IFERROR(__xludf.DUMMYFUNCTION("""COMPUTED_VALUE"""),45310.66666666667)</f>
        <v>45310.66667</v>
      </c>
      <c r="E14" s="1">
        <f>IFERROR(__xludf.DUMMYFUNCTION("""COMPUTED_VALUE"""),1758.13)</f>
        <v>1758.13</v>
      </c>
      <c r="G14" s="2">
        <f>IFERROR(__xludf.DUMMYFUNCTION("""COMPUTED_VALUE"""),45310.66666666667)</f>
        <v>45310.66667</v>
      </c>
      <c r="H14" s="1">
        <f>IFERROR(__xludf.DUMMYFUNCTION("""COMPUTED_VALUE"""),1739.48)</f>
        <v>1739.48</v>
      </c>
      <c r="J14" s="2">
        <f>IFERROR(__xludf.DUMMYFUNCTION("""COMPUTED_VALUE"""),45310.66666666667)</f>
        <v>45310.66667</v>
      </c>
      <c r="K14" s="1">
        <f>IFERROR(__xludf.DUMMYFUNCTION("""COMPUTED_VALUE"""),1754.72)</f>
        <v>1754.72</v>
      </c>
      <c r="M14" s="2">
        <f>IFERROR(__xludf.DUMMYFUNCTION("""COMPUTED_VALUE"""),45310.66666666667)</f>
        <v>45310.66667</v>
      </c>
      <c r="N14" s="1">
        <f>IFERROR(__xludf.DUMMYFUNCTION("""COMPUTED_VALUE"""),3.2392147E7)</f>
        <v>32392147</v>
      </c>
    </row>
    <row r="15">
      <c r="A15" s="2">
        <f>IFERROR(__xludf.DUMMYFUNCTION("""COMPUTED_VALUE"""),45313.66666666667)</f>
        <v>45313.66667</v>
      </c>
      <c r="B15" s="1">
        <f>IFERROR(__xludf.DUMMYFUNCTION("""COMPUTED_VALUE"""),1755.38)</f>
        <v>1755.38</v>
      </c>
      <c r="D15" s="2">
        <f>IFERROR(__xludf.DUMMYFUNCTION("""COMPUTED_VALUE"""),45313.66666666667)</f>
        <v>45313.66667</v>
      </c>
      <c r="E15" s="1">
        <f>IFERROR(__xludf.DUMMYFUNCTION("""COMPUTED_VALUE"""),1763.25)</f>
        <v>1763.25</v>
      </c>
      <c r="G15" s="2">
        <f>IFERROR(__xludf.DUMMYFUNCTION("""COMPUTED_VALUE"""),45313.66666666667)</f>
        <v>45313.66667</v>
      </c>
      <c r="H15" s="1">
        <f>IFERROR(__xludf.DUMMYFUNCTION("""COMPUTED_VALUE"""),1752.63)</f>
        <v>1752.63</v>
      </c>
      <c r="J15" s="2">
        <f>IFERROR(__xludf.DUMMYFUNCTION("""COMPUTED_VALUE"""),45313.66666666667)</f>
        <v>45313.66667</v>
      </c>
      <c r="K15" s="1">
        <f>IFERROR(__xludf.DUMMYFUNCTION("""COMPUTED_VALUE"""),1757.67)</f>
        <v>1757.67</v>
      </c>
      <c r="M15" s="2">
        <f>IFERROR(__xludf.DUMMYFUNCTION("""COMPUTED_VALUE"""),45313.66666666667)</f>
        <v>45313.66667</v>
      </c>
      <c r="N15" s="1">
        <f>IFERROR(__xludf.DUMMYFUNCTION("""COMPUTED_VALUE"""),3.4629507E7)</f>
        <v>34629507</v>
      </c>
    </row>
    <row r="16">
      <c r="A16" s="2">
        <f>IFERROR(__xludf.DUMMYFUNCTION("""COMPUTED_VALUE"""),45314.66666666667)</f>
        <v>45314.66667</v>
      </c>
      <c r="B16" s="1">
        <f>IFERROR(__xludf.DUMMYFUNCTION("""COMPUTED_VALUE"""),1770.75)</f>
        <v>1770.75</v>
      </c>
      <c r="D16" s="2">
        <f>IFERROR(__xludf.DUMMYFUNCTION("""COMPUTED_VALUE"""),45314.66666666667)</f>
        <v>45314.66667</v>
      </c>
      <c r="E16" s="1">
        <f>IFERROR(__xludf.DUMMYFUNCTION("""COMPUTED_VALUE"""),1789.44)</f>
        <v>1789.44</v>
      </c>
      <c r="G16" s="2">
        <f>IFERROR(__xludf.DUMMYFUNCTION("""COMPUTED_VALUE"""),45314.66666666667)</f>
        <v>45314.66667</v>
      </c>
      <c r="H16" s="1">
        <f>IFERROR(__xludf.DUMMYFUNCTION("""COMPUTED_VALUE"""),1753.61)</f>
        <v>1753.61</v>
      </c>
      <c r="J16" s="2">
        <f>IFERROR(__xludf.DUMMYFUNCTION("""COMPUTED_VALUE"""),45314.66666666667)</f>
        <v>45314.66667</v>
      </c>
      <c r="K16" s="1">
        <f>IFERROR(__xludf.DUMMYFUNCTION("""COMPUTED_VALUE"""),1758.24)</f>
        <v>1758.24</v>
      </c>
      <c r="M16" s="2">
        <f>IFERROR(__xludf.DUMMYFUNCTION("""COMPUTED_VALUE"""),45314.66666666667)</f>
        <v>45314.66667</v>
      </c>
      <c r="N16" s="1">
        <f>IFERROR(__xludf.DUMMYFUNCTION("""COMPUTED_VALUE"""),4.4012937E7)</f>
        <v>44012937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IFERROR(__xludf.DUMMYFUNCTION("""COMPUTED_VALUE"""),1758.45)</f>
        <v>1758.45</v>
      </c>
      <c r="D17" s="2">
        <f>IFERROR(__xludf.DUMMYFUNCTION("""COMPUTED_VALUE"""),45315.66666666667)</f>
        <v>45315.66667</v>
      </c>
      <c r="E17" s="1">
        <f>IFERROR(__xludf.DUMMYFUNCTION("""COMPUTED_VALUE"""),1776.52)</f>
        <v>1776.52</v>
      </c>
      <c r="G17" s="2">
        <f>IFERROR(__xludf.DUMMYFUNCTION("""COMPUTED_VALUE"""),45315.66666666667)</f>
        <v>45315.66667</v>
      </c>
      <c r="H17" s="1">
        <f>IFERROR(__xludf.DUMMYFUNCTION("""COMPUTED_VALUE"""),1758.2)</f>
        <v>1758.2</v>
      </c>
      <c r="J17" s="2">
        <f>IFERROR(__xludf.DUMMYFUNCTION("""COMPUTED_VALUE"""),45315.66666666667)</f>
        <v>45315.66667</v>
      </c>
      <c r="K17" s="1">
        <f>IFERROR(__xludf.DUMMYFUNCTION("""COMPUTED_VALUE"""),1761.57)</f>
        <v>1761.57</v>
      </c>
      <c r="M17" s="2">
        <f>IFERROR(__xludf.DUMMYFUNCTION("""COMPUTED_VALUE"""),45315.66666666667)</f>
        <v>45315.66667</v>
      </c>
      <c r="N17" s="1">
        <f>IFERROR(__xludf.DUMMYFUNCTION("""COMPUTED_VALUE"""),4.0957366E7)</f>
        <v>40957366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IFERROR(__xludf.DUMMYFUNCTION("""COMPUTED_VALUE"""),1756.94)</f>
        <v>1756.94</v>
      </c>
      <c r="D18" s="2">
        <f>IFERROR(__xludf.DUMMYFUNCTION("""COMPUTED_VALUE"""),45316.66666666667)</f>
        <v>45316.66667</v>
      </c>
      <c r="E18" s="1">
        <f>IFERROR(__xludf.DUMMYFUNCTION("""COMPUTED_VALUE"""),1756.94)</f>
        <v>1756.94</v>
      </c>
      <c r="G18" s="2">
        <f>IFERROR(__xludf.DUMMYFUNCTION("""COMPUTED_VALUE"""),45316.66666666667)</f>
        <v>45316.66667</v>
      </c>
      <c r="H18" s="1">
        <f>IFERROR(__xludf.DUMMYFUNCTION("""COMPUTED_VALUE"""),1726.08)</f>
        <v>1726.08</v>
      </c>
      <c r="J18" s="2">
        <f>IFERROR(__xludf.DUMMYFUNCTION("""COMPUTED_VALUE"""),45316.66666666667)</f>
        <v>45316.66667</v>
      </c>
      <c r="K18" s="1">
        <f>IFERROR(__xludf.DUMMYFUNCTION("""COMPUTED_VALUE"""),1743.53)</f>
        <v>1743.53</v>
      </c>
      <c r="M18" s="2">
        <f>IFERROR(__xludf.DUMMYFUNCTION("""COMPUTED_VALUE"""),45316.66666666667)</f>
        <v>45316.66667</v>
      </c>
      <c r="N18" s="1">
        <f>IFERROR(__xludf.DUMMYFUNCTION("""COMPUTED_VALUE"""),5.7806068E7)</f>
        <v>57806068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IFERROR(__xludf.DUMMYFUNCTION("""COMPUTED_VALUE"""),1747.26)</f>
        <v>1747.26</v>
      </c>
      <c r="D19" s="2">
        <f>IFERROR(__xludf.DUMMYFUNCTION("""COMPUTED_VALUE"""),45317.66666666667)</f>
        <v>45317.66667</v>
      </c>
      <c r="E19" s="1">
        <f>IFERROR(__xludf.DUMMYFUNCTION("""COMPUTED_VALUE"""),1758.47)</f>
        <v>1758.47</v>
      </c>
      <c r="G19" s="2">
        <f>IFERROR(__xludf.DUMMYFUNCTION("""COMPUTED_VALUE"""),45317.66666666667)</f>
        <v>45317.66667</v>
      </c>
      <c r="H19" s="1">
        <f>IFERROR(__xludf.DUMMYFUNCTION("""COMPUTED_VALUE"""),1740.7)</f>
        <v>1740.7</v>
      </c>
      <c r="J19" s="2">
        <f>IFERROR(__xludf.DUMMYFUNCTION("""COMPUTED_VALUE"""),45317.66666666667)</f>
        <v>45317.66667</v>
      </c>
      <c r="K19" s="1">
        <f>IFERROR(__xludf.DUMMYFUNCTION("""COMPUTED_VALUE"""),1749.93)</f>
        <v>1749.93</v>
      </c>
      <c r="M19" s="2">
        <f>IFERROR(__xludf.DUMMYFUNCTION("""COMPUTED_VALUE"""),45317.66666666667)</f>
        <v>45317.66667</v>
      </c>
      <c r="N19" s="1">
        <f>IFERROR(__xludf.DUMMYFUNCTION("""COMPUTED_VALUE"""),3.1469186E7)</f>
        <v>31469186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IFERROR(__xludf.DUMMYFUNCTION("""COMPUTED_VALUE"""),1751.99)</f>
        <v>1751.99</v>
      </c>
      <c r="D20" s="2">
        <f>IFERROR(__xludf.DUMMYFUNCTION("""COMPUTED_VALUE"""),45320.66666666667)</f>
        <v>45320.66667</v>
      </c>
      <c r="E20" s="1">
        <f>IFERROR(__xludf.DUMMYFUNCTION("""COMPUTED_VALUE"""),1756.66)</f>
        <v>1756.66</v>
      </c>
      <c r="G20" s="2">
        <f>IFERROR(__xludf.DUMMYFUNCTION("""COMPUTED_VALUE"""),45320.66666666667)</f>
        <v>45320.66667</v>
      </c>
      <c r="H20" s="1">
        <f>IFERROR(__xludf.DUMMYFUNCTION("""COMPUTED_VALUE"""),1741.94)</f>
        <v>1741.94</v>
      </c>
      <c r="J20" s="2">
        <f>IFERROR(__xludf.DUMMYFUNCTION("""COMPUTED_VALUE"""),45320.66666666667)</f>
        <v>45320.66667</v>
      </c>
      <c r="K20" s="1">
        <f>IFERROR(__xludf.DUMMYFUNCTION("""COMPUTED_VALUE"""),1750.02)</f>
        <v>1750.02</v>
      </c>
      <c r="M20" s="2">
        <f>IFERROR(__xludf.DUMMYFUNCTION("""COMPUTED_VALUE"""),45320.66666666667)</f>
        <v>45320.66667</v>
      </c>
      <c r="N20" s="1">
        <f>IFERROR(__xludf.DUMMYFUNCTION("""COMPUTED_VALUE"""),2.9215137E7)</f>
        <v>29215137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IFERROR(__xludf.DUMMYFUNCTION("""COMPUTED_VALUE"""),1751.59)</f>
        <v>1751.59</v>
      </c>
      <c r="D21" s="2">
        <f>IFERROR(__xludf.DUMMYFUNCTION("""COMPUTED_VALUE"""),45321.66666666667)</f>
        <v>45321.66667</v>
      </c>
      <c r="E21" s="1">
        <f>IFERROR(__xludf.DUMMYFUNCTION("""COMPUTED_VALUE"""),1754.26)</f>
        <v>1754.26</v>
      </c>
      <c r="G21" s="2">
        <f>IFERROR(__xludf.DUMMYFUNCTION("""COMPUTED_VALUE"""),45321.66666666667)</f>
        <v>45321.66667</v>
      </c>
      <c r="H21" s="1">
        <f>IFERROR(__xludf.DUMMYFUNCTION("""COMPUTED_VALUE"""),1744.73)</f>
        <v>1744.73</v>
      </c>
      <c r="J21" s="2">
        <f>IFERROR(__xludf.DUMMYFUNCTION("""COMPUTED_VALUE"""),45321.66666666667)</f>
        <v>45321.66667</v>
      </c>
      <c r="K21" s="1">
        <f>IFERROR(__xludf.DUMMYFUNCTION("""COMPUTED_VALUE"""),1751.86)</f>
        <v>1751.86</v>
      </c>
      <c r="M21" s="2">
        <f>IFERROR(__xludf.DUMMYFUNCTION("""COMPUTED_VALUE"""),45321.66666666667)</f>
        <v>45321.66667</v>
      </c>
      <c r="N21" s="1">
        <f>IFERROR(__xludf.DUMMYFUNCTION("""COMPUTED_VALUE"""),3.8074711E7)</f>
        <v>38074711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IFERROR(__xludf.DUMMYFUNCTION("""COMPUTED_VALUE"""),1752.85)</f>
        <v>1752.85</v>
      </c>
      <c r="D22" s="2">
        <f>IFERROR(__xludf.DUMMYFUNCTION("""COMPUTED_VALUE"""),45322.66666666667)</f>
        <v>45322.66667</v>
      </c>
      <c r="E22" s="1">
        <f>IFERROR(__xludf.DUMMYFUNCTION("""COMPUTED_VALUE"""),1778.26)</f>
        <v>1778.26</v>
      </c>
      <c r="G22" s="2">
        <f>IFERROR(__xludf.DUMMYFUNCTION("""COMPUTED_VALUE"""),45322.66666666667)</f>
        <v>45322.66667</v>
      </c>
      <c r="H22" s="1">
        <f>IFERROR(__xludf.DUMMYFUNCTION("""COMPUTED_VALUE"""),1752.85)</f>
        <v>1752.85</v>
      </c>
      <c r="J22" s="2">
        <f>IFERROR(__xludf.DUMMYFUNCTION("""COMPUTED_VALUE"""),45322.66666666667)</f>
        <v>45322.66667</v>
      </c>
      <c r="K22" s="1">
        <f>IFERROR(__xludf.DUMMYFUNCTION("""COMPUTED_VALUE"""),1763.69)</f>
        <v>1763.69</v>
      </c>
      <c r="M22" s="2">
        <f>IFERROR(__xludf.DUMMYFUNCTION("""COMPUTED_VALUE"""),45322.66666666667)</f>
        <v>45322.66667</v>
      </c>
      <c r="N22" s="1">
        <f>IFERROR(__xludf.DUMMYFUNCTION("""COMPUTED_VALUE"""),4.7229107E7)</f>
        <v>47229107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IFERROR(__xludf.DUMMYFUNCTION("""COMPUTED_VALUE"""),1766.16)</f>
        <v>1766.16</v>
      </c>
      <c r="D23" s="2">
        <f>IFERROR(__xludf.DUMMYFUNCTION("""COMPUTED_VALUE"""),45323.66666666667)</f>
        <v>45323.66667</v>
      </c>
      <c r="E23" s="1">
        <f>IFERROR(__xludf.DUMMYFUNCTION("""COMPUTED_VALUE"""),1775.73)</f>
        <v>1775.73</v>
      </c>
      <c r="G23" s="2">
        <f>IFERROR(__xludf.DUMMYFUNCTION("""COMPUTED_VALUE"""),45323.66666666667)</f>
        <v>45323.66667</v>
      </c>
      <c r="H23" s="1">
        <f>IFERROR(__xludf.DUMMYFUNCTION("""COMPUTED_VALUE"""),1755.46)</f>
        <v>1755.46</v>
      </c>
      <c r="J23" s="2">
        <f>IFERROR(__xludf.DUMMYFUNCTION("""COMPUTED_VALUE"""),45323.66666666667)</f>
        <v>45323.66667</v>
      </c>
      <c r="K23" s="1">
        <f>IFERROR(__xludf.DUMMYFUNCTION("""COMPUTED_VALUE"""),1775.73)</f>
        <v>1775.73</v>
      </c>
      <c r="M23" s="2">
        <f>IFERROR(__xludf.DUMMYFUNCTION("""COMPUTED_VALUE"""),45323.66666666667)</f>
        <v>45323.66667</v>
      </c>
      <c r="N23" s="1">
        <f>IFERROR(__xludf.DUMMYFUNCTION("""COMPUTED_VALUE"""),3.8763124E7)</f>
        <v>38763124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IFERROR(__xludf.DUMMYFUNCTION("""COMPUTED_VALUE"""),1772.03)</f>
        <v>1772.03</v>
      </c>
      <c r="D24" s="2">
        <f>IFERROR(__xludf.DUMMYFUNCTION("""COMPUTED_VALUE"""),45324.66666666667)</f>
        <v>45324.66667</v>
      </c>
      <c r="E24" s="1">
        <f>IFERROR(__xludf.DUMMYFUNCTION("""COMPUTED_VALUE"""),1780.03)</f>
        <v>1780.03</v>
      </c>
      <c r="G24" s="2">
        <f>IFERROR(__xludf.DUMMYFUNCTION("""COMPUTED_VALUE"""),45324.66666666667)</f>
        <v>45324.66667</v>
      </c>
      <c r="H24" s="1">
        <f>IFERROR(__xludf.DUMMYFUNCTION("""COMPUTED_VALUE"""),1761.72)</f>
        <v>1761.72</v>
      </c>
      <c r="J24" s="2">
        <f>IFERROR(__xludf.DUMMYFUNCTION("""COMPUTED_VALUE"""),45324.66666666667)</f>
        <v>45324.66667</v>
      </c>
      <c r="K24" s="1">
        <f>IFERROR(__xludf.DUMMYFUNCTION("""COMPUTED_VALUE"""),1773.05)</f>
        <v>1773.05</v>
      </c>
      <c r="M24" s="2">
        <f>IFERROR(__xludf.DUMMYFUNCTION("""COMPUTED_VALUE"""),45324.66666666667)</f>
        <v>45324.66667</v>
      </c>
      <c r="N24" s="1">
        <f>IFERROR(__xludf.DUMMYFUNCTION("""COMPUTED_VALUE"""),2.5118964E7)</f>
        <v>25118964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IFERROR(__xludf.DUMMYFUNCTION("""COMPUTED_VALUE"""),1764.08)</f>
        <v>1764.08</v>
      </c>
      <c r="D25" s="2">
        <f>IFERROR(__xludf.DUMMYFUNCTION("""COMPUTED_VALUE"""),45327.66666666667)</f>
        <v>45327.66667</v>
      </c>
      <c r="E25" s="1">
        <f>IFERROR(__xludf.DUMMYFUNCTION("""COMPUTED_VALUE"""),1772.53)</f>
        <v>1772.53</v>
      </c>
      <c r="G25" s="2">
        <f>IFERROR(__xludf.DUMMYFUNCTION("""COMPUTED_VALUE"""),45327.66666666667)</f>
        <v>45327.66667</v>
      </c>
      <c r="H25" s="1">
        <f>IFERROR(__xludf.DUMMYFUNCTION("""COMPUTED_VALUE"""),1750.75)</f>
        <v>1750.75</v>
      </c>
      <c r="J25" s="2">
        <f>IFERROR(__xludf.DUMMYFUNCTION("""COMPUTED_VALUE"""),45327.66666666667)</f>
        <v>45327.66667</v>
      </c>
      <c r="K25" s="1">
        <f>IFERROR(__xludf.DUMMYFUNCTION("""COMPUTED_VALUE"""),1767.41)</f>
        <v>1767.41</v>
      </c>
      <c r="M25" s="2">
        <f>IFERROR(__xludf.DUMMYFUNCTION("""COMPUTED_VALUE"""),45327.66666666667)</f>
        <v>45327.66667</v>
      </c>
      <c r="N25" s="1">
        <f>IFERROR(__xludf.DUMMYFUNCTION("""COMPUTED_VALUE"""),2.6801556E7)</f>
        <v>26801556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IFERROR(__xludf.DUMMYFUNCTION("""COMPUTED_VALUE"""),1766.36)</f>
        <v>1766.36</v>
      </c>
      <c r="D26" s="2">
        <f>IFERROR(__xludf.DUMMYFUNCTION("""COMPUTED_VALUE"""),45328.66666666667)</f>
        <v>45328.66667</v>
      </c>
      <c r="E26" s="1">
        <f>IFERROR(__xludf.DUMMYFUNCTION("""COMPUTED_VALUE"""),1783.78)</f>
        <v>1783.78</v>
      </c>
      <c r="G26" s="2">
        <f>IFERROR(__xludf.DUMMYFUNCTION("""COMPUTED_VALUE"""),45328.66666666667)</f>
        <v>45328.66667</v>
      </c>
      <c r="H26" s="1">
        <f>IFERROR(__xludf.DUMMYFUNCTION("""COMPUTED_VALUE"""),1760.7)</f>
        <v>1760.7</v>
      </c>
      <c r="J26" s="2">
        <f>IFERROR(__xludf.DUMMYFUNCTION("""COMPUTED_VALUE"""),45328.66666666667)</f>
        <v>45328.66667</v>
      </c>
      <c r="K26" s="1">
        <f>IFERROR(__xludf.DUMMYFUNCTION("""COMPUTED_VALUE"""),1780.26)</f>
        <v>1780.26</v>
      </c>
      <c r="M26" s="2">
        <f>IFERROR(__xludf.DUMMYFUNCTION("""COMPUTED_VALUE"""),45328.66666666667)</f>
        <v>45328.66667</v>
      </c>
      <c r="N26" s="1">
        <f>IFERROR(__xludf.DUMMYFUNCTION("""COMPUTED_VALUE"""),2.1729439E7)</f>
        <v>21729439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IFERROR(__xludf.DUMMYFUNCTION("""COMPUTED_VALUE"""),1782.96)</f>
        <v>1782.96</v>
      </c>
      <c r="D27" s="2">
        <f>IFERROR(__xludf.DUMMYFUNCTION("""COMPUTED_VALUE"""),45329.66666666667)</f>
        <v>45329.66667</v>
      </c>
      <c r="E27" s="1">
        <f>IFERROR(__xludf.DUMMYFUNCTION("""COMPUTED_VALUE"""),1799.63)</f>
        <v>1799.63</v>
      </c>
      <c r="G27" s="2">
        <f>IFERROR(__xludf.DUMMYFUNCTION("""COMPUTED_VALUE"""),45329.66666666667)</f>
        <v>45329.66667</v>
      </c>
      <c r="H27" s="1">
        <f>IFERROR(__xludf.DUMMYFUNCTION("""COMPUTED_VALUE"""),1782.14)</f>
        <v>1782.14</v>
      </c>
      <c r="J27" s="2">
        <f>IFERROR(__xludf.DUMMYFUNCTION("""COMPUTED_VALUE"""),45329.66666666667)</f>
        <v>45329.66667</v>
      </c>
      <c r="K27" s="1">
        <f>IFERROR(__xludf.DUMMYFUNCTION("""COMPUTED_VALUE"""),1795.18)</f>
        <v>1795.18</v>
      </c>
      <c r="M27" s="2">
        <f>IFERROR(__xludf.DUMMYFUNCTION("""COMPUTED_VALUE"""),45329.66666666667)</f>
        <v>45329.66667</v>
      </c>
      <c r="N27" s="1">
        <f>IFERROR(__xludf.DUMMYFUNCTION("""COMPUTED_VALUE"""),2.4285707E7)</f>
        <v>24285707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IFERROR(__xludf.DUMMYFUNCTION("""COMPUTED_VALUE"""),1796.35)</f>
        <v>1796.35</v>
      </c>
      <c r="D28" s="2">
        <f>IFERROR(__xludf.DUMMYFUNCTION("""COMPUTED_VALUE"""),45330.66666666667)</f>
        <v>45330.66667</v>
      </c>
      <c r="E28" s="1">
        <f>IFERROR(__xludf.DUMMYFUNCTION("""COMPUTED_VALUE"""),1797.71)</f>
        <v>1797.71</v>
      </c>
      <c r="G28" s="2">
        <f>IFERROR(__xludf.DUMMYFUNCTION("""COMPUTED_VALUE"""),45330.66666666667)</f>
        <v>45330.66667</v>
      </c>
      <c r="H28" s="1">
        <f>IFERROR(__xludf.DUMMYFUNCTION("""COMPUTED_VALUE"""),1776.94)</f>
        <v>1776.94</v>
      </c>
      <c r="J28" s="2">
        <f>IFERROR(__xludf.DUMMYFUNCTION("""COMPUTED_VALUE"""),45330.66666666667)</f>
        <v>45330.66667</v>
      </c>
      <c r="K28" s="1">
        <f>IFERROR(__xludf.DUMMYFUNCTION("""COMPUTED_VALUE"""),1782.2)</f>
        <v>1782.2</v>
      </c>
      <c r="M28" s="2">
        <f>IFERROR(__xludf.DUMMYFUNCTION("""COMPUTED_VALUE"""),45330.66666666667)</f>
        <v>45330.66667</v>
      </c>
      <c r="N28" s="1">
        <f>IFERROR(__xludf.DUMMYFUNCTION("""COMPUTED_VALUE"""),2.1672353E7)</f>
        <v>21672353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IFERROR(__xludf.DUMMYFUNCTION("""COMPUTED_VALUE"""),1784.09)</f>
        <v>1784.09</v>
      </c>
      <c r="D29" s="2">
        <f>IFERROR(__xludf.DUMMYFUNCTION("""COMPUTED_VALUE"""),45331.66666666667)</f>
        <v>45331.66667</v>
      </c>
      <c r="E29" s="1">
        <f>IFERROR(__xludf.DUMMYFUNCTION("""COMPUTED_VALUE"""),1788.62)</f>
        <v>1788.62</v>
      </c>
      <c r="G29" s="2">
        <f>IFERROR(__xludf.DUMMYFUNCTION("""COMPUTED_VALUE"""),45331.66666666667)</f>
        <v>45331.66667</v>
      </c>
      <c r="H29" s="1">
        <f>IFERROR(__xludf.DUMMYFUNCTION("""COMPUTED_VALUE"""),1776.99)</f>
        <v>1776.99</v>
      </c>
      <c r="J29" s="2">
        <f>IFERROR(__xludf.DUMMYFUNCTION("""COMPUTED_VALUE"""),45331.66666666667)</f>
        <v>45331.66667</v>
      </c>
      <c r="K29" s="1">
        <f>IFERROR(__xludf.DUMMYFUNCTION("""COMPUTED_VALUE"""),1781.96)</f>
        <v>1781.96</v>
      </c>
      <c r="M29" s="2">
        <f>IFERROR(__xludf.DUMMYFUNCTION("""COMPUTED_VALUE"""),45331.66666666667)</f>
        <v>45331.66667</v>
      </c>
      <c r="N29" s="1">
        <f>IFERROR(__xludf.DUMMYFUNCTION("""COMPUTED_VALUE"""),2.0077616E7)</f>
        <v>20077616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IFERROR(__xludf.DUMMYFUNCTION("""COMPUTED_VALUE"""),1781.85)</f>
        <v>1781.85</v>
      </c>
      <c r="D30" s="2">
        <f>IFERROR(__xludf.DUMMYFUNCTION("""COMPUTED_VALUE"""),45334.66666666667)</f>
        <v>45334.66667</v>
      </c>
      <c r="E30" s="1">
        <f>IFERROR(__xludf.DUMMYFUNCTION("""COMPUTED_VALUE"""),1791.82)</f>
        <v>1791.82</v>
      </c>
      <c r="G30" s="2">
        <f>IFERROR(__xludf.DUMMYFUNCTION("""COMPUTED_VALUE"""),45334.66666666667)</f>
        <v>45334.66667</v>
      </c>
      <c r="H30" s="1">
        <f>IFERROR(__xludf.DUMMYFUNCTION("""COMPUTED_VALUE"""),1778.95)</f>
        <v>1778.95</v>
      </c>
      <c r="J30" s="2">
        <f>IFERROR(__xludf.DUMMYFUNCTION("""COMPUTED_VALUE"""),45334.66666666667)</f>
        <v>45334.66667</v>
      </c>
      <c r="K30" s="1">
        <f>IFERROR(__xludf.DUMMYFUNCTION("""COMPUTED_VALUE"""),1782.36)</f>
        <v>1782.36</v>
      </c>
      <c r="M30" s="2">
        <f>IFERROR(__xludf.DUMMYFUNCTION("""COMPUTED_VALUE"""),45334.66666666667)</f>
        <v>45334.66667</v>
      </c>
      <c r="N30" s="1">
        <f>IFERROR(__xludf.DUMMYFUNCTION("""COMPUTED_VALUE"""),1.9991662E7)</f>
        <v>19991662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IFERROR(__xludf.DUMMYFUNCTION("""COMPUTED_VALUE"""),1781.21)</f>
        <v>1781.21</v>
      </c>
      <c r="D31" s="2">
        <f>IFERROR(__xludf.DUMMYFUNCTION("""COMPUTED_VALUE"""),45335.66666666667)</f>
        <v>45335.66667</v>
      </c>
      <c r="E31" s="1">
        <f>IFERROR(__xludf.DUMMYFUNCTION("""COMPUTED_VALUE"""),1781.69)</f>
        <v>1781.69</v>
      </c>
      <c r="G31" s="2">
        <f>IFERROR(__xludf.DUMMYFUNCTION("""COMPUTED_VALUE"""),45335.66666666667)</f>
        <v>45335.66667</v>
      </c>
      <c r="H31" s="1">
        <f>IFERROR(__xludf.DUMMYFUNCTION("""COMPUTED_VALUE"""),1757.79)</f>
        <v>1757.79</v>
      </c>
      <c r="J31" s="2">
        <f>IFERROR(__xludf.DUMMYFUNCTION("""COMPUTED_VALUE"""),45335.66666666667)</f>
        <v>45335.66667</v>
      </c>
      <c r="K31" s="1">
        <f>IFERROR(__xludf.DUMMYFUNCTION("""COMPUTED_VALUE"""),1771.17)</f>
        <v>1771.17</v>
      </c>
      <c r="M31" s="2">
        <f>IFERROR(__xludf.DUMMYFUNCTION("""COMPUTED_VALUE"""),45335.66666666667)</f>
        <v>45335.66667</v>
      </c>
      <c r="N31" s="1">
        <f>IFERROR(__xludf.DUMMYFUNCTION("""COMPUTED_VALUE"""),2.9718419E7)</f>
        <v>29718419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IFERROR(__xludf.DUMMYFUNCTION("""COMPUTED_VALUE"""),1777.13)</f>
        <v>1777.13</v>
      </c>
      <c r="D32" s="2">
        <f>IFERROR(__xludf.DUMMYFUNCTION("""COMPUTED_VALUE"""),45336.66666666667)</f>
        <v>45336.66667</v>
      </c>
      <c r="E32" s="1">
        <f>IFERROR(__xludf.DUMMYFUNCTION("""COMPUTED_VALUE"""),1783.1)</f>
        <v>1783.1</v>
      </c>
      <c r="G32" s="2">
        <f>IFERROR(__xludf.DUMMYFUNCTION("""COMPUTED_VALUE"""),45336.66666666667)</f>
        <v>45336.66667</v>
      </c>
      <c r="H32" s="1">
        <f>IFERROR(__xludf.DUMMYFUNCTION("""COMPUTED_VALUE"""),1768.48)</f>
        <v>1768.48</v>
      </c>
      <c r="J32" s="2">
        <f>IFERROR(__xludf.DUMMYFUNCTION("""COMPUTED_VALUE"""),45336.66666666667)</f>
        <v>45336.66667</v>
      </c>
      <c r="K32" s="1">
        <f>IFERROR(__xludf.DUMMYFUNCTION("""COMPUTED_VALUE"""),1780.13)</f>
        <v>1780.13</v>
      </c>
      <c r="M32" s="2">
        <f>IFERROR(__xludf.DUMMYFUNCTION("""COMPUTED_VALUE"""),45336.66666666667)</f>
        <v>45336.66667</v>
      </c>
      <c r="N32" s="1">
        <f>IFERROR(__xludf.DUMMYFUNCTION("""COMPUTED_VALUE"""),2.7622671E7)</f>
        <v>27622671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IFERROR(__xludf.DUMMYFUNCTION("""COMPUTED_VALUE"""),1782.62)</f>
        <v>1782.62</v>
      </c>
      <c r="D33" s="2">
        <f>IFERROR(__xludf.DUMMYFUNCTION("""COMPUTED_VALUE"""),45337.66666666667)</f>
        <v>45337.66667</v>
      </c>
      <c r="E33" s="1">
        <f>IFERROR(__xludf.DUMMYFUNCTION("""COMPUTED_VALUE"""),1794.1)</f>
        <v>1794.1</v>
      </c>
      <c r="G33" s="2">
        <f>IFERROR(__xludf.DUMMYFUNCTION("""COMPUTED_VALUE"""),45337.66666666667)</f>
        <v>45337.66667</v>
      </c>
      <c r="H33" s="1">
        <f>IFERROR(__xludf.DUMMYFUNCTION("""COMPUTED_VALUE"""),1781.27)</f>
        <v>1781.27</v>
      </c>
      <c r="J33" s="2">
        <f>IFERROR(__xludf.DUMMYFUNCTION("""COMPUTED_VALUE"""),45337.66666666667)</f>
        <v>45337.66667</v>
      </c>
      <c r="K33" s="1">
        <f>IFERROR(__xludf.DUMMYFUNCTION("""COMPUTED_VALUE"""),1792.78)</f>
        <v>1792.78</v>
      </c>
      <c r="M33" s="2">
        <f>IFERROR(__xludf.DUMMYFUNCTION("""COMPUTED_VALUE"""),45337.66666666667)</f>
        <v>45337.66667</v>
      </c>
      <c r="N33" s="1">
        <f>IFERROR(__xludf.DUMMYFUNCTION("""COMPUTED_VALUE"""),2.2721369E7)</f>
        <v>22721369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IFERROR(__xludf.DUMMYFUNCTION("""COMPUTED_VALUE"""),1792.51)</f>
        <v>1792.51</v>
      </c>
      <c r="D34" s="2">
        <f>IFERROR(__xludf.DUMMYFUNCTION("""COMPUTED_VALUE"""),45338.66666666667)</f>
        <v>45338.66667</v>
      </c>
      <c r="E34" s="1">
        <f>IFERROR(__xludf.DUMMYFUNCTION("""COMPUTED_VALUE"""),1796.26)</f>
        <v>1796.26</v>
      </c>
      <c r="G34" s="2">
        <f>IFERROR(__xludf.DUMMYFUNCTION("""COMPUTED_VALUE"""),45338.66666666667)</f>
        <v>45338.66667</v>
      </c>
      <c r="H34" s="1">
        <f>IFERROR(__xludf.DUMMYFUNCTION("""COMPUTED_VALUE"""),1784.23)</f>
        <v>1784.23</v>
      </c>
      <c r="J34" s="2">
        <f>IFERROR(__xludf.DUMMYFUNCTION("""COMPUTED_VALUE"""),45338.66666666667)</f>
        <v>45338.66667</v>
      </c>
      <c r="K34" s="1">
        <f>IFERROR(__xludf.DUMMYFUNCTION("""COMPUTED_VALUE"""),1785.64)</f>
        <v>1785.64</v>
      </c>
      <c r="M34" s="2">
        <f>IFERROR(__xludf.DUMMYFUNCTION("""COMPUTED_VALUE"""),45338.66666666667)</f>
        <v>45338.66667</v>
      </c>
      <c r="N34" s="1">
        <f>IFERROR(__xludf.DUMMYFUNCTION("""COMPUTED_VALUE"""),2.1735989E7)</f>
        <v>21735989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IFERROR(__xludf.DUMMYFUNCTION("""COMPUTED_VALUE"""),1785.55)</f>
        <v>1785.55</v>
      </c>
      <c r="D35" s="2">
        <f>IFERROR(__xludf.DUMMYFUNCTION("""COMPUTED_VALUE"""),45342.66666666667)</f>
        <v>45342.66667</v>
      </c>
      <c r="E35" s="1">
        <f>IFERROR(__xludf.DUMMYFUNCTION("""COMPUTED_VALUE"""),1799.08)</f>
        <v>1799.08</v>
      </c>
      <c r="G35" s="2">
        <f>IFERROR(__xludf.DUMMYFUNCTION("""COMPUTED_VALUE"""),45342.66666666667)</f>
        <v>45342.66667</v>
      </c>
      <c r="H35" s="1">
        <f>IFERROR(__xludf.DUMMYFUNCTION("""COMPUTED_VALUE"""),1783.38)</f>
        <v>1783.38</v>
      </c>
      <c r="J35" s="2">
        <f>IFERROR(__xludf.DUMMYFUNCTION("""COMPUTED_VALUE"""),45342.66666666667)</f>
        <v>45342.66667</v>
      </c>
      <c r="K35" s="1">
        <f>IFERROR(__xludf.DUMMYFUNCTION("""COMPUTED_VALUE"""),1786.05)</f>
        <v>1786.05</v>
      </c>
      <c r="M35" s="2">
        <f>IFERROR(__xludf.DUMMYFUNCTION("""COMPUTED_VALUE"""),45342.66666666667)</f>
        <v>45342.66667</v>
      </c>
      <c r="N35" s="1">
        <f>IFERROR(__xludf.DUMMYFUNCTION("""COMPUTED_VALUE"""),2.3751989E7)</f>
        <v>23751989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IFERROR(__xludf.DUMMYFUNCTION("""COMPUTED_VALUE"""),1786.51)</f>
        <v>1786.51</v>
      </c>
      <c r="D36" s="2">
        <f>IFERROR(__xludf.DUMMYFUNCTION("""COMPUTED_VALUE"""),45343.66666666667)</f>
        <v>45343.66667</v>
      </c>
      <c r="E36" s="1">
        <f>IFERROR(__xludf.DUMMYFUNCTION("""COMPUTED_VALUE"""),1793.87)</f>
        <v>1793.87</v>
      </c>
      <c r="G36" s="2">
        <f>IFERROR(__xludf.DUMMYFUNCTION("""COMPUTED_VALUE"""),45343.66666666667)</f>
        <v>45343.66667</v>
      </c>
      <c r="H36" s="1">
        <f>IFERROR(__xludf.DUMMYFUNCTION("""COMPUTED_VALUE"""),1783.17)</f>
        <v>1783.17</v>
      </c>
      <c r="J36" s="2">
        <f>IFERROR(__xludf.DUMMYFUNCTION("""COMPUTED_VALUE"""),45343.66666666667)</f>
        <v>45343.66667</v>
      </c>
      <c r="K36" s="1">
        <f>IFERROR(__xludf.DUMMYFUNCTION("""COMPUTED_VALUE"""),1789.72)</f>
        <v>1789.72</v>
      </c>
      <c r="M36" s="2">
        <f>IFERROR(__xludf.DUMMYFUNCTION("""COMPUTED_VALUE"""),45343.66666666667)</f>
        <v>45343.66667</v>
      </c>
      <c r="N36" s="1">
        <f>IFERROR(__xludf.DUMMYFUNCTION("""COMPUTED_VALUE"""),3.0634584E7)</f>
        <v>30634584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IFERROR(__xludf.DUMMYFUNCTION("""COMPUTED_VALUE"""),1788.26)</f>
        <v>1788.26</v>
      </c>
      <c r="D37" s="2">
        <f>IFERROR(__xludf.DUMMYFUNCTION("""COMPUTED_VALUE"""),45344.66666666667)</f>
        <v>45344.66667</v>
      </c>
      <c r="E37" s="1">
        <f>IFERROR(__xludf.DUMMYFUNCTION("""COMPUTED_VALUE"""),1798.33)</f>
        <v>1798.33</v>
      </c>
      <c r="G37" s="2">
        <f>IFERROR(__xludf.DUMMYFUNCTION("""COMPUTED_VALUE"""),45344.66666666667)</f>
        <v>45344.66667</v>
      </c>
      <c r="H37" s="1">
        <f>IFERROR(__xludf.DUMMYFUNCTION("""COMPUTED_VALUE"""),1783.04)</f>
        <v>1783.04</v>
      </c>
      <c r="J37" s="2">
        <f>IFERROR(__xludf.DUMMYFUNCTION("""COMPUTED_VALUE"""),45344.66666666667)</f>
        <v>45344.66667</v>
      </c>
      <c r="K37" s="1">
        <f>IFERROR(__xludf.DUMMYFUNCTION("""COMPUTED_VALUE"""),1795.62)</f>
        <v>1795.62</v>
      </c>
      <c r="M37" s="2">
        <f>IFERROR(__xludf.DUMMYFUNCTION("""COMPUTED_VALUE"""),45344.66666666667)</f>
        <v>45344.66667</v>
      </c>
      <c r="N37" s="1">
        <f>IFERROR(__xludf.DUMMYFUNCTION("""COMPUTED_VALUE"""),2.5393899E7)</f>
        <v>25393899</v>
      </c>
    </row>
    <row r="38">
      <c r="A38" s="2">
        <f>IFERROR(__xludf.DUMMYFUNCTION("""COMPUTED_VALUE"""),45345.66666666667)</f>
        <v>45345.66667</v>
      </c>
      <c r="B38" s="1">
        <f>IFERROR(__xludf.DUMMYFUNCTION("""COMPUTED_VALUE"""),1796.03)</f>
        <v>1796.03</v>
      </c>
      <c r="D38" s="2">
        <f>IFERROR(__xludf.DUMMYFUNCTION("""COMPUTED_VALUE"""),45345.66666666667)</f>
        <v>45345.66667</v>
      </c>
      <c r="E38" s="1">
        <f>IFERROR(__xludf.DUMMYFUNCTION("""COMPUTED_VALUE"""),1805.78)</f>
        <v>1805.78</v>
      </c>
      <c r="G38" s="2">
        <f>IFERROR(__xludf.DUMMYFUNCTION("""COMPUTED_VALUE"""),45345.66666666667)</f>
        <v>45345.66667</v>
      </c>
      <c r="H38" s="1">
        <f>IFERROR(__xludf.DUMMYFUNCTION("""COMPUTED_VALUE"""),1791.43)</f>
        <v>1791.43</v>
      </c>
      <c r="J38" s="2">
        <f>IFERROR(__xludf.DUMMYFUNCTION("""COMPUTED_VALUE"""),45345.66666666667)</f>
        <v>45345.66667</v>
      </c>
      <c r="K38" s="1">
        <f>IFERROR(__xludf.DUMMYFUNCTION("""COMPUTED_VALUE"""),1802.77)</f>
        <v>1802.77</v>
      </c>
      <c r="M38" s="2">
        <f>IFERROR(__xludf.DUMMYFUNCTION("""COMPUTED_VALUE"""),45345.66666666667)</f>
        <v>45345.66667</v>
      </c>
      <c r="N38" s="1">
        <f>IFERROR(__xludf.DUMMYFUNCTION("""COMPUTED_VALUE"""),2.4459035E7)</f>
        <v>24459035</v>
      </c>
    </row>
    <row r="39">
      <c r="A39" s="2">
        <f>IFERROR(__xludf.DUMMYFUNCTION("""COMPUTED_VALUE"""),45348.66666666667)</f>
        <v>45348.66667</v>
      </c>
      <c r="B39" s="1">
        <f>IFERROR(__xludf.DUMMYFUNCTION("""COMPUTED_VALUE"""),1803.57)</f>
        <v>1803.57</v>
      </c>
      <c r="D39" s="2">
        <f>IFERROR(__xludf.DUMMYFUNCTION("""COMPUTED_VALUE"""),45348.66666666667)</f>
        <v>45348.66667</v>
      </c>
      <c r="E39" s="1">
        <f>IFERROR(__xludf.DUMMYFUNCTION("""COMPUTED_VALUE"""),1810.07)</f>
        <v>1810.07</v>
      </c>
      <c r="G39" s="2">
        <f>IFERROR(__xludf.DUMMYFUNCTION("""COMPUTED_VALUE"""),45348.66666666667)</f>
        <v>45348.66667</v>
      </c>
      <c r="H39" s="1">
        <f>IFERROR(__xludf.DUMMYFUNCTION("""COMPUTED_VALUE"""),1797.57)</f>
        <v>1797.57</v>
      </c>
      <c r="J39" s="2">
        <f>IFERROR(__xludf.DUMMYFUNCTION("""COMPUTED_VALUE"""),45348.66666666667)</f>
        <v>45348.66667</v>
      </c>
      <c r="K39" s="1">
        <f>IFERROR(__xludf.DUMMYFUNCTION("""COMPUTED_VALUE"""),1797.57)</f>
        <v>1797.57</v>
      </c>
      <c r="M39" s="2">
        <f>IFERROR(__xludf.DUMMYFUNCTION("""COMPUTED_VALUE"""),45348.66666666667)</f>
        <v>45348.66667</v>
      </c>
      <c r="N39" s="1">
        <f>IFERROR(__xludf.DUMMYFUNCTION("""COMPUTED_VALUE"""),2.0900143E7)</f>
        <v>20900143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IFERROR(__xludf.DUMMYFUNCTION("""COMPUTED_VALUE"""),1797.29)</f>
        <v>1797.29</v>
      </c>
      <c r="D40" s="2">
        <f>IFERROR(__xludf.DUMMYFUNCTION("""COMPUTED_VALUE"""),45349.66666666667)</f>
        <v>45349.66667</v>
      </c>
      <c r="E40" s="1">
        <f>IFERROR(__xludf.DUMMYFUNCTION("""COMPUTED_VALUE"""),1798.88)</f>
        <v>1798.88</v>
      </c>
      <c r="G40" s="2">
        <f>IFERROR(__xludf.DUMMYFUNCTION("""COMPUTED_VALUE"""),45349.66666666667)</f>
        <v>45349.66667</v>
      </c>
      <c r="H40" s="1">
        <f>IFERROR(__xludf.DUMMYFUNCTION("""COMPUTED_VALUE"""),1788.76)</f>
        <v>1788.76</v>
      </c>
      <c r="J40" s="2">
        <f>IFERROR(__xludf.DUMMYFUNCTION("""COMPUTED_VALUE"""),45349.66666666667)</f>
        <v>45349.66667</v>
      </c>
      <c r="K40" s="1">
        <f>IFERROR(__xludf.DUMMYFUNCTION("""COMPUTED_VALUE"""),1797.94)</f>
        <v>1797.94</v>
      </c>
      <c r="M40" s="2">
        <f>IFERROR(__xludf.DUMMYFUNCTION("""COMPUTED_VALUE"""),45349.66666666667)</f>
        <v>45349.66667</v>
      </c>
      <c r="N40" s="1">
        <f>IFERROR(__xludf.DUMMYFUNCTION("""COMPUTED_VALUE"""),1.9450605E7)</f>
        <v>19450605</v>
      </c>
    </row>
    <row r="41">
      <c r="A41" s="2">
        <f>IFERROR(__xludf.DUMMYFUNCTION("""COMPUTED_VALUE"""),45350.66666666667)</f>
        <v>45350.66667</v>
      </c>
      <c r="B41" s="1">
        <f>IFERROR(__xludf.DUMMYFUNCTION("""COMPUTED_VALUE"""),1800.2)</f>
        <v>1800.2</v>
      </c>
      <c r="D41" s="2">
        <f>IFERROR(__xludf.DUMMYFUNCTION("""COMPUTED_VALUE"""),45350.66666666667)</f>
        <v>45350.66667</v>
      </c>
      <c r="E41" s="1">
        <f>IFERROR(__xludf.DUMMYFUNCTION("""COMPUTED_VALUE"""),1822.84)</f>
        <v>1822.84</v>
      </c>
      <c r="G41" s="2">
        <f>IFERROR(__xludf.DUMMYFUNCTION("""COMPUTED_VALUE"""),45350.66666666667)</f>
        <v>45350.66667</v>
      </c>
      <c r="H41" s="1">
        <f>IFERROR(__xludf.DUMMYFUNCTION("""COMPUTED_VALUE"""),1796.25)</f>
        <v>1796.25</v>
      </c>
      <c r="J41" s="2">
        <f>IFERROR(__xludf.DUMMYFUNCTION("""COMPUTED_VALUE"""),45350.66666666667)</f>
        <v>45350.66667</v>
      </c>
      <c r="K41" s="1">
        <f>IFERROR(__xludf.DUMMYFUNCTION("""COMPUTED_VALUE"""),1816.44)</f>
        <v>1816.44</v>
      </c>
      <c r="M41" s="2">
        <f>IFERROR(__xludf.DUMMYFUNCTION("""COMPUTED_VALUE"""),45350.66666666667)</f>
        <v>45350.66667</v>
      </c>
      <c r="N41" s="1">
        <f>IFERROR(__xludf.DUMMYFUNCTION("""COMPUTED_VALUE"""),2.86496E7)</f>
        <v>28649600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IFERROR(__xludf.DUMMYFUNCTION("""COMPUTED_VALUE"""),1816.77)</f>
        <v>1816.77</v>
      </c>
      <c r="D42" s="2">
        <f>IFERROR(__xludf.DUMMYFUNCTION("""COMPUTED_VALUE"""),45351.66666666667)</f>
        <v>45351.66667</v>
      </c>
      <c r="E42" s="1">
        <f>IFERROR(__xludf.DUMMYFUNCTION("""COMPUTED_VALUE"""),1816.77)</f>
        <v>1816.77</v>
      </c>
      <c r="G42" s="2">
        <f>IFERROR(__xludf.DUMMYFUNCTION("""COMPUTED_VALUE"""),45351.66666666667)</f>
        <v>45351.66667</v>
      </c>
      <c r="H42" s="1">
        <f>IFERROR(__xludf.DUMMYFUNCTION("""COMPUTED_VALUE"""),1801.87)</f>
        <v>1801.87</v>
      </c>
      <c r="J42" s="2">
        <f>IFERROR(__xludf.DUMMYFUNCTION("""COMPUTED_VALUE"""),45351.66666666667)</f>
        <v>45351.66667</v>
      </c>
      <c r="K42" s="1">
        <f>IFERROR(__xludf.DUMMYFUNCTION("""COMPUTED_VALUE"""),1809.66)</f>
        <v>1809.66</v>
      </c>
      <c r="M42" s="2">
        <f>IFERROR(__xludf.DUMMYFUNCTION("""COMPUTED_VALUE"""),45351.66666666667)</f>
        <v>45351.66667</v>
      </c>
      <c r="N42" s="1">
        <f>IFERROR(__xludf.DUMMYFUNCTION("""COMPUTED_VALUE"""),3.0990986E7)</f>
        <v>30990986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IFERROR(__xludf.DUMMYFUNCTION("""COMPUTED_VALUE"""),1808.67)</f>
        <v>1808.67</v>
      </c>
      <c r="D43" s="2">
        <f>IFERROR(__xludf.DUMMYFUNCTION("""COMPUTED_VALUE"""),45352.66666666667)</f>
        <v>45352.66667</v>
      </c>
      <c r="E43" s="1">
        <f>IFERROR(__xludf.DUMMYFUNCTION("""COMPUTED_VALUE"""),1810.23)</f>
        <v>1810.23</v>
      </c>
      <c r="G43" s="2">
        <f>IFERROR(__xludf.DUMMYFUNCTION("""COMPUTED_VALUE"""),45352.66666666667)</f>
        <v>45352.66667</v>
      </c>
      <c r="H43" s="1">
        <f>IFERROR(__xludf.DUMMYFUNCTION("""COMPUTED_VALUE"""),1795.95)</f>
        <v>1795.95</v>
      </c>
      <c r="J43" s="2">
        <f>IFERROR(__xludf.DUMMYFUNCTION("""COMPUTED_VALUE"""),45352.66666666667)</f>
        <v>45352.66667</v>
      </c>
      <c r="K43" s="1">
        <f>IFERROR(__xludf.DUMMYFUNCTION("""COMPUTED_VALUE"""),1803.02)</f>
        <v>1803.02</v>
      </c>
      <c r="M43" s="2">
        <f>IFERROR(__xludf.DUMMYFUNCTION("""COMPUTED_VALUE"""),45352.66666666667)</f>
        <v>45352.66667</v>
      </c>
      <c r="N43" s="1">
        <f>IFERROR(__xludf.DUMMYFUNCTION("""COMPUTED_VALUE"""),3.618478E7)</f>
        <v>36184780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IFERROR(__xludf.DUMMYFUNCTION("""COMPUTED_VALUE"""),1805.42)</f>
        <v>1805.42</v>
      </c>
      <c r="D44" s="2">
        <f>IFERROR(__xludf.DUMMYFUNCTION("""COMPUTED_VALUE"""),45355.66666666667)</f>
        <v>45355.66667</v>
      </c>
      <c r="E44" s="1">
        <f>IFERROR(__xludf.DUMMYFUNCTION("""COMPUTED_VALUE"""),1819.79)</f>
        <v>1819.79</v>
      </c>
      <c r="G44" s="2">
        <f>IFERROR(__xludf.DUMMYFUNCTION("""COMPUTED_VALUE"""),45355.66666666667)</f>
        <v>45355.66667</v>
      </c>
      <c r="H44" s="1">
        <f>IFERROR(__xludf.DUMMYFUNCTION("""COMPUTED_VALUE"""),1803.61)</f>
        <v>1803.61</v>
      </c>
      <c r="J44" s="2">
        <f>IFERROR(__xludf.DUMMYFUNCTION("""COMPUTED_VALUE"""),45355.66666666667)</f>
        <v>45355.66667</v>
      </c>
      <c r="K44" s="1">
        <f>IFERROR(__xludf.DUMMYFUNCTION("""COMPUTED_VALUE"""),1816.6)</f>
        <v>1816.6</v>
      </c>
      <c r="M44" s="2">
        <f>IFERROR(__xludf.DUMMYFUNCTION("""COMPUTED_VALUE"""),45355.66666666667)</f>
        <v>45355.66667</v>
      </c>
      <c r="N44" s="1">
        <f>IFERROR(__xludf.DUMMYFUNCTION("""COMPUTED_VALUE"""),2.4700864E7)</f>
        <v>24700864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IFERROR(__xludf.DUMMYFUNCTION("""COMPUTED_VALUE"""),1813.91)</f>
        <v>1813.91</v>
      </c>
      <c r="D45" s="2">
        <f>IFERROR(__xludf.DUMMYFUNCTION("""COMPUTED_VALUE"""),45356.66666666667)</f>
        <v>45356.66667</v>
      </c>
      <c r="E45" s="1">
        <f>IFERROR(__xludf.DUMMYFUNCTION("""COMPUTED_VALUE"""),1827.4)</f>
        <v>1827.4</v>
      </c>
      <c r="G45" s="2">
        <f>IFERROR(__xludf.DUMMYFUNCTION("""COMPUTED_VALUE"""),45356.66666666667)</f>
        <v>45356.66667</v>
      </c>
      <c r="H45" s="1">
        <f>IFERROR(__xludf.DUMMYFUNCTION("""COMPUTED_VALUE"""),1805.05)</f>
        <v>1805.05</v>
      </c>
      <c r="J45" s="2">
        <f>IFERROR(__xludf.DUMMYFUNCTION("""COMPUTED_VALUE"""),45356.66666666667)</f>
        <v>45356.66667</v>
      </c>
      <c r="K45" s="1">
        <f>IFERROR(__xludf.DUMMYFUNCTION("""COMPUTED_VALUE"""),1810.89)</f>
        <v>1810.89</v>
      </c>
      <c r="M45" s="2">
        <f>IFERROR(__xludf.DUMMYFUNCTION("""COMPUTED_VALUE"""),45356.66666666667)</f>
        <v>45356.66667</v>
      </c>
      <c r="N45" s="1">
        <f>IFERROR(__xludf.DUMMYFUNCTION("""COMPUTED_VALUE"""),2.3127432E7)</f>
        <v>23127432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IFERROR(__xludf.DUMMYFUNCTION("""COMPUTED_VALUE"""),1812.69)</f>
        <v>1812.69</v>
      </c>
      <c r="D46" s="2">
        <f>IFERROR(__xludf.DUMMYFUNCTION("""COMPUTED_VALUE"""),45357.66666666667)</f>
        <v>45357.66667</v>
      </c>
      <c r="E46" s="1">
        <f>IFERROR(__xludf.DUMMYFUNCTION("""COMPUTED_VALUE"""),1824.94)</f>
        <v>1824.94</v>
      </c>
      <c r="G46" s="2">
        <f>IFERROR(__xludf.DUMMYFUNCTION("""COMPUTED_VALUE"""),45357.66666666667)</f>
        <v>45357.66667</v>
      </c>
      <c r="H46" s="1">
        <f>IFERROR(__xludf.DUMMYFUNCTION("""COMPUTED_VALUE"""),1812.68)</f>
        <v>1812.68</v>
      </c>
      <c r="J46" s="2">
        <f>IFERROR(__xludf.DUMMYFUNCTION("""COMPUTED_VALUE"""),45357.66666666667)</f>
        <v>45357.66667</v>
      </c>
      <c r="K46" s="1">
        <f>IFERROR(__xludf.DUMMYFUNCTION("""COMPUTED_VALUE"""),1818.57)</f>
        <v>1818.57</v>
      </c>
      <c r="M46" s="2">
        <f>IFERROR(__xludf.DUMMYFUNCTION("""COMPUTED_VALUE"""),45357.66666666667)</f>
        <v>45357.66667</v>
      </c>
      <c r="N46" s="1">
        <f>IFERROR(__xludf.DUMMYFUNCTION("""COMPUTED_VALUE"""),2.1312434E7)</f>
        <v>21312434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IFERROR(__xludf.DUMMYFUNCTION("""COMPUTED_VALUE"""),1819.73)</f>
        <v>1819.73</v>
      </c>
      <c r="D47" s="2">
        <f>IFERROR(__xludf.DUMMYFUNCTION("""COMPUTED_VALUE"""),45358.66666666667)</f>
        <v>45358.66667</v>
      </c>
      <c r="E47" s="1">
        <f>IFERROR(__xludf.DUMMYFUNCTION("""COMPUTED_VALUE"""),1825.08)</f>
        <v>1825.08</v>
      </c>
      <c r="G47" s="2">
        <f>IFERROR(__xludf.DUMMYFUNCTION("""COMPUTED_VALUE"""),45358.66666666667)</f>
        <v>45358.66667</v>
      </c>
      <c r="H47" s="1">
        <f>IFERROR(__xludf.DUMMYFUNCTION("""COMPUTED_VALUE"""),1813.88)</f>
        <v>1813.88</v>
      </c>
      <c r="J47" s="2">
        <f>IFERROR(__xludf.DUMMYFUNCTION("""COMPUTED_VALUE"""),45358.66666666667)</f>
        <v>45358.66667</v>
      </c>
      <c r="K47" s="1">
        <f>IFERROR(__xludf.DUMMYFUNCTION("""COMPUTED_VALUE"""),1818.63)</f>
        <v>1818.63</v>
      </c>
      <c r="M47" s="2">
        <f>IFERROR(__xludf.DUMMYFUNCTION("""COMPUTED_VALUE"""),45358.66666666667)</f>
        <v>45358.66667</v>
      </c>
      <c r="N47" s="1">
        <f>IFERROR(__xludf.DUMMYFUNCTION("""COMPUTED_VALUE"""),2.1846027E7)</f>
        <v>21846027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IFERROR(__xludf.DUMMYFUNCTION("""COMPUTED_VALUE"""),1817.4)</f>
        <v>1817.4</v>
      </c>
      <c r="D48" s="2">
        <f>IFERROR(__xludf.DUMMYFUNCTION("""COMPUTED_VALUE"""),45359.66666666667)</f>
        <v>45359.66667</v>
      </c>
      <c r="E48" s="1">
        <f>IFERROR(__xludf.DUMMYFUNCTION("""COMPUTED_VALUE"""),1821.95)</f>
        <v>1821.95</v>
      </c>
      <c r="G48" s="2">
        <f>IFERROR(__xludf.DUMMYFUNCTION("""COMPUTED_VALUE"""),45359.66666666667)</f>
        <v>45359.66667</v>
      </c>
      <c r="H48" s="1">
        <f>IFERROR(__xludf.DUMMYFUNCTION("""COMPUTED_VALUE"""),1805.93)</f>
        <v>1805.93</v>
      </c>
      <c r="J48" s="2">
        <f>IFERROR(__xludf.DUMMYFUNCTION("""COMPUTED_VALUE"""),45359.66666666667)</f>
        <v>45359.66667</v>
      </c>
      <c r="K48" s="1">
        <f>IFERROR(__xludf.DUMMYFUNCTION("""COMPUTED_VALUE"""),1812.15)</f>
        <v>1812.15</v>
      </c>
      <c r="M48" s="2">
        <f>IFERROR(__xludf.DUMMYFUNCTION("""COMPUTED_VALUE"""),45359.66666666667)</f>
        <v>45359.66667</v>
      </c>
      <c r="N48" s="1">
        <f>IFERROR(__xludf.DUMMYFUNCTION("""COMPUTED_VALUE"""),2.5349511E7)</f>
        <v>25349511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IFERROR(__xludf.DUMMYFUNCTION("""COMPUTED_VALUE"""),1802.02)</f>
        <v>1802.02</v>
      </c>
      <c r="D49" s="2">
        <f>IFERROR(__xludf.DUMMYFUNCTION("""COMPUTED_VALUE"""),45362.66666666667)</f>
        <v>45362.66667</v>
      </c>
      <c r="E49" s="1">
        <f>IFERROR(__xludf.DUMMYFUNCTION("""COMPUTED_VALUE"""),1809.83)</f>
        <v>1809.83</v>
      </c>
      <c r="G49" s="2">
        <f>IFERROR(__xludf.DUMMYFUNCTION("""COMPUTED_VALUE"""),45362.66666666667)</f>
        <v>45362.66667</v>
      </c>
      <c r="H49" s="1">
        <f>IFERROR(__xludf.DUMMYFUNCTION("""COMPUTED_VALUE"""),1791.16)</f>
        <v>1791.16</v>
      </c>
      <c r="J49" s="2">
        <f>IFERROR(__xludf.DUMMYFUNCTION("""COMPUTED_VALUE"""),45362.66666666667)</f>
        <v>45362.66667</v>
      </c>
      <c r="K49" s="1">
        <f>IFERROR(__xludf.DUMMYFUNCTION("""COMPUTED_VALUE"""),1799.39)</f>
        <v>1799.39</v>
      </c>
      <c r="M49" s="2">
        <f>IFERROR(__xludf.DUMMYFUNCTION("""COMPUTED_VALUE"""),45362.66666666667)</f>
        <v>45362.66667</v>
      </c>
      <c r="N49" s="1">
        <f>IFERROR(__xludf.DUMMYFUNCTION("""COMPUTED_VALUE"""),3.4642444E7)</f>
        <v>34642444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IFERROR(__xludf.DUMMYFUNCTION("""COMPUTED_VALUE"""),1800.2)</f>
        <v>1800.2</v>
      </c>
      <c r="D50" s="2">
        <f>IFERROR(__xludf.DUMMYFUNCTION("""COMPUTED_VALUE"""),45363.66666666667)</f>
        <v>45363.66667</v>
      </c>
      <c r="E50" s="1">
        <f>IFERROR(__xludf.DUMMYFUNCTION("""COMPUTED_VALUE"""),1800.2)</f>
        <v>1800.2</v>
      </c>
      <c r="G50" s="2">
        <f>IFERROR(__xludf.DUMMYFUNCTION("""COMPUTED_VALUE"""),45363.66666666667)</f>
        <v>45363.66667</v>
      </c>
      <c r="H50" s="1">
        <f>IFERROR(__xludf.DUMMYFUNCTION("""COMPUTED_VALUE"""),1776.11)</f>
        <v>1776.11</v>
      </c>
      <c r="J50" s="2">
        <f>IFERROR(__xludf.DUMMYFUNCTION("""COMPUTED_VALUE"""),45363.66666666667)</f>
        <v>45363.66667</v>
      </c>
      <c r="K50" s="1">
        <f>IFERROR(__xludf.DUMMYFUNCTION("""COMPUTED_VALUE"""),1787.68)</f>
        <v>1787.68</v>
      </c>
      <c r="M50" s="2">
        <f>IFERROR(__xludf.DUMMYFUNCTION("""COMPUTED_VALUE"""),45363.66666666667)</f>
        <v>45363.66667</v>
      </c>
      <c r="N50" s="1">
        <f>IFERROR(__xludf.DUMMYFUNCTION("""COMPUTED_VALUE"""),4.2246595E7)</f>
        <v>42246595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IFERROR(__xludf.DUMMYFUNCTION("""COMPUTED_VALUE"""),1785.65)</f>
        <v>1785.65</v>
      </c>
      <c r="D51" s="2">
        <f>IFERROR(__xludf.DUMMYFUNCTION("""COMPUTED_VALUE"""),45364.66666666667)</f>
        <v>45364.66667</v>
      </c>
      <c r="E51" s="1">
        <f>IFERROR(__xludf.DUMMYFUNCTION("""COMPUTED_VALUE"""),1795.82)</f>
        <v>1795.82</v>
      </c>
      <c r="G51" s="2">
        <f>IFERROR(__xludf.DUMMYFUNCTION("""COMPUTED_VALUE"""),45364.66666666667)</f>
        <v>45364.66667</v>
      </c>
      <c r="H51" s="1">
        <f>IFERROR(__xludf.DUMMYFUNCTION("""COMPUTED_VALUE"""),1782.05)</f>
        <v>1782.05</v>
      </c>
      <c r="J51" s="2">
        <f>IFERROR(__xludf.DUMMYFUNCTION("""COMPUTED_VALUE"""),45364.66666666667)</f>
        <v>45364.66667</v>
      </c>
      <c r="K51" s="1">
        <f>IFERROR(__xludf.DUMMYFUNCTION("""COMPUTED_VALUE"""),1788.75)</f>
        <v>1788.75</v>
      </c>
      <c r="M51" s="2">
        <f>IFERROR(__xludf.DUMMYFUNCTION("""COMPUTED_VALUE"""),45364.66666666667)</f>
        <v>45364.66667</v>
      </c>
      <c r="N51" s="1">
        <f>IFERROR(__xludf.DUMMYFUNCTION("""COMPUTED_VALUE"""),3.2604086E7)</f>
        <v>32604086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IFERROR(__xludf.DUMMYFUNCTION("""COMPUTED_VALUE"""),1788.81)</f>
        <v>1788.81</v>
      </c>
      <c r="D52" s="2">
        <f>IFERROR(__xludf.DUMMYFUNCTION("""COMPUTED_VALUE"""),45365.66666666667)</f>
        <v>45365.66667</v>
      </c>
      <c r="E52" s="1">
        <f>IFERROR(__xludf.DUMMYFUNCTION("""COMPUTED_VALUE"""),1803.53)</f>
        <v>1803.53</v>
      </c>
      <c r="G52" s="2">
        <f>IFERROR(__xludf.DUMMYFUNCTION("""COMPUTED_VALUE"""),45365.66666666667)</f>
        <v>45365.66667</v>
      </c>
      <c r="H52" s="1">
        <f>IFERROR(__xludf.DUMMYFUNCTION("""COMPUTED_VALUE"""),1781.92)</f>
        <v>1781.92</v>
      </c>
      <c r="J52" s="2">
        <f>IFERROR(__xludf.DUMMYFUNCTION("""COMPUTED_VALUE"""),45365.66666666667)</f>
        <v>45365.66667</v>
      </c>
      <c r="K52" s="1">
        <f>IFERROR(__xludf.DUMMYFUNCTION("""COMPUTED_VALUE"""),1789.75)</f>
        <v>1789.75</v>
      </c>
      <c r="M52" s="2">
        <f>IFERROR(__xludf.DUMMYFUNCTION("""COMPUTED_VALUE"""),45365.66666666667)</f>
        <v>45365.66667</v>
      </c>
      <c r="N52" s="1">
        <f>IFERROR(__xludf.DUMMYFUNCTION("""COMPUTED_VALUE"""),3.4043642E7)</f>
        <v>34043642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IFERROR(__xludf.DUMMYFUNCTION("""COMPUTED_VALUE"""),1787.14)</f>
        <v>1787.14</v>
      </c>
      <c r="D53" s="2">
        <f>IFERROR(__xludf.DUMMYFUNCTION("""COMPUTED_VALUE"""),45366.66666666667)</f>
        <v>45366.66667</v>
      </c>
      <c r="E53" s="1">
        <f>IFERROR(__xludf.DUMMYFUNCTION("""COMPUTED_VALUE"""),1801.44)</f>
        <v>1801.44</v>
      </c>
      <c r="G53" s="2">
        <f>IFERROR(__xludf.DUMMYFUNCTION("""COMPUTED_VALUE"""),45366.66666666667)</f>
        <v>45366.66667</v>
      </c>
      <c r="H53" s="1">
        <f>IFERROR(__xludf.DUMMYFUNCTION("""COMPUTED_VALUE"""),1782.29)</f>
        <v>1782.29</v>
      </c>
      <c r="J53" s="2">
        <f>IFERROR(__xludf.DUMMYFUNCTION("""COMPUTED_VALUE"""),45366.66666666667)</f>
        <v>45366.66667</v>
      </c>
      <c r="K53" s="1">
        <f>IFERROR(__xludf.DUMMYFUNCTION("""COMPUTED_VALUE"""),1796.53)</f>
        <v>1796.53</v>
      </c>
      <c r="M53" s="2">
        <f>IFERROR(__xludf.DUMMYFUNCTION("""COMPUTED_VALUE"""),45366.66666666667)</f>
        <v>45366.66667</v>
      </c>
      <c r="N53" s="1">
        <f>IFERROR(__xludf.DUMMYFUNCTION("""COMPUTED_VALUE"""),7.2545403E7)</f>
        <v>72545403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IFERROR(__xludf.DUMMYFUNCTION("""COMPUTED_VALUE"""),1798.58)</f>
        <v>1798.58</v>
      </c>
      <c r="D54" s="2">
        <f>IFERROR(__xludf.DUMMYFUNCTION("""COMPUTED_VALUE"""),45369.66666666667)</f>
        <v>45369.66667</v>
      </c>
      <c r="E54" s="1">
        <f>IFERROR(__xludf.DUMMYFUNCTION("""COMPUTED_VALUE"""),1801.41)</f>
        <v>1801.41</v>
      </c>
      <c r="G54" s="2">
        <f>IFERROR(__xludf.DUMMYFUNCTION("""COMPUTED_VALUE"""),45369.66666666667)</f>
        <v>45369.66667</v>
      </c>
      <c r="H54" s="1">
        <f>IFERROR(__xludf.DUMMYFUNCTION("""COMPUTED_VALUE"""),1787.1)</f>
        <v>1787.1</v>
      </c>
      <c r="J54" s="2">
        <f>IFERROR(__xludf.DUMMYFUNCTION("""COMPUTED_VALUE"""),45369.66666666667)</f>
        <v>45369.66667</v>
      </c>
      <c r="K54" s="1">
        <f>IFERROR(__xludf.DUMMYFUNCTION("""COMPUTED_VALUE"""),1796.4)</f>
        <v>1796.4</v>
      </c>
      <c r="M54" s="2">
        <f>IFERROR(__xludf.DUMMYFUNCTION("""COMPUTED_VALUE"""),45369.66666666667)</f>
        <v>45369.66667</v>
      </c>
      <c r="N54" s="1">
        <f>IFERROR(__xludf.DUMMYFUNCTION("""COMPUTED_VALUE"""),2.8473407E7)</f>
        <v>28473407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IFERROR(__xludf.DUMMYFUNCTION("""COMPUTED_VALUE"""),1797.09)</f>
        <v>1797.09</v>
      </c>
      <c r="D55" s="2">
        <f>IFERROR(__xludf.DUMMYFUNCTION("""COMPUTED_VALUE"""),45370.66666666667)</f>
        <v>45370.66667</v>
      </c>
      <c r="E55" s="1">
        <f>IFERROR(__xludf.DUMMYFUNCTION("""COMPUTED_VALUE"""),1814.39)</f>
        <v>1814.39</v>
      </c>
      <c r="G55" s="2">
        <f>IFERROR(__xludf.DUMMYFUNCTION("""COMPUTED_VALUE"""),45370.66666666667)</f>
        <v>45370.66667</v>
      </c>
      <c r="H55" s="1">
        <f>IFERROR(__xludf.DUMMYFUNCTION("""COMPUTED_VALUE"""),1797.09)</f>
        <v>1797.09</v>
      </c>
      <c r="J55" s="2">
        <f>IFERROR(__xludf.DUMMYFUNCTION("""COMPUTED_VALUE"""),45370.66666666667)</f>
        <v>45370.66667</v>
      </c>
      <c r="K55" s="1">
        <f>IFERROR(__xludf.DUMMYFUNCTION("""COMPUTED_VALUE"""),1814.23)</f>
        <v>1814.23</v>
      </c>
      <c r="M55" s="2">
        <f>IFERROR(__xludf.DUMMYFUNCTION("""COMPUTED_VALUE"""),45370.66666666667)</f>
        <v>45370.66667</v>
      </c>
      <c r="N55" s="1">
        <f>IFERROR(__xludf.DUMMYFUNCTION("""COMPUTED_VALUE"""),2.7777352E7)</f>
        <v>27777352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IFERROR(__xludf.DUMMYFUNCTION("""COMPUTED_VALUE"""),1810.89)</f>
        <v>1810.89</v>
      </c>
      <c r="D56" s="2">
        <f>IFERROR(__xludf.DUMMYFUNCTION("""COMPUTED_VALUE"""),45371.66666666667)</f>
        <v>45371.66667</v>
      </c>
      <c r="E56" s="1">
        <f>IFERROR(__xludf.DUMMYFUNCTION("""COMPUTED_VALUE"""),1836.34)</f>
        <v>1836.34</v>
      </c>
      <c r="G56" s="2">
        <f>IFERROR(__xludf.DUMMYFUNCTION("""COMPUTED_VALUE"""),45371.66666666667)</f>
        <v>45371.66667</v>
      </c>
      <c r="H56" s="1">
        <f>IFERROR(__xludf.DUMMYFUNCTION("""COMPUTED_VALUE"""),1810.89)</f>
        <v>1810.89</v>
      </c>
      <c r="J56" s="2">
        <f>IFERROR(__xludf.DUMMYFUNCTION("""COMPUTED_VALUE"""),45371.66666666667)</f>
        <v>45371.66667</v>
      </c>
      <c r="K56" s="1">
        <f>IFERROR(__xludf.DUMMYFUNCTION("""COMPUTED_VALUE"""),1833.8)</f>
        <v>1833.8</v>
      </c>
      <c r="M56" s="2">
        <f>IFERROR(__xludf.DUMMYFUNCTION("""COMPUTED_VALUE"""),45371.66666666667)</f>
        <v>45371.66667</v>
      </c>
      <c r="N56" s="1">
        <f>IFERROR(__xludf.DUMMYFUNCTION("""COMPUTED_VALUE"""),3.2095738E7)</f>
        <v>32095738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IFERROR(__xludf.DUMMYFUNCTION("""COMPUTED_VALUE"""),1837.68)</f>
        <v>1837.68</v>
      </c>
      <c r="D57" s="2">
        <f>IFERROR(__xludf.DUMMYFUNCTION("""COMPUTED_VALUE"""),45372.66666666667)</f>
        <v>45372.66667</v>
      </c>
      <c r="E57" s="1">
        <f>IFERROR(__xludf.DUMMYFUNCTION("""COMPUTED_VALUE"""),1847.4)</f>
        <v>1847.4</v>
      </c>
      <c r="G57" s="2">
        <f>IFERROR(__xludf.DUMMYFUNCTION("""COMPUTED_VALUE"""),45372.66666666667)</f>
        <v>45372.66667</v>
      </c>
      <c r="H57" s="1">
        <f>IFERROR(__xludf.DUMMYFUNCTION("""COMPUTED_VALUE"""),1834.88)</f>
        <v>1834.88</v>
      </c>
      <c r="J57" s="2">
        <f>IFERROR(__xludf.DUMMYFUNCTION("""COMPUTED_VALUE"""),45372.66666666667)</f>
        <v>45372.66667</v>
      </c>
      <c r="K57" s="1">
        <f>IFERROR(__xludf.DUMMYFUNCTION("""COMPUTED_VALUE"""),1835.02)</f>
        <v>1835.02</v>
      </c>
      <c r="M57" s="2">
        <f>IFERROR(__xludf.DUMMYFUNCTION("""COMPUTED_VALUE"""),45372.66666666667)</f>
        <v>45372.66667</v>
      </c>
      <c r="N57" s="1">
        <f>IFERROR(__xludf.DUMMYFUNCTION("""COMPUTED_VALUE"""),2.4924591E7)</f>
        <v>24924591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IFERROR(__xludf.DUMMYFUNCTION("""COMPUTED_VALUE"""),1836.96)</f>
        <v>1836.96</v>
      </c>
      <c r="D58" s="2">
        <f>IFERROR(__xludf.DUMMYFUNCTION("""COMPUTED_VALUE"""),45373.66666666667)</f>
        <v>45373.66667</v>
      </c>
      <c r="E58" s="1">
        <f>IFERROR(__xludf.DUMMYFUNCTION("""COMPUTED_VALUE"""),1850.62)</f>
        <v>1850.62</v>
      </c>
      <c r="G58" s="2">
        <f>IFERROR(__xludf.DUMMYFUNCTION("""COMPUTED_VALUE"""),45373.66666666667)</f>
        <v>45373.66667</v>
      </c>
      <c r="H58" s="1">
        <f>IFERROR(__xludf.DUMMYFUNCTION("""COMPUTED_VALUE"""),1836.96)</f>
        <v>1836.96</v>
      </c>
      <c r="J58" s="2">
        <f>IFERROR(__xludf.DUMMYFUNCTION("""COMPUTED_VALUE"""),45373.66666666667)</f>
        <v>45373.66667</v>
      </c>
      <c r="K58" s="1">
        <f>IFERROR(__xludf.DUMMYFUNCTION("""COMPUTED_VALUE"""),1843.97)</f>
        <v>1843.97</v>
      </c>
      <c r="M58" s="2">
        <f>IFERROR(__xludf.DUMMYFUNCTION("""COMPUTED_VALUE"""),45373.66666666667)</f>
        <v>45373.66667</v>
      </c>
      <c r="N58" s="1">
        <f>IFERROR(__xludf.DUMMYFUNCTION("""COMPUTED_VALUE"""),2.4530729E7)</f>
        <v>24530729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IFERROR(__xludf.DUMMYFUNCTION("""COMPUTED_VALUE"""),1846.14)</f>
        <v>1846.14</v>
      </c>
      <c r="D59" s="2">
        <f>IFERROR(__xludf.DUMMYFUNCTION("""COMPUTED_VALUE"""),45376.66666666667)</f>
        <v>45376.66667</v>
      </c>
      <c r="E59" s="1">
        <f>IFERROR(__xludf.DUMMYFUNCTION("""COMPUTED_VALUE"""),1859.72)</f>
        <v>1859.72</v>
      </c>
      <c r="G59" s="2">
        <f>IFERROR(__xludf.DUMMYFUNCTION("""COMPUTED_VALUE"""),45376.66666666667)</f>
        <v>45376.66667</v>
      </c>
      <c r="H59" s="1">
        <f>IFERROR(__xludf.DUMMYFUNCTION("""COMPUTED_VALUE"""),1842.48)</f>
        <v>1842.48</v>
      </c>
      <c r="J59" s="2">
        <f>IFERROR(__xludf.DUMMYFUNCTION("""COMPUTED_VALUE"""),45376.66666666667)</f>
        <v>45376.66667</v>
      </c>
      <c r="K59" s="1">
        <f>IFERROR(__xludf.DUMMYFUNCTION("""COMPUTED_VALUE"""),1844.43)</f>
        <v>1844.43</v>
      </c>
      <c r="M59" s="2">
        <f>IFERROR(__xludf.DUMMYFUNCTION("""COMPUTED_VALUE"""),45376.66666666667)</f>
        <v>45376.66667</v>
      </c>
      <c r="N59" s="1">
        <f>IFERROR(__xludf.DUMMYFUNCTION("""COMPUTED_VALUE"""),2.6661448E7)</f>
        <v>26661448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IFERROR(__xludf.DUMMYFUNCTION("""COMPUTED_VALUE"""),1846.09)</f>
        <v>1846.09</v>
      </c>
      <c r="D60" s="2">
        <f>IFERROR(__xludf.DUMMYFUNCTION("""COMPUTED_VALUE"""),45377.66666666667)</f>
        <v>45377.66667</v>
      </c>
      <c r="E60" s="1">
        <f>IFERROR(__xludf.DUMMYFUNCTION("""COMPUTED_VALUE"""),1848.57)</f>
        <v>1848.57</v>
      </c>
      <c r="G60" s="2">
        <f>IFERROR(__xludf.DUMMYFUNCTION("""COMPUTED_VALUE"""),45377.66666666667)</f>
        <v>45377.66667</v>
      </c>
      <c r="H60" s="1">
        <f>IFERROR(__xludf.DUMMYFUNCTION("""COMPUTED_VALUE"""),1839.8)</f>
        <v>1839.8</v>
      </c>
      <c r="J60" s="2">
        <f>IFERROR(__xludf.DUMMYFUNCTION("""COMPUTED_VALUE"""),45377.66666666667)</f>
        <v>45377.66667</v>
      </c>
      <c r="K60" s="1">
        <f>IFERROR(__xludf.DUMMYFUNCTION("""COMPUTED_VALUE"""),1840.24)</f>
        <v>1840.24</v>
      </c>
      <c r="M60" s="2">
        <f>IFERROR(__xludf.DUMMYFUNCTION("""COMPUTED_VALUE"""),45377.66666666667)</f>
        <v>45377.66667</v>
      </c>
      <c r="N60" s="1">
        <f>IFERROR(__xludf.DUMMYFUNCTION("""COMPUTED_VALUE"""),2.261453E7)</f>
        <v>22614530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IFERROR(__xludf.DUMMYFUNCTION("""COMPUTED_VALUE"""),1845.04)</f>
        <v>1845.04</v>
      </c>
      <c r="D61" s="2">
        <f>IFERROR(__xludf.DUMMYFUNCTION("""COMPUTED_VALUE"""),45378.66666666667)</f>
        <v>45378.66667</v>
      </c>
      <c r="E61" s="1">
        <f>IFERROR(__xludf.DUMMYFUNCTION("""COMPUTED_VALUE"""),1867.29)</f>
        <v>1867.29</v>
      </c>
      <c r="G61" s="2">
        <f>IFERROR(__xludf.DUMMYFUNCTION("""COMPUTED_VALUE"""),45378.66666666667)</f>
        <v>45378.66667</v>
      </c>
      <c r="H61" s="1">
        <f>IFERROR(__xludf.DUMMYFUNCTION("""COMPUTED_VALUE"""),1845.04)</f>
        <v>1845.04</v>
      </c>
      <c r="J61" s="2">
        <f>IFERROR(__xludf.DUMMYFUNCTION("""COMPUTED_VALUE"""),45378.66666666667)</f>
        <v>45378.66667</v>
      </c>
      <c r="K61" s="1">
        <f>IFERROR(__xludf.DUMMYFUNCTION("""COMPUTED_VALUE"""),1867.19)</f>
        <v>1867.19</v>
      </c>
      <c r="M61" s="2">
        <f>IFERROR(__xludf.DUMMYFUNCTION("""COMPUTED_VALUE"""),45378.66666666667)</f>
        <v>45378.66667</v>
      </c>
      <c r="N61" s="1">
        <f>IFERROR(__xludf.DUMMYFUNCTION("""COMPUTED_VALUE"""),2.660101E7)</f>
        <v>26601010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IFERROR(__xludf.DUMMYFUNCTION("""COMPUTED_VALUE"""),1868.08)</f>
        <v>1868.08</v>
      </c>
      <c r="D62" s="2">
        <f>IFERROR(__xludf.DUMMYFUNCTION("""COMPUTED_VALUE"""),45379.66666666667)</f>
        <v>45379.66667</v>
      </c>
      <c r="E62" s="1">
        <f>IFERROR(__xludf.DUMMYFUNCTION("""COMPUTED_VALUE"""),1872.82)</f>
        <v>1872.82</v>
      </c>
      <c r="G62" s="2">
        <f>IFERROR(__xludf.DUMMYFUNCTION("""COMPUTED_VALUE"""),45379.66666666667)</f>
        <v>45379.66667</v>
      </c>
      <c r="H62" s="1">
        <f>IFERROR(__xludf.DUMMYFUNCTION("""COMPUTED_VALUE"""),1866.29)</f>
        <v>1866.29</v>
      </c>
      <c r="J62" s="2">
        <f>IFERROR(__xludf.DUMMYFUNCTION("""COMPUTED_VALUE"""),45379.66666666667)</f>
        <v>45379.66667</v>
      </c>
      <c r="K62" s="1">
        <f>IFERROR(__xludf.DUMMYFUNCTION("""COMPUTED_VALUE"""),1868.04)</f>
        <v>1868.04</v>
      </c>
      <c r="M62" s="2">
        <f>IFERROR(__xludf.DUMMYFUNCTION("""COMPUTED_VALUE"""),45379.66666666667)</f>
        <v>45379.66667</v>
      </c>
      <c r="N62" s="1">
        <f>IFERROR(__xludf.DUMMYFUNCTION("""COMPUTED_VALUE"""),2.6611007E7)</f>
        <v>26611007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IFERROR(__xludf.DUMMYFUNCTION("""COMPUTED_VALUE"""),1866.38)</f>
        <v>1866.38</v>
      </c>
      <c r="D63" s="2">
        <f>IFERROR(__xludf.DUMMYFUNCTION("""COMPUTED_VALUE"""),45383.66666666667)</f>
        <v>45383.66667</v>
      </c>
      <c r="E63" s="1">
        <f>IFERROR(__xludf.DUMMYFUNCTION("""COMPUTED_VALUE"""),1873.05)</f>
        <v>1873.05</v>
      </c>
      <c r="G63" s="2">
        <f>IFERROR(__xludf.DUMMYFUNCTION("""COMPUTED_VALUE"""),45383.66666666667)</f>
        <v>45383.66667</v>
      </c>
      <c r="H63" s="1">
        <f>IFERROR(__xludf.DUMMYFUNCTION("""COMPUTED_VALUE"""),1853.21)</f>
        <v>1853.21</v>
      </c>
      <c r="J63" s="2">
        <f>IFERROR(__xludf.DUMMYFUNCTION("""COMPUTED_VALUE"""),45383.66666666667)</f>
        <v>45383.66667</v>
      </c>
      <c r="K63" s="1">
        <f>IFERROR(__xludf.DUMMYFUNCTION("""COMPUTED_VALUE"""),1855.83)</f>
        <v>1855.83</v>
      </c>
      <c r="M63" s="2">
        <f>IFERROR(__xludf.DUMMYFUNCTION("""COMPUTED_VALUE"""),45383.66666666667)</f>
        <v>45383.66667</v>
      </c>
      <c r="N63" s="1">
        <f>IFERROR(__xludf.DUMMYFUNCTION("""COMPUTED_VALUE"""),2.6193513E7)</f>
        <v>26193513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IFERROR(__xludf.DUMMYFUNCTION("""COMPUTED_VALUE"""),1853.55)</f>
        <v>1853.55</v>
      </c>
      <c r="D64" s="2">
        <f>IFERROR(__xludf.DUMMYFUNCTION("""COMPUTED_VALUE"""),45384.66666666667)</f>
        <v>45384.66667</v>
      </c>
      <c r="E64" s="1">
        <f>IFERROR(__xludf.DUMMYFUNCTION("""COMPUTED_VALUE"""),1853.88)</f>
        <v>1853.88</v>
      </c>
      <c r="G64" s="2">
        <f>IFERROR(__xludf.DUMMYFUNCTION("""COMPUTED_VALUE"""),45384.66666666667)</f>
        <v>45384.66667</v>
      </c>
      <c r="H64" s="1">
        <f>IFERROR(__xludf.DUMMYFUNCTION("""COMPUTED_VALUE"""),1845.5)</f>
        <v>1845.5</v>
      </c>
      <c r="J64" s="2">
        <f>IFERROR(__xludf.DUMMYFUNCTION("""COMPUTED_VALUE"""),45384.66666666667)</f>
        <v>45384.66667</v>
      </c>
      <c r="K64" s="1">
        <f>IFERROR(__xludf.DUMMYFUNCTION("""COMPUTED_VALUE"""),1848.85)</f>
        <v>1848.85</v>
      </c>
      <c r="M64" s="2">
        <f>IFERROR(__xludf.DUMMYFUNCTION("""COMPUTED_VALUE"""),45384.66666666667)</f>
        <v>45384.66667</v>
      </c>
      <c r="N64" s="1">
        <f>IFERROR(__xludf.DUMMYFUNCTION("""COMPUTED_VALUE"""),2.4806223E7)</f>
        <v>24806223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IFERROR(__xludf.DUMMYFUNCTION("""COMPUTED_VALUE"""),1848.07)</f>
        <v>1848.07</v>
      </c>
      <c r="D65" s="2">
        <f>IFERROR(__xludf.DUMMYFUNCTION("""COMPUTED_VALUE"""),45385.66666666667)</f>
        <v>45385.66667</v>
      </c>
      <c r="E65" s="1">
        <f>IFERROR(__xludf.DUMMYFUNCTION("""COMPUTED_VALUE"""),1873.73)</f>
        <v>1873.73</v>
      </c>
      <c r="G65" s="2">
        <f>IFERROR(__xludf.DUMMYFUNCTION("""COMPUTED_VALUE"""),45385.66666666667)</f>
        <v>45385.66667</v>
      </c>
      <c r="H65" s="1">
        <f>IFERROR(__xludf.DUMMYFUNCTION("""COMPUTED_VALUE"""),1848.07)</f>
        <v>1848.07</v>
      </c>
      <c r="J65" s="2">
        <f>IFERROR(__xludf.DUMMYFUNCTION("""COMPUTED_VALUE"""),45385.66666666667)</f>
        <v>45385.66667</v>
      </c>
      <c r="K65" s="1">
        <f>IFERROR(__xludf.DUMMYFUNCTION("""COMPUTED_VALUE"""),1862.43)</f>
        <v>1862.43</v>
      </c>
      <c r="M65" s="2">
        <f>IFERROR(__xludf.DUMMYFUNCTION("""COMPUTED_VALUE"""),45385.66666666667)</f>
        <v>45385.66667</v>
      </c>
      <c r="N65" s="1">
        <f>IFERROR(__xludf.DUMMYFUNCTION("""COMPUTED_VALUE"""),4.986539E7)</f>
        <v>49865390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IFERROR(__xludf.DUMMYFUNCTION("""COMPUTED_VALUE"""),1870.62)</f>
        <v>1870.62</v>
      </c>
      <c r="D66" s="2">
        <f>IFERROR(__xludf.DUMMYFUNCTION("""COMPUTED_VALUE"""),45386.66666666667)</f>
        <v>45386.66667</v>
      </c>
      <c r="E66" s="1">
        <f>IFERROR(__xludf.DUMMYFUNCTION("""COMPUTED_VALUE"""),1892.9)</f>
        <v>1892.9</v>
      </c>
      <c r="G66" s="2">
        <f>IFERROR(__xludf.DUMMYFUNCTION("""COMPUTED_VALUE"""),45386.66666666667)</f>
        <v>45386.66667</v>
      </c>
      <c r="H66" s="1">
        <f>IFERROR(__xludf.DUMMYFUNCTION("""COMPUTED_VALUE"""),1867.54)</f>
        <v>1867.54</v>
      </c>
      <c r="J66" s="2">
        <f>IFERROR(__xludf.DUMMYFUNCTION("""COMPUTED_VALUE"""),45386.66666666667)</f>
        <v>45386.66667</v>
      </c>
      <c r="K66" s="1">
        <f>IFERROR(__xludf.DUMMYFUNCTION("""COMPUTED_VALUE"""),1872.7)</f>
        <v>1872.7</v>
      </c>
      <c r="M66" s="2">
        <f>IFERROR(__xludf.DUMMYFUNCTION("""COMPUTED_VALUE"""),45386.66666666667)</f>
        <v>45386.66667</v>
      </c>
      <c r="N66" s="1">
        <f>IFERROR(__xludf.DUMMYFUNCTION("""COMPUTED_VALUE"""),4.7575792E7)</f>
        <v>47575792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IFERROR(__xludf.DUMMYFUNCTION("""COMPUTED_VALUE"""),1874.42)</f>
        <v>1874.42</v>
      </c>
      <c r="D67" s="2">
        <f>IFERROR(__xludf.DUMMYFUNCTION("""COMPUTED_VALUE"""),45387.66666666667)</f>
        <v>45387.66667</v>
      </c>
      <c r="E67" s="1">
        <f>IFERROR(__xludf.DUMMYFUNCTION("""COMPUTED_VALUE"""),1907.92)</f>
        <v>1907.92</v>
      </c>
      <c r="G67" s="2">
        <f>IFERROR(__xludf.DUMMYFUNCTION("""COMPUTED_VALUE"""),45387.66666666667)</f>
        <v>45387.66667</v>
      </c>
      <c r="H67" s="1">
        <f>IFERROR(__xludf.DUMMYFUNCTION("""COMPUTED_VALUE"""),1874.42)</f>
        <v>1874.42</v>
      </c>
      <c r="J67" s="2">
        <f>IFERROR(__xludf.DUMMYFUNCTION("""COMPUTED_VALUE"""),45387.66666666667)</f>
        <v>45387.66667</v>
      </c>
      <c r="K67" s="1">
        <f>IFERROR(__xludf.DUMMYFUNCTION("""COMPUTED_VALUE"""),1907.22)</f>
        <v>1907.22</v>
      </c>
      <c r="M67" s="2">
        <f>IFERROR(__xludf.DUMMYFUNCTION("""COMPUTED_VALUE"""),45387.66666666667)</f>
        <v>45387.66667</v>
      </c>
      <c r="N67" s="1">
        <f>IFERROR(__xludf.DUMMYFUNCTION("""COMPUTED_VALUE"""),4.0158512E7)</f>
        <v>40158512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IFERROR(__xludf.DUMMYFUNCTION("""COMPUTED_VALUE"""),1911.28)</f>
        <v>1911.28</v>
      </c>
      <c r="D68" s="2">
        <f>IFERROR(__xludf.DUMMYFUNCTION("""COMPUTED_VALUE"""),45390.66666666667)</f>
        <v>45390.66667</v>
      </c>
      <c r="E68" s="1">
        <f>IFERROR(__xludf.DUMMYFUNCTION("""COMPUTED_VALUE"""),1914.64)</f>
        <v>1914.64</v>
      </c>
      <c r="G68" s="2">
        <f>IFERROR(__xludf.DUMMYFUNCTION("""COMPUTED_VALUE"""),45390.66666666667)</f>
        <v>45390.66667</v>
      </c>
      <c r="H68" s="1">
        <f>IFERROR(__xludf.DUMMYFUNCTION("""COMPUTED_VALUE"""),1899.94)</f>
        <v>1899.94</v>
      </c>
      <c r="J68" s="2">
        <f>IFERROR(__xludf.DUMMYFUNCTION("""COMPUTED_VALUE"""),45390.66666666667)</f>
        <v>45390.66667</v>
      </c>
      <c r="K68" s="1">
        <f>IFERROR(__xludf.DUMMYFUNCTION("""COMPUTED_VALUE"""),1903.68)</f>
        <v>1903.68</v>
      </c>
      <c r="M68" s="2">
        <f>IFERROR(__xludf.DUMMYFUNCTION("""COMPUTED_VALUE"""),45390.66666666667)</f>
        <v>45390.66667</v>
      </c>
      <c r="N68" s="1">
        <f>IFERROR(__xludf.DUMMYFUNCTION("""COMPUTED_VALUE"""),3.8483322E7)</f>
        <v>38483322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IFERROR(__xludf.DUMMYFUNCTION("""COMPUTED_VALUE"""),1903.42)</f>
        <v>1903.42</v>
      </c>
      <c r="D69" s="2">
        <f>IFERROR(__xludf.DUMMYFUNCTION("""COMPUTED_VALUE"""),45391.66666666667)</f>
        <v>45391.66667</v>
      </c>
      <c r="E69" s="1">
        <f>IFERROR(__xludf.DUMMYFUNCTION("""COMPUTED_VALUE"""),1904.38)</f>
        <v>1904.38</v>
      </c>
      <c r="G69" s="2">
        <f>IFERROR(__xludf.DUMMYFUNCTION("""COMPUTED_VALUE"""),45391.66666666667)</f>
        <v>45391.66667</v>
      </c>
      <c r="H69" s="1">
        <f>IFERROR(__xludf.DUMMYFUNCTION("""COMPUTED_VALUE"""),1868.95)</f>
        <v>1868.95</v>
      </c>
      <c r="J69" s="2">
        <f>IFERROR(__xludf.DUMMYFUNCTION("""COMPUTED_VALUE"""),45391.66666666667)</f>
        <v>45391.66667</v>
      </c>
      <c r="K69" s="1">
        <f>IFERROR(__xludf.DUMMYFUNCTION("""COMPUTED_VALUE"""),1882.16)</f>
        <v>1882.16</v>
      </c>
      <c r="M69" s="2">
        <f>IFERROR(__xludf.DUMMYFUNCTION("""COMPUTED_VALUE"""),45391.66666666667)</f>
        <v>45391.66667</v>
      </c>
      <c r="N69" s="1">
        <f>IFERROR(__xludf.DUMMYFUNCTION("""COMPUTED_VALUE"""),4.3186428E7)</f>
        <v>43186428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IFERROR(__xludf.DUMMYFUNCTION("""COMPUTED_VALUE"""),1873.87)</f>
        <v>1873.87</v>
      </c>
      <c r="D70" s="2">
        <f>IFERROR(__xludf.DUMMYFUNCTION("""COMPUTED_VALUE"""),45392.66666666667)</f>
        <v>45392.66667</v>
      </c>
      <c r="E70" s="1">
        <f>IFERROR(__xludf.DUMMYFUNCTION("""COMPUTED_VALUE"""),1887.4)</f>
        <v>1887.4</v>
      </c>
      <c r="G70" s="2">
        <f>IFERROR(__xludf.DUMMYFUNCTION("""COMPUTED_VALUE"""),45392.66666666667)</f>
        <v>45392.66667</v>
      </c>
      <c r="H70" s="1">
        <f>IFERROR(__xludf.DUMMYFUNCTION("""COMPUTED_VALUE"""),1862.45)</f>
        <v>1862.45</v>
      </c>
      <c r="J70" s="2">
        <f>IFERROR(__xludf.DUMMYFUNCTION("""COMPUTED_VALUE"""),45392.66666666667)</f>
        <v>45392.66667</v>
      </c>
      <c r="K70" s="1">
        <f>IFERROR(__xludf.DUMMYFUNCTION("""COMPUTED_VALUE"""),1884.53)</f>
        <v>1884.53</v>
      </c>
      <c r="M70" s="2">
        <f>IFERROR(__xludf.DUMMYFUNCTION("""COMPUTED_VALUE"""),45392.66666666667)</f>
        <v>45392.66667</v>
      </c>
      <c r="N70" s="1">
        <f>IFERROR(__xludf.DUMMYFUNCTION("""COMPUTED_VALUE"""),4.0471744E7)</f>
        <v>40471744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IFERROR(__xludf.DUMMYFUNCTION("""COMPUTED_VALUE"""),1884.54)</f>
        <v>1884.54</v>
      </c>
      <c r="D71" s="2">
        <f>IFERROR(__xludf.DUMMYFUNCTION("""COMPUTED_VALUE"""),45393.66666666667)</f>
        <v>45393.66667</v>
      </c>
      <c r="E71" s="1">
        <f>IFERROR(__xludf.DUMMYFUNCTION("""COMPUTED_VALUE"""),1892.67)</f>
        <v>1892.67</v>
      </c>
      <c r="G71" s="2">
        <f>IFERROR(__xludf.DUMMYFUNCTION("""COMPUTED_VALUE"""),45393.66666666667)</f>
        <v>45393.66667</v>
      </c>
      <c r="H71" s="1">
        <f>IFERROR(__xludf.DUMMYFUNCTION("""COMPUTED_VALUE"""),1865.18)</f>
        <v>1865.18</v>
      </c>
      <c r="J71" s="2">
        <f>IFERROR(__xludf.DUMMYFUNCTION("""COMPUTED_VALUE"""),45393.66666666667)</f>
        <v>45393.66667</v>
      </c>
      <c r="K71" s="1">
        <f>IFERROR(__xludf.DUMMYFUNCTION("""COMPUTED_VALUE"""),1884.95)</f>
        <v>1884.95</v>
      </c>
      <c r="M71" s="2">
        <f>IFERROR(__xludf.DUMMYFUNCTION("""COMPUTED_VALUE"""),45393.66666666667)</f>
        <v>45393.66667</v>
      </c>
      <c r="N71" s="1">
        <f>IFERROR(__xludf.DUMMYFUNCTION("""COMPUTED_VALUE"""),3.2197836E7)</f>
        <v>32197836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IFERROR(__xludf.DUMMYFUNCTION("""COMPUTED_VALUE"""),1885.48)</f>
        <v>1885.48</v>
      </c>
      <c r="D72" s="2">
        <f>IFERROR(__xludf.DUMMYFUNCTION("""COMPUTED_VALUE"""),45394.66666666667)</f>
        <v>45394.66667</v>
      </c>
      <c r="E72" s="1">
        <f>IFERROR(__xludf.DUMMYFUNCTION("""COMPUTED_VALUE"""),1891.33)</f>
        <v>1891.33</v>
      </c>
      <c r="G72" s="2">
        <f>IFERROR(__xludf.DUMMYFUNCTION("""COMPUTED_VALUE"""),45394.66666666667)</f>
        <v>45394.66667</v>
      </c>
      <c r="H72" s="1">
        <f>IFERROR(__xludf.DUMMYFUNCTION("""COMPUTED_VALUE"""),1857.33)</f>
        <v>1857.33</v>
      </c>
      <c r="J72" s="2">
        <f>IFERROR(__xludf.DUMMYFUNCTION("""COMPUTED_VALUE"""),45394.66666666667)</f>
        <v>45394.66667</v>
      </c>
      <c r="K72" s="1">
        <f>IFERROR(__xludf.DUMMYFUNCTION("""COMPUTED_VALUE"""),1862.93)</f>
        <v>1862.93</v>
      </c>
      <c r="M72" s="2">
        <f>IFERROR(__xludf.DUMMYFUNCTION("""COMPUTED_VALUE"""),45394.66666666667)</f>
        <v>45394.66667</v>
      </c>
      <c r="N72" s="1">
        <f>IFERROR(__xludf.DUMMYFUNCTION("""COMPUTED_VALUE"""),3.5211025E7)</f>
        <v>35211025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IFERROR(__xludf.DUMMYFUNCTION("""COMPUTED_VALUE"""),1877.12)</f>
        <v>1877.12</v>
      </c>
      <c r="D73" s="2">
        <f>IFERROR(__xludf.DUMMYFUNCTION("""COMPUTED_VALUE"""),45397.66666666667)</f>
        <v>45397.66667</v>
      </c>
      <c r="E73" s="1">
        <f>IFERROR(__xludf.DUMMYFUNCTION("""COMPUTED_VALUE"""),1891.8)</f>
        <v>1891.8</v>
      </c>
      <c r="G73" s="2">
        <f>IFERROR(__xludf.DUMMYFUNCTION("""COMPUTED_VALUE"""),45397.66666666667)</f>
        <v>45397.66667</v>
      </c>
      <c r="H73" s="1">
        <f>IFERROR(__xludf.DUMMYFUNCTION("""COMPUTED_VALUE"""),1849.58)</f>
        <v>1849.58</v>
      </c>
      <c r="J73" s="2">
        <f>IFERROR(__xludf.DUMMYFUNCTION("""COMPUTED_VALUE"""),45397.66666666667)</f>
        <v>45397.66667</v>
      </c>
      <c r="K73" s="1">
        <f>IFERROR(__xludf.DUMMYFUNCTION("""COMPUTED_VALUE"""),1852.99)</f>
        <v>1852.99</v>
      </c>
      <c r="M73" s="2">
        <f>IFERROR(__xludf.DUMMYFUNCTION("""COMPUTED_VALUE"""),45397.66666666667)</f>
        <v>45397.66667</v>
      </c>
      <c r="N73" s="1">
        <f>IFERROR(__xludf.DUMMYFUNCTION("""COMPUTED_VALUE"""),3.6856635E7)</f>
        <v>36856635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IFERROR(__xludf.DUMMYFUNCTION("""COMPUTED_VALUE"""),1854.17)</f>
        <v>1854.17</v>
      </c>
      <c r="D74" s="2">
        <f>IFERROR(__xludf.DUMMYFUNCTION("""COMPUTED_VALUE"""),45398.66666666667)</f>
        <v>45398.66667</v>
      </c>
      <c r="E74" s="1">
        <f>IFERROR(__xludf.DUMMYFUNCTION("""COMPUTED_VALUE"""),1874.45)</f>
        <v>1874.45</v>
      </c>
      <c r="G74" s="2">
        <f>IFERROR(__xludf.DUMMYFUNCTION("""COMPUTED_VALUE"""),45398.66666666667)</f>
        <v>45398.66667</v>
      </c>
      <c r="H74" s="1">
        <f>IFERROR(__xludf.DUMMYFUNCTION("""COMPUTED_VALUE"""),1854.17)</f>
        <v>1854.17</v>
      </c>
      <c r="J74" s="2">
        <f>IFERROR(__xludf.DUMMYFUNCTION("""COMPUTED_VALUE"""),45398.66666666667)</f>
        <v>45398.66667</v>
      </c>
      <c r="K74" s="1">
        <f>IFERROR(__xludf.DUMMYFUNCTION("""COMPUTED_VALUE"""),1868.81)</f>
        <v>1868.81</v>
      </c>
      <c r="M74" s="2">
        <f>IFERROR(__xludf.DUMMYFUNCTION("""COMPUTED_VALUE"""),45398.66666666667)</f>
        <v>45398.66667</v>
      </c>
      <c r="N74" s="1">
        <f>IFERROR(__xludf.DUMMYFUNCTION("""COMPUTED_VALUE"""),3.4098613E7)</f>
        <v>34098613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IFERROR(__xludf.DUMMYFUNCTION("""COMPUTED_VALUE"""),1872.23)</f>
        <v>1872.23</v>
      </c>
      <c r="D75" s="2">
        <f>IFERROR(__xludf.DUMMYFUNCTION("""COMPUTED_VALUE"""),45399.66666666667)</f>
        <v>45399.66667</v>
      </c>
      <c r="E75" s="1">
        <f>IFERROR(__xludf.DUMMYFUNCTION("""COMPUTED_VALUE"""),1880.46)</f>
        <v>1880.46</v>
      </c>
      <c r="G75" s="2">
        <f>IFERROR(__xludf.DUMMYFUNCTION("""COMPUTED_VALUE"""),45399.66666666667)</f>
        <v>45399.66667</v>
      </c>
      <c r="H75" s="1">
        <f>IFERROR(__xludf.DUMMYFUNCTION("""COMPUTED_VALUE"""),1851.06)</f>
        <v>1851.06</v>
      </c>
      <c r="J75" s="2">
        <f>IFERROR(__xludf.DUMMYFUNCTION("""COMPUTED_VALUE"""),45399.66666666667)</f>
        <v>45399.66667</v>
      </c>
      <c r="K75" s="1">
        <f>IFERROR(__xludf.DUMMYFUNCTION("""COMPUTED_VALUE"""),1865.5)</f>
        <v>1865.5</v>
      </c>
      <c r="M75" s="2">
        <f>IFERROR(__xludf.DUMMYFUNCTION("""COMPUTED_VALUE"""),45399.66666666667)</f>
        <v>45399.66667</v>
      </c>
      <c r="N75" s="1">
        <f>IFERROR(__xludf.DUMMYFUNCTION("""COMPUTED_VALUE"""),3.1211523E7)</f>
        <v>31211523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IFERROR(__xludf.DUMMYFUNCTION("""COMPUTED_VALUE"""),1864.78)</f>
        <v>1864.78</v>
      </c>
      <c r="D76" s="2">
        <f>IFERROR(__xludf.DUMMYFUNCTION("""COMPUTED_VALUE"""),45400.66666666667)</f>
        <v>45400.66667</v>
      </c>
      <c r="E76" s="1">
        <f>IFERROR(__xludf.DUMMYFUNCTION("""COMPUTED_VALUE"""),1882.17)</f>
        <v>1882.17</v>
      </c>
      <c r="G76" s="2">
        <f>IFERROR(__xludf.DUMMYFUNCTION("""COMPUTED_VALUE"""),45400.66666666667)</f>
        <v>45400.66667</v>
      </c>
      <c r="H76" s="1">
        <f>IFERROR(__xludf.DUMMYFUNCTION("""COMPUTED_VALUE"""),1857.15)</f>
        <v>1857.15</v>
      </c>
      <c r="J76" s="2">
        <f>IFERROR(__xludf.DUMMYFUNCTION("""COMPUTED_VALUE"""),45400.66666666667)</f>
        <v>45400.66667</v>
      </c>
      <c r="K76" s="1">
        <f>IFERROR(__xludf.DUMMYFUNCTION("""COMPUTED_VALUE"""),1857.66)</f>
        <v>1857.66</v>
      </c>
      <c r="M76" s="2">
        <f>IFERROR(__xludf.DUMMYFUNCTION("""COMPUTED_VALUE"""),45400.66666666667)</f>
        <v>45400.66667</v>
      </c>
      <c r="N76" s="1">
        <f>IFERROR(__xludf.DUMMYFUNCTION("""COMPUTED_VALUE"""),2.5081508E7)</f>
        <v>25081508</v>
      </c>
    </row>
    <row r="77">
      <c r="A77" s="2">
        <f>IFERROR(__xludf.DUMMYFUNCTION("""COMPUTED_VALUE"""),45401.66666666667)</f>
        <v>45401.66667</v>
      </c>
      <c r="B77" s="1">
        <f>IFERROR(__xludf.DUMMYFUNCTION("""COMPUTED_VALUE"""),1861.74)</f>
        <v>1861.74</v>
      </c>
      <c r="D77" s="2">
        <f>IFERROR(__xludf.DUMMYFUNCTION("""COMPUTED_VALUE"""),45401.66666666667)</f>
        <v>45401.66667</v>
      </c>
      <c r="E77" s="1">
        <f>IFERROR(__xludf.DUMMYFUNCTION("""COMPUTED_VALUE"""),1873.72)</f>
        <v>1873.72</v>
      </c>
      <c r="G77" s="2">
        <f>IFERROR(__xludf.DUMMYFUNCTION("""COMPUTED_VALUE"""),45401.66666666667)</f>
        <v>45401.66667</v>
      </c>
      <c r="H77" s="1">
        <f>IFERROR(__xludf.DUMMYFUNCTION("""COMPUTED_VALUE"""),1851.0)</f>
        <v>1851</v>
      </c>
      <c r="J77" s="2">
        <f>IFERROR(__xludf.DUMMYFUNCTION("""COMPUTED_VALUE"""),45401.66666666667)</f>
        <v>45401.66667</v>
      </c>
      <c r="K77" s="1">
        <f>IFERROR(__xludf.DUMMYFUNCTION("""COMPUTED_VALUE"""),1854.59)</f>
        <v>1854.59</v>
      </c>
      <c r="M77" s="2">
        <f>IFERROR(__xludf.DUMMYFUNCTION("""COMPUTED_VALUE"""),45401.66666666667)</f>
        <v>45401.66667</v>
      </c>
      <c r="N77" s="1">
        <f>IFERROR(__xludf.DUMMYFUNCTION("""COMPUTED_VALUE"""),3.7277032E7)</f>
        <v>37277032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IFERROR(__xludf.DUMMYFUNCTION("""COMPUTED_VALUE"""),1858.0)</f>
        <v>1858</v>
      </c>
      <c r="D78" s="2">
        <f>IFERROR(__xludf.DUMMYFUNCTION("""COMPUTED_VALUE"""),45404.66666666667)</f>
        <v>45404.66667</v>
      </c>
      <c r="E78" s="1">
        <f>IFERROR(__xludf.DUMMYFUNCTION("""COMPUTED_VALUE"""),1880.33)</f>
        <v>1880.33</v>
      </c>
      <c r="G78" s="2">
        <f>IFERROR(__xludf.DUMMYFUNCTION("""COMPUTED_VALUE"""),45404.66666666667)</f>
        <v>45404.66667</v>
      </c>
      <c r="H78" s="1">
        <f>IFERROR(__xludf.DUMMYFUNCTION("""COMPUTED_VALUE"""),1858.0)</f>
        <v>1858</v>
      </c>
      <c r="J78" s="2">
        <f>IFERROR(__xludf.DUMMYFUNCTION("""COMPUTED_VALUE"""),45404.66666666667)</f>
        <v>45404.66667</v>
      </c>
      <c r="K78" s="1">
        <f>IFERROR(__xludf.DUMMYFUNCTION("""COMPUTED_VALUE"""),1866.9)</f>
        <v>1866.9</v>
      </c>
      <c r="M78" s="2">
        <f>IFERROR(__xludf.DUMMYFUNCTION("""COMPUTED_VALUE"""),45404.66666666667)</f>
        <v>45404.66667</v>
      </c>
      <c r="N78" s="1">
        <f>IFERROR(__xludf.DUMMYFUNCTION("""COMPUTED_VALUE"""),3.1816148E7)</f>
        <v>31816148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IFERROR(__xludf.DUMMYFUNCTION("""COMPUTED_VALUE"""),1870.48)</f>
        <v>1870.48</v>
      </c>
      <c r="D79" s="2">
        <f>IFERROR(__xludf.DUMMYFUNCTION("""COMPUTED_VALUE"""),45405.66666666667)</f>
        <v>45405.66667</v>
      </c>
      <c r="E79" s="1">
        <f>IFERROR(__xludf.DUMMYFUNCTION("""COMPUTED_VALUE"""),1908.91)</f>
        <v>1908.91</v>
      </c>
      <c r="G79" s="2">
        <f>IFERROR(__xludf.DUMMYFUNCTION("""COMPUTED_VALUE"""),45405.66666666667)</f>
        <v>45405.66667</v>
      </c>
      <c r="H79" s="1">
        <f>IFERROR(__xludf.DUMMYFUNCTION("""COMPUTED_VALUE"""),1870.48)</f>
        <v>1870.48</v>
      </c>
      <c r="J79" s="2">
        <f>IFERROR(__xludf.DUMMYFUNCTION("""COMPUTED_VALUE"""),45405.66666666667)</f>
        <v>45405.66667</v>
      </c>
      <c r="K79" s="1">
        <f>IFERROR(__xludf.DUMMYFUNCTION("""COMPUTED_VALUE"""),1905.57)</f>
        <v>1905.57</v>
      </c>
      <c r="M79" s="2">
        <f>IFERROR(__xludf.DUMMYFUNCTION("""COMPUTED_VALUE"""),45405.66666666667)</f>
        <v>45405.66667</v>
      </c>
      <c r="N79" s="1">
        <f>IFERROR(__xludf.DUMMYFUNCTION("""COMPUTED_VALUE"""),4.9722144E7)</f>
        <v>49722144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IFERROR(__xludf.DUMMYFUNCTION("""COMPUTED_VALUE"""),1918.44)</f>
        <v>1918.44</v>
      </c>
      <c r="D80" s="2">
        <f>IFERROR(__xludf.DUMMYFUNCTION("""COMPUTED_VALUE"""),45406.66666666667)</f>
        <v>45406.66667</v>
      </c>
      <c r="E80" s="1">
        <f>IFERROR(__xludf.DUMMYFUNCTION("""COMPUTED_VALUE"""),1918.44)</f>
        <v>1918.44</v>
      </c>
      <c r="G80" s="2">
        <f>IFERROR(__xludf.DUMMYFUNCTION("""COMPUTED_VALUE"""),45406.66666666667)</f>
        <v>45406.66667</v>
      </c>
      <c r="H80" s="1">
        <f>IFERROR(__xludf.DUMMYFUNCTION("""COMPUTED_VALUE"""),1869.48)</f>
        <v>1869.48</v>
      </c>
      <c r="J80" s="2">
        <f>IFERROR(__xludf.DUMMYFUNCTION("""COMPUTED_VALUE"""),45406.66666666667)</f>
        <v>45406.66667</v>
      </c>
      <c r="K80" s="1">
        <f>IFERROR(__xludf.DUMMYFUNCTION("""COMPUTED_VALUE"""),1883.56)</f>
        <v>1883.56</v>
      </c>
      <c r="M80" s="2">
        <f>IFERROR(__xludf.DUMMYFUNCTION("""COMPUTED_VALUE"""),45406.66666666667)</f>
        <v>45406.66667</v>
      </c>
      <c r="N80" s="1">
        <f>IFERROR(__xludf.DUMMYFUNCTION("""COMPUTED_VALUE"""),5.4684139E7)</f>
        <v>54684139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IFERROR(__xludf.DUMMYFUNCTION("""COMPUTED_VALUE"""),1874.99)</f>
        <v>1874.99</v>
      </c>
      <c r="D81" s="2">
        <f>IFERROR(__xludf.DUMMYFUNCTION("""COMPUTED_VALUE"""),45407.66666666667)</f>
        <v>45407.66667</v>
      </c>
      <c r="E81" s="1">
        <f>IFERROR(__xludf.DUMMYFUNCTION("""COMPUTED_VALUE"""),1905.83)</f>
        <v>1905.83</v>
      </c>
      <c r="G81" s="2">
        <f>IFERROR(__xludf.DUMMYFUNCTION("""COMPUTED_VALUE"""),45407.66666666667)</f>
        <v>45407.66667</v>
      </c>
      <c r="H81" s="1">
        <f>IFERROR(__xludf.DUMMYFUNCTION("""COMPUTED_VALUE"""),1869.17)</f>
        <v>1869.17</v>
      </c>
      <c r="J81" s="2">
        <f>IFERROR(__xludf.DUMMYFUNCTION("""COMPUTED_VALUE"""),45407.66666666667)</f>
        <v>45407.66667</v>
      </c>
      <c r="K81" s="1">
        <f>IFERROR(__xludf.DUMMYFUNCTION("""COMPUTED_VALUE"""),1901.45)</f>
        <v>1901.45</v>
      </c>
      <c r="M81" s="2">
        <f>IFERROR(__xludf.DUMMYFUNCTION("""COMPUTED_VALUE"""),45407.66666666667)</f>
        <v>45407.66667</v>
      </c>
      <c r="N81" s="1">
        <f>IFERROR(__xludf.DUMMYFUNCTION("""COMPUTED_VALUE"""),4.1868615E7)</f>
        <v>41868615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IFERROR(__xludf.DUMMYFUNCTION("""COMPUTED_VALUE"""),1903.68)</f>
        <v>1903.68</v>
      </c>
      <c r="D82" s="2">
        <f>IFERROR(__xludf.DUMMYFUNCTION("""COMPUTED_VALUE"""),45408.66666666667)</f>
        <v>45408.66667</v>
      </c>
      <c r="E82" s="1">
        <f>IFERROR(__xludf.DUMMYFUNCTION("""COMPUTED_VALUE"""),1912.33)</f>
        <v>1912.33</v>
      </c>
      <c r="G82" s="2">
        <f>IFERROR(__xludf.DUMMYFUNCTION("""COMPUTED_VALUE"""),45408.66666666667)</f>
        <v>45408.66667</v>
      </c>
      <c r="H82" s="1">
        <f>IFERROR(__xludf.DUMMYFUNCTION("""COMPUTED_VALUE"""),1894.49)</f>
        <v>1894.49</v>
      </c>
      <c r="J82" s="2">
        <f>IFERROR(__xludf.DUMMYFUNCTION("""COMPUTED_VALUE"""),45408.66666666667)</f>
        <v>45408.66667</v>
      </c>
      <c r="K82" s="1">
        <f>IFERROR(__xludf.DUMMYFUNCTION("""COMPUTED_VALUE"""),1905.51)</f>
        <v>1905.51</v>
      </c>
      <c r="M82" s="2">
        <f>IFERROR(__xludf.DUMMYFUNCTION("""COMPUTED_VALUE"""),45408.66666666667)</f>
        <v>45408.66667</v>
      </c>
      <c r="N82" s="1">
        <f>IFERROR(__xludf.DUMMYFUNCTION("""COMPUTED_VALUE"""),3.3774584E7)</f>
        <v>33774584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IFERROR(__xludf.DUMMYFUNCTION("""COMPUTED_VALUE"""),1910.65)</f>
        <v>1910.65</v>
      </c>
      <c r="D83" s="2">
        <f>IFERROR(__xludf.DUMMYFUNCTION("""COMPUTED_VALUE"""),45411.66666666667)</f>
        <v>45411.66667</v>
      </c>
      <c r="E83" s="1">
        <f>IFERROR(__xludf.DUMMYFUNCTION("""COMPUTED_VALUE"""),1932.15)</f>
        <v>1932.15</v>
      </c>
      <c r="G83" s="2">
        <f>IFERROR(__xludf.DUMMYFUNCTION("""COMPUTED_VALUE"""),45411.66666666667)</f>
        <v>45411.66667</v>
      </c>
      <c r="H83" s="1">
        <f>IFERROR(__xludf.DUMMYFUNCTION("""COMPUTED_VALUE"""),1910.65)</f>
        <v>1910.65</v>
      </c>
      <c r="J83" s="2">
        <f>IFERROR(__xludf.DUMMYFUNCTION("""COMPUTED_VALUE"""),45411.66666666667)</f>
        <v>45411.66667</v>
      </c>
      <c r="K83" s="1">
        <f>IFERROR(__xludf.DUMMYFUNCTION("""COMPUTED_VALUE"""),1931.0)</f>
        <v>1931</v>
      </c>
      <c r="M83" s="2">
        <f>IFERROR(__xludf.DUMMYFUNCTION("""COMPUTED_VALUE"""),45411.66666666667)</f>
        <v>45411.66667</v>
      </c>
      <c r="N83" s="1">
        <f>IFERROR(__xludf.DUMMYFUNCTION("""COMPUTED_VALUE"""),3.2679934E7)</f>
        <v>32679934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IFERROR(__xludf.DUMMYFUNCTION("""COMPUTED_VALUE"""),1928.75)</f>
        <v>1928.75</v>
      </c>
      <c r="D84" s="2">
        <f>IFERROR(__xludf.DUMMYFUNCTION("""COMPUTED_VALUE"""),45412.66666666667)</f>
        <v>45412.66667</v>
      </c>
      <c r="E84" s="1">
        <f>IFERROR(__xludf.DUMMYFUNCTION("""COMPUTED_VALUE"""),1937.4)</f>
        <v>1937.4</v>
      </c>
      <c r="G84" s="2">
        <f>IFERROR(__xludf.DUMMYFUNCTION("""COMPUTED_VALUE"""),45412.66666666667)</f>
        <v>45412.66667</v>
      </c>
      <c r="H84" s="1">
        <f>IFERROR(__xludf.DUMMYFUNCTION("""COMPUTED_VALUE"""),1909.84)</f>
        <v>1909.84</v>
      </c>
      <c r="J84" s="2">
        <f>IFERROR(__xludf.DUMMYFUNCTION("""COMPUTED_VALUE"""),45412.66666666667)</f>
        <v>45412.66667</v>
      </c>
      <c r="K84" s="1">
        <f>IFERROR(__xludf.DUMMYFUNCTION("""COMPUTED_VALUE"""),1909.93)</f>
        <v>1909.93</v>
      </c>
      <c r="M84" s="2">
        <f>IFERROR(__xludf.DUMMYFUNCTION("""COMPUTED_VALUE"""),45412.66666666667)</f>
        <v>45412.66667</v>
      </c>
      <c r="N84" s="1">
        <f>IFERROR(__xludf.DUMMYFUNCTION("""COMPUTED_VALUE"""),3.6876118E7)</f>
        <v>36876118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IFERROR(__xludf.DUMMYFUNCTION("""COMPUTED_VALUE"""),1911.39)</f>
        <v>1911.39</v>
      </c>
      <c r="D85" s="2">
        <f>IFERROR(__xludf.DUMMYFUNCTION("""COMPUTED_VALUE"""),45413.66666666667)</f>
        <v>45413.66667</v>
      </c>
      <c r="E85" s="1">
        <f>IFERROR(__xludf.DUMMYFUNCTION("""COMPUTED_VALUE"""),1925.43)</f>
        <v>1925.43</v>
      </c>
      <c r="G85" s="2">
        <f>IFERROR(__xludf.DUMMYFUNCTION("""COMPUTED_VALUE"""),45413.66666666667)</f>
        <v>45413.66667</v>
      </c>
      <c r="H85" s="1">
        <f>IFERROR(__xludf.DUMMYFUNCTION("""COMPUTED_VALUE"""),1901.8)</f>
        <v>1901.8</v>
      </c>
      <c r="J85" s="2">
        <f>IFERROR(__xludf.DUMMYFUNCTION("""COMPUTED_VALUE"""),45413.66666666667)</f>
        <v>45413.66667</v>
      </c>
      <c r="K85" s="1">
        <f>IFERROR(__xludf.DUMMYFUNCTION("""COMPUTED_VALUE"""),1907.43)</f>
        <v>1907.43</v>
      </c>
      <c r="M85" s="2">
        <f>IFERROR(__xludf.DUMMYFUNCTION("""COMPUTED_VALUE"""),45413.66666666667)</f>
        <v>45413.66667</v>
      </c>
      <c r="N85" s="1">
        <f>IFERROR(__xludf.DUMMYFUNCTION("""COMPUTED_VALUE"""),3.5453142E7)</f>
        <v>35453142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IFERROR(__xludf.DUMMYFUNCTION("""COMPUTED_VALUE"""),1909.0)</f>
        <v>1909</v>
      </c>
      <c r="D86" s="2">
        <f>IFERROR(__xludf.DUMMYFUNCTION("""COMPUTED_VALUE"""),45414.66666666667)</f>
        <v>45414.66667</v>
      </c>
      <c r="E86" s="1">
        <f>IFERROR(__xludf.DUMMYFUNCTION("""COMPUTED_VALUE"""),1934.64)</f>
        <v>1934.64</v>
      </c>
      <c r="G86" s="2">
        <f>IFERROR(__xludf.DUMMYFUNCTION("""COMPUTED_VALUE"""),45414.66666666667)</f>
        <v>45414.66667</v>
      </c>
      <c r="H86" s="1">
        <f>IFERROR(__xludf.DUMMYFUNCTION("""COMPUTED_VALUE"""),1909.0)</f>
        <v>1909</v>
      </c>
      <c r="J86" s="2">
        <f>IFERROR(__xludf.DUMMYFUNCTION("""COMPUTED_VALUE"""),45414.66666666667)</f>
        <v>45414.66667</v>
      </c>
      <c r="K86" s="1">
        <f>IFERROR(__xludf.DUMMYFUNCTION("""COMPUTED_VALUE"""),1934.22)</f>
        <v>1934.22</v>
      </c>
      <c r="M86" s="2">
        <f>IFERROR(__xludf.DUMMYFUNCTION("""COMPUTED_VALUE"""),45414.66666666667)</f>
        <v>45414.66667</v>
      </c>
      <c r="N86" s="1">
        <f>IFERROR(__xludf.DUMMYFUNCTION("""COMPUTED_VALUE"""),4.1438393E7)</f>
        <v>41438393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IFERROR(__xludf.DUMMYFUNCTION("""COMPUTED_VALUE"""),1946.24)</f>
        <v>1946.24</v>
      </c>
      <c r="D87" s="2">
        <f>IFERROR(__xludf.DUMMYFUNCTION("""COMPUTED_VALUE"""),45415.66666666667)</f>
        <v>45415.66667</v>
      </c>
      <c r="E87" s="1">
        <f>IFERROR(__xludf.DUMMYFUNCTION("""COMPUTED_VALUE"""),1949.41)</f>
        <v>1949.41</v>
      </c>
      <c r="G87" s="2">
        <f>IFERROR(__xludf.DUMMYFUNCTION("""COMPUTED_VALUE"""),45415.66666666667)</f>
        <v>45415.66667</v>
      </c>
      <c r="H87" s="1">
        <f>IFERROR(__xludf.DUMMYFUNCTION("""COMPUTED_VALUE"""),1929.83)</f>
        <v>1929.83</v>
      </c>
      <c r="J87" s="2">
        <f>IFERROR(__xludf.DUMMYFUNCTION("""COMPUTED_VALUE"""),45415.66666666667)</f>
        <v>45415.66667</v>
      </c>
      <c r="K87" s="1">
        <f>IFERROR(__xludf.DUMMYFUNCTION("""COMPUTED_VALUE"""),1941.63)</f>
        <v>1941.63</v>
      </c>
      <c r="M87" s="2">
        <f>IFERROR(__xludf.DUMMYFUNCTION("""COMPUTED_VALUE"""),45415.66666666667)</f>
        <v>45415.66667</v>
      </c>
      <c r="N87" s="1">
        <f>IFERROR(__xludf.DUMMYFUNCTION("""COMPUTED_VALUE"""),3.8755342E7)</f>
        <v>38755342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IFERROR(__xludf.DUMMYFUNCTION("""COMPUTED_VALUE"""),1942.24)</f>
        <v>1942.24</v>
      </c>
      <c r="D88" s="2">
        <f>IFERROR(__xludf.DUMMYFUNCTION("""COMPUTED_VALUE"""),45418.66666666667)</f>
        <v>45418.66667</v>
      </c>
      <c r="E88" s="1">
        <f>IFERROR(__xludf.DUMMYFUNCTION("""COMPUTED_VALUE"""),1964.06)</f>
        <v>1964.06</v>
      </c>
      <c r="G88" s="2">
        <f>IFERROR(__xludf.DUMMYFUNCTION("""COMPUTED_VALUE"""),45418.66666666667)</f>
        <v>45418.66667</v>
      </c>
      <c r="H88" s="1">
        <f>IFERROR(__xludf.DUMMYFUNCTION("""COMPUTED_VALUE"""),1942.24)</f>
        <v>1942.24</v>
      </c>
      <c r="J88" s="2">
        <f>IFERROR(__xludf.DUMMYFUNCTION("""COMPUTED_VALUE"""),45418.66666666667)</f>
        <v>45418.66667</v>
      </c>
      <c r="K88" s="1">
        <f>IFERROR(__xludf.DUMMYFUNCTION("""COMPUTED_VALUE"""),1959.29)</f>
        <v>1959.29</v>
      </c>
      <c r="M88" s="2">
        <f>IFERROR(__xludf.DUMMYFUNCTION("""COMPUTED_VALUE"""),45418.66666666667)</f>
        <v>45418.66667</v>
      </c>
      <c r="N88" s="1">
        <f>IFERROR(__xludf.DUMMYFUNCTION("""COMPUTED_VALUE"""),3.3682011E7)</f>
        <v>33682011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IFERROR(__xludf.DUMMYFUNCTION("""COMPUTED_VALUE"""),1960.1)</f>
        <v>1960.1</v>
      </c>
      <c r="D89" s="2">
        <f>IFERROR(__xludf.DUMMYFUNCTION("""COMPUTED_VALUE"""),45419.66666666667)</f>
        <v>45419.66667</v>
      </c>
      <c r="E89" s="1">
        <f>IFERROR(__xludf.DUMMYFUNCTION("""COMPUTED_VALUE"""),1965.66)</f>
        <v>1965.66</v>
      </c>
      <c r="G89" s="2">
        <f>IFERROR(__xludf.DUMMYFUNCTION("""COMPUTED_VALUE"""),45419.66666666667)</f>
        <v>45419.66667</v>
      </c>
      <c r="H89" s="1">
        <f>IFERROR(__xludf.DUMMYFUNCTION("""COMPUTED_VALUE"""),1949.47)</f>
        <v>1949.47</v>
      </c>
      <c r="J89" s="2">
        <f>IFERROR(__xludf.DUMMYFUNCTION("""COMPUTED_VALUE"""),45419.66666666667)</f>
        <v>45419.66667</v>
      </c>
      <c r="K89" s="1">
        <f>IFERROR(__xludf.DUMMYFUNCTION("""COMPUTED_VALUE"""),1964.36)</f>
        <v>1964.36</v>
      </c>
      <c r="M89" s="2">
        <f>IFERROR(__xludf.DUMMYFUNCTION("""COMPUTED_VALUE"""),45419.66666666667)</f>
        <v>45419.66667</v>
      </c>
      <c r="N89" s="1">
        <f>IFERROR(__xludf.DUMMYFUNCTION("""COMPUTED_VALUE"""),3.2385534E7)</f>
        <v>32385534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IFERROR(__xludf.DUMMYFUNCTION("""COMPUTED_VALUE"""),1965.57)</f>
        <v>1965.57</v>
      </c>
      <c r="D90" s="2">
        <f>IFERROR(__xludf.DUMMYFUNCTION("""COMPUTED_VALUE"""),45420.66666666667)</f>
        <v>45420.66667</v>
      </c>
      <c r="E90" s="1">
        <f>IFERROR(__xludf.DUMMYFUNCTION("""COMPUTED_VALUE"""),1975.11)</f>
        <v>1975.11</v>
      </c>
      <c r="G90" s="2">
        <f>IFERROR(__xludf.DUMMYFUNCTION("""COMPUTED_VALUE"""),45420.66666666667)</f>
        <v>45420.66667</v>
      </c>
      <c r="H90" s="1">
        <f>IFERROR(__xludf.DUMMYFUNCTION("""COMPUTED_VALUE"""),1963.86)</f>
        <v>1963.86</v>
      </c>
      <c r="J90" s="2">
        <f>IFERROR(__xludf.DUMMYFUNCTION("""COMPUTED_VALUE"""),45420.66666666667)</f>
        <v>45420.66667</v>
      </c>
      <c r="K90" s="1">
        <f>IFERROR(__xludf.DUMMYFUNCTION("""COMPUTED_VALUE"""),1971.85)</f>
        <v>1971.85</v>
      </c>
      <c r="M90" s="2">
        <f>IFERROR(__xludf.DUMMYFUNCTION("""COMPUTED_VALUE"""),45420.66666666667)</f>
        <v>45420.66667</v>
      </c>
      <c r="N90" s="1">
        <f>IFERROR(__xludf.DUMMYFUNCTION("""COMPUTED_VALUE"""),2.8451202E7)</f>
        <v>28451202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IFERROR(__xludf.DUMMYFUNCTION("""COMPUTED_VALUE"""),1971.27)</f>
        <v>1971.27</v>
      </c>
      <c r="D91" s="2">
        <f>IFERROR(__xludf.DUMMYFUNCTION("""COMPUTED_VALUE"""),45421.66666666667)</f>
        <v>45421.66667</v>
      </c>
      <c r="E91" s="1">
        <f>IFERROR(__xludf.DUMMYFUNCTION("""COMPUTED_VALUE"""),1983.4)</f>
        <v>1983.4</v>
      </c>
      <c r="G91" s="2">
        <f>IFERROR(__xludf.DUMMYFUNCTION("""COMPUTED_VALUE"""),45421.66666666667)</f>
        <v>45421.66667</v>
      </c>
      <c r="H91" s="1">
        <f>IFERROR(__xludf.DUMMYFUNCTION("""COMPUTED_VALUE"""),1971.27)</f>
        <v>1971.27</v>
      </c>
      <c r="J91" s="2">
        <f>IFERROR(__xludf.DUMMYFUNCTION("""COMPUTED_VALUE"""),45421.66666666667)</f>
        <v>45421.66667</v>
      </c>
      <c r="K91" s="1">
        <f>IFERROR(__xludf.DUMMYFUNCTION("""COMPUTED_VALUE"""),1982.67)</f>
        <v>1982.67</v>
      </c>
      <c r="M91" s="2">
        <f>IFERROR(__xludf.DUMMYFUNCTION("""COMPUTED_VALUE"""),45421.66666666667)</f>
        <v>45421.66667</v>
      </c>
      <c r="N91" s="1">
        <f>IFERROR(__xludf.DUMMYFUNCTION("""COMPUTED_VALUE"""),2.7521004E7)</f>
        <v>27521004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IFERROR(__xludf.DUMMYFUNCTION("""COMPUTED_VALUE"""),1986.27)</f>
        <v>1986.27</v>
      </c>
      <c r="D92" s="2">
        <f>IFERROR(__xludf.DUMMYFUNCTION("""COMPUTED_VALUE"""),45422.66666666667)</f>
        <v>45422.66667</v>
      </c>
      <c r="E92" s="1">
        <f>IFERROR(__xludf.DUMMYFUNCTION("""COMPUTED_VALUE"""),1989.04)</f>
        <v>1989.04</v>
      </c>
      <c r="G92" s="2">
        <f>IFERROR(__xludf.DUMMYFUNCTION("""COMPUTED_VALUE"""),45422.66666666667)</f>
        <v>45422.66667</v>
      </c>
      <c r="H92" s="1">
        <f>IFERROR(__xludf.DUMMYFUNCTION("""COMPUTED_VALUE"""),1968.4)</f>
        <v>1968.4</v>
      </c>
      <c r="J92" s="2">
        <f>IFERROR(__xludf.DUMMYFUNCTION("""COMPUTED_VALUE"""),45422.66666666667)</f>
        <v>45422.66667</v>
      </c>
      <c r="K92" s="1">
        <f>IFERROR(__xludf.DUMMYFUNCTION("""COMPUTED_VALUE"""),1969.7)</f>
        <v>1969.7</v>
      </c>
      <c r="M92" s="2">
        <f>IFERROR(__xludf.DUMMYFUNCTION("""COMPUTED_VALUE"""),45422.66666666667)</f>
        <v>45422.66667</v>
      </c>
      <c r="N92" s="1">
        <f>IFERROR(__xludf.DUMMYFUNCTION("""COMPUTED_VALUE"""),2.5477587E7)</f>
        <v>25477587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IFERROR(__xludf.DUMMYFUNCTION("""COMPUTED_VALUE"""),1971.34)</f>
        <v>1971.34</v>
      </c>
      <c r="D93" s="2">
        <f>IFERROR(__xludf.DUMMYFUNCTION("""COMPUTED_VALUE"""),45425.66666666667)</f>
        <v>45425.66667</v>
      </c>
      <c r="E93" s="1">
        <f>IFERROR(__xludf.DUMMYFUNCTION("""COMPUTED_VALUE"""),1973.26)</f>
        <v>1973.26</v>
      </c>
      <c r="G93" s="2">
        <f>IFERROR(__xludf.DUMMYFUNCTION("""COMPUTED_VALUE"""),45425.66666666667)</f>
        <v>45425.66667</v>
      </c>
      <c r="H93" s="1">
        <f>IFERROR(__xludf.DUMMYFUNCTION("""COMPUTED_VALUE"""),1951.97)</f>
        <v>1951.97</v>
      </c>
      <c r="J93" s="2">
        <f>IFERROR(__xludf.DUMMYFUNCTION("""COMPUTED_VALUE"""),45425.66666666667)</f>
        <v>45425.66667</v>
      </c>
      <c r="K93" s="1">
        <f>IFERROR(__xludf.DUMMYFUNCTION("""COMPUTED_VALUE"""),1952.52)</f>
        <v>1952.52</v>
      </c>
      <c r="M93" s="2">
        <f>IFERROR(__xludf.DUMMYFUNCTION("""COMPUTED_VALUE"""),45425.66666666667)</f>
        <v>45425.66667</v>
      </c>
      <c r="N93" s="1">
        <f>IFERROR(__xludf.DUMMYFUNCTION("""COMPUTED_VALUE"""),2.6797083E7)</f>
        <v>26797083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IFERROR(__xludf.DUMMYFUNCTION("""COMPUTED_VALUE"""),1954.72)</f>
        <v>1954.72</v>
      </c>
      <c r="D94" s="2">
        <f>IFERROR(__xludf.DUMMYFUNCTION("""COMPUTED_VALUE"""),45426.66666666667)</f>
        <v>45426.66667</v>
      </c>
      <c r="E94" s="1">
        <f>IFERROR(__xludf.DUMMYFUNCTION("""COMPUTED_VALUE"""),1960.7)</f>
        <v>1960.7</v>
      </c>
      <c r="G94" s="2">
        <f>IFERROR(__xludf.DUMMYFUNCTION("""COMPUTED_VALUE"""),45426.66666666667)</f>
        <v>45426.66667</v>
      </c>
      <c r="H94" s="1">
        <f>IFERROR(__xludf.DUMMYFUNCTION("""COMPUTED_VALUE"""),1948.37)</f>
        <v>1948.37</v>
      </c>
      <c r="J94" s="2">
        <f>IFERROR(__xludf.DUMMYFUNCTION("""COMPUTED_VALUE"""),45426.66666666667)</f>
        <v>45426.66667</v>
      </c>
      <c r="K94" s="1">
        <f>IFERROR(__xludf.DUMMYFUNCTION("""COMPUTED_VALUE"""),1954.41)</f>
        <v>1954.41</v>
      </c>
      <c r="M94" s="2">
        <f>IFERROR(__xludf.DUMMYFUNCTION("""COMPUTED_VALUE"""),45426.66666666667)</f>
        <v>45426.66667</v>
      </c>
      <c r="N94" s="1">
        <f>IFERROR(__xludf.DUMMYFUNCTION("""COMPUTED_VALUE"""),2.3439278E7)</f>
        <v>23439278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IFERROR(__xludf.DUMMYFUNCTION("""COMPUTED_VALUE"""),1955.68)</f>
        <v>1955.68</v>
      </c>
      <c r="D95" s="2">
        <f>IFERROR(__xludf.DUMMYFUNCTION("""COMPUTED_VALUE"""),45427.66666666667)</f>
        <v>45427.66667</v>
      </c>
      <c r="E95" s="1">
        <f>IFERROR(__xludf.DUMMYFUNCTION("""COMPUTED_VALUE"""),1960.86)</f>
        <v>1960.86</v>
      </c>
      <c r="G95" s="2">
        <f>IFERROR(__xludf.DUMMYFUNCTION("""COMPUTED_VALUE"""),45427.66666666667)</f>
        <v>45427.66667</v>
      </c>
      <c r="H95" s="1">
        <f>IFERROR(__xludf.DUMMYFUNCTION("""COMPUTED_VALUE"""),1947.99)</f>
        <v>1947.99</v>
      </c>
      <c r="J95" s="2">
        <f>IFERROR(__xludf.DUMMYFUNCTION("""COMPUTED_VALUE"""),45427.66666666667)</f>
        <v>45427.66667</v>
      </c>
      <c r="K95" s="1">
        <f>IFERROR(__xludf.DUMMYFUNCTION("""COMPUTED_VALUE"""),1958.67)</f>
        <v>1958.67</v>
      </c>
      <c r="M95" s="2">
        <f>IFERROR(__xludf.DUMMYFUNCTION("""COMPUTED_VALUE"""),45427.66666666667)</f>
        <v>45427.66667</v>
      </c>
      <c r="N95" s="1">
        <f>IFERROR(__xludf.DUMMYFUNCTION("""COMPUTED_VALUE"""),2.8543126E7)</f>
        <v>28543126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IFERROR(__xludf.DUMMYFUNCTION("""COMPUTED_VALUE"""),1955.96)</f>
        <v>1955.96</v>
      </c>
      <c r="D96" s="2">
        <f>IFERROR(__xludf.DUMMYFUNCTION("""COMPUTED_VALUE"""),45428.66666666667)</f>
        <v>45428.66667</v>
      </c>
      <c r="E96" s="1">
        <f>IFERROR(__xludf.DUMMYFUNCTION("""COMPUTED_VALUE"""),1970.21)</f>
        <v>1970.21</v>
      </c>
      <c r="G96" s="2">
        <f>IFERROR(__xludf.DUMMYFUNCTION("""COMPUTED_VALUE"""),45428.66666666667)</f>
        <v>45428.66667</v>
      </c>
      <c r="H96" s="1">
        <f>IFERROR(__xludf.DUMMYFUNCTION("""COMPUTED_VALUE"""),1955.96)</f>
        <v>1955.96</v>
      </c>
      <c r="J96" s="2">
        <f>IFERROR(__xludf.DUMMYFUNCTION("""COMPUTED_VALUE"""),45428.66666666667)</f>
        <v>45428.66667</v>
      </c>
      <c r="K96" s="1">
        <f>IFERROR(__xludf.DUMMYFUNCTION("""COMPUTED_VALUE"""),1957.68)</f>
        <v>1957.68</v>
      </c>
      <c r="M96" s="2">
        <f>IFERROR(__xludf.DUMMYFUNCTION("""COMPUTED_VALUE"""),45428.66666666667)</f>
        <v>45428.66667</v>
      </c>
      <c r="N96" s="1">
        <f>IFERROR(__xludf.DUMMYFUNCTION("""COMPUTED_VALUE"""),3.0071844E7)</f>
        <v>30071844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IFERROR(__xludf.DUMMYFUNCTION("""COMPUTED_VALUE"""),1958.79)</f>
        <v>1958.79</v>
      </c>
      <c r="D97" s="2">
        <f>IFERROR(__xludf.DUMMYFUNCTION("""COMPUTED_VALUE"""),45429.66666666667)</f>
        <v>45429.66667</v>
      </c>
      <c r="E97" s="1">
        <f>IFERROR(__xludf.DUMMYFUNCTION("""COMPUTED_VALUE"""),1965.59)</f>
        <v>1965.59</v>
      </c>
      <c r="G97" s="2">
        <f>IFERROR(__xludf.DUMMYFUNCTION("""COMPUTED_VALUE"""),45429.66666666667)</f>
        <v>45429.66667</v>
      </c>
      <c r="H97" s="1">
        <f>IFERROR(__xludf.DUMMYFUNCTION("""COMPUTED_VALUE"""),1951.37)</f>
        <v>1951.37</v>
      </c>
      <c r="J97" s="2">
        <f>IFERROR(__xludf.DUMMYFUNCTION("""COMPUTED_VALUE"""),45429.66666666667)</f>
        <v>45429.66667</v>
      </c>
      <c r="K97" s="1">
        <f>IFERROR(__xludf.DUMMYFUNCTION("""COMPUTED_VALUE"""),1961.55)</f>
        <v>1961.55</v>
      </c>
      <c r="M97" s="2">
        <f>IFERROR(__xludf.DUMMYFUNCTION("""COMPUTED_VALUE"""),45429.66666666667)</f>
        <v>45429.66667</v>
      </c>
      <c r="N97" s="1">
        <f>IFERROR(__xludf.DUMMYFUNCTION("""COMPUTED_VALUE"""),2.8274676E7)</f>
        <v>28274676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IFERROR(__xludf.DUMMYFUNCTION("""COMPUTED_VALUE"""),1961.86)</f>
        <v>1961.86</v>
      </c>
      <c r="D98" s="2">
        <f>IFERROR(__xludf.DUMMYFUNCTION("""COMPUTED_VALUE"""),45432.66666666667)</f>
        <v>45432.66667</v>
      </c>
      <c r="E98" s="1">
        <f>IFERROR(__xludf.DUMMYFUNCTION("""COMPUTED_VALUE"""),1976.55)</f>
        <v>1976.55</v>
      </c>
      <c r="G98" s="2">
        <f>IFERROR(__xludf.DUMMYFUNCTION("""COMPUTED_VALUE"""),45432.66666666667)</f>
        <v>45432.66667</v>
      </c>
      <c r="H98" s="1">
        <f>IFERROR(__xludf.DUMMYFUNCTION("""COMPUTED_VALUE"""),1961.86)</f>
        <v>1961.86</v>
      </c>
      <c r="J98" s="2">
        <f>IFERROR(__xludf.DUMMYFUNCTION("""COMPUTED_VALUE"""),45432.66666666667)</f>
        <v>45432.66667</v>
      </c>
      <c r="K98" s="1">
        <f>IFERROR(__xludf.DUMMYFUNCTION("""COMPUTED_VALUE"""),1969.56)</f>
        <v>1969.56</v>
      </c>
      <c r="M98" s="2">
        <f>IFERROR(__xludf.DUMMYFUNCTION("""COMPUTED_VALUE"""),45432.66666666667)</f>
        <v>45432.66667</v>
      </c>
      <c r="N98" s="1">
        <f>IFERROR(__xludf.DUMMYFUNCTION("""COMPUTED_VALUE"""),2.5066086E7)</f>
        <v>25066086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IFERROR(__xludf.DUMMYFUNCTION("""COMPUTED_VALUE"""),1966.33)</f>
        <v>1966.33</v>
      </c>
      <c r="D99" s="2">
        <f>IFERROR(__xludf.DUMMYFUNCTION("""COMPUTED_VALUE"""),45433.66666666667)</f>
        <v>45433.66667</v>
      </c>
      <c r="E99" s="1">
        <f>IFERROR(__xludf.DUMMYFUNCTION("""COMPUTED_VALUE"""),1980.5)</f>
        <v>1980.5</v>
      </c>
      <c r="G99" s="2">
        <f>IFERROR(__xludf.DUMMYFUNCTION("""COMPUTED_VALUE"""),45433.66666666667)</f>
        <v>45433.66667</v>
      </c>
      <c r="H99" s="1">
        <f>IFERROR(__xludf.DUMMYFUNCTION("""COMPUTED_VALUE"""),1965.31)</f>
        <v>1965.31</v>
      </c>
      <c r="J99" s="2">
        <f>IFERROR(__xludf.DUMMYFUNCTION("""COMPUTED_VALUE"""),45433.66666666667)</f>
        <v>45433.66667</v>
      </c>
      <c r="K99" s="1">
        <f>IFERROR(__xludf.DUMMYFUNCTION("""COMPUTED_VALUE"""),1976.41)</f>
        <v>1976.41</v>
      </c>
      <c r="M99" s="2">
        <f>IFERROR(__xludf.DUMMYFUNCTION("""COMPUTED_VALUE"""),45433.66666666667)</f>
        <v>45433.66667</v>
      </c>
      <c r="N99" s="1">
        <f>IFERROR(__xludf.DUMMYFUNCTION("""COMPUTED_VALUE"""),2.2973021E7)</f>
        <v>22973021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IFERROR(__xludf.DUMMYFUNCTION("""COMPUTED_VALUE"""),1974.63)</f>
        <v>1974.63</v>
      </c>
      <c r="D100" s="2">
        <f>IFERROR(__xludf.DUMMYFUNCTION("""COMPUTED_VALUE"""),45434.66666666667)</f>
        <v>45434.66667</v>
      </c>
      <c r="E100" s="1">
        <f>IFERROR(__xludf.DUMMYFUNCTION("""COMPUTED_VALUE"""),1984.46)</f>
        <v>1984.46</v>
      </c>
      <c r="G100" s="2">
        <f>IFERROR(__xludf.DUMMYFUNCTION("""COMPUTED_VALUE"""),45434.66666666667)</f>
        <v>45434.66667</v>
      </c>
      <c r="H100" s="1">
        <f>IFERROR(__xludf.DUMMYFUNCTION("""COMPUTED_VALUE"""),1968.26)</f>
        <v>1968.26</v>
      </c>
      <c r="J100" s="2">
        <f>IFERROR(__xludf.DUMMYFUNCTION("""COMPUTED_VALUE"""),45434.66666666667)</f>
        <v>45434.66667</v>
      </c>
      <c r="K100" s="1">
        <f>IFERROR(__xludf.DUMMYFUNCTION("""COMPUTED_VALUE"""),1979.25)</f>
        <v>1979.25</v>
      </c>
      <c r="M100" s="2">
        <f>IFERROR(__xludf.DUMMYFUNCTION("""COMPUTED_VALUE"""),45434.66666666667)</f>
        <v>45434.66667</v>
      </c>
      <c r="N100" s="1">
        <f>IFERROR(__xludf.DUMMYFUNCTION("""COMPUTED_VALUE"""),2.118846E7)</f>
        <v>21188460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IFERROR(__xludf.DUMMYFUNCTION("""COMPUTED_VALUE"""),1983.34)</f>
        <v>1983.34</v>
      </c>
      <c r="D101" s="2">
        <f>IFERROR(__xludf.DUMMYFUNCTION("""COMPUTED_VALUE"""),45435.66666666667)</f>
        <v>45435.66667</v>
      </c>
      <c r="E101" s="1">
        <f>IFERROR(__xludf.DUMMYFUNCTION("""COMPUTED_VALUE"""),1988.27)</f>
        <v>1988.27</v>
      </c>
      <c r="G101" s="2">
        <f>IFERROR(__xludf.DUMMYFUNCTION("""COMPUTED_VALUE"""),45435.66666666667)</f>
        <v>45435.66667</v>
      </c>
      <c r="H101" s="1">
        <f>IFERROR(__xludf.DUMMYFUNCTION("""COMPUTED_VALUE"""),1956.66)</f>
        <v>1956.66</v>
      </c>
      <c r="J101" s="2">
        <f>IFERROR(__xludf.DUMMYFUNCTION("""COMPUTED_VALUE"""),45435.66666666667)</f>
        <v>45435.66667</v>
      </c>
      <c r="K101" s="1">
        <f>IFERROR(__xludf.DUMMYFUNCTION("""COMPUTED_VALUE"""),1962.23)</f>
        <v>1962.23</v>
      </c>
      <c r="M101" s="2">
        <f>IFERROR(__xludf.DUMMYFUNCTION("""COMPUTED_VALUE"""),45435.66666666667)</f>
        <v>45435.66667</v>
      </c>
      <c r="N101" s="1">
        <f>IFERROR(__xludf.DUMMYFUNCTION("""COMPUTED_VALUE"""),4.0886137E7)</f>
        <v>40886137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IFERROR(__xludf.DUMMYFUNCTION("""COMPUTED_VALUE"""),1966.17)</f>
        <v>1966.17</v>
      </c>
      <c r="D102" s="2">
        <f>IFERROR(__xludf.DUMMYFUNCTION("""COMPUTED_VALUE"""),45436.66666666667)</f>
        <v>45436.66667</v>
      </c>
      <c r="E102" s="1">
        <f>IFERROR(__xludf.DUMMYFUNCTION("""COMPUTED_VALUE"""),1984.4)</f>
        <v>1984.4</v>
      </c>
      <c r="G102" s="2">
        <f>IFERROR(__xludf.DUMMYFUNCTION("""COMPUTED_VALUE"""),45436.66666666667)</f>
        <v>45436.66667</v>
      </c>
      <c r="H102" s="1">
        <f>IFERROR(__xludf.DUMMYFUNCTION("""COMPUTED_VALUE"""),1962.19)</f>
        <v>1962.19</v>
      </c>
      <c r="J102" s="2">
        <f>IFERROR(__xludf.DUMMYFUNCTION("""COMPUTED_VALUE"""),45436.66666666667)</f>
        <v>45436.66667</v>
      </c>
      <c r="K102" s="1">
        <f>IFERROR(__xludf.DUMMYFUNCTION("""COMPUTED_VALUE"""),1980.9)</f>
        <v>1980.9</v>
      </c>
      <c r="M102" s="2">
        <f>IFERROR(__xludf.DUMMYFUNCTION("""COMPUTED_VALUE"""),45436.66666666667)</f>
        <v>45436.66667</v>
      </c>
      <c r="N102" s="1">
        <f>IFERROR(__xludf.DUMMYFUNCTION("""COMPUTED_VALUE"""),2.6756237E7)</f>
        <v>26756237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IFERROR(__xludf.DUMMYFUNCTION("""COMPUTED_VALUE"""),1981.56)</f>
        <v>1981.56</v>
      </c>
      <c r="D103" s="2">
        <f>IFERROR(__xludf.DUMMYFUNCTION("""COMPUTED_VALUE"""),45440.66666666667)</f>
        <v>45440.66667</v>
      </c>
      <c r="E103" s="1">
        <f>IFERROR(__xludf.DUMMYFUNCTION("""COMPUTED_VALUE"""),1981.56)</f>
        <v>1981.56</v>
      </c>
      <c r="G103" s="2">
        <f>IFERROR(__xludf.DUMMYFUNCTION("""COMPUTED_VALUE"""),45440.66666666667)</f>
        <v>45440.66667</v>
      </c>
      <c r="H103" s="1">
        <f>IFERROR(__xludf.DUMMYFUNCTION("""COMPUTED_VALUE"""),1959.38)</f>
        <v>1959.38</v>
      </c>
      <c r="J103" s="2">
        <f>IFERROR(__xludf.DUMMYFUNCTION("""COMPUTED_VALUE"""),45440.66666666667)</f>
        <v>45440.66667</v>
      </c>
      <c r="K103" s="1">
        <f>IFERROR(__xludf.DUMMYFUNCTION("""COMPUTED_VALUE"""),1966.39)</f>
        <v>1966.39</v>
      </c>
      <c r="M103" s="2">
        <f>IFERROR(__xludf.DUMMYFUNCTION("""COMPUTED_VALUE"""),45440.66666666667)</f>
        <v>45440.66667</v>
      </c>
      <c r="N103" s="1">
        <f>IFERROR(__xludf.DUMMYFUNCTION("""COMPUTED_VALUE"""),2.6266871E7)</f>
        <v>26266871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IFERROR(__xludf.DUMMYFUNCTION("""COMPUTED_VALUE"""),1959.69)</f>
        <v>1959.69</v>
      </c>
      <c r="D104" s="2">
        <f>IFERROR(__xludf.DUMMYFUNCTION("""COMPUTED_VALUE"""),45441.66666666667)</f>
        <v>45441.66667</v>
      </c>
      <c r="E104" s="1">
        <f>IFERROR(__xludf.DUMMYFUNCTION("""COMPUTED_VALUE"""),1959.69)</f>
        <v>1959.69</v>
      </c>
      <c r="G104" s="2">
        <f>IFERROR(__xludf.DUMMYFUNCTION("""COMPUTED_VALUE"""),45441.66666666667)</f>
        <v>45441.66667</v>
      </c>
      <c r="H104" s="1">
        <f>IFERROR(__xludf.DUMMYFUNCTION("""COMPUTED_VALUE"""),1934.18)</f>
        <v>1934.18</v>
      </c>
      <c r="J104" s="2">
        <f>IFERROR(__xludf.DUMMYFUNCTION("""COMPUTED_VALUE"""),45441.66666666667)</f>
        <v>45441.66667</v>
      </c>
      <c r="K104" s="1">
        <f>IFERROR(__xludf.DUMMYFUNCTION("""COMPUTED_VALUE"""),1934.97)</f>
        <v>1934.97</v>
      </c>
      <c r="M104" s="2">
        <f>IFERROR(__xludf.DUMMYFUNCTION("""COMPUTED_VALUE"""),45441.66666666667)</f>
        <v>45441.66667</v>
      </c>
      <c r="N104" s="1">
        <f>IFERROR(__xludf.DUMMYFUNCTION("""COMPUTED_VALUE"""),2.4510384E7)</f>
        <v>24510384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IFERROR(__xludf.DUMMYFUNCTION("""COMPUTED_VALUE"""),1935.77)</f>
        <v>1935.77</v>
      </c>
      <c r="D105" s="2">
        <f>IFERROR(__xludf.DUMMYFUNCTION("""COMPUTED_VALUE"""),45442.66666666667)</f>
        <v>45442.66667</v>
      </c>
      <c r="E105" s="1">
        <f>IFERROR(__xludf.DUMMYFUNCTION("""COMPUTED_VALUE"""),1955.11)</f>
        <v>1955.11</v>
      </c>
      <c r="G105" s="2">
        <f>IFERROR(__xludf.DUMMYFUNCTION("""COMPUTED_VALUE"""),45442.66666666667)</f>
        <v>45442.66667</v>
      </c>
      <c r="H105" s="1">
        <f>IFERROR(__xludf.DUMMYFUNCTION("""COMPUTED_VALUE"""),1935.77)</f>
        <v>1935.77</v>
      </c>
      <c r="J105" s="2">
        <f>IFERROR(__xludf.DUMMYFUNCTION("""COMPUTED_VALUE"""),45442.66666666667)</f>
        <v>45442.66667</v>
      </c>
      <c r="K105" s="1">
        <f>IFERROR(__xludf.DUMMYFUNCTION("""COMPUTED_VALUE"""),1950.46)</f>
        <v>1950.46</v>
      </c>
      <c r="M105" s="2">
        <f>IFERROR(__xludf.DUMMYFUNCTION("""COMPUTED_VALUE"""),45442.66666666667)</f>
        <v>45442.66667</v>
      </c>
      <c r="N105" s="1">
        <f>IFERROR(__xludf.DUMMYFUNCTION("""COMPUTED_VALUE"""),2.2006074E7)</f>
        <v>22006074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IFERROR(__xludf.DUMMYFUNCTION("""COMPUTED_VALUE"""),1950.71)</f>
        <v>1950.71</v>
      </c>
      <c r="D106" s="2">
        <f>IFERROR(__xludf.DUMMYFUNCTION("""COMPUTED_VALUE"""),45443.66666666667)</f>
        <v>45443.66667</v>
      </c>
      <c r="E106" s="1">
        <f>IFERROR(__xludf.DUMMYFUNCTION("""COMPUTED_VALUE"""),1981.09)</f>
        <v>1981.09</v>
      </c>
      <c r="G106" s="2">
        <f>IFERROR(__xludf.DUMMYFUNCTION("""COMPUTED_VALUE"""),45443.66666666667)</f>
        <v>45443.66667</v>
      </c>
      <c r="H106" s="1">
        <f>IFERROR(__xludf.DUMMYFUNCTION("""COMPUTED_VALUE"""),1943.51)</f>
        <v>1943.51</v>
      </c>
      <c r="J106" s="2">
        <f>IFERROR(__xludf.DUMMYFUNCTION("""COMPUTED_VALUE"""),45443.66666666667)</f>
        <v>45443.66667</v>
      </c>
      <c r="K106" s="1">
        <f>IFERROR(__xludf.DUMMYFUNCTION("""COMPUTED_VALUE"""),1980.32)</f>
        <v>1980.32</v>
      </c>
      <c r="M106" s="2">
        <f>IFERROR(__xludf.DUMMYFUNCTION("""COMPUTED_VALUE"""),45443.66666666667)</f>
        <v>45443.66667</v>
      </c>
      <c r="N106" s="1">
        <f>IFERROR(__xludf.DUMMYFUNCTION("""COMPUTED_VALUE"""),4.5916007E7)</f>
        <v>45916007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IFERROR(__xludf.DUMMYFUNCTION("""COMPUTED_VALUE"""),1984.29)</f>
        <v>1984.29</v>
      </c>
      <c r="D107" s="2">
        <f>IFERROR(__xludf.DUMMYFUNCTION("""COMPUTED_VALUE"""),45446.66666666667)</f>
        <v>45446.66667</v>
      </c>
      <c r="E107" s="1">
        <f>IFERROR(__xludf.DUMMYFUNCTION("""COMPUTED_VALUE"""),1989.58)</f>
        <v>1989.58</v>
      </c>
      <c r="G107" s="2">
        <f>IFERROR(__xludf.DUMMYFUNCTION("""COMPUTED_VALUE"""),45446.66666666667)</f>
        <v>45446.66667</v>
      </c>
      <c r="H107" s="1">
        <f>IFERROR(__xludf.DUMMYFUNCTION("""COMPUTED_VALUE"""),1957.2)</f>
        <v>1957.2</v>
      </c>
      <c r="J107" s="2">
        <f>IFERROR(__xludf.DUMMYFUNCTION("""COMPUTED_VALUE"""),45446.66666666667)</f>
        <v>45446.66667</v>
      </c>
      <c r="K107" s="1">
        <f>IFERROR(__xludf.DUMMYFUNCTION("""COMPUTED_VALUE"""),1975.33)</f>
        <v>1975.33</v>
      </c>
      <c r="M107" s="2">
        <f>IFERROR(__xludf.DUMMYFUNCTION("""COMPUTED_VALUE"""),45446.66666666667)</f>
        <v>45446.66667</v>
      </c>
      <c r="N107" s="1">
        <f>IFERROR(__xludf.DUMMYFUNCTION("""COMPUTED_VALUE"""),3.0908383E7)</f>
        <v>30908383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IFERROR(__xludf.DUMMYFUNCTION("""COMPUTED_VALUE"""),1974.79)</f>
        <v>1974.79</v>
      </c>
      <c r="D108" s="2">
        <f>IFERROR(__xludf.DUMMYFUNCTION("""COMPUTED_VALUE"""),45447.66666666667)</f>
        <v>45447.66667</v>
      </c>
      <c r="E108" s="1">
        <f>IFERROR(__xludf.DUMMYFUNCTION("""COMPUTED_VALUE"""),1982.11)</f>
        <v>1982.11</v>
      </c>
      <c r="G108" s="2">
        <f>IFERROR(__xludf.DUMMYFUNCTION("""COMPUTED_VALUE"""),45447.66666666667)</f>
        <v>45447.66667</v>
      </c>
      <c r="H108" s="1">
        <f>IFERROR(__xludf.DUMMYFUNCTION("""COMPUTED_VALUE"""),1960.6)</f>
        <v>1960.6</v>
      </c>
      <c r="J108" s="2">
        <f>IFERROR(__xludf.DUMMYFUNCTION("""COMPUTED_VALUE"""),45447.66666666667)</f>
        <v>45447.66667</v>
      </c>
      <c r="K108" s="1">
        <f>IFERROR(__xludf.DUMMYFUNCTION("""COMPUTED_VALUE"""),1979.53)</f>
        <v>1979.53</v>
      </c>
      <c r="M108" s="2">
        <f>IFERROR(__xludf.DUMMYFUNCTION("""COMPUTED_VALUE"""),45447.66666666667)</f>
        <v>45447.66667</v>
      </c>
      <c r="N108" s="1">
        <f>IFERROR(__xludf.DUMMYFUNCTION("""COMPUTED_VALUE"""),3.0375865E7)</f>
        <v>30375865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IFERROR(__xludf.DUMMYFUNCTION("""COMPUTED_VALUE"""),1980.54)</f>
        <v>1980.54</v>
      </c>
      <c r="D109" s="2">
        <f>IFERROR(__xludf.DUMMYFUNCTION("""COMPUTED_VALUE"""),45448.66666666667)</f>
        <v>45448.66667</v>
      </c>
      <c r="E109" s="1">
        <f>IFERROR(__xludf.DUMMYFUNCTION("""COMPUTED_VALUE"""),1989.71)</f>
        <v>1989.71</v>
      </c>
      <c r="G109" s="2">
        <f>IFERROR(__xludf.DUMMYFUNCTION("""COMPUTED_VALUE"""),45448.66666666667)</f>
        <v>45448.66667</v>
      </c>
      <c r="H109" s="1">
        <f>IFERROR(__xludf.DUMMYFUNCTION("""COMPUTED_VALUE"""),1968.27)</f>
        <v>1968.27</v>
      </c>
      <c r="J109" s="2">
        <f>IFERROR(__xludf.DUMMYFUNCTION("""COMPUTED_VALUE"""),45448.66666666667)</f>
        <v>45448.66667</v>
      </c>
      <c r="K109" s="1">
        <f>IFERROR(__xludf.DUMMYFUNCTION("""COMPUTED_VALUE"""),1987.91)</f>
        <v>1987.91</v>
      </c>
      <c r="M109" s="2">
        <f>IFERROR(__xludf.DUMMYFUNCTION("""COMPUTED_VALUE"""),45448.66666666667)</f>
        <v>45448.66667</v>
      </c>
      <c r="N109" s="1">
        <f>IFERROR(__xludf.DUMMYFUNCTION("""COMPUTED_VALUE"""),2.1899023E7)</f>
        <v>21899023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IFERROR(__xludf.DUMMYFUNCTION("""COMPUTED_VALUE"""),1987.26)</f>
        <v>1987.26</v>
      </c>
      <c r="D110" s="2">
        <f>IFERROR(__xludf.DUMMYFUNCTION("""COMPUTED_VALUE"""),45449.66666666667)</f>
        <v>45449.66667</v>
      </c>
      <c r="E110" s="1">
        <f>IFERROR(__xludf.DUMMYFUNCTION("""COMPUTED_VALUE"""),1987.53)</f>
        <v>1987.53</v>
      </c>
      <c r="G110" s="2">
        <f>IFERROR(__xludf.DUMMYFUNCTION("""COMPUTED_VALUE"""),45449.66666666667)</f>
        <v>45449.66667</v>
      </c>
      <c r="H110" s="1">
        <f>IFERROR(__xludf.DUMMYFUNCTION("""COMPUTED_VALUE"""),1973.65)</f>
        <v>1973.65</v>
      </c>
      <c r="J110" s="2">
        <f>IFERROR(__xludf.DUMMYFUNCTION("""COMPUTED_VALUE"""),45449.66666666667)</f>
        <v>45449.66667</v>
      </c>
      <c r="K110" s="1">
        <f>IFERROR(__xludf.DUMMYFUNCTION("""COMPUTED_VALUE"""),1978.26)</f>
        <v>1978.26</v>
      </c>
      <c r="M110" s="2">
        <f>IFERROR(__xludf.DUMMYFUNCTION("""COMPUTED_VALUE"""),45449.66666666667)</f>
        <v>45449.66667</v>
      </c>
      <c r="N110" s="1">
        <f>IFERROR(__xludf.DUMMYFUNCTION("""COMPUTED_VALUE"""),2.2625323E7)</f>
        <v>22625323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IFERROR(__xludf.DUMMYFUNCTION("""COMPUTED_VALUE"""),1978.5)</f>
        <v>1978.5</v>
      </c>
      <c r="D111" s="2">
        <f>IFERROR(__xludf.DUMMYFUNCTION("""COMPUTED_VALUE"""),45450.66666666667)</f>
        <v>45450.66667</v>
      </c>
      <c r="E111" s="1">
        <f>IFERROR(__xludf.DUMMYFUNCTION("""COMPUTED_VALUE"""),1989.32)</f>
        <v>1989.32</v>
      </c>
      <c r="G111" s="2">
        <f>IFERROR(__xludf.DUMMYFUNCTION("""COMPUTED_VALUE"""),45450.66666666667)</f>
        <v>45450.66667</v>
      </c>
      <c r="H111" s="1">
        <f>IFERROR(__xludf.DUMMYFUNCTION("""COMPUTED_VALUE"""),1974.5)</f>
        <v>1974.5</v>
      </c>
      <c r="J111" s="2">
        <f>IFERROR(__xludf.DUMMYFUNCTION("""COMPUTED_VALUE"""),45450.66666666667)</f>
        <v>45450.66667</v>
      </c>
      <c r="K111" s="1">
        <f>IFERROR(__xludf.DUMMYFUNCTION("""COMPUTED_VALUE"""),1976.09)</f>
        <v>1976.09</v>
      </c>
      <c r="M111" s="2">
        <f>IFERROR(__xludf.DUMMYFUNCTION("""COMPUTED_VALUE"""),45450.66666666667)</f>
        <v>45450.66667</v>
      </c>
      <c r="N111" s="1">
        <f>IFERROR(__xludf.DUMMYFUNCTION("""COMPUTED_VALUE"""),1.8578456E7)</f>
        <v>18578456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IFERROR(__xludf.DUMMYFUNCTION("""COMPUTED_VALUE"""),1975.9)</f>
        <v>1975.9</v>
      </c>
      <c r="D112" s="2">
        <f>IFERROR(__xludf.DUMMYFUNCTION("""COMPUTED_VALUE"""),45453.66666666667)</f>
        <v>45453.66667</v>
      </c>
      <c r="E112" s="1">
        <f>IFERROR(__xludf.DUMMYFUNCTION("""COMPUTED_VALUE"""),1982.89)</f>
        <v>1982.89</v>
      </c>
      <c r="G112" s="2">
        <f>IFERROR(__xludf.DUMMYFUNCTION("""COMPUTED_VALUE"""),45453.66666666667)</f>
        <v>45453.66667</v>
      </c>
      <c r="H112" s="1">
        <f>IFERROR(__xludf.DUMMYFUNCTION("""COMPUTED_VALUE"""),1967.54)</f>
        <v>1967.54</v>
      </c>
      <c r="J112" s="2">
        <f>IFERROR(__xludf.DUMMYFUNCTION("""COMPUTED_VALUE"""),45453.66666666667)</f>
        <v>45453.66667</v>
      </c>
      <c r="K112" s="1">
        <f>IFERROR(__xludf.DUMMYFUNCTION("""COMPUTED_VALUE"""),1970.99)</f>
        <v>1970.99</v>
      </c>
      <c r="M112" s="2">
        <f>IFERROR(__xludf.DUMMYFUNCTION("""COMPUTED_VALUE"""),45453.66666666667)</f>
        <v>45453.66667</v>
      </c>
      <c r="N112" s="1">
        <f>IFERROR(__xludf.DUMMYFUNCTION("""COMPUTED_VALUE"""),2.4377749E7)</f>
        <v>24377749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IFERROR(__xludf.DUMMYFUNCTION("""COMPUTED_VALUE"""),1968.0)</f>
        <v>1968</v>
      </c>
      <c r="D113" s="2">
        <f>IFERROR(__xludf.DUMMYFUNCTION("""COMPUTED_VALUE"""),45454.66666666667)</f>
        <v>45454.66667</v>
      </c>
      <c r="E113" s="1">
        <f>IFERROR(__xludf.DUMMYFUNCTION("""COMPUTED_VALUE"""),1968.0)</f>
        <v>1968</v>
      </c>
      <c r="G113" s="2">
        <f>IFERROR(__xludf.DUMMYFUNCTION("""COMPUTED_VALUE"""),45454.66666666667)</f>
        <v>45454.66667</v>
      </c>
      <c r="H113" s="1">
        <f>IFERROR(__xludf.DUMMYFUNCTION("""COMPUTED_VALUE"""),1946.6)</f>
        <v>1946.6</v>
      </c>
      <c r="J113" s="2">
        <f>IFERROR(__xludf.DUMMYFUNCTION("""COMPUTED_VALUE"""),45454.66666666667)</f>
        <v>45454.66667</v>
      </c>
      <c r="K113" s="1">
        <f>IFERROR(__xludf.DUMMYFUNCTION("""COMPUTED_VALUE"""),1950.01)</f>
        <v>1950.01</v>
      </c>
      <c r="M113" s="2">
        <f>IFERROR(__xludf.DUMMYFUNCTION("""COMPUTED_VALUE"""),45454.66666666667)</f>
        <v>45454.66667</v>
      </c>
      <c r="N113" s="1">
        <f>IFERROR(__xludf.DUMMYFUNCTION("""COMPUTED_VALUE"""),2.5390592E7)</f>
        <v>25390592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IFERROR(__xludf.DUMMYFUNCTION("""COMPUTED_VALUE"""),1951.98)</f>
        <v>1951.98</v>
      </c>
      <c r="D114" s="2">
        <f>IFERROR(__xludf.DUMMYFUNCTION("""COMPUTED_VALUE"""),45455.66666666667)</f>
        <v>45455.66667</v>
      </c>
      <c r="E114" s="1">
        <f>IFERROR(__xludf.DUMMYFUNCTION("""COMPUTED_VALUE"""),1962.06)</f>
        <v>1962.06</v>
      </c>
      <c r="G114" s="2">
        <f>IFERROR(__xludf.DUMMYFUNCTION("""COMPUTED_VALUE"""),45455.66666666667)</f>
        <v>45455.66667</v>
      </c>
      <c r="H114" s="1">
        <f>IFERROR(__xludf.DUMMYFUNCTION("""COMPUTED_VALUE"""),1945.88)</f>
        <v>1945.88</v>
      </c>
      <c r="J114" s="2">
        <f>IFERROR(__xludf.DUMMYFUNCTION("""COMPUTED_VALUE"""),45455.66666666667)</f>
        <v>45455.66667</v>
      </c>
      <c r="K114" s="1">
        <f>IFERROR(__xludf.DUMMYFUNCTION("""COMPUTED_VALUE"""),1952.04)</f>
        <v>1952.04</v>
      </c>
      <c r="M114" s="2">
        <f>IFERROR(__xludf.DUMMYFUNCTION("""COMPUTED_VALUE"""),45455.66666666667)</f>
        <v>45455.66667</v>
      </c>
      <c r="N114" s="1">
        <f>IFERROR(__xludf.DUMMYFUNCTION("""COMPUTED_VALUE"""),2.4942794E7)</f>
        <v>24942794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IFERROR(__xludf.DUMMYFUNCTION("""COMPUTED_VALUE"""),1949.5)</f>
        <v>1949.5</v>
      </c>
      <c r="D115" s="2">
        <f>IFERROR(__xludf.DUMMYFUNCTION("""COMPUTED_VALUE"""),45456.66666666667)</f>
        <v>45456.66667</v>
      </c>
      <c r="E115" s="1">
        <f>IFERROR(__xludf.DUMMYFUNCTION("""COMPUTED_VALUE"""),1949.5)</f>
        <v>1949.5</v>
      </c>
      <c r="G115" s="2">
        <f>IFERROR(__xludf.DUMMYFUNCTION("""COMPUTED_VALUE"""),45456.66666666667)</f>
        <v>45456.66667</v>
      </c>
      <c r="H115" s="1">
        <f>IFERROR(__xludf.DUMMYFUNCTION("""COMPUTED_VALUE"""),1919.11)</f>
        <v>1919.11</v>
      </c>
      <c r="J115" s="2">
        <f>IFERROR(__xludf.DUMMYFUNCTION("""COMPUTED_VALUE"""),45456.66666666667)</f>
        <v>45456.66667</v>
      </c>
      <c r="K115" s="1">
        <f>IFERROR(__xludf.DUMMYFUNCTION("""COMPUTED_VALUE"""),1928.2)</f>
        <v>1928.2</v>
      </c>
      <c r="M115" s="2">
        <f>IFERROR(__xludf.DUMMYFUNCTION("""COMPUTED_VALUE"""),45456.66666666667)</f>
        <v>45456.66667</v>
      </c>
      <c r="N115" s="1">
        <f>IFERROR(__xludf.DUMMYFUNCTION("""COMPUTED_VALUE"""),2.8990048E7)</f>
        <v>28990048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IFERROR(__xludf.DUMMYFUNCTION("""COMPUTED_VALUE"""),1923.87)</f>
        <v>1923.87</v>
      </c>
      <c r="D116" s="2">
        <f>IFERROR(__xludf.DUMMYFUNCTION("""COMPUTED_VALUE"""),45457.66666666667)</f>
        <v>45457.66667</v>
      </c>
      <c r="E116" s="1">
        <f>IFERROR(__xludf.DUMMYFUNCTION("""COMPUTED_VALUE"""),1923.87)</f>
        <v>1923.87</v>
      </c>
      <c r="G116" s="2">
        <f>IFERROR(__xludf.DUMMYFUNCTION("""COMPUTED_VALUE"""),45457.66666666667)</f>
        <v>45457.66667</v>
      </c>
      <c r="H116" s="1">
        <f>IFERROR(__xludf.DUMMYFUNCTION("""COMPUTED_VALUE"""),1899.77)</f>
        <v>1899.77</v>
      </c>
      <c r="J116" s="2">
        <f>IFERROR(__xludf.DUMMYFUNCTION("""COMPUTED_VALUE"""),45457.66666666667)</f>
        <v>45457.66667</v>
      </c>
      <c r="K116" s="1">
        <f>IFERROR(__xludf.DUMMYFUNCTION("""COMPUTED_VALUE"""),1912.31)</f>
        <v>1912.31</v>
      </c>
      <c r="M116" s="2">
        <f>IFERROR(__xludf.DUMMYFUNCTION("""COMPUTED_VALUE"""),45457.66666666667)</f>
        <v>45457.66667</v>
      </c>
      <c r="N116" s="1">
        <f>IFERROR(__xludf.DUMMYFUNCTION("""COMPUTED_VALUE"""),2.9107701E7)</f>
        <v>29107701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IFERROR(__xludf.DUMMYFUNCTION("""COMPUTED_VALUE"""),1910.55)</f>
        <v>1910.55</v>
      </c>
      <c r="D117" s="2">
        <f>IFERROR(__xludf.DUMMYFUNCTION("""COMPUTED_VALUE"""),45460.66666666667)</f>
        <v>45460.66667</v>
      </c>
      <c r="E117" s="1">
        <f>IFERROR(__xludf.DUMMYFUNCTION("""COMPUTED_VALUE"""),1950.55)</f>
        <v>1950.55</v>
      </c>
      <c r="G117" s="2">
        <f>IFERROR(__xludf.DUMMYFUNCTION("""COMPUTED_VALUE"""),45460.66666666667)</f>
        <v>45460.66667</v>
      </c>
      <c r="H117" s="1">
        <f>IFERROR(__xludf.DUMMYFUNCTION("""COMPUTED_VALUE"""),1906.79)</f>
        <v>1906.79</v>
      </c>
      <c r="J117" s="2">
        <f>IFERROR(__xludf.DUMMYFUNCTION("""COMPUTED_VALUE"""),45460.66666666667)</f>
        <v>45460.66667</v>
      </c>
      <c r="K117" s="1">
        <f>IFERROR(__xludf.DUMMYFUNCTION("""COMPUTED_VALUE"""),1943.45)</f>
        <v>1943.45</v>
      </c>
      <c r="M117" s="2">
        <f>IFERROR(__xludf.DUMMYFUNCTION("""COMPUTED_VALUE"""),45460.66666666667)</f>
        <v>45460.66667</v>
      </c>
      <c r="N117" s="1">
        <f>IFERROR(__xludf.DUMMYFUNCTION("""COMPUTED_VALUE"""),2.8474353E7)</f>
        <v>28474353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IFERROR(__xludf.DUMMYFUNCTION("""COMPUTED_VALUE"""),1943.73)</f>
        <v>1943.73</v>
      </c>
      <c r="D118" s="2">
        <f>IFERROR(__xludf.DUMMYFUNCTION("""COMPUTED_VALUE"""),45461.66666666667)</f>
        <v>45461.66667</v>
      </c>
      <c r="E118" s="1">
        <f>IFERROR(__xludf.DUMMYFUNCTION("""COMPUTED_VALUE"""),1950.38)</f>
        <v>1950.38</v>
      </c>
      <c r="G118" s="2">
        <f>IFERROR(__xludf.DUMMYFUNCTION("""COMPUTED_VALUE"""),45461.66666666667)</f>
        <v>45461.66667</v>
      </c>
      <c r="H118" s="1">
        <f>IFERROR(__xludf.DUMMYFUNCTION("""COMPUTED_VALUE"""),1937.45)</f>
        <v>1937.45</v>
      </c>
      <c r="J118" s="2">
        <f>IFERROR(__xludf.DUMMYFUNCTION("""COMPUTED_VALUE"""),45461.66666666667)</f>
        <v>45461.66667</v>
      </c>
      <c r="K118" s="1">
        <f>IFERROR(__xludf.DUMMYFUNCTION("""COMPUTED_VALUE"""),1949.81)</f>
        <v>1949.81</v>
      </c>
      <c r="M118" s="2">
        <f>IFERROR(__xludf.DUMMYFUNCTION("""COMPUTED_VALUE"""),45461.66666666667)</f>
        <v>45461.66667</v>
      </c>
      <c r="N118" s="1">
        <f>IFERROR(__xludf.DUMMYFUNCTION("""COMPUTED_VALUE"""),2.4403464E7)</f>
        <v>24403464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IFERROR(__xludf.DUMMYFUNCTION("""COMPUTED_VALUE"""),1948.18)</f>
        <v>1948.18</v>
      </c>
      <c r="D119" s="2">
        <f>IFERROR(__xludf.DUMMYFUNCTION("""COMPUTED_VALUE"""),45463.66666666667)</f>
        <v>45463.66667</v>
      </c>
      <c r="E119" s="1">
        <f>IFERROR(__xludf.DUMMYFUNCTION("""COMPUTED_VALUE"""),1962.46)</f>
        <v>1962.46</v>
      </c>
      <c r="G119" s="2">
        <f>IFERROR(__xludf.DUMMYFUNCTION("""COMPUTED_VALUE"""),45463.66666666667)</f>
        <v>45463.66667</v>
      </c>
      <c r="H119" s="1">
        <f>IFERROR(__xludf.DUMMYFUNCTION("""COMPUTED_VALUE"""),1946.53)</f>
        <v>1946.53</v>
      </c>
      <c r="J119" s="2">
        <f>IFERROR(__xludf.DUMMYFUNCTION("""COMPUTED_VALUE"""),45463.66666666667)</f>
        <v>45463.66667</v>
      </c>
      <c r="K119" s="1">
        <f>IFERROR(__xludf.DUMMYFUNCTION("""COMPUTED_VALUE"""),1957.21)</f>
        <v>1957.21</v>
      </c>
      <c r="M119" s="2">
        <f>IFERROR(__xludf.DUMMYFUNCTION("""COMPUTED_VALUE"""),45463.66666666667)</f>
        <v>45463.66667</v>
      </c>
      <c r="N119" s="1">
        <f>IFERROR(__xludf.DUMMYFUNCTION("""COMPUTED_VALUE"""),2.655731E7)</f>
        <v>26557310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IFERROR(__xludf.DUMMYFUNCTION("""COMPUTED_VALUE"""),1956.76)</f>
        <v>1956.76</v>
      </c>
      <c r="D120" s="2">
        <f>IFERROR(__xludf.DUMMYFUNCTION("""COMPUTED_VALUE"""),45464.66666666667)</f>
        <v>45464.66667</v>
      </c>
      <c r="E120" s="1">
        <f>IFERROR(__xludf.DUMMYFUNCTION("""COMPUTED_VALUE"""),1958.14)</f>
        <v>1958.14</v>
      </c>
      <c r="G120" s="2">
        <f>IFERROR(__xludf.DUMMYFUNCTION("""COMPUTED_VALUE"""),45464.66666666667)</f>
        <v>45464.66667</v>
      </c>
      <c r="H120" s="1">
        <f>IFERROR(__xludf.DUMMYFUNCTION("""COMPUTED_VALUE"""),1936.77)</f>
        <v>1936.77</v>
      </c>
      <c r="J120" s="2">
        <f>IFERROR(__xludf.DUMMYFUNCTION("""COMPUTED_VALUE"""),45464.66666666667)</f>
        <v>45464.66667</v>
      </c>
      <c r="K120" s="1">
        <f>IFERROR(__xludf.DUMMYFUNCTION("""COMPUTED_VALUE"""),1956.7)</f>
        <v>1956.7</v>
      </c>
      <c r="M120" s="2">
        <f>IFERROR(__xludf.DUMMYFUNCTION("""COMPUTED_VALUE"""),45464.66666666667)</f>
        <v>45464.66667</v>
      </c>
      <c r="N120" s="1">
        <f>IFERROR(__xludf.DUMMYFUNCTION("""COMPUTED_VALUE"""),6.214713E7)</f>
        <v>62147130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IFERROR(__xludf.DUMMYFUNCTION("""COMPUTED_VALUE"""),1959.45)</f>
        <v>1959.45</v>
      </c>
      <c r="D121" s="2">
        <f>IFERROR(__xludf.DUMMYFUNCTION("""COMPUTED_VALUE"""),45467.66666666667)</f>
        <v>45467.66667</v>
      </c>
      <c r="E121" s="1">
        <f>IFERROR(__xludf.DUMMYFUNCTION("""COMPUTED_VALUE"""),1978.27)</f>
        <v>1978.27</v>
      </c>
      <c r="G121" s="2">
        <f>IFERROR(__xludf.DUMMYFUNCTION("""COMPUTED_VALUE"""),45467.66666666667)</f>
        <v>45467.66667</v>
      </c>
      <c r="H121" s="1">
        <f>IFERROR(__xludf.DUMMYFUNCTION("""COMPUTED_VALUE"""),1936.15)</f>
        <v>1936.15</v>
      </c>
      <c r="J121" s="2">
        <f>IFERROR(__xludf.DUMMYFUNCTION("""COMPUTED_VALUE"""),45467.66666666667)</f>
        <v>45467.66667</v>
      </c>
      <c r="K121" s="1">
        <f>IFERROR(__xludf.DUMMYFUNCTION("""COMPUTED_VALUE"""),1942.09)</f>
        <v>1942.09</v>
      </c>
      <c r="M121" s="2">
        <f>IFERROR(__xludf.DUMMYFUNCTION("""COMPUTED_VALUE"""),45467.66666666667)</f>
        <v>45467.66667</v>
      </c>
      <c r="N121" s="1">
        <f>IFERROR(__xludf.DUMMYFUNCTION("""COMPUTED_VALUE"""),4.0230758E7)</f>
        <v>40230758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IFERROR(__xludf.DUMMYFUNCTION("""COMPUTED_VALUE"""),1938.34)</f>
        <v>1938.34</v>
      </c>
      <c r="D122" s="2">
        <f>IFERROR(__xludf.DUMMYFUNCTION("""COMPUTED_VALUE"""),45468.66666666667)</f>
        <v>45468.66667</v>
      </c>
      <c r="E122" s="1">
        <f>IFERROR(__xludf.DUMMYFUNCTION("""COMPUTED_VALUE"""),1939.58)</f>
        <v>1939.58</v>
      </c>
      <c r="G122" s="2">
        <f>IFERROR(__xludf.DUMMYFUNCTION("""COMPUTED_VALUE"""),45468.66666666667)</f>
        <v>45468.66667</v>
      </c>
      <c r="H122" s="1">
        <f>IFERROR(__xludf.DUMMYFUNCTION("""COMPUTED_VALUE"""),1927.2)</f>
        <v>1927.2</v>
      </c>
      <c r="J122" s="2">
        <f>IFERROR(__xludf.DUMMYFUNCTION("""COMPUTED_VALUE"""),45468.66666666667)</f>
        <v>45468.66667</v>
      </c>
      <c r="K122" s="1">
        <f>IFERROR(__xludf.DUMMYFUNCTION("""COMPUTED_VALUE"""),1927.79)</f>
        <v>1927.79</v>
      </c>
      <c r="M122" s="2">
        <f>IFERROR(__xludf.DUMMYFUNCTION("""COMPUTED_VALUE"""),45468.66666666667)</f>
        <v>45468.66667</v>
      </c>
      <c r="N122" s="1">
        <f>IFERROR(__xludf.DUMMYFUNCTION("""COMPUTED_VALUE"""),3.7833449E7)</f>
        <v>37833449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IFERROR(__xludf.DUMMYFUNCTION("""COMPUTED_VALUE"""),1926.54)</f>
        <v>1926.54</v>
      </c>
      <c r="D123" s="2">
        <f>IFERROR(__xludf.DUMMYFUNCTION("""COMPUTED_VALUE"""),45469.66666666667)</f>
        <v>45469.66667</v>
      </c>
      <c r="E123" s="1">
        <f>IFERROR(__xludf.DUMMYFUNCTION("""COMPUTED_VALUE"""),1933.32)</f>
        <v>1933.32</v>
      </c>
      <c r="G123" s="2">
        <f>IFERROR(__xludf.DUMMYFUNCTION("""COMPUTED_VALUE"""),45469.66666666667)</f>
        <v>45469.66667</v>
      </c>
      <c r="H123" s="1">
        <f>IFERROR(__xludf.DUMMYFUNCTION("""COMPUTED_VALUE"""),1913.46)</f>
        <v>1913.46</v>
      </c>
      <c r="J123" s="2">
        <f>IFERROR(__xludf.DUMMYFUNCTION("""COMPUTED_VALUE"""),45469.66666666667)</f>
        <v>45469.66667</v>
      </c>
      <c r="K123" s="1">
        <f>IFERROR(__xludf.DUMMYFUNCTION("""COMPUTED_VALUE"""),1930.52)</f>
        <v>1930.52</v>
      </c>
      <c r="M123" s="2">
        <f>IFERROR(__xludf.DUMMYFUNCTION("""COMPUTED_VALUE"""),45469.66666666667)</f>
        <v>45469.66667</v>
      </c>
      <c r="N123" s="1">
        <f>IFERROR(__xludf.DUMMYFUNCTION("""COMPUTED_VALUE"""),2.7862318E7)</f>
        <v>27862318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IFERROR(__xludf.DUMMYFUNCTION("""COMPUTED_VALUE"""),1931.74)</f>
        <v>1931.74</v>
      </c>
      <c r="D124" s="2">
        <f>IFERROR(__xludf.DUMMYFUNCTION("""COMPUTED_VALUE"""),45470.66666666667)</f>
        <v>45470.66667</v>
      </c>
      <c r="E124" s="1">
        <f>IFERROR(__xludf.DUMMYFUNCTION("""COMPUTED_VALUE"""),1935.99)</f>
        <v>1935.99</v>
      </c>
      <c r="G124" s="2">
        <f>IFERROR(__xludf.DUMMYFUNCTION("""COMPUTED_VALUE"""),45470.66666666667)</f>
        <v>45470.66667</v>
      </c>
      <c r="H124" s="1">
        <f>IFERROR(__xludf.DUMMYFUNCTION("""COMPUTED_VALUE"""),1927.68)</f>
        <v>1927.68</v>
      </c>
      <c r="J124" s="2">
        <f>IFERROR(__xludf.DUMMYFUNCTION("""COMPUTED_VALUE"""),45470.66666666667)</f>
        <v>45470.66667</v>
      </c>
      <c r="K124" s="1">
        <f>IFERROR(__xludf.DUMMYFUNCTION("""COMPUTED_VALUE"""),1933.18)</f>
        <v>1933.18</v>
      </c>
      <c r="M124" s="2">
        <f>IFERROR(__xludf.DUMMYFUNCTION("""COMPUTED_VALUE"""),45470.66666666667)</f>
        <v>45470.66667</v>
      </c>
      <c r="N124" s="1">
        <f>IFERROR(__xludf.DUMMYFUNCTION("""COMPUTED_VALUE"""),2.9704852E7)</f>
        <v>29704852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IFERROR(__xludf.DUMMYFUNCTION("""COMPUTED_VALUE"""),1935.78)</f>
        <v>1935.78</v>
      </c>
      <c r="D125" s="2">
        <f>IFERROR(__xludf.DUMMYFUNCTION("""COMPUTED_VALUE"""),45471.66666666667)</f>
        <v>45471.66667</v>
      </c>
      <c r="E125" s="1">
        <f>IFERROR(__xludf.DUMMYFUNCTION("""COMPUTED_VALUE"""),1945.19)</f>
        <v>1945.19</v>
      </c>
      <c r="G125" s="2">
        <f>IFERROR(__xludf.DUMMYFUNCTION("""COMPUTED_VALUE"""),45471.66666666667)</f>
        <v>45471.66667</v>
      </c>
      <c r="H125" s="1">
        <f>IFERROR(__xludf.DUMMYFUNCTION("""COMPUTED_VALUE"""),1914.73)</f>
        <v>1914.73</v>
      </c>
      <c r="J125" s="2">
        <f>IFERROR(__xludf.DUMMYFUNCTION("""COMPUTED_VALUE"""),45471.66666666667)</f>
        <v>45471.66667</v>
      </c>
      <c r="K125" s="1">
        <f>IFERROR(__xludf.DUMMYFUNCTION("""COMPUTED_VALUE"""),1922.95)</f>
        <v>1922.95</v>
      </c>
      <c r="M125" s="2">
        <f>IFERROR(__xludf.DUMMYFUNCTION("""COMPUTED_VALUE"""),45471.66666666667)</f>
        <v>45471.66667</v>
      </c>
      <c r="N125" s="1">
        <f>IFERROR(__xludf.DUMMYFUNCTION("""COMPUTED_VALUE"""),5.5003775E7)</f>
        <v>55003775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IFERROR(__xludf.DUMMYFUNCTION("""COMPUTED_VALUE"""),1927.52)</f>
        <v>1927.52</v>
      </c>
      <c r="D126" s="2">
        <f>IFERROR(__xludf.DUMMYFUNCTION("""COMPUTED_VALUE"""),45474.66666666667)</f>
        <v>45474.66667</v>
      </c>
      <c r="E126" s="1">
        <f>IFERROR(__xludf.DUMMYFUNCTION("""COMPUTED_VALUE"""),1947.96)</f>
        <v>1947.96</v>
      </c>
      <c r="G126" s="2">
        <f>IFERROR(__xludf.DUMMYFUNCTION("""COMPUTED_VALUE"""),45474.66666666667)</f>
        <v>45474.66667</v>
      </c>
      <c r="H126" s="1">
        <f>IFERROR(__xludf.DUMMYFUNCTION("""COMPUTED_VALUE"""),1909.08)</f>
        <v>1909.08</v>
      </c>
      <c r="J126" s="2">
        <f>IFERROR(__xludf.DUMMYFUNCTION("""COMPUTED_VALUE"""),45474.66666666667)</f>
        <v>45474.66667</v>
      </c>
      <c r="K126" s="1">
        <f>IFERROR(__xludf.DUMMYFUNCTION("""COMPUTED_VALUE"""),1918.17)</f>
        <v>1918.17</v>
      </c>
      <c r="M126" s="2">
        <f>IFERROR(__xludf.DUMMYFUNCTION("""COMPUTED_VALUE"""),45474.66666666667)</f>
        <v>45474.66667</v>
      </c>
      <c r="N126" s="1">
        <f>IFERROR(__xludf.DUMMYFUNCTION("""COMPUTED_VALUE"""),2.8726762E7)</f>
        <v>28726762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IFERROR(__xludf.DUMMYFUNCTION("""COMPUTED_VALUE"""),1915.54)</f>
        <v>1915.54</v>
      </c>
      <c r="D127" s="2">
        <f>IFERROR(__xludf.DUMMYFUNCTION("""COMPUTED_VALUE"""),45475.66666666667)</f>
        <v>45475.66667</v>
      </c>
      <c r="E127" s="1">
        <f>IFERROR(__xludf.DUMMYFUNCTION("""COMPUTED_VALUE"""),1931.23)</f>
        <v>1931.23</v>
      </c>
      <c r="G127" s="2">
        <f>IFERROR(__xludf.DUMMYFUNCTION("""COMPUTED_VALUE"""),45475.66666666667)</f>
        <v>45475.66667</v>
      </c>
      <c r="H127" s="1">
        <f>IFERROR(__xludf.DUMMYFUNCTION("""COMPUTED_VALUE"""),1911.92)</f>
        <v>1911.92</v>
      </c>
      <c r="J127" s="2">
        <f>IFERROR(__xludf.DUMMYFUNCTION("""COMPUTED_VALUE"""),45475.66666666667)</f>
        <v>45475.66667</v>
      </c>
      <c r="K127" s="1">
        <f>IFERROR(__xludf.DUMMYFUNCTION("""COMPUTED_VALUE"""),1930.65)</f>
        <v>1930.65</v>
      </c>
      <c r="M127" s="2">
        <f>IFERROR(__xludf.DUMMYFUNCTION("""COMPUTED_VALUE"""),45475.66666666667)</f>
        <v>45475.66667</v>
      </c>
      <c r="N127" s="1">
        <f>IFERROR(__xludf.DUMMYFUNCTION("""COMPUTED_VALUE"""),2.5648033E7)</f>
        <v>25648033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IFERROR(__xludf.DUMMYFUNCTION("""COMPUTED_VALUE"""),1930.32)</f>
        <v>1930.32</v>
      </c>
      <c r="D128" s="2">
        <f>IFERROR(__xludf.DUMMYFUNCTION("""COMPUTED_VALUE"""),45476.54166666667)</f>
        <v>45476.54167</v>
      </c>
      <c r="E128" s="1">
        <f>IFERROR(__xludf.DUMMYFUNCTION("""COMPUTED_VALUE"""),1942.52)</f>
        <v>1942.52</v>
      </c>
      <c r="G128" s="2">
        <f>IFERROR(__xludf.DUMMYFUNCTION("""COMPUTED_VALUE"""),45476.54166666667)</f>
        <v>45476.54167</v>
      </c>
      <c r="H128" s="1">
        <f>IFERROR(__xludf.DUMMYFUNCTION("""COMPUTED_VALUE"""),1929.36)</f>
        <v>1929.36</v>
      </c>
      <c r="J128" s="2">
        <f>IFERROR(__xludf.DUMMYFUNCTION("""COMPUTED_VALUE"""),45476.54166666667)</f>
        <v>45476.54167</v>
      </c>
      <c r="K128" s="1">
        <f>IFERROR(__xludf.DUMMYFUNCTION("""COMPUTED_VALUE"""),1937.7)</f>
        <v>1937.7</v>
      </c>
      <c r="M128" s="2">
        <f>IFERROR(__xludf.DUMMYFUNCTION("""COMPUTED_VALUE"""),45476.54166666667)</f>
        <v>45476.54167</v>
      </c>
      <c r="N128" s="1">
        <f>IFERROR(__xludf.DUMMYFUNCTION("""COMPUTED_VALUE"""),1.3417373E7)</f>
        <v>13417373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IFERROR(__xludf.DUMMYFUNCTION("""COMPUTED_VALUE"""),1938.1)</f>
        <v>1938.1</v>
      </c>
      <c r="D129" s="2">
        <f>IFERROR(__xludf.DUMMYFUNCTION("""COMPUTED_VALUE"""),45478.66666666667)</f>
        <v>45478.66667</v>
      </c>
      <c r="E129" s="1">
        <f>IFERROR(__xludf.DUMMYFUNCTION("""COMPUTED_VALUE"""),1938.1)</f>
        <v>1938.1</v>
      </c>
      <c r="G129" s="2">
        <f>IFERROR(__xludf.DUMMYFUNCTION("""COMPUTED_VALUE"""),45478.66666666667)</f>
        <v>45478.66667</v>
      </c>
      <c r="H129" s="1">
        <f>IFERROR(__xludf.DUMMYFUNCTION("""COMPUTED_VALUE"""),1911.39)</f>
        <v>1911.39</v>
      </c>
      <c r="J129" s="2">
        <f>IFERROR(__xludf.DUMMYFUNCTION("""COMPUTED_VALUE"""),45478.66666666667)</f>
        <v>45478.66667</v>
      </c>
      <c r="K129" s="1">
        <f>IFERROR(__xludf.DUMMYFUNCTION("""COMPUTED_VALUE"""),1924.35)</f>
        <v>1924.35</v>
      </c>
      <c r="M129" s="2">
        <f>IFERROR(__xludf.DUMMYFUNCTION("""COMPUTED_VALUE"""),45478.66666666667)</f>
        <v>45478.66667</v>
      </c>
      <c r="N129" s="1">
        <f>IFERROR(__xludf.DUMMYFUNCTION("""COMPUTED_VALUE"""),2.2361601E7)</f>
        <v>22361601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IFERROR(__xludf.DUMMYFUNCTION("""COMPUTED_VALUE"""),1926.43)</f>
        <v>1926.43</v>
      </c>
      <c r="D130" s="2">
        <f>IFERROR(__xludf.DUMMYFUNCTION("""COMPUTED_VALUE"""),45481.66666666667)</f>
        <v>45481.66667</v>
      </c>
      <c r="E130" s="1">
        <f>IFERROR(__xludf.DUMMYFUNCTION("""COMPUTED_VALUE"""),1945.82)</f>
        <v>1945.82</v>
      </c>
      <c r="G130" s="2">
        <f>IFERROR(__xludf.DUMMYFUNCTION("""COMPUTED_VALUE"""),45481.66666666667)</f>
        <v>45481.66667</v>
      </c>
      <c r="H130" s="1">
        <f>IFERROR(__xludf.DUMMYFUNCTION("""COMPUTED_VALUE"""),1926.39)</f>
        <v>1926.39</v>
      </c>
      <c r="J130" s="2">
        <f>IFERROR(__xludf.DUMMYFUNCTION("""COMPUTED_VALUE"""),45481.66666666667)</f>
        <v>45481.66667</v>
      </c>
      <c r="K130" s="1">
        <f>IFERROR(__xludf.DUMMYFUNCTION("""COMPUTED_VALUE"""),1933.28)</f>
        <v>1933.28</v>
      </c>
      <c r="M130" s="2">
        <f>IFERROR(__xludf.DUMMYFUNCTION("""COMPUTED_VALUE"""),45481.66666666667)</f>
        <v>45481.66667</v>
      </c>
      <c r="N130" s="1">
        <f>IFERROR(__xludf.DUMMYFUNCTION("""COMPUTED_VALUE"""),3.0391601E7)</f>
        <v>30391601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IFERROR(__xludf.DUMMYFUNCTION("""COMPUTED_VALUE"""),1934.64)</f>
        <v>1934.64</v>
      </c>
      <c r="D131" s="2">
        <f>IFERROR(__xludf.DUMMYFUNCTION("""COMPUTED_VALUE"""),45482.66666666667)</f>
        <v>45482.66667</v>
      </c>
      <c r="E131" s="1">
        <f>IFERROR(__xludf.DUMMYFUNCTION("""COMPUTED_VALUE"""),1940.47)</f>
        <v>1940.47</v>
      </c>
      <c r="G131" s="2">
        <f>IFERROR(__xludf.DUMMYFUNCTION("""COMPUTED_VALUE"""),45482.66666666667)</f>
        <v>45482.66667</v>
      </c>
      <c r="H131" s="1">
        <f>IFERROR(__xludf.DUMMYFUNCTION("""COMPUTED_VALUE"""),1926.53)</f>
        <v>1926.53</v>
      </c>
      <c r="J131" s="2">
        <f>IFERROR(__xludf.DUMMYFUNCTION("""COMPUTED_VALUE"""),45482.66666666667)</f>
        <v>45482.66667</v>
      </c>
      <c r="K131" s="1">
        <f>IFERROR(__xludf.DUMMYFUNCTION("""COMPUTED_VALUE"""),1926.63)</f>
        <v>1926.63</v>
      </c>
      <c r="M131" s="2">
        <f>IFERROR(__xludf.DUMMYFUNCTION("""COMPUTED_VALUE"""),45482.66666666667)</f>
        <v>45482.66667</v>
      </c>
      <c r="N131" s="1">
        <f>IFERROR(__xludf.DUMMYFUNCTION("""COMPUTED_VALUE"""),2.1352215E7)</f>
        <v>21352215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IFERROR(__xludf.DUMMYFUNCTION("""COMPUTED_VALUE"""),1927.57)</f>
        <v>1927.57</v>
      </c>
      <c r="D132" s="2">
        <f>IFERROR(__xludf.DUMMYFUNCTION("""COMPUTED_VALUE"""),45483.66666666667)</f>
        <v>45483.66667</v>
      </c>
      <c r="E132" s="1">
        <f>IFERROR(__xludf.DUMMYFUNCTION("""COMPUTED_VALUE"""),1937.25)</f>
        <v>1937.25</v>
      </c>
      <c r="G132" s="2">
        <f>IFERROR(__xludf.DUMMYFUNCTION("""COMPUTED_VALUE"""),45483.66666666667)</f>
        <v>45483.66667</v>
      </c>
      <c r="H132" s="1">
        <f>IFERROR(__xludf.DUMMYFUNCTION("""COMPUTED_VALUE"""),1925.87)</f>
        <v>1925.87</v>
      </c>
      <c r="J132" s="2">
        <f>IFERROR(__xludf.DUMMYFUNCTION("""COMPUTED_VALUE"""),45483.66666666667)</f>
        <v>45483.66667</v>
      </c>
      <c r="K132" s="1">
        <f>IFERROR(__xludf.DUMMYFUNCTION("""COMPUTED_VALUE"""),1936.99)</f>
        <v>1936.99</v>
      </c>
      <c r="M132" s="2">
        <f>IFERROR(__xludf.DUMMYFUNCTION("""COMPUTED_VALUE"""),45483.66666666667)</f>
        <v>45483.66667</v>
      </c>
      <c r="N132" s="1">
        <f>IFERROR(__xludf.DUMMYFUNCTION("""COMPUTED_VALUE"""),2.3112928E7)</f>
        <v>23112928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IFERROR(__xludf.DUMMYFUNCTION("""COMPUTED_VALUE"""),1937.72)</f>
        <v>1937.72</v>
      </c>
      <c r="D133" s="2">
        <f>IFERROR(__xludf.DUMMYFUNCTION("""COMPUTED_VALUE"""),45484.66666666667)</f>
        <v>45484.66667</v>
      </c>
      <c r="E133" s="1">
        <f>IFERROR(__xludf.DUMMYFUNCTION("""COMPUTED_VALUE"""),1943.15)</f>
        <v>1943.15</v>
      </c>
      <c r="G133" s="2">
        <f>IFERROR(__xludf.DUMMYFUNCTION("""COMPUTED_VALUE"""),45484.66666666667)</f>
        <v>45484.66667</v>
      </c>
      <c r="H133" s="1">
        <f>IFERROR(__xludf.DUMMYFUNCTION("""COMPUTED_VALUE"""),1928.81)</f>
        <v>1928.81</v>
      </c>
      <c r="J133" s="2">
        <f>IFERROR(__xludf.DUMMYFUNCTION("""COMPUTED_VALUE"""),45484.66666666667)</f>
        <v>45484.66667</v>
      </c>
      <c r="K133" s="1">
        <f>IFERROR(__xludf.DUMMYFUNCTION("""COMPUTED_VALUE"""),1933.91)</f>
        <v>1933.91</v>
      </c>
      <c r="M133" s="2">
        <f>IFERROR(__xludf.DUMMYFUNCTION("""COMPUTED_VALUE"""),45484.66666666667)</f>
        <v>45484.66667</v>
      </c>
      <c r="N133" s="1">
        <f>IFERROR(__xludf.DUMMYFUNCTION("""COMPUTED_VALUE"""),2.7493841E7)</f>
        <v>27493841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IFERROR(__xludf.DUMMYFUNCTION("""COMPUTED_VALUE"""),1937.52)</f>
        <v>1937.52</v>
      </c>
      <c r="D134" s="2">
        <f>IFERROR(__xludf.DUMMYFUNCTION("""COMPUTED_VALUE"""),45485.66666666667)</f>
        <v>45485.66667</v>
      </c>
      <c r="E134" s="1">
        <f>IFERROR(__xludf.DUMMYFUNCTION("""COMPUTED_VALUE"""),1941.87)</f>
        <v>1941.87</v>
      </c>
      <c r="G134" s="2">
        <f>IFERROR(__xludf.DUMMYFUNCTION("""COMPUTED_VALUE"""),45485.66666666667)</f>
        <v>45485.66667</v>
      </c>
      <c r="H134" s="1">
        <f>IFERROR(__xludf.DUMMYFUNCTION("""COMPUTED_VALUE"""),1923.22)</f>
        <v>1923.22</v>
      </c>
      <c r="J134" s="2">
        <f>IFERROR(__xludf.DUMMYFUNCTION("""COMPUTED_VALUE"""),45485.66666666667)</f>
        <v>45485.66667</v>
      </c>
      <c r="K134" s="1">
        <f>IFERROR(__xludf.DUMMYFUNCTION("""COMPUTED_VALUE"""),1924.31)</f>
        <v>1924.31</v>
      </c>
      <c r="M134" s="2">
        <f>IFERROR(__xludf.DUMMYFUNCTION("""COMPUTED_VALUE"""),45485.66666666667)</f>
        <v>45485.66667</v>
      </c>
      <c r="N134" s="1">
        <f>IFERROR(__xludf.DUMMYFUNCTION("""COMPUTED_VALUE"""),2.6594193E7)</f>
        <v>26594193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IFERROR(__xludf.DUMMYFUNCTION("""COMPUTED_VALUE"""),1926.81)</f>
        <v>1926.81</v>
      </c>
      <c r="D135" s="2">
        <f>IFERROR(__xludf.DUMMYFUNCTION("""COMPUTED_VALUE"""),45488.66666666667)</f>
        <v>45488.66667</v>
      </c>
      <c r="E135" s="1">
        <f>IFERROR(__xludf.DUMMYFUNCTION("""COMPUTED_VALUE"""),1938.73)</f>
        <v>1938.73</v>
      </c>
      <c r="G135" s="2">
        <f>IFERROR(__xludf.DUMMYFUNCTION("""COMPUTED_VALUE"""),45488.66666666667)</f>
        <v>45488.66667</v>
      </c>
      <c r="H135" s="1">
        <f>IFERROR(__xludf.DUMMYFUNCTION("""COMPUTED_VALUE"""),1926.07)</f>
        <v>1926.07</v>
      </c>
      <c r="J135" s="2">
        <f>IFERROR(__xludf.DUMMYFUNCTION("""COMPUTED_VALUE"""),45488.66666666667)</f>
        <v>45488.66667</v>
      </c>
      <c r="K135" s="1">
        <f>IFERROR(__xludf.DUMMYFUNCTION("""COMPUTED_VALUE"""),1928.39)</f>
        <v>1928.39</v>
      </c>
      <c r="M135" s="2">
        <f>IFERROR(__xludf.DUMMYFUNCTION("""COMPUTED_VALUE"""),45488.66666666667)</f>
        <v>45488.66667</v>
      </c>
      <c r="N135" s="1">
        <f>IFERROR(__xludf.DUMMYFUNCTION("""COMPUTED_VALUE"""),2.5729848E7)</f>
        <v>25729848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IFERROR(__xludf.DUMMYFUNCTION("""COMPUTED_VALUE"""),1931.8)</f>
        <v>1931.8</v>
      </c>
      <c r="D136" s="2">
        <f>IFERROR(__xludf.DUMMYFUNCTION("""COMPUTED_VALUE"""),45489.66666666667)</f>
        <v>45489.66667</v>
      </c>
      <c r="E136" s="1">
        <f>IFERROR(__xludf.DUMMYFUNCTION("""COMPUTED_VALUE"""),1977.2)</f>
        <v>1977.2</v>
      </c>
      <c r="G136" s="2">
        <f>IFERROR(__xludf.DUMMYFUNCTION("""COMPUTED_VALUE"""),45489.66666666667)</f>
        <v>45489.66667</v>
      </c>
      <c r="H136" s="1">
        <f>IFERROR(__xludf.DUMMYFUNCTION("""COMPUTED_VALUE"""),1931.8)</f>
        <v>1931.8</v>
      </c>
      <c r="J136" s="2">
        <f>IFERROR(__xludf.DUMMYFUNCTION("""COMPUTED_VALUE"""),45489.66666666667)</f>
        <v>45489.66667</v>
      </c>
      <c r="K136" s="1">
        <f>IFERROR(__xludf.DUMMYFUNCTION("""COMPUTED_VALUE"""),1974.44)</f>
        <v>1974.44</v>
      </c>
      <c r="M136" s="2">
        <f>IFERROR(__xludf.DUMMYFUNCTION("""COMPUTED_VALUE"""),45489.66666666667)</f>
        <v>45489.66667</v>
      </c>
      <c r="N136" s="1">
        <f>IFERROR(__xludf.DUMMYFUNCTION("""COMPUTED_VALUE"""),3.1890214E7)</f>
        <v>31890214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IFERROR(__xludf.DUMMYFUNCTION("""COMPUTED_VALUE"""),1967.82)</f>
        <v>1967.82</v>
      </c>
      <c r="D137" s="2">
        <f>IFERROR(__xludf.DUMMYFUNCTION("""COMPUTED_VALUE"""),45490.66666666667)</f>
        <v>45490.66667</v>
      </c>
      <c r="E137" s="1">
        <f>IFERROR(__xludf.DUMMYFUNCTION("""COMPUTED_VALUE"""),1980.8)</f>
        <v>1980.8</v>
      </c>
      <c r="G137" s="2">
        <f>IFERROR(__xludf.DUMMYFUNCTION("""COMPUTED_VALUE"""),45490.66666666667)</f>
        <v>45490.66667</v>
      </c>
      <c r="H137" s="1">
        <f>IFERROR(__xludf.DUMMYFUNCTION("""COMPUTED_VALUE"""),1953.3)</f>
        <v>1953.3</v>
      </c>
      <c r="J137" s="2">
        <f>IFERROR(__xludf.DUMMYFUNCTION("""COMPUTED_VALUE"""),45490.66666666667)</f>
        <v>45490.66667</v>
      </c>
      <c r="K137" s="1">
        <f>IFERROR(__xludf.DUMMYFUNCTION("""COMPUTED_VALUE"""),1954.89)</f>
        <v>1954.89</v>
      </c>
      <c r="M137" s="2">
        <f>IFERROR(__xludf.DUMMYFUNCTION("""COMPUTED_VALUE"""),45490.66666666667)</f>
        <v>45490.66667</v>
      </c>
      <c r="N137" s="1">
        <f>IFERROR(__xludf.DUMMYFUNCTION("""COMPUTED_VALUE"""),2.9181816E7)</f>
        <v>29181816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IFERROR(__xludf.DUMMYFUNCTION("""COMPUTED_VALUE"""),1953.99)</f>
        <v>1953.99</v>
      </c>
      <c r="D138" s="2">
        <f>IFERROR(__xludf.DUMMYFUNCTION("""COMPUTED_VALUE"""),45491.66666666667)</f>
        <v>45491.66667</v>
      </c>
      <c r="E138" s="1">
        <f>IFERROR(__xludf.DUMMYFUNCTION("""COMPUTED_VALUE"""),1971.09)</f>
        <v>1971.09</v>
      </c>
      <c r="G138" s="2">
        <f>IFERROR(__xludf.DUMMYFUNCTION("""COMPUTED_VALUE"""),45491.66666666667)</f>
        <v>45491.66667</v>
      </c>
      <c r="H138" s="1">
        <f>IFERROR(__xludf.DUMMYFUNCTION("""COMPUTED_VALUE"""),1944.31)</f>
        <v>1944.31</v>
      </c>
      <c r="J138" s="2">
        <f>IFERROR(__xludf.DUMMYFUNCTION("""COMPUTED_VALUE"""),45491.66666666667)</f>
        <v>45491.66667</v>
      </c>
      <c r="K138" s="1">
        <f>IFERROR(__xludf.DUMMYFUNCTION("""COMPUTED_VALUE"""),1948.74)</f>
        <v>1948.74</v>
      </c>
      <c r="M138" s="2">
        <f>IFERROR(__xludf.DUMMYFUNCTION("""COMPUTED_VALUE"""),45491.66666666667)</f>
        <v>45491.66667</v>
      </c>
      <c r="N138" s="1">
        <f>IFERROR(__xludf.DUMMYFUNCTION("""COMPUTED_VALUE"""),2.9769891E7)</f>
        <v>29769891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IFERROR(__xludf.DUMMYFUNCTION("""COMPUTED_VALUE"""),1955.9)</f>
        <v>1955.9</v>
      </c>
      <c r="D139" s="2">
        <f>IFERROR(__xludf.DUMMYFUNCTION("""COMPUTED_VALUE"""),45492.66666666667)</f>
        <v>45492.66667</v>
      </c>
      <c r="E139" s="1">
        <f>IFERROR(__xludf.DUMMYFUNCTION("""COMPUTED_VALUE"""),1958.02)</f>
        <v>1958.02</v>
      </c>
      <c r="G139" s="2">
        <f>IFERROR(__xludf.DUMMYFUNCTION("""COMPUTED_VALUE"""),45492.66666666667)</f>
        <v>45492.66667</v>
      </c>
      <c r="H139" s="1">
        <f>IFERROR(__xludf.DUMMYFUNCTION("""COMPUTED_VALUE"""),1930.82)</f>
        <v>1930.82</v>
      </c>
      <c r="J139" s="2">
        <f>IFERROR(__xludf.DUMMYFUNCTION("""COMPUTED_VALUE"""),45492.66666666667)</f>
        <v>45492.66667</v>
      </c>
      <c r="K139" s="1">
        <f>IFERROR(__xludf.DUMMYFUNCTION("""COMPUTED_VALUE"""),1937.55)</f>
        <v>1937.55</v>
      </c>
      <c r="M139" s="2">
        <f>IFERROR(__xludf.DUMMYFUNCTION("""COMPUTED_VALUE"""),45492.66666666667)</f>
        <v>45492.66667</v>
      </c>
      <c r="N139" s="1">
        <f>IFERROR(__xludf.DUMMYFUNCTION("""COMPUTED_VALUE"""),2.8380189E7)</f>
        <v>28380189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IFERROR(__xludf.DUMMYFUNCTION("""COMPUTED_VALUE"""),1942.09)</f>
        <v>1942.09</v>
      </c>
      <c r="D140" s="2">
        <f>IFERROR(__xludf.DUMMYFUNCTION("""COMPUTED_VALUE"""),45495.66666666667)</f>
        <v>45495.66667</v>
      </c>
      <c r="E140" s="1">
        <f>IFERROR(__xludf.DUMMYFUNCTION("""COMPUTED_VALUE"""),1959.41)</f>
        <v>1959.41</v>
      </c>
      <c r="G140" s="2">
        <f>IFERROR(__xludf.DUMMYFUNCTION("""COMPUTED_VALUE"""),45495.66666666667)</f>
        <v>45495.66667</v>
      </c>
      <c r="H140" s="1">
        <f>IFERROR(__xludf.DUMMYFUNCTION("""COMPUTED_VALUE"""),1941.38)</f>
        <v>1941.38</v>
      </c>
      <c r="J140" s="2">
        <f>IFERROR(__xludf.DUMMYFUNCTION("""COMPUTED_VALUE"""),45495.66666666667)</f>
        <v>45495.66667</v>
      </c>
      <c r="K140" s="1">
        <f>IFERROR(__xludf.DUMMYFUNCTION("""COMPUTED_VALUE"""),1959.28)</f>
        <v>1959.28</v>
      </c>
      <c r="M140" s="2">
        <f>IFERROR(__xludf.DUMMYFUNCTION("""COMPUTED_VALUE"""),45495.66666666667)</f>
        <v>45495.66667</v>
      </c>
      <c r="N140" s="1">
        <f>IFERROR(__xludf.DUMMYFUNCTION("""COMPUTED_VALUE"""),2.7626678E7)</f>
        <v>27626678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IFERROR(__xludf.DUMMYFUNCTION("""COMPUTED_VALUE"""),1960.97)</f>
        <v>1960.97</v>
      </c>
      <c r="D141" s="2">
        <f>IFERROR(__xludf.DUMMYFUNCTION("""COMPUTED_VALUE"""),45496.66666666667)</f>
        <v>45496.66667</v>
      </c>
      <c r="E141" s="1">
        <f>IFERROR(__xludf.DUMMYFUNCTION("""COMPUTED_VALUE"""),2027.53)</f>
        <v>2027.53</v>
      </c>
      <c r="G141" s="2">
        <f>IFERROR(__xludf.DUMMYFUNCTION("""COMPUTED_VALUE"""),45496.66666666667)</f>
        <v>45496.66667</v>
      </c>
      <c r="H141" s="1">
        <f>IFERROR(__xludf.DUMMYFUNCTION("""COMPUTED_VALUE"""),1960.97)</f>
        <v>1960.97</v>
      </c>
      <c r="J141" s="2">
        <f>IFERROR(__xludf.DUMMYFUNCTION("""COMPUTED_VALUE"""),45496.66666666667)</f>
        <v>45496.66667</v>
      </c>
      <c r="K141" s="1">
        <f>IFERROR(__xludf.DUMMYFUNCTION("""COMPUTED_VALUE"""),2018.6)</f>
        <v>2018.6</v>
      </c>
      <c r="M141" s="2">
        <f>IFERROR(__xludf.DUMMYFUNCTION("""COMPUTED_VALUE"""),45496.66666666667)</f>
        <v>45496.66667</v>
      </c>
      <c r="N141" s="1">
        <f>IFERROR(__xludf.DUMMYFUNCTION("""COMPUTED_VALUE"""),4.4663142E7)</f>
        <v>44663142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IFERROR(__xludf.DUMMYFUNCTION("""COMPUTED_VALUE"""),2012.28)</f>
        <v>2012.28</v>
      </c>
      <c r="D142" s="2">
        <f>IFERROR(__xludf.DUMMYFUNCTION("""COMPUTED_VALUE"""),45497.66666666667)</f>
        <v>45497.66667</v>
      </c>
      <c r="E142" s="1">
        <f>IFERROR(__xludf.DUMMYFUNCTION("""COMPUTED_VALUE"""),2019.77)</f>
        <v>2019.77</v>
      </c>
      <c r="G142" s="2">
        <f>IFERROR(__xludf.DUMMYFUNCTION("""COMPUTED_VALUE"""),45497.66666666667)</f>
        <v>45497.66667</v>
      </c>
      <c r="H142" s="1">
        <f>IFERROR(__xludf.DUMMYFUNCTION("""COMPUTED_VALUE"""),1971.07)</f>
        <v>1971.07</v>
      </c>
      <c r="J142" s="2">
        <f>IFERROR(__xludf.DUMMYFUNCTION("""COMPUTED_VALUE"""),45497.66666666667)</f>
        <v>45497.66667</v>
      </c>
      <c r="K142" s="1">
        <f>IFERROR(__xludf.DUMMYFUNCTION("""COMPUTED_VALUE"""),1974.5)</f>
        <v>1974.5</v>
      </c>
      <c r="M142" s="2">
        <f>IFERROR(__xludf.DUMMYFUNCTION("""COMPUTED_VALUE"""),45497.66666666667)</f>
        <v>45497.66667</v>
      </c>
      <c r="N142" s="1">
        <f>IFERROR(__xludf.DUMMYFUNCTION("""COMPUTED_VALUE"""),3.4319E7)</f>
        <v>34319000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IFERROR(__xludf.DUMMYFUNCTION("""COMPUTED_VALUE"""),1978.22)</f>
        <v>1978.22</v>
      </c>
      <c r="D143" s="2">
        <f>IFERROR(__xludf.DUMMYFUNCTION("""COMPUTED_VALUE"""),45498.66666666667)</f>
        <v>45498.66667</v>
      </c>
      <c r="E143" s="1">
        <f>IFERROR(__xludf.DUMMYFUNCTION("""COMPUTED_VALUE"""),2058.24)</f>
        <v>2058.24</v>
      </c>
      <c r="G143" s="2">
        <f>IFERROR(__xludf.DUMMYFUNCTION("""COMPUTED_VALUE"""),45498.66666666667)</f>
        <v>45498.66667</v>
      </c>
      <c r="H143" s="1">
        <f>IFERROR(__xludf.DUMMYFUNCTION("""COMPUTED_VALUE"""),1978.22)</f>
        <v>1978.22</v>
      </c>
      <c r="J143" s="2">
        <f>IFERROR(__xludf.DUMMYFUNCTION("""COMPUTED_VALUE"""),45498.66666666667)</f>
        <v>45498.66667</v>
      </c>
      <c r="K143" s="1">
        <f>IFERROR(__xludf.DUMMYFUNCTION("""COMPUTED_VALUE"""),2029.32)</f>
        <v>2029.32</v>
      </c>
      <c r="M143" s="2">
        <f>IFERROR(__xludf.DUMMYFUNCTION("""COMPUTED_VALUE"""),45498.66666666667)</f>
        <v>45498.66667</v>
      </c>
      <c r="N143" s="1">
        <f>IFERROR(__xludf.DUMMYFUNCTION("""COMPUTED_VALUE"""),4.7461033E7)</f>
        <v>47461033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IFERROR(__xludf.DUMMYFUNCTION("""COMPUTED_VALUE"""),2036.16)</f>
        <v>2036.16</v>
      </c>
      <c r="D144" s="2">
        <f>IFERROR(__xludf.DUMMYFUNCTION("""COMPUTED_VALUE"""),45499.66666666667)</f>
        <v>45499.66667</v>
      </c>
      <c r="E144" s="1">
        <f>IFERROR(__xludf.DUMMYFUNCTION("""COMPUTED_VALUE"""),2070.18)</f>
        <v>2070.18</v>
      </c>
      <c r="G144" s="2">
        <f>IFERROR(__xludf.DUMMYFUNCTION("""COMPUTED_VALUE"""),45499.66666666667)</f>
        <v>45499.66667</v>
      </c>
      <c r="H144" s="1">
        <f>IFERROR(__xludf.DUMMYFUNCTION("""COMPUTED_VALUE"""),2036.16)</f>
        <v>2036.16</v>
      </c>
      <c r="J144" s="2">
        <f>IFERROR(__xludf.DUMMYFUNCTION("""COMPUTED_VALUE"""),45499.66666666667)</f>
        <v>45499.66667</v>
      </c>
      <c r="K144" s="1">
        <f>IFERROR(__xludf.DUMMYFUNCTION("""COMPUTED_VALUE"""),2047.8)</f>
        <v>2047.8</v>
      </c>
      <c r="M144" s="2">
        <f>IFERROR(__xludf.DUMMYFUNCTION("""COMPUTED_VALUE"""),45499.66666666667)</f>
        <v>45499.66667</v>
      </c>
      <c r="N144" s="1">
        <f>IFERROR(__xludf.DUMMYFUNCTION("""COMPUTED_VALUE"""),3.3706032E7)</f>
        <v>33706032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IFERROR(__xludf.DUMMYFUNCTION("""COMPUTED_VALUE"""),2050.63)</f>
        <v>2050.63</v>
      </c>
      <c r="D145" s="2">
        <f>IFERROR(__xludf.DUMMYFUNCTION("""COMPUTED_VALUE"""),45502.66666666667)</f>
        <v>45502.66667</v>
      </c>
      <c r="E145" s="1">
        <f>IFERROR(__xludf.DUMMYFUNCTION("""COMPUTED_VALUE"""),2054.3)</f>
        <v>2054.3</v>
      </c>
      <c r="G145" s="2">
        <f>IFERROR(__xludf.DUMMYFUNCTION("""COMPUTED_VALUE"""),45502.66666666667)</f>
        <v>45502.66667</v>
      </c>
      <c r="H145" s="1">
        <f>IFERROR(__xludf.DUMMYFUNCTION("""COMPUTED_VALUE"""),2037.6)</f>
        <v>2037.6</v>
      </c>
      <c r="J145" s="2">
        <f>IFERROR(__xludf.DUMMYFUNCTION("""COMPUTED_VALUE"""),45502.66666666667)</f>
        <v>45502.66667</v>
      </c>
      <c r="K145" s="1">
        <f>IFERROR(__xludf.DUMMYFUNCTION("""COMPUTED_VALUE"""),2046.36)</f>
        <v>2046.36</v>
      </c>
      <c r="M145" s="2">
        <f>IFERROR(__xludf.DUMMYFUNCTION("""COMPUTED_VALUE"""),45502.66666666667)</f>
        <v>45502.66667</v>
      </c>
      <c r="N145" s="1">
        <f>IFERROR(__xludf.DUMMYFUNCTION("""COMPUTED_VALUE"""),2.5202087E7)</f>
        <v>25202087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IFERROR(__xludf.DUMMYFUNCTION("""COMPUTED_VALUE"""),2050.5)</f>
        <v>2050.5</v>
      </c>
      <c r="D146" s="2">
        <f>IFERROR(__xludf.DUMMYFUNCTION("""COMPUTED_VALUE"""),45503.66666666667)</f>
        <v>45503.66667</v>
      </c>
      <c r="E146" s="1">
        <f>IFERROR(__xludf.DUMMYFUNCTION("""COMPUTED_VALUE"""),2076.29)</f>
        <v>2076.29</v>
      </c>
      <c r="G146" s="2">
        <f>IFERROR(__xludf.DUMMYFUNCTION("""COMPUTED_VALUE"""),45503.66666666667)</f>
        <v>45503.66667</v>
      </c>
      <c r="H146" s="1">
        <f>IFERROR(__xludf.DUMMYFUNCTION("""COMPUTED_VALUE"""),2050.5)</f>
        <v>2050.5</v>
      </c>
      <c r="J146" s="2">
        <f>IFERROR(__xludf.DUMMYFUNCTION("""COMPUTED_VALUE"""),45503.66666666667)</f>
        <v>45503.66667</v>
      </c>
      <c r="K146" s="1">
        <f>IFERROR(__xludf.DUMMYFUNCTION("""COMPUTED_VALUE"""),2068.69)</f>
        <v>2068.69</v>
      </c>
      <c r="M146" s="2">
        <f>IFERROR(__xludf.DUMMYFUNCTION("""COMPUTED_VALUE"""),45503.66666666667)</f>
        <v>45503.66667</v>
      </c>
      <c r="N146" s="1">
        <f>IFERROR(__xludf.DUMMYFUNCTION("""COMPUTED_VALUE"""),3.5241462E7)</f>
        <v>35241462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IFERROR(__xludf.DUMMYFUNCTION("""COMPUTED_VALUE"""),2084.81)</f>
        <v>2084.81</v>
      </c>
      <c r="D147" s="2">
        <f>IFERROR(__xludf.DUMMYFUNCTION("""COMPUTED_VALUE"""),45504.66666666667)</f>
        <v>45504.66667</v>
      </c>
      <c r="E147" s="1">
        <f>IFERROR(__xludf.DUMMYFUNCTION("""COMPUTED_VALUE"""),2109.72)</f>
        <v>2109.72</v>
      </c>
      <c r="G147" s="2">
        <f>IFERROR(__xludf.DUMMYFUNCTION("""COMPUTED_VALUE"""),45504.66666666667)</f>
        <v>45504.66667</v>
      </c>
      <c r="H147" s="1">
        <f>IFERROR(__xludf.DUMMYFUNCTION("""COMPUTED_VALUE"""),2072.78)</f>
        <v>2072.78</v>
      </c>
      <c r="J147" s="2">
        <f>IFERROR(__xludf.DUMMYFUNCTION("""COMPUTED_VALUE"""),45504.66666666667)</f>
        <v>45504.66667</v>
      </c>
      <c r="K147" s="1">
        <f>IFERROR(__xludf.DUMMYFUNCTION("""COMPUTED_VALUE"""),2092.57)</f>
        <v>2092.57</v>
      </c>
      <c r="M147" s="2">
        <f>IFERROR(__xludf.DUMMYFUNCTION("""COMPUTED_VALUE"""),45504.66666666667)</f>
        <v>45504.66667</v>
      </c>
      <c r="N147" s="1">
        <f>IFERROR(__xludf.DUMMYFUNCTION("""COMPUTED_VALUE"""),4.3100766E7)</f>
        <v>43100766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IFERROR(__xludf.DUMMYFUNCTION("""COMPUTED_VALUE"""),2094.79)</f>
        <v>2094.79</v>
      </c>
      <c r="D148" s="2">
        <f>IFERROR(__xludf.DUMMYFUNCTION("""COMPUTED_VALUE"""),45505.66666666667)</f>
        <v>45505.66667</v>
      </c>
      <c r="E148" s="1">
        <f>IFERROR(__xludf.DUMMYFUNCTION("""COMPUTED_VALUE"""),2106.07)</f>
        <v>2106.07</v>
      </c>
      <c r="G148" s="2">
        <f>IFERROR(__xludf.DUMMYFUNCTION("""COMPUTED_VALUE"""),45505.66666666667)</f>
        <v>45505.66667</v>
      </c>
      <c r="H148" s="1">
        <f>IFERROR(__xludf.DUMMYFUNCTION("""COMPUTED_VALUE"""),2056.69)</f>
        <v>2056.69</v>
      </c>
      <c r="J148" s="2">
        <f>IFERROR(__xludf.DUMMYFUNCTION("""COMPUTED_VALUE"""),45505.66666666667)</f>
        <v>45505.66667</v>
      </c>
      <c r="K148" s="1">
        <f>IFERROR(__xludf.DUMMYFUNCTION("""COMPUTED_VALUE"""),2071.18)</f>
        <v>2071.18</v>
      </c>
      <c r="M148" s="2">
        <f>IFERROR(__xludf.DUMMYFUNCTION("""COMPUTED_VALUE"""),45505.66666666667)</f>
        <v>45505.66667</v>
      </c>
      <c r="N148" s="1">
        <f>IFERROR(__xludf.DUMMYFUNCTION("""COMPUTED_VALUE"""),3.8518702E7)</f>
        <v>38518702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IFERROR(__xludf.DUMMYFUNCTION("""COMPUTED_VALUE"""),2049.9)</f>
        <v>2049.9</v>
      </c>
      <c r="D149" s="2">
        <f>IFERROR(__xludf.DUMMYFUNCTION("""COMPUTED_VALUE"""),45506.66666666667)</f>
        <v>45506.66667</v>
      </c>
      <c r="E149" s="1">
        <f>IFERROR(__xludf.DUMMYFUNCTION("""COMPUTED_VALUE"""),2056.21)</f>
        <v>2056.21</v>
      </c>
      <c r="G149" s="2">
        <f>IFERROR(__xludf.DUMMYFUNCTION("""COMPUTED_VALUE"""),45506.66666666667)</f>
        <v>45506.66667</v>
      </c>
      <c r="H149" s="1">
        <f>IFERROR(__xludf.DUMMYFUNCTION("""COMPUTED_VALUE"""),1998.86)</f>
        <v>1998.86</v>
      </c>
      <c r="J149" s="2">
        <f>IFERROR(__xludf.DUMMYFUNCTION("""COMPUTED_VALUE"""),45506.66666666667)</f>
        <v>45506.66667</v>
      </c>
      <c r="K149" s="1">
        <f>IFERROR(__xludf.DUMMYFUNCTION("""COMPUTED_VALUE"""),2019.33)</f>
        <v>2019.33</v>
      </c>
      <c r="M149" s="2">
        <f>IFERROR(__xludf.DUMMYFUNCTION("""COMPUTED_VALUE"""),45506.66666666667)</f>
        <v>45506.66667</v>
      </c>
      <c r="N149" s="1">
        <f>IFERROR(__xludf.DUMMYFUNCTION("""COMPUTED_VALUE"""),3.9774227E7)</f>
        <v>39774227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IFERROR(__xludf.DUMMYFUNCTION("""COMPUTED_VALUE"""),2002.73)</f>
        <v>2002.73</v>
      </c>
      <c r="D150" s="2">
        <f>IFERROR(__xludf.DUMMYFUNCTION("""COMPUTED_VALUE"""),45509.66666666667)</f>
        <v>45509.66667</v>
      </c>
      <c r="E150" s="1">
        <f>IFERROR(__xludf.DUMMYFUNCTION("""COMPUTED_VALUE"""),2003.18)</f>
        <v>2003.18</v>
      </c>
      <c r="G150" s="2">
        <f>IFERROR(__xludf.DUMMYFUNCTION("""COMPUTED_VALUE"""),45509.66666666667)</f>
        <v>45509.66667</v>
      </c>
      <c r="H150" s="1">
        <f>IFERROR(__xludf.DUMMYFUNCTION("""COMPUTED_VALUE"""),1965.54)</f>
        <v>1965.54</v>
      </c>
      <c r="J150" s="2">
        <f>IFERROR(__xludf.DUMMYFUNCTION("""COMPUTED_VALUE"""),45509.66666666667)</f>
        <v>45509.66667</v>
      </c>
      <c r="K150" s="1">
        <f>IFERROR(__xludf.DUMMYFUNCTION("""COMPUTED_VALUE"""),1992.41)</f>
        <v>1992.41</v>
      </c>
      <c r="M150" s="2">
        <f>IFERROR(__xludf.DUMMYFUNCTION("""COMPUTED_VALUE"""),45509.66666666667)</f>
        <v>45509.66667</v>
      </c>
      <c r="N150" s="1">
        <f>IFERROR(__xludf.DUMMYFUNCTION("""COMPUTED_VALUE"""),3.9768183E7)</f>
        <v>39768183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IFERROR(__xludf.DUMMYFUNCTION("""COMPUTED_VALUE"""),2001.58)</f>
        <v>2001.58</v>
      </c>
      <c r="D151" s="2">
        <f>IFERROR(__xludf.DUMMYFUNCTION("""COMPUTED_VALUE"""),45510.66666666667)</f>
        <v>45510.66667</v>
      </c>
      <c r="E151" s="1">
        <f>IFERROR(__xludf.DUMMYFUNCTION("""COMPUTED_VALUE"""),2029.4)</f>
        <v>2029.4</v>
      </c>
      <c r="G151" s="2">
        <f>IFERROR(__xludf.DUMMYFUNCTION("""COMPUTED_VALUE"""),45510.66666666667)</f>
        <v>45510.66667</v>
      </c>
      <c r="H151" s="1">
        <f>IFERROR(__xludf.DUMMYFUNCTION("""COMPUTED_VALUE"""),1999.37)</f>
        <v>1999.37</v>
      </c>
      <c r="J151" s="2">
        <f>IFERROR(__xludf.DUMMYFUNCTION("""COMPUTED_VALUE"""),45510.66666666667)</f>
        <v>45510.66667</v>
      </c>
      <c r="K151" s="1">
        <f>IFERROR(__xludf.DUMMYFUNCTION("""COMPUTED_VALUE"""),2000.15)</f>
        <v>2000.15</v>
      </c>
      <c r="M151" s="2">
        <f>IFERROR(__xludf.DUMMYFUNCTION("""COMPUTED_VALUE"""),45510.66666666667)</f>
        <v>45510.66667</v>
      </c>
      <c r="N151" s="1">
        <f>IFERROR(__xludf.DUMMYFUNCTION("""COMPUTED_VALUE"""),2.7733792E7)</f>
        <v>27733792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IFERROR(__xludf.DUMMYFUNCTION("""COMPUTED_VALUE"""),2015.73)</f>
        <v>2015.73</v>
      </c>
      <c r="D152" s="2">
        <f>IFERROR(__xludf.DUMMYFUNCTION("""COMPUTED_VALUE"""),45511.66666666667)</f>
        <v>45511.66667</v>
      </c>
      <c r="E152" s="1">
        <f>IFERROR(__xludf.DUMMYFUNCTION("""COMPUTED_VALUE"""),2041.84)</f>
        <v>2041.84</v>
      </c>
      <c r="G152" s="2">
        <f>IFERROR(__xludf.DUMMYFUNCTION("""COMPUTED_VALUE"""),45511.66666666667)</f>
        <v>45511.66667</v>
      </c>
      <c r="H152" s="1">
        <f>IFERROR(__xludf.DUMMYFUNCTION("""COMPUTED_VALUE"""),2003.47)</f>
        <v>2003.47</v>
      </c>
      <c r="J152" s="2">
        <f>IFERROR(__xludf.DUMMYFUNCTION("""COMPUTED_VALUE"""),45511.66666666667)</f>
        <v>45511.66667</v>
      </c>
      <c r="K152" s="1">
        <f>IFERROR(__xludf.DUMMYFUNCTION("""COMPUTED_VALUE"""),2004.63)</f>
        <v>2004.63</v>
      </c>
      <c r="M152" s="2">
        <f>IFERROR(__xludf.DUMMYFUNCTION("""COMPUTED_VALUE"""),45511.66666666667)</f>
        <v>45511.66667</v>
      </c>
      <c r="N152" s="1">
        <f>IFERROR(__xludf.DUMMYFUNCTION("""COMPUTED_VALUE"""),2.8946595E7)</f>
        <v>28946595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IFERROR(__xludf.DUMMYFUNCTION("""COMPUTED_VALUE"""),2012.22)</f>
        <v>2012.22</v>
      </c>
      <c r="D153" s="2">
        <f>IFERROR(__xludf.DUMMYFUNCTION("""COMPUTED_VALUE"""),45512.66666666667)</f>
        <v>45512.66667</v>
      </c>
      <c r="E153" s="1">
        <f>IFERROR(__xludf.DUMMYFUNCTION("""COMPUTED_VALUE"""),2046.98)</f>
        <v>2046.98</v>
      </c>
      <c r="G153" s="2">
        <f>IFERROR(__xludf.DUMMYFUNCTION("""COMPUTED_VALUE"""),45512.66666666667)</f>
        <v>45512.66667</v>
      </c>
      <c r="H153" s="1">
        <f>IFERROR(__xludf.DUMMYFUNCTION("""COMPUTED_VALUE"""),2010.98)</f>
        <v>2010.98</v>
      </c>
      <c r="J153" s="2">
        <f>IFERROR(__xludf.DUMMYFUNCTION("""COMPUTED_VALUE"""),45512.66666666667)</f>
        <v>45512.66667</v>
      </c>
      <c r="K153" s="1">
        <f>IFERROR(__xludf.DUMMYFUNCTION("""COMPUTED_VALUE"""),2042.72)</f>
        <v>2042.72</v>
      </c>
      <c r="M153" s="2">
        <f>IFERROR(__xludf.DUMMYFUNCTION("""COMPUTED_VALUE"""),45512.66666666667)</f>
        <v>45512.66667</v>
      </c>
      <c r="N153" s="1">
        <f>IFERROR(__xludf.DUMMYFUNCTION("""COMPUTED_VALUE"""),3.1343833E7)</f>
        <v>31343833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IFERROR(__xludf.DUMMYFUNCTION("""COMPUTED_VALUE"""),2045.69)</f>
        <v>2045.69</v>
      </c>
      <c r="D154" s="2">
        <f>IFERROR(__xludf.DUMMYFUNCTION("""COMPUTED_VALUE"""),45513.66666666667)</f>
        <v>45513.66667</v>
      </c>
      <c r="E154" s="1">
        <f>IFERROR(__xludf.DUMMYFUNCTION("""COMPUTED_VALUE"""),2054.17)</f>
        <v>2054.17</v>
      </c>
      <c r="G154" s="2">
        <f>IFERROR(__xludf.DUMMYFUNCTION("""COMPUTED_VALUE"""),45513.66666666667)</f>
        <v>45513.66667</v>
      </c>
      <c r="H154" s="1">
        <f>IFERROR(__xludf.DUMMYFUNCTION("""COMPUTED_VALUE"""),2033.71)</f>
        <v>2033.71</v>
      </c>
      <c r="J154" s="2">
        <f>IFERROR(__xludf.DUMMYFUNCTION("""COMPUTED_VALUE"""),45513.66666666667)</f>
        <v>45513.66667</v>
      </c>
      <c r="K154" s="1">
        <f>IFERROR(__xludf.DUMMYFUNCTION("""COMPUTED_VALUE"""),2052.77)</f>
        <v>2052.77</v>
      </c>
      <c r="M154" s="2">
        <f>IFERROR(__xludf.DUMMYFUNCTION("""COMPUTED_VALUE"""),45513.66666666667)</f>
        <v>45513.66667</v>
      </c>
      <c r="N154" s="1">
        <f>IFERROR(__xludf.DUMMYFUNCTION("""COMPUTED_VALUE"""),2.0920669E7)</f>
        <v>20920669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IFERROR(__xludf.DUMMYFUNCTION("""COMPUTED_VALUE"""),2054.0)</f>
        <v>2054</v>
      </c>
      <c r="D155" s="2">
        <f>IFERROR(__xludf.DUMMYFUNCTION("""COMPUTED_VALUE"""),45516.66666666667)</f>
        <v>45516.66667</v>
      </c>
      <c r="E155" s="1">
        <f>IFERROR(__xludf.DUMMYFUNCTION("""COMPUTED_VALUE"""),2060.49)</f>
        <v>2060.49</v>
      </c>
      <c r="G155" s="2">
        <f>IFERROR(__xludf.DUMMYFUNCTION("""COMPUTED_VALUE"""),45516.66666666667)</f>
        <v>45516.66667</v>
      </c>
      <c r="H155" s="1">
        <f>IFERROR(__xludf.DUMMYFUNCTION("""COMPUTED_VALUE"""),2043.16)</f>
        <v>2043.16</v>
      </c>
      <c r="J155" s="2">
        <f>IFERROR(__xludf.DUMMYFUNCTION("""COMPUTED_VALUE"""),45516.66666666667)</f>
        <v>45516.66667</v>
      </c>
      <c r="K155" s="1">
        <f>IFERROR(__xludf.DUMMYFUNCTION("""COMPUTED_VALUE"""),2051.53)</f>
        <v>2051.53</v>
      </c>
      <c r="M155" s="2">
        <f>IFERROR(__xludf.DUMMYFUNCTION("""COMPUTED_VALUE"""),45516.66666666667)</f>
        <v>45516.66667</v>
      </c>
      <c r="N155" s="1">
        <f>IFERROR(__xludf.DUMMYFUNCTION("""COMPUTED_VALUE"""),2.5914832E7)</f>
        <v>25914832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IFERROR(__xludf.DUMMYFUNCTION("""COMPUTED_VALUE"""),2054.92)</f>
        <v>2054.92</v>
      </c>
      <c r="D156" s="2">
        <f>IFERROR(__xludf.DUMMYFUNCTION("""COMPUTED_VALUE"""),45517.66666666667)</f>
        <v>45517.66667</v>
      </c>
      <c r="E156" s="1">
        <f>IFERROR(__xludf.DUMMYFUNCTION("""COMPUTED_VALUE"""),2065.34)</f>
        <v>2065.34</v>
      </c>
      <c r="G156" s="2">
        <f>IFERROR(__xludf.DUMMYFUNCTION("""COMPUTED_VALUE"""),45517.66666666667)</f>
        <v>45517.66667</v>
      </c>
      <c r="H156" s="1">
        <f>IFERROR(__xludf.DUMMYFUNCTION("""COMPUTED_VALUE"""),2040.12)</f>
        <v>2040.12</v>
      </c>
      <c r="J156" s="2">
        <f>IFERROR(__xludf.DUMMYFUNCTION("""COMPUTED_VALUE"""),45517.66666666667)</f>
        <v>45517.66667</v>
      </c>
      <c r="K156" s="1">
        <f>IFERROR(__xludf.DUMMYFUNCTION("""COMPUTED_VALUE"""),2064.99)</f>
        <v>2064.99</v>
      </c>
      <c r="M156" s="2">
        <f>IFERROR(__xludf.DUMMYFUNCTION("""COMPUTED_VALUE"""),45517.66666666667)</f>
        <v>45517.66667</v>
      </c>
      <c r="N156" s="1">
        <f>IFERROR(__xludf.DUMMYFUNCTION("""COMPUTED_VALUE"""),2.5074187E7)</f>
        <v>25074187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IFERROR(__xludf.DUMMYFUNCTION("""COMPUTED_VALUE"""),2063.27)</f>
        <v>2063.27</v>
      </c>
      <c r="D157" s="2">
        <f>IFERROR(__xludf.DUMMYFUNCTION("""COMPUTED_VALUE"""),45518.66666666667)</f>
        <v>45518.66667</v>
      </c>
      <c r="E157" s="1">
        <f>IFERROR(__xludf.DUMMYFUNCTION("""COMPUTED_VALUE"""),2073.24)</f>
        <v>2073.24</v>
      </c>
      <c r="G157" s="2">
        <f>IFERROR(__xludf.DUMMYFUNCTION("""COMPUTED_VALUE"""),45518.66666666667)</f>
        <v>45518.66667</v>
      </c>
      <c r="H157" s="1">
        <f>IFERROR(__xludf.DUMMYFUNCTION("""COMPUTED_VALUE"""),2058.8)</f>
        <v>2058.8</v>
      </c>
      <c r="J157" s="2">
        <f>IFERROR(__xludf.DUMMYFUNCTION("""COMPUTED_VALUE"""),45518.66666666667)</f>
        <v>45518.66667</v>
      </c>
      <c r="K157" s="1">
        <f>IFERROR(__xludf.DUMMYFUNCTION("""COMPUTED_VALUE"""),2070.8)</f>
        <v>2070.8</v>
      </c>
      <c r="M157" s="2">
        <f>IFERROR(__xludf.DUMMYFUNCTION("""COMPUTED_VALUE"""),45518.66666666667)</f>
        <v>45518.66667</v>
      </c>
      <c r="N157" s="1">
        <f>IFERROR(__xludf.DUMMYFUNCTION("""COMPUTED_VALUE"""),2.2829601E7)</f>
        <v>22829601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IFERROR(__xludf.DUMMYFUNCTION("""COMPUTED_VALUE"""),2076.26)</f>
        <v>2076.26</v>
      </c>
      <c r="D158" s="2">
        <f>IFERROR(__xludf.DUMMYFUNCTION("""COMPUTED_VALUE"""),45519.66666666667)</f>
        <v>45519.66667</v>
      </c>
      <c r="E158" s="1">
        <f>IFERROR(__xludf.DUMMYFUNCTION("""COMPUTED_VALUE"""),2094.51)</f>
        <v>2094.51</v>
      </c>
      <c r="G158" s="2">
        <f>IFERROR(__xludf.DUMMYFUNCTION("""COMPUTED_VALUE"""),45519.66666666667)</f>
        <v>45519.66667</v>
      </c>
      <c r="H158" s="1">
        <f>IFERROR(__xludf.DUMMYFUNCTION("""COMPUTED_VALUE"""),2076.26)</f>
        <v>2076.26</v>
      </c>
      <c r="J158" s="2">
        <f>IFERROR(__xludf.DUMMYFUNCTION("""COMPUTED_VALUE"""),45519.66666666667)</f>
        <v>45519.66667</v>
      </c>
      <c r="K158" s="1">
        <f>IFERROR(__xludf.DUMMYFUNCTION("""COMPUTED_VALUE"""),2094.14)</f>
        <v>2094.14</v>
      </c>
      <c r="M158" s="2">
        <f>IFERROR(__xludf.DUMMYFUNCTION("""COMPUTED_VALUE"""),45519.66666666667)</f>
        <v>45519.66667</v>
      </c>
      <c r="N158" s="1">
        <f>IFERROR(__xludf.DUMMYFUNCTION("""COMPUTED_VALUE"""),2.5283366E7)</f>
        <v>25283366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IFERROR(__xludf.DUMMYFUNCTION("""COMPUTED_VALUE"""),2093.66)</f>
        <v>2093.66</v>
      </c>
      <c r="D159" s="2">
        <f>IFERROR(__xludf.DUMMYFUNCTION("""COMPUTED_VALUE"""),45520.66666666667)</f>
        <v>45520.66667</v>
      </c>
      <c r="E159" s="1">
        <f>IFERROR(__xludf.DUMMYFUNCTION("""COMPUTED_VALUE"""),2103.51)</f>
        <v>2103.51</v>
      </c>
      <c r="G159" s="2">
        <f>IFERROR(__xludf.DUMMYFUNCTION("""COMPUTED_VALUE"""),45520.66666666667)</f>
        <v>45520.66667</v>
      </c>
      <c r="H159" s="1">
        <f>IFERROR(__xludf.DUMMYFUNCTION("""COMPUTED_VALUE"""),2089.53)</f>
        <v>2089.53</v>
      </c>
      <c r="J159" s="2">
        <f>IFERROR(__xludf.DUMMYFUNCTION("""COMPUTED_VALUE"""),45520.66666666667)</f>
        <v>45520.66667</v>
      </c>
      <c r="K159" s="1">
        <f>IFERROR(__xludf.DUMMYFUNCTION("""COMPUTED_VALUE"""),2099.47)</f>
        <v>2099.47</v>
      </c>
      <c r="M159" s="2">
        <f>IFERROR(__xludf.DUMMYFUNCTION("""COMPUTED_VALUE"""),45520.66666666667)</f>
        <v>45520.66667</v>
      </c>
      <c r="N159" s="1">
        <f>IFERROR(__xludf.DUMMYFUNCTION("""COMPUTED_VALUE"""),2.3329398E7)</f>
        <v>23329398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IFERROR(__xludf.DUMMYFUNCTION("""COMPUTED_VALUE"""),2097.75)</f>
        <v>2097.75</v>
      </c>
      <c r="D160" s="2">
        <f>IFERROR(__xludf.DUMMYFUNCTION("""COMPUTED_VALUE"""),45523.66666666667)</f>
        <v>45523.66667</v>
      </c>
      <c r="E160" s="1">
        <f>IFERROR(__xludf.DUMMYFUNCTION("""COMPUTED_VALUE"""),2107.0)</f>
        <v>2107</v>
      </c>
      <c r="G160" s="2">
        <f>IFERROR(__xludf.DUMMYFUNCTION("""COMPUTED_VALUE"""),45523.66666666667)</f>
        <v>45523.66667</v>
      </c>
      <c r="H160" s="1">
        <f>IFERROR(__xludf.DUMMYFUNCTION("""COMPUTED_VALUE"""),2096.06)</f>
        <v>2096.06</v>
      </c>
      <c r="J160" s="2">
        <f>IFERROR(__xludf.DUMMYFUNCTION("""COMPUTED_VALUE"""),45523.66666666667)</f>
        <v>45523.66667</v>
      </c>
      <c r="K160" s="1">
        <f>IFERROR(__xludf.DUMMYFUNCTION("""COMPUTED_VALUE"""),2106.91)</f>
        <v>2106.91</v>
      </c>
      <c r="M160" s="2">
        <f>IFERROR(__xludf.DUMMYFUNCTION("""COMPUTED_VALUE"""),45523.66666666667)</f>
        <v>45523.66667</v>
      </c>
      <c r="N160" s="1">
        <f>IFERROR(__xludf.DUMMYFUNCTION("""COMPUTED_VALUE"""),2.1247856E7)</f>
        <v>21247856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IFERROR(__xludf.DUMMYFUNCTION("""COMPUTED_VALUE"""),2106.44)</f>
        <v>2106.44</v>
      </c>
      <c r="D161" s="2">
        <f>IFERROR(__xludf.DUMMYFUNCTION("""COMPUTED_VALUE"""),45524.66666666667)</f>
        <v>45524.66667</v>
      </c>
      <c r="E161" s="1">
        <f>IFERROR(__xludf.DUMMYFUNCTION("""COMPUTED_VALUE"""),2106.44)</f>
        <v>2106.44</v>
      </c>
      <c r="G161" s="2">
        <f>IFERROR(__xludf.DUMMYFUNCTION("""COMPUTED_VALUE"""),45524.66666666667)</f>
        <v>45524.66667</v>
      </c>
      <c r="H161" s="1">
        <f>IFERROR(__xludf.DUMMYFUNCTION("""COMPUTED_VALUE"""),2084.28)</f>
        <v>2084.28</v>
      </c>
      <c r="J161" s="2">
        <f>IFERROR(__xludf.DUMMYFUNCTION("""COMPUTED_VALUE"""),45524.66666666667)</f>
        <v>45524.66667</v>
      </c>
      <c r="K161" s="1">
        <f>IFERROR(__xludf.DUMMYFUNCTION("""COMPUTED_VALUE"""),2093.54)</f>
        <v>2093.54</v>
      </c>
      <c r="M161" s="2">
        <f>IFERROR(__xludf.DUMMYFUNCTION("""COMPUTED_VALUE"""),45524.66666666667)</f>
        <v>45524.66667</v>
      </c>
      <c r="N161" s="1">
        <f>IFERROR(__xludf.DUMMYFUNCTION("""COMPUTED_VALUE"""),2.5052625E7)</f>
        <v>25052625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IFERROR(__xludf.DUMMYFUNCTION("""COMPUTED_VALUE"""),2098.03)</f>
        <v>2098.03</v>
      </c>
      <c r="D162" s="2">
        <f>IFERROR(__xludf.DUMMYFUNCTION("""COMPUTED_VALUE"""),45525.66666666667)</f>
        <v>45525.66667</v>
      </c>
      <c r="E162" s="1">
        <f>IFERROR(__xludf.DUMMYFUNCTION("""COMPUTED_VALUE"""),2101.59)</f>
        <v>2101.59</v>
      </c>
      <c r="G162" s="2">
        <f>IFERROR(__xludf.DUMMYFUNCTION("""COMPUTED_VALUE"""),45525.66666666667)</f>
        <v>45525.66667</v>
      </c>
      <c r="H162" s="1">
        <f>IFERROR(__xludf.DUMMYFUNCTION("""COMPUTED_VALUE"""),2089.27)</f>
        <v>2089.27</v>
      </c>
      <c r="J162" s="2">
        <f>IFERROR(__xludf.DUMMYFUNCTION("""COMPUTED_VALUE"""),45525.66666666667)</f>
        <v>45525.66667</v>
      </c>
      <c r="K162" s="1">
        <f>IFERROR(__xludf.DUMMYFUNCTION("""COMPUTED_VALUE"""),2097.2)</f>
        <v>2097.2</v>
      </c>
      <c r="M162" s="2">
        <f>IFERROR(__xludf.DUMMYFUNCTION("""COMPUTED_VALUE"""),45525.66666666667)</f>
        <v>45525.66667</v>
      </c>
      <c r="N162" s="1">
        <f>IFERROR(__xludf.DUMMYFUNCTION("""COMPUTED_VALUE"""),1.921736E7)</f>
        <v>19217360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IFERROR(__xludf.DUMMYFUNCTION("""COMPUTED_VALUE"""),2099.15)</f>
        <v>2099.15</v>
      </c>
      <c r="D163" s="2">
        <f>IFERROR(__xludf.DUMMYFUNCTION("""COMPUTED_VALUE"""),45526.66666666667)</f>
        <v>45526.66667</v>
      </c>
      <c r="E163" s="1">
        <f>IFERROR(__xludf.DUMMYFUNCTION("""COMPUTED_VALUE"""),2106.18)</f>
        <v>2106.18</v>
      </c>
      <c r="G163" s="2">
        <f>IFERROR(__xludf.DUMMYFUNCTION("""COMPUTED_VALUE"""),45526.66666666667)</f>
        <v>45526.66667</v>
      </c>
      <c r="H163" s="1">
        <f>IFERROR(__xludf.DUMMYFUNCTION("""COMPUTED_VALUE"""),2090.59)</f>
        <v>2090.59</v>
      </c>
      <c r="J163" s="2">
        <f>IFERROR(__xludf.DUMMYFUNCTION("""COMPUTED_VALUE"""),45526.66666666667)</f>
        <v>45526.66667</v>
      </c>
      <c r="K163" s="1">
        <f>IFERROR(__xludf.DUMMYFUNCTION("""COMPUTED_VALUE"""),2096.89)</f>
        <v>2096.89</v>
      </c>
      <c r="M163" s="2">
        <f>IFERROR(__xludf.DUMMYFUNCTION("""COMPUTED_VALUE"""),45526.66666666667)</f>
        <v>45526.66667</v>
      </c>
      <c r="N163" s="1">
        <f>IFERROR(__xludf.DUMMYFUNCTION("""COMPUTED_VALUE"""),1.6146681E7)</f>
        <v>16146681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IFERROR(__xludf.DUMMYFUNCTION("""COMPUTED_VALUE"""),2100.32)</f>
        <v>2100.32</v>
      </c>
      <c r="D164" s="2">
        <f>IFERROR(__xludf.DUMMYFUNCTION("""COMPUTED_VALUE"""),45527.66666666667)</f>
        <v>45527.66667</v>
      </c>
      <c r="E164" s="1">
        <f>IFERROR(__xludf.DUMMYFUNCTION("""COMPUTED_VALUE"""),2116.5)</f>
        <v>2116.5</v>
      </c>
      <c r="G164" s="2">
        <f>IFERROR(__xludf.DUMMYFUNCTION("""COMPUTED_VALUE"""),45527.66666666667)</f>
        <v>45527.66667</v>
      </c>
      <c r="H164" s="1">
        <f>IFERROR(__xludf.DUMMYFUNCTION("""COMPUTED_VALUE"""),2094.39)</f>
        <v>2094.39</v>
      </c>
      <c r="J164" s="2">
        <f>IFERROR(__xludf.DUMMYFUNCTION("""COMPUTED_VALUE"""),45527.66666666667)</f>
        <v>45527.66667</v>
      </c>
      <c r="K164" s="1">
        <f>IFERROR(__xludf.DUMMYFUNCTION("""COMPUTED_VALUE"""),2107.37)</f>
        <v>2107.37</v>
      </c>
      <c r="M164" s="2">
        <f>IFERROR(__xludf.DUMMYFUNCTION("""COMPUTED_VALUE"""),45527.66666666667)</f>
        <v>45527.66667</v>
      </c>
      <c r="N164" s="1">
        <f>IFERROR(__xludf.DUMMYFUNCTION("""COMPUTED_VALUE"""),2.0604308E7)</f>
        <v>20604308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IFERROR(__xludf.DUMMYFUNCTION("""COMPUTED_VALUE"""),2108.78)</f>
        <v>2108.78</v>
      </c>
      <c r="D165" s="2">
        <f>IFERROR(__xludf.DUMMYFUNCTION("""COMPUTED_VALUE"""),45530.66666666667)</f>
        <v>45530.66667</v>
      </c>
      <c r="E165" s="1">
        <f>IFERROR(__xludf.DUMMYFUNCTION("""COMPUTED_VALUE"""),2115.8)</f>
        <v>2115.8</v>
      </c>
      <c r="G165" s="2">
        <f>IFERROR(__xludf.DUMMYFUNCTION("""COMPUTED_VALUE"""),45530.66666666667)</f>
        <v>45530.66667</v>
      </c>
      <c r="H165" s="1">
        <f>IFERROR(__xludf.DUMMYFUNCTION("""COMPUTED_VALUE"""),2097.09)</f>
        <v>2097.09</v>
      </c>
      <c r="J165" s="2">
        <f>IFERROR(__xludf.DUMMYFUNCTION("""COMPUTED_VALUE"""),45530.66666666667)</f>
        <v>45530.66667</v>
      </c>
      <c r="K165" s="1">
        <f>IFERROR(__xludf.DUMMYFUNCTION("""COMPUTED_VALUE"""),2102.72)</f>
        <v>2102.72</v>
      </c>
      <c r="M165" s="2">
        <f>IFERROR(__xludf.DUMMYFUNCTION("""COMPUTED_VALUE"""),45530.66666666667)</f>
        <v>45530.66667</v>
      </c>
      <c r="N165" s="1">
        <f>IFERROR(__xludf.DUMMYFUNCTION("""COMPUTED_VALUE"""),2.2384291E7)</f>
        <v>22384291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IFERROR(__xludf.DUMMYFUNCTION("""COMPUTED_VALUE"""),2102.68)</f>
        <v>2102.68</v>
      </c>
      <c r="D166" s="2">
        <f>IFERROR(__xludf.DUMMYFUNCTION("""COMPUTED_VALUE"""),45531.66666666667)</f>
        <v>45531.66667</v>
      </c>
      <c r="E166" s="1">
        <f>IFERROR(__xludf.DUMMYFUNCTION("""COMPUTED_VALUE"""),2111.8)</f>
        <v>2111.8</v>
      </c>
      <c r="G166" s="2">
        <f>IFERROR(__xludf.DUMMYFUNCTION("""COMPUTED_VALUE"""),45531.66666666667)</f>
        <v>45531.66667</v>
      </c>
      <c r="H166" s="1">
        <f>IFERROR(__xludf.DUMMYFUNCTION("""COMPUTED_VALUE"""),2089.3)</f>
        <v>2089.3</v>
      </c>
      <c r="J166" s="2">
        <f>IFERROR(__xludf.DUMMYFUNCTION("""COMPUTED_VALUE"""),45531.66666666667)</f>
        <v>45531.66667</v>
      </c>
      <c r="K166" s="1">
        <f>IFERROR(__xludf.DUMMYFUNCTION("""COMPUTED_VALUE"""),2109.41)</f>
        <v>2109.41</v>
      </c>
      <c r="M166" s="2">
        <f>IFERROR(__xludf.DUMMYFUNCTION("""COMPUTED_VALUE"""),45531.66666666667)</f>
        <v>45531.66667</v>
      </c>
      <c r="N166" s="1">
        <f>IFERROR(__xludf.DUMMYFUNCTION("""COMPUTED_VALUE"""),1.9138892E7)</f>
        <v>19138892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IFERROR(__xludf.DUMMYFUNCTION("""COMPUTED_VALUE"""),2113.12)</f>
        <v>2113.12</v>
      </c>
      <c r="D167" s="2">
        <f>IFERROR(__xludf.DUMMYFUNCTION("""COMPUTED_VALUE"""),45532.66666666667)</f>
        <v>45532.66667</v>
      </c>
      <c r="E167" s="1">
        <f>IFERROR(__xludf.DUMMYFUNCTION("""COMPUTED_VALUE"""),2131.83)</f>
        <v>2131.83</v>
      </c>
      <c r="G167" s="2">
        <f>IFERROR(__xludf.DUMMYFUNCTION("""COMPUTED_VALUE"""),45532.66666666667)</f>
        <v>45532.66667</v>
      </c>
      <c r="H167" s="1">
        <f>IFERROR(__xludf.DUMMYFUNCTION("""COMPUTED_VALUE"""),2109.75)</f>
        <v>2109.75</v>
      </c>
      <c r="J167" s="2">
        <f>IFERROR(__xludf.DUMMYFUNCTION("""COMPUTED_VALUE"""),45532.66666666667)</f>
        <v>45532.66667</v>
      </c>
      <c r="K167" s="1">
        <f>IFERROR(__xludf.DUMMYFUNCTION("""COMPUTED_VALUE"""),2119.34)</f>
        <v>2119.34</v>
      </c>
      <c r="M167" s="2">
        <f>IFERROR(__xludf.DUMMYFUNCTION("""COMPUTED_VALUE"""),45532.66666666667)</f>
        <v>45532.66667</v>
      </c>
      <c r="N167" s="1">
        <f>IFERROR(__xludf.DUMMYFUNCTION("""COMPUTED_VALUE"""),2.2209238E7)</f>
        <v>22209238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IFERROR(__xludf.DUMMYFUNCTION("""COMPUTED_VALUE"""),2124.45)</f>
        <v>2124.45</v>
      </c>
      <c r="D168" s="2">
        <f>IFERROR(__xludf.DUMMYFUNCTION("""COMPUTED_VALUE"""),45533.66666666667)</f>
        <v>45533.66667</v>
      </c>
      <c r="E168" s="1">
        <f>IFERROR(__xludf.DUMMYFUNCTION("""COMPUTED_VALUE"""),2157.23)</f>
        <v>2157.23</v>
      </c>
      <c r="G168" s="2">
        <f>IFERROR(__xludf.DUMMYFUNCTION("""COMPUTED_VALUE"""),45533.66666666667)</f>
        <v>45533.66667</v>
      </c>
      <c r="H168" s="1">
        <f>IFERROR(__xludf.DUMMYFUNCTION("""COMPUTED_VALUE"""),2122.49)</f>
        <v>2122.49</v>
      </c>
      <c r="J168" s="2">
        <f>IFERROR(__xludf.DUMMYFUNCTION("""COMPUTED_VALUE"""),45533.66666666667)</f>
        <v>45533.66667</v>
      </c>
      <c r="K168" s="1">
        <f>IFERROR(__xludf.DUMMYFUNCTION("""COMPUTED_VALUE"""),2139.87)</f>
        <v>2139.87</v>
      </c>
      <c r="M168" s="2">
        <f>IFERROR(__xludf.DUMMYFUNCTION("""COMPUTED_VALUE"""),45533.66666666667)</f>
        <v>45533.66667</v>
      </c>
      <c r="N168" s="1">
        <f>IFERROR(__xludf.DUMMYFUNCTION("""COMPUTED_VALUE"""),2.1066107E7)</f>
        <v>21066107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IFERROR(__xludf.DUMMYFUNCTION("""COMPUTED_VALUE"""),2139.45)</f>
        <v>2139.45</v>
      </c>
      <c r="D169" s="2">
        <f>IFERROR(__xludf.DUMMYFUNCTION("""COMPUTED_VALUE"""),45534.66666666667)</f>
        <v>45534.66667</v>
      </c>
      <c r="E169" s="1">
        <f>IFERROR(__xludf.DUMMYFUNCTION("""COMPUTED_VALUE"""),2155.61)</f>
        <v>2155.61</v>
      </c>
      <c r="G169" s="2">
        <f>IFERROR(__xludf.DUMMYFUNCTION("""COMPUTED_VALUE"""),45534.66666666667)</f>
        <v>45534.66667</v>
      </c>
      <c r="H169" s="1">
        <f>IFERROR(__xludf.DUMMYFUNCTION("""COMPUTED_VALUE"""),2128.57)</f>
        <v>2128.57</v>
      </c>
      <c r="J169" s="2">
        <f>IFERROR(__xludf.DUMMYFUNCTION("""COMPUTED_VALUE"""),45534.66666666667)</f>
        <v>45534.66667</v>
      </c>
      <c r="K169" s="1">
        <f>IFERROR(__xludf.DUMMYFUNCTION("""COMPUTED_VALUE"""),2153.21)</f>
        <v>2153.21</v>
      </c>
      <c r="M169" s="2">
        <f>IFERROR(__xludf.DUMMYFUNCTION("""COMPUTED_VALUE"""),45534.66666666667)</f>
        <v>45534.66667</v>
      </c>
      <c r="N169" s="1">
        <f>IFERROR(__xludf.DUMMYFUNCTION("""COMPUTED_VALUE"""),2.7827204E7)</f>
        <v>27827204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IFERROR(__xludf.DUMMYFUNCTION("""COMPUTED_VALUE"""),2144.17)</f>
        <v>2144.17</v>
      </c>
      <c r="D170" s="2">
        <f>IFERROR(__xludf.DUMMYFUNCTION("""COMPUTED_VALUE"""),45538.66666666667)</f>
        <v>45538.66667</v>
      </c>
      <c r="E170" s="1">
        <f>IFERROR(__xludf.DUMMYFUNCTION("""COMPUTED_VALUE"""),2148.46)</f>
        <v>2148.46</v>
      </c>
      <c r="G170" s="2">
        <f>IFERROR(__xludf.DUMMYFUNCTION("""COMPUTED_VALUE"""),45538.66666666667)</f>
        <v>45538.66667</v>
      </c>
      <c r="H170" s="1">
        <f>IFERROR(__xludf.DUMMYFUNCTION("""COMPUTED_VALUE"""),2080.64)</f>
        <v>2080.64</v>
      </c>
      <c r="J170" s="2">
        <f>IFERROR(__xludf.DUMMYFUNCTION("""COMPUTED_VALUE"""),45538.66666666667)</f>
        <v>45538.66667</v>
      </c>
      <c r="K170" s="1">
        <f>IFERROR(__xludf.DUMMYFUNCTION("""COMPUTED_VALUE"""),2086.14)</f>
        <v>2086.14</v>
      </c>
      <c r="M170" s="2">
        <f>IFERROR(__xludf.DUMMYFUNCTION("""COMPUTED_VALUE"""),45538.66666666667)</f>
        <v>45538.66667</v>
      </c>
      <c r="N170" s="1">
        <f>IFERROR(__xludf.DUMMYFUNCTION("""COMPUTED_VALUE"""),4.0854208E7)</f>
        <v>40854208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IFERROR(__xludf.DUMMYFUNCTION("""COMPUTED_VALUE"""),2085.62)</f>
        <v>2085.62</v>
      </c>
      <c r="D171" s="2">
        <f>IFERROR(__xludf.DUMMYFUNCTION("""COMPUTED_VALUE"""),45539.66666666667)</f>
        <v>45539.66667</v>
      </c>
      <c r="E171" s="1">
        <f>IFERROR(__xludf.DUMMYFUNCTION("""COMPUTED_VALUE"""),2108.04)</f>
        <v>2108.04</v>
      </c>
      <c r="G171" s="2">
        <f>IFERROR(__xludf.DUMMYFUNCTION("""COMPUTED_VALUE"""),45539.66666666667)</f>
        <v>45539.66667</v>
      </c>
      <c r="H171" s="1">
        <f>IFERROR(__xludf.DUMMYFUNCTION("""COMPUTED_VALUE"""),2085.62)</f>
        <v>2085.62</v>
      </c>
      <c r="J171" s="2">
        <f>IFERROR(__xludf.DUMMYFUNCTION("""COMPUTED_VALUE"""),45539.66666666667)</f>
        <v>45539.66667</v>
      </c>
      <c r="K171" s="1">
        <f>IFERROR(__xludf.DUMMYFUNCTION("""COMPUTED_VALUE"""),2102.97)</f>
        <v>2102.97</v>
      </c>
      <c r="M171" s="2">
        <f>IFERROR(__xludf.DUMMYFUNCTION("""COMPUTED_VALUE"""),45539.66666666667)</f>
        <v>45539.66667</v>
      </c>
      <c r="N171" s="1">
        <f>IFERROR(__xludf.DUMMYFUNCTION("""COMPUTED_VALUE"""),2.5367278E7)</f>
        <v>25367278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IFERROR(__xludf.DUMMYFUNCTION("""COMPUTED_VALUE"""),2102.92)</f>
        <v>2102.92</v>
      </c>
      <c r="D172" s="2">
        <f>IFERROR(__xludf.DUMMYFUNCTION("""COMPUTED_VALUE"""),45540.66666666667)</f>
        <v>45540.66667</v>
      </c>
      <c r="E172" s="1">
        <f>IFERROR(__xludf.DUMMYFUNCTION("""COMPUTED_VALUE"""),2105.27)</f>
        <v>2105.27</v>
      </c>
      <c r="G172" s="2">
        <f>IFERROR(__xludf.DUMMYFUNCTION("""COMPUTED_VALUE"""),45540.66666666667)</f>
        <v>45540.66667</v>
      </c>
      <c r="H172" s="1">
        <f>IFERROR(__xludf.DUMMYFUNCTION("""COMPUTED_VALUE"""),2068.5)</f>
        <v>2068.5</v>
      </c>
      <c r="J172" s="2">
        <f>IFERROR(__xludf.DUMMYFUNCTION("""COMPUTED_VALUE"""),45540.66666666667)</f>
        <v>45540.66667</v>
      </c>
      <c r="K172" s="1">
        <f>IFERROR(__xludf.DUMMYFUNCTION("""COMPUTED_VALUE"""),2082.66)</f>
        <v>2082.66</v>
      </c>
      <c r="M172" s="2">
        <f>IFERROR(__xludf.DUMMYFUNCTION("""COMPUTED_VALUE"""),45540.66666666667)</f>
        <v>45540.66667</v>
      </c>
      <c r="N172" s="1">
        <f>IFERROR(__xludf.DUMMYFUNCTION("""COMPUTED_VALUE"""),2.3230157E7)</f>
        <v>23230157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IFERROR(__xludf.DUMMYFUNCTION("""COMPUTED_VALUE"""),2084.53)</f>
        <v>2084.53</v>
      </c>
      <c r="D173" s="2">
        <f>IFERROR(__xludf.DUMMYFUNCTION("""COMPUTED_VALUE"""),45541.66666666667)</f>
        <v>45541.66667</v>
      </c>
      <c r="E173" s="1">
        <f>IFERROR(__xludf.DUMMYFUNCTION("""COMPUTED_VALUE"""),2095.61)</f>
        <v>2095.61</v>
      </c>
      <c r="G173" s="2">
        <f>IFERROR(__xludf.DUMMYFUNCTION("""COMPUTED_VALUE"""),45541.66666666667)</f>
        <v>45541.66667</v>
      </c>
      <c r="H173" s="1">
        <f>IFERROR(__xludf.DUMMYFUNCTION("""COMPUTED_VALUE"""),2048.57)</f>
        <v>2048.57</v>
      </c>
      <c r="J173" s="2">
        <f>IFERROR(__xludf.DUMMYFUNCTION("""COMPUTED_VALUE"""),45541.66666666667)</f>
        <v>45541.66667</v>
      </c>
      <c r="K173" s="1">
        <f>IFERROR(__xludf.DUMMYFUNCTION("""COMPUTED_VALUE"""),2051.35)</f>
        <v>2051.35</v>
      </c>
      <c r="M173" s="2">
        <f>IFERROR(__xludf.DUMMYFUNCTION("""COMPUTED_VALUE"""),45541.66666666667)</f>
        <v>45541.66667</v>
      </c>
      <c r="N173" s="1">
        <f>IFERROR(__xludf.DUMMYFUNCTION("""COMPUTED_VALUE"""),2.6505274E7)</f>
        <v>26505274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IFERROR(__xludf.DUMMYFUNCTION("""COMPUTED_VALUE"""),2067.18)</f>
        <v>2067.18</v>
      </c>
      <c r="D174" s="2">
        <f>IFERROR(__xludf.DUMMYFUNCTION("""COMPUTED_VALUE"""),45544.66666666667)</f>
        <v>45544.66667</v>
      </c>
      <c r="E174" s="1">
        <f>IFERROR(__xludf.DUMMYFUNCTION("""COMPUTED_VALUE"""),2102.97)</f>
        <v>2102.97</v>
      </c>
      <c r="G174" s="2">
        <f>IFERROR(__xludf.DUMMYFUNCTION("""COMPUTED_VALUE"""),45544.66666666667)</f>
        <v>45544.66667</v>
      </c>
      <c r="H174" s="1">
        <f>IFERROR(__xludf.DUMMYFUNCTION("""COMPUTED_VALUE"""),2067.18)</f>
        <v>2067.18</v>
      </c>
      <c r="J174" s="2">
        <f>IFERROR(__xludf.DUMMYFUNCTION("""COMPUTED_VALUE"""),45544.66666666667)</f>
        <v>45544.66667</v>
      </c>
      <c r="K174" s="1">
        <f>IFERROR(__xludf.DUMMYFUNCTION("""COMPUTED_VALUE"""),2095.59)</f>
        <v>2095.59</v>
      </c>
      <c r="M174" s="2">
        <f>IFERROR(__xludf.DUMMYFUNCTION("""COMPUTED_VALUE"""),45544.66666666667)</f>
        <v>45544.66667</v>
      </c>
      <c r="N174" s="1">
        <f>IFERROR(__xludf.DUMMYFUNCTION("""COMPUTED_VALUE"""),2.7733433E7)</f>
        <v>27733433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IFERROR(__xludf.DUMMYFUNCTION("""COMPUTED_VALUE"""),2106.21)</f>
        <v>2106.21</v>
      </c>
      <c r="D175" s="2">
        <f>IFERROR(__xludf.DUMMYFUNCTION("""COMPUTED_VALUE"""),45545.66666666667)</f>
        <v>45545.66667</v>
      </c>
      <c r="E175" s="1">
        <f>IFERROR(__xludf.DUMMYFUNCTION("""COMPUTED_VALUE"""),2106.21)</f>
        <v>2106.21</v>
      </c>
      <c r="G175" s="2">
        <f>IFERROR(__xludf.DUMMYFUNCTION("""COMPUTED_VALUE"""),45545.66666666667)</f>
        <v>45545.66667</v>
      </c>
      <c r="H175" s="1">
        <f>IFERROR(__xludf.DUMMYFUNCTION("""COMPUTED_VALUE"""),2076.81)</f>
        <v>2076.81</v>
      </c>
      <c r="J175" s="2">
        <f>IFERROR(__xludf.DUMMYFUNCTION("""COMPUTED_VALUE"""),45545.66666666667)</f>
        <v>45545.66667</v>
      </c>
      <c r="K175" s="1">
        <f>IFERROR(__xludf.DUMMYFUNCTION("""COMPUTED_VALUE"""),2088.4)</f>
        <v>2088.4</v>
      </c>
      <c r="M175" s="2">
        <f>IFERROR(__xludf.DUMMYFUNCTION("""COMPUTED_VALUE"""),45545.66666666667)</f>
        <v>45545.66667</v>
      </c>
      <c r="N175" s="1">
        <f>IFERROR(__xludf.DUMMYFUNCTION("""COMPUTED_VALUE"""),2.2268197E7)</f>
        <v>22268197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IFERROR(__xludf.DUMMYFUNCTION("""COMPUTED_VALUE"""),2081.75)</f>
        <v>2081.75</v>
      </c>
      <c r="D176" s="2">
        <f>IFERROR(__xludf.DUMMYFUNCTION("""COMPUTED_VALUE"""),45546.66666666667)</f>
        <v>45546.66667</v>
      </c>
      <c r="E176" s="1">
        <f>IFERROR(__xludf.DUMMYFUNCTION("""COMPUTED_VALUE"""),2085.52)</f>
        <v>2085.52</v>
      </c>
      <c r="G176" s="2">
        <f>IFERROR(__xludf.DUMMYFUNCTION("""COMPUTED_VALUE"""),45546.66666666667)</f>
        <v>45546.66667</v>
      </c>
      <c r="H176" s="1">
        <f>IFERROR(__xludf.DUMMYFUNCTION("""COMPUTED_VALUE"""),2042.08)</f>
        <v>2042.08</v>
      </c>
      <c r="J176" s="2">
        <f>IFERROR(__xludf.DUMMYFUNCTION("""COMPUTED_VALUE"""),45546.66666666667)</f>
        <v>45546.66667</v>
      </c>
      <c r="K176" s="1">
        <f>IFERROR(__xludf.DUMMYFUNCTION("""COMPUTED_VALUE"""),2083.81)</f>
        <v>2083.81</v>
      </c>
      <c r="M176" s="2">
        <f>IFERROR(__xludf.DUMMYFUNCTION("""COMPUTED_VALUE"""),45546.66666666667)</f>
        <v>45546.66667</v>
      </c>
      <c r="N176" s="1">
        <f>IFERROR(__xludf.DUMMYFUNCTION("""COMPUTED_VALUE"""),2.4177291E7)</f>
        <v>24177291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IFERROR(__xludf.DUMMYFUNCTION("""COMPUTED_VALUE"""),2082.46)</f>
        <v>2082.46</v>
      </c>
      <c r="D177" s="2">
        <f>IFERROR(__xludf.DUMMYFUNCTION("""COMPUTED_VALUE"""),45547.66666666667)</f>
        <v>45547.66667</v>
      </c>
      <c r="E177" s="1">
        <f>IFERROR(__xludf.DUMMYFUNCTION("""COMPUTED_VALUE"""),2107.89)</f>
        <v>2107.89</v>
      </c>
      <c r="G177" s="2">
        <f>IFERROR(__xludf.DUMMYFUNCTION("""COMPUTED_VALUE"""),45547.66666666667)</f>
        <v>45547.66667</v>
      </c>
      <c r="H177" s="1">
        <f>IFERROR(__xludf.DUMMYFUNCTION("""COMPUTED_VALUE"""),2078.45)</f>
        <v>2078.45</v>
      </c>
      <c r="J177" s="2">
        <f>IFERROR(__xludf.DUMMYFUNCTION("""COMPUTED_VALUE"""),45547.66666666667)</f>
        <v>45547.66667</v>
      </c>
      <c r="K177" s="1">
        <f>IFERROR(__xludf.DUMMYFUNCTION("""COMPUTED_VALUE"""),2106.15)</f>
        <v>2106.15</v>
      </c>
      <c r="M177" s="2">
        <f>IFERROR(__xludf.DUMMYFUNCTION("""COMPUTED_VALUE"""),45547.66666666667)</f>
        <v>45547.66667</v>
      </c>
      <c r="N177" s="1">
        <f>IFERROR(__xludf.DUMMYFUNCTION("""COMPUTED_VALUE"""),2.2742179E7)</f>
        <v>22742179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IFERROR(__xludf.DUMMYFUNCTION("""COMPUTED_VALUE"""),2104.45)</f>
        <v>2104.45</v>
      </c>
      <c r="D178" s="2">
        <f>IFERROR(__xludf.DUMMYFUNCTION("""COMPUTED_VALUE"""),45548.66666666667)</f>
        <v>45548.66667</v>
      </c>
      <c r="E178" s="1">
        <f>IFERROR(__xludf.DUMMYFUNCTION("""COMPUTED_VALUE"""),2133.16)</f>
        <v>2133.16</v>
      </c>
      <c r="G178" s="2">
        <f>IFERROR(__xludf.DUMMYFUNCTION("""COMPUTED_VALUE"""),45548.66666666667)</f>
        <v>45548.66667</v>
      </c>
      <c r="H178" s="1">
        <f>IFERROR(__xludf.DUMMYFUNCTION("""COMPUTED_VALUE"""),2100.59)</f>
        <v>2100.59</v>
      </c>
      <c r="J178" s="2">
        <f>IFERROR(__xludf.DUMMYFUNCTION("""COMPUTED_VALUE"""),45548.66666666667)</f>
        <v>45548.66667</v>
      </c>
      <c r="K178" s="1">
        <f>IFERROR(__xludf.DUMMYFUNCTION("""COMPUTED_VALUE"""),2123.9)</f>
        <v>2123.9</v>
      </c>
      <c r="M178" s="2">
        <f>IFERROR(__xludf.DUMMYFUNCTION("""COMPUTED_VALUE"""),45548.66666666667)</f>
        <v>45548.66667</v>
      </c>
      <c r="N178" s="1">
        <f>IFERROR(__xludf.DUMMYFUNCTION("""COMPUTED_VALUE"""),4.0467717E7)</f>
        <v>40467717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IFERROR(__xludf.DUMMYFUNCTION("""COMPUTED_VALUE"""),2130.45)</f>
        <v>2130.45</v>
      </c>
      <c r="D179" s="2">
        <f>IFERROR(__xludf.DUMMYFUNCTION("""COMPUTED_VALUE"""),45551.66666666667)</f>
        <v>45551.66667</v>
      </c>
      <c r="E179" s="1">
        <f>IFERROR(__xludf.DUMMYFUNCTION("""COMPUTED_VALUE"""),2147.52)</f>
        <v>2147.52</v>
      </c>
      <c r="G179" s="2">
        <f>IFERROR(__xludf.DUMMYFUNCTION("""COMPUTED_VALUE"""),45551.66666666667)</f>
        <v>45551.66667</v>
      </c>
      <c r="H179" s="1">
        <f>IFERROR(__xludf.DUMMYFUNCTION("""COMPUTED_VALUE"""),2115.05)</f>
        <v>2115.05</v>
      </c>
      <c r="J179" s="2">
        <f>IFERROR(__xludf.DUMMYFUNCTION("""COMPUTED_VALUE"""),45551.66666666667)</f>
        <v>45551.66667</v>
      </c>
      <c r="K179" s="1">
        <f>IFERROR(__xludf.DUMMYFUNCTION("""COMPUTED_VALUE"""),2136.52)</f>
        <v>2136.52</v>
      </c>
      <c r="M179" s="2">
        <f>IFERROR(__xludf.DUMMYFUNCTION("""COMPUTED_VALUE"""),45551.66666666667)</f>
        <v>45551.66667</v>
      </c>
      <c r="N179" s="1">
        <f>IFERROR(__xludf.DUMMYFUNCTION("""COMPUTED_VALUE"""),3.1685975E7)</f>
        <v>31685975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IFERROR(__xludf.DUMMYFUNCTION("""COMPUTED_VALUE"""),2128.71)</f>
        <v>2128.71</v>
      </c>
      <c r="D180" s="2">
        <f>IFERROR(__xludf.DUMMYFUNCTION("""COMPUTED_VALUE"""),45552.66666666667)</f>
        <v>45552.66667</v>
      </c>
      <c r="E180" s="1">
        <f>IFERROR(__xludf.DUMMYFUNCTION("""COMPUTED_VALUE"""),2132.81)</f>
        <v>2132.81</v>
      </c>
      <c r="G180" s="2">
        <f>IFERROR(__xludf.DUMMYFUNCTION("""COMPUTED_VALUE"""),45552.66666666667)</f>
        <v>45552.66667</v>
      </c>
      <c r="H180" s="1">
        <f>IFERROR(__xludf.DUMMYFUNCTION("""COMPUTED_VALUE"""),2114.21)</f>
        <v>2114.21</v>
      </c>
      <c r="J180" s="2">
        <f>IFERROR(__xludf.DUMMYFUNCTION("""COMPUTED_VALUE"""),45552.66666666667)</f>
        <v>45552.66667</v>
      </c>
      <c r="K180" s="1">
        <f>IFERROR(__xludf.DUMMYFUNCTION("""COMPUTED_VALUE"""),2127.89)</f>
        <v>2127.89</v>
      </c>
      <c r="M180" s="2">
        <f>IFERROR(__xludf.DUMMYFUNCTION("""COMPUTED_VALUE"""),45552.66666666667)</f>
        <v>45552.66667</v>
      </c>
      <c r="N180" s="1">
        <f>IFERROR(__xludf.DUMMYFUNCTION("""COMPUTED_VALUE"""),2.7797307E7)</f>
        <v>27797307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IFERROR(__xludf.DUMMYFUNCTION("""COMPUTED_VALUE"""),2133.0)</f>
        <v>2133</v>
      </c>
      <c r="D181" s="2">
        <f>IFERROR(__xludf.DUMMYFUNCTION("""COMPUTED_VALUE"""),45553.66666666667)</f>
        <v>45553.66667</v>
      </c>
      <c r="E181" s="1">
        <f>IFERROR(__xludf.DUMMYFUNCTION("""COMPUTED_VALUE"""),2154.52)</f>
        <v>2154.52</v>
      </c>
      <c r="G181" s="2">
        <f>IFERROR(__xludf.DUMMYFUNCTION("""COMPUTED_VALUE"""),45553.66666666667)</f>
        <v>45553.66667</v>
      </c>
      <c r="H181" s="1">
        <f>IFERROR(__xludf.DUMMYFUNCTION("""COMPUTED_VALUE"""),2126.14)</f>
        <v>2126.14</v>
      </c>
      <c r="J181" s="2">
        <f>IFERROR(__xludf.DUMMYFUNCTION("""COMPUTED_VALUE"""),45553.66666666667)</f>
        <v>45553.66667</v>
      </c>
      <c r="K181" s="1">
        <f>IFERROR(__xludf.DUMMYFUNCTION("""COMPUTED_VALUE"""),2129.46)</f>
        <v>2129.46</v>
      </c>
      <c r="M181" s="2">
        <f>IFERROR(__xludf.DUMMYFUNCTION("""COMPUTED_VALUE"""),45553.66666666667)</f>
        <v>45553.66667</v>
      </c>
      <c r="N181" s="1">
        <f>IFERROR(__xludf.DUMMYFUNCTION("""COMPUTED_VALUE"""),2.6963732E7)</f>
        <v>26963732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IFERROR(__xludf.DUMMYFUNCTION("""COMPUTED_VALUE"""),2152.36)</f>
        <v>2152.36</v>
      </c>
      <c r="D182" s="2">
        <f>IFERROR(__xludf.DUMMYFUNCTION("""COMPUTED_VALUE"""),45554.66666666667)</f>
        <v>45554.66667</v>
      </c>
      <c r="E182" s="1">
        <f>IFERROR(__xludf.DUMMYFUNCTION("""COMPUTED_VALUE"""),2155.59)</f>
        <v>2155.59</v>
      </c>
      <c r="G182" s="2">
        <f>IFERROR(__xludf.DUMMYFUNCTION("""COMPUTED_VALUE"""),45554.66666666667)</f>
        <v>45554.66667</v>
      </c>
      <c r="H182" s="1">
        <f>IFERROR(__xludf.DUMMYFUNCTION("""COMPUTED_VALUE"""),2132.78)</f>
        <v>2132.78</v>
      </c>
      <c r="J182" s="2">
        <f>IFERROR(__xludf.DUMMYFUNCTION("""COMPUTED_VALUE"""),45554.66666666667)</f>
        <v>45554.66667</v>
      </c>
      <c r="K182" s="1">
        <f>IFERROR(__xludf.DUMMYFUNCTION("""COMPUTED_VALUE"""),2146.86)</f>
        <v>2146.86</v>
      </c>
      <c r="M182" s="2">
        <f>IFERROR(__xludf.DUMMYFUNCTION("""COMPUTED_VALUE"""),45554.66666666667)</f>
        <v>45554.66667</v>
      </c>
      <c r="N182" s="1">
        <f>IFERROR(__xludf.DUMMYFUNCTION("""COMPUTED_VALUE"""),2.9830288E7)</f>
        <v>29830288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IFERROR(__xludf.DUMMYFUNCTION("""COMPUTED_VALUE"""),2146.34)</f>
        <v>2146.34</v>
      </c>
      <c r="D183" s="2">
        <f>IFERROR(__xludf.DUMMYFUNCTION("""COMPUTED_VALUE"""),45555.66666666667)</f>
        <v>45555.66667</v>
      </c>
      <c r="E183" s="1">
        <f>IFERROR(__xludf.DUMMYFUNCTION("""COMPUTED_VALUE"""),2160.37)</f>
        <v>2160.37</v>
      </c>
      <c r="G183" s="2">
        <f>IFERROR(__xludf.DUMMYFUNCTION("""COMPUTED_VALUE"""),45555.66666666667)</f>
        <v>45555.66667</v>
      </c>
      <c r="H183" s="1">
        <f>IFERROR(__xludf.DUMMYFUNCTION("""COMPUTED_VALUE"""),2136.37)</f>
        <v>2136.37</v>
      </c>
      <c r="J183" s="2">
        <f>IFERROR(__xludf.DUMMYFUNCTION("""COMPUTED_VALUE"""),45555.66666666667)</f>
        <v>45555.66667</v>
      </c>
      <c r="K183" s="1">
        <f>IFERROR(__xludf.DUMMYFUNCTION("""COMPUTED_VALUE"""),2157.04)</f>
        <v>2157.04</v>
      </c>
      <c r="M183" s="2">
        <f>IFERROR(__xludf.DUMMYFUNCTION("""COMPUTED_VALUE"""),45555.66666666667)</f>
        <v>45555.66667</v>
      </c>
      <c r="N183" s="1">
        <f>IFERROR(__xludf.DUMMYFUNCTION("""COMPUTED_VALUE"""),7.397814E7)</f>
        <v>73978140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IFERROR(__xludf.DUMMYFUNCTION("""COMPUTED_VALUE"""),2157.14)</f>
        <v>2157.14</v>
      </c>
      <c r="D184" s="2">
        <f>IFERROR(__xludf.DUMMYFUNCTION("""COMPUTED_VALUE"""),45558.66666666667)</f>
        <v>45558.66667</v>
      </c>
      <c r="E184" s="1">
        <f>IFERROR(__xludf.DUMMYFUNCTION("""COMPUTED_VALUE"""),2186.27)</f>
        <v>2186.27</v>
      </c>
      <c r="G184" s="2">
        <f>IFERROR(__xludf.DUMMYFUNCTION("""COMPUTED_VALUE"""),45558.66666666667)</f>
        <v>45558.66667</v>
      </c>
      <c r="H184" s="1">
        <f>IFERROR(__xludf.DUMMYFUNCTION("""COMPUTED_VALUE"""),2155.16)</f>
        <v>2155.16</v>
      </c>
      <c r="J184" s="2">
        <f>IFERROR(__xludf.DUMMYFUNCTION("""COMPUTED_VALUE"""),45558.66666666667)</f>
        <v>45558.66667</v>
      </c>
      <c r="K184" s="1">
        <f>IFERROR(__xludf.DUMMYFUNCTION("""COMPUTED_VALUE"""),2182.28)</f>
        <v>2182.28</v>
      </c>
      <c r="M184" s="2">
        <f>IFERROR(__xludf.DUMMYFUNCTION("""COMPUTED_VALUE"""),45558.66666666667)</f>
        <v>45558.66667</v>
      </c>
      <c r="N184" s="1">
        <f>IFERROR(__xludf.DUMMYFUNCTION("""COMPUTED_VALUE"""),3.25784E7)</f>
        <v>32578400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IFERROR(__xludf.DUMMYFUNCTION("""COMPUTED_VALUE"""),2181.54)</f>
        <v>2181.54</v>
      </c>
      <c r="D185" s="2">
        <f>IFERROR(__xludf.DUMMYFUNCTION("""COMPUTED_VALUE"""),45559.66666666667)</f>
        <v>45559.66667</v>
      </c>
      <c r="E185" s="1">
        <f>IFERROR(__xludf.DUMMYFUNCTION("""COMPUTED_VALUE"""),2181.54)</f>
        <v>2181.54</v>
      </c>
      <c r="G185" s="2">
        <f>IFERROR(__xludf.DUMMYFUNCTION("""COMPUTED_VALUE"""),45559.66666666667)</f>
        <v>45559.66667</v>
      </c>
      <c r="H185" s="1">
        <f>IFERROR(__xludf.DUMMYFUNCTION("""COMPUTED_VALUE"""),2165.99)</f>
        <v>2165.99</v>
      </c>
      <c r="J185" s="2">
        <f>IFERROR(__xludf.DUMMYFUNCTION("""COMPUTED_VALUE"""),45559.66666666667)</f>
        <v>45559.66667</v>
      </c>
      <c r="K185" s="1">
        <f>IFERROR(__xludf.DUMMYFUNCTION("""COMPUTED_VALUE"""),2177.4)</f>
        <v>2177.4</v>
      </c>
      <c r="M185" s="2">
        <f>IFERROR(__xludf.DUMMYFUNCTION("""COMPUTED_VALUE"""),45559.66666666667)</f>
        <v>45559.66667</v>
      </c>
      <c r="N185" s="1">
        <f>IFERROR(__xludf.DUMMYFUNCTION("""COMPUTED_VALUE"""),2.7050867E7)</f>
        <v>27050867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IFERROR(__xludf.DUMMYFUNCTION("""COMPUTED_VALUE"""),2181.17)</f>
        <v>2181.17</v>
      </c>
      <c r="D186" s="2">
        <f>IFERROR(__xludf.DUMMYFUNCTION("""COMPUTED_VALUE"""),45560.66666666667)</f>
        <v>45560.66667</v>
      </c>
      <c r="E186" s="1">
        <f>IFERROR(__xludf.DUMMYFUNCTION("""COMPUTED_VALUE"""),2187.96)</f>
        <v>2187.96</v>
      </c>
      <c r="G186" s="2">
        <f>IFERROR(__xludf.DUMMYFUNCTION("""COMPUTED_VALUE"""),45560.66666666667)</f>
        <v>45560.66667</v>
      </c>
      <c r="H186" s="1">
        <f>IFERROR(__xludf.DUMMYFUNCTION("""COMPUTED_VALUE"""),2167.54)</f>
        <v>2167.54</v>
      </c>
      <c r="J186" s="2">
        <f>IFERROR(__xludf.DUMMYFUNCTION("""COMPUTED_VALUE"""),45560.66666666667)</f>
        <v>45560.66667</v>
      </c>
      <c r="K186" s="1">
        <f>IFERROR(__xludf.DUMMYFUNCTION("""COMPUTED_VALUE"""),2171.16)</f>
        <v>2171.16</v>
      </c>
      <c r="M186" s="2">
        <f>IFERROR(__xludf.DUMMYFUNCTION("""COMPUTED_VALUE"""),45560.66666666667)</f>
        <v>45560.66667</v>
      </c>
      <c r="N186" s="1">
        <f>IFERROR(__xludf.DUMMYFUNCTION("""COMPUTED_VALUE"""),2.746495E7)</f>
        <v>27464950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IFERROR(__xludf.DUMMYFUNCTION("""COMPUTED_VALUE"""),2173.55)</f>
        <v>2173.55</v>
      </c>
      <c r="D187" s="2">
        <f>IFERROR(__xludf.DUMMYFUNCTION("""COMPUTED_VALUE"""),45561.66666666667)</f>
        <v>45561.66667</v>
      </c>
      <c r="E187" s="1">
        <f>IFERROR(__xludf.DUMMYFUNCTION("""COMPUTED_VALUE"""),2177.05)</f>
        <v>2177.05</v>
      </c>
      <c r="G187" s="2">
        <f>IFERROR(__xludf.DUMMYFUNCTION("""COMPUTED_VALUE"""),45561.66666666667)</f>
        <v>45561.66667</v>
      </c>
      <c r="H187" s="1">
        <f>IFERROR(__xludf.DUMMYFUNCTION("""COMPUTED_VALUE"""),2156.01)</f>
        <v>2156.01</v>
      </c>
      <c r="J187" s="2">
        <f>IFERROR(__xludf.DUMMYFUNCTION("""COMPUTED_VALUE"""),45561.66666666667)</f>
        <v>45561.66667</v>
      </c>
      <c r="K187" s="1">
        <f>IFERROR(__xludf.DUMMYFUNCTION("""COMPUTED_VALUE"""),2156.01)</f>
        <v>2156.01</v>
      </c>
      <c r="M187" s="2">
        <f>IFERROR(__xludf.DUMMYFUNCTION("""COMPUTED_VALUE"""),45561.66666666667)</f>
        <v>45561.66667</v>
      </c>
      <c r="N187" s="1">
        <f>IFERROR(__xludf.DUMMYFUNCTION("""COMPUTED_VALUE"""),3.0711486E7)</f>
        <v>30711486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IFERROR(__xludf.DUMMYFUNCTION("""COMPUTED_VALUE"""),2156.57)</f>
        <v>2156.57</v>
      </c>
      <c r="D188" s="2">
        <f>IFERROR(__xludf.DUMMYFUNCTION("""COMPUTED_VALUE"""),45562.66666666667)</f>
        <v>45562.66667</v>
      </c>
      <c r="E188" s="1">
        <f>IFERROR(__xludf.DUMMYFUNCTION("""COMPUTED_VALUE"""),2171.01)</f>
        <v>2171.01</v>
      </c>
      <c r="G188" s="2">
        <f>IFERROR(__xludf.DUMMYFUNCTION("""COMPUTED_VALUE"""),45562.66666666667)</f>
        <v>45562.66667</v>
      </c>
      <c r="H188" s="1">
        <f>IFERROR(__xludf.DUMMYFUNCTION("""COMPUTED_VALUE"""),2152.82)</f>
        <v>2152.82</v>
      </c>
      <c r="J188" s="2">
        <f>IFERROR(__xludf.DUMMYFUNCTION("""COMPUTED_VALUE"""),45562.66666666667)</f>
        <v>45562.66667</v>
      </c>
      <c r="K188" s="1">
        <f>IFERROR(__xludf.DUMMYFUNCTION("""COMPUTED_VALUE"""),2165.51)</f>
        <v>2165.51</v>
      </c>
      <c r="M188" s="2">
        <f>IFERROR(__xludf.DUMMYFUNCTION("""COMPUTED_VALUE"""),45562.66666666667)</f>
        <v>45562.66667</v>
      </c>
      <c r="N188" s="1">
        <f>IFERROR(__xludf.DUMMYFUNCTION("""COMPUTED_VALUE"""),2.8797498E7)</f>
        <v>28797498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IFERROR(__xludf.DUMMYFUNCTION("""COMPUTED_VALUE"""),2163.52)</f>
        <v>2163.52</v>
      </c>
      <c r="D189" s="2">
        <f>IFERROR(__xludf.DUMMYFUNCTION("""COMPUTED_VALUE"""),45565.66666666667)</f>
        <v>45565.66667</v>
      </c>
      <c r="E189" s="1">
        <f>IFERROR(__xludf.DUMMYFUNCTION("""COMPUTED_VALUE"""),2180.34)</f>
        <v>2180.34</v>
      </c>
      <c r="G189" s="2">
        <f>IFERROR(__xludf.DUMMYFUNCTION("""COMPUTED_VALUE"""),45565.66666666667)</f>
        <v>45565.66667</v>
      </c>
      <c r="H189" s="1">
        <f>IFERROR(__xludf.DUMMYFUNCTION("""COMPUTED_VALUE"""),2152.34)</f>
        <v>2152.34</v>
      </c>
      <c r="J189" s="2">
        <f>IFERROR(__xludf.DUMMYFUNCTION("""COMPUTED_VALUE"""),45565.66666666667)</f>
        <v>45565.66667</v>
      </c>
      <c r="K189" s="1">
        <f>IFERROR(__xludf.DUMMYFUNCTION("""COMPUTED_VALUE"""),2179.26)</f>
        <v>2179.26</v>
      </c>
      <c r="M189" s="2">
        <f>IFERROR(__xludf.DUMMYFUNCTION("""COMPUTED_VALUE"""),45565.66666666667)</f>
        <v>45565.66667</v>
      </c>
      <c r="N189" s="1">
        <f>IFERROR(__xludf.DUMMYFUNCTION("""COMPUTED_VALUE"""),3.3017075E7)</f>
        <v>33017075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IFERROR(__xludf.DUMMYFUNCTION("""COMPUTED_VALUE"""),2179.44)</f>
        <v>2179.44</v>
      </c>
      <c r="D190" s="2">
        <f>IFERROR(__xludf.DUMMYFUNCTION("""COMPUTED_VALUE"""),45566.66666666667)</f>
        <v>45566.66667</v>
      </c>
      <c r="E190" s="1">
        <f>IFERROR(__xludf.DUMMYFUNCTION("""COMPUTED_VALUE"""),2220.07)</f>
        <v>2220.07</v>
      </c>
      <c r="G190" s="2">
        <f>IFERROR(__xludf.DUMMYFUNCTION("""COMPUTED_VALUE"""),45566.66666666667)</f>
        <v>45566.66667</v>
      </c>
      <c r="H190" s="1">
        <f>IFERROR(__xludf.DUMMYFUNCTION("""COMPUTED_VALUE"""),2160.09)</f>
        <v>2160.09</v>
      </c>
      <c r="J190" s="2">
        <f>IFERROR(__xludf.DUMMYFUNCTION("""COMPUTED_VALUE"""),45566.66666666667)</f>
        <v>45566.66667</v>
      </c>
      <c r="K190" s="1">
        <f>IFERROR(__xludf.DUMMYFUNCTION("""COMPUTED_VALUE"""),2207.13)</f>
        <v>2207.13</v>
      </c>
      <c r="M190" s="2">
        <f>IFERROR(__xludf.DUMMYFUNCTION("""COMPUTED_VALUE"""),45566.66666666667)</f>
        <v>45566.66667</v>
      </c>
      <c r="N190" s="1">
        <f>IFERROR(__xludf.DUMMYFUNCTION("""COMPUTED_VALUE"""),3.6439192E7)</f>
        <v>36439192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IFERROR(__xludf.DUMMYFUNCTION("""COMPUTED_VALUE"""),2206.18)</f>
        <v>2206.18</v>
      </c>
      <c r="D191" s="2">
        <f>IFERROR(__xludf.DUMMYFUNCTION("""COMPUTED_VALUE"""),45567.66666666667)</f>
        <v>45567.66667</v>
      </c>
      <c r="E191" s="1">
        <f>IFERROR(__xludf.DUMMYFUNCTION("""COMPUTED_VALUE"""),2217.81)</f>
        <v>2217.81</v>
      </c>
      <c r="G191" s="2">
        <f>IFERROR(__xludf.DUMMYFUNCTION("""COMPUTED_VALUE"""),45567.66666666667)</f>
        <v>45567.66667</v>
      </c>
      <c r="H191" s="1">
        <f>IFERROR(__xludf.DUMMYFUNCTION("""COMPUTED_VALUE"""),2196.87)</f>
        <v>2196.87</v>
      </c>
      <c r="J191" s="2">
        <f>IFERROR(__xludf.DUMMYFUNCTION("""COMPUTED_VALUE"""),45567.66666666667)</f>
        <v>45567.66667</v>
      </c>
      <c r="K191" s="1">
        <f>IFERROR(__xludf.DUMMYFUNCTION("""COMPUTED_VALUE"""),2203.85)</f>
        <v>2203.85</v>
      </c>
      <c r="M191" s="2">
        <f>IFERROR(__xludf.DUMMYFUNCTION("""COMPUTED_VALUE"""),45567.66666666667)</f>
        <v>45567.66667</v>
      </c>
      <c r="N191" s="1">
        <f>IFERROR(__xludf.DUMMYFUNCTION("""COMPUTED_VALUE"""),2.1175664E7)</f>
        <v>21175664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IFERROR(__xludf.DUMMYFUNCTION("""COMPUTED_VALUE"""),2205.84)</f>
        <v>2205.84</v>
      </c>
      <c r="D192" s="2">
        <f>IFERROR(__xludf.DUMMYFUNCTION("""COMPUTED_VALUE"""),45568.66666666667)</f>
        <v>45568.66667</v>
      </c>
      <c r="E192" s="1">
        <f>IFERROR(__xludf.DUMMYFUNCTION("""COMPUTED_VALUE"""),2207.63)</f>
        <v>2207.63</v>
      </c>
      <c r="G192" s="2">
        <f>IFERROR(__xludf.DUMMYFUNCTION("""COMPUTED_VALUE"""),45568.66666666667)</f>
        <v>45568.66667</v>
      </c>
      <c r="H192" s="1">
        <f>IFERROR(__xludf.DUMMYFUNCTION("""COMPUTED_VALUE"""),2185.45)</f>
        <v>2185.45</v>
      </c>
      <c r="J192" s="2">
        <f>IFERROR(__xludf.DUMMYFUNCTION("""COMPUTED_VALUE"""),45568.66666666667)</f>
        <v>45568.66667</v>
      </c>
      <c r="K192" s="1">
        <f>IFERROR(__xludf.DUMMYFUNCTION("""COMPUTED_VALUE"""),2188.01)</f>
        <v>2188.01</v>
      </c>
      <c r="M192" s="2">
        <f>IFERROR(__xludf.DUMMYFUNCTION("""COMPUTED_VALUE"""),45568.66666666667)</f>
        <v>45568.66667</v>
      </c>
      <c r="N192" s="1">
        <f>IFERROR(__xludf.DUMMYFUNCTION("""COMPUTED_VALUE"""),2.5417801E7)</f>
        <v>25417801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IFERROR(__xludf.DUMMYFUNCTION("""COMPUTED_VALUE"""),2191.64)</f>
        <v>2191.64</v>
      </c>
      <c r="D193" s="2">
        <f>IFERROR(__xludf.DUMMYFUNCTION("""COMPUTED_VALUE"""),45569.66666666667)</f>
        <v>45569.66667</v>
      </c>
      <c r="E193" s="1">
        <f>IFERROR(__xludf.DUMMYFUNCTION("""COMPUTED_VALUE"""),2200.36)</f>
        <v>2200.36</v>
      </c>
      <c r="G193" s="2">
        <f>IFERROR(__xludf.DUMMYFUNCTION("""COMPUTED_VALUE"""),45569.66666666667)</f>
        <v>45569.66667</v>
      </c>
      <c r="H193" s="1">
        <f>IFERROR(__xludf.DUMMYFUNCTION("""COMPUTED_VALUE"""),2177.72)</f>
        <v>2177.72</v>
      </c>
      <c r="J193" s="2">
        <f>IFERROR(__xludf.DUMMYFUNCTION("""COMPUTED_VALUE"""),45569.66666666667)</f>
        <v>45569.66667</v>
      </c>
      <c r="K193" s="1">
        <f>IFERROR(__xludf.DUMMYFUNCTION("""COMPUTED_VALUE"""),2200.36)</f>
        <v>2200.36</v>
      </c>
      <c r="M193" s="2">
        <f>IFERROR(__xludf.DUMMYFUNCTION("""COMPUTED_VALUE"""),45569.66666666667)</f>
        <v>45569.66667</v>
      </c>
      <c r="N193" s="1">
        <f>IFERROR(__xludf.DUMMYFUNCTION("""COMPUTED_VALUE"""),2.1993115E7)</f>
        <v>21993115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IFERROR(__xludf.DUMMYFUNCTION("""COMPUTED_VALUE"""),2196.82)</f>
        <v>2196.82</v>
      </c>
      <c r="D194" s="2">
        <f>IFERROR(__xludf.DUMMYFUNCTION("""COMPUTED_VALUE"""),45572.66666666667)</f>
        <v>45572.66667</v>
      </c>
      <c r="E194" s="1">
        <f>IFERROR(__xludf.DUMMYFUNCTION("""COMPUTED_VALUE"""),2209.79)</f>
        <v>2209.79</v>
      </c>
      <c r="G194" s="2">
        <f>IFERROR(__xludf.DUMMYFUNCTION("""COMPUTED_VALUE"""),45572.66666666667)</f>
        <v>45572.66667</v>
      </c>
      <c r="H194" s="1">
        <f>IFERROR(__xludf.DUMMYFUNCTION("""COMPUTED_VALUE"""),2186.94)</f>
        <v>2186.94</v>
      </c>
      <c r="J194" s="2">
        <f>IFERROR(__xludf.DUMMYFUNCTION("""COMPUTED_VALUE"""),45572.66666666667)</f>
        <v>45572.66667</v>
      </c>
      <c r="K194" s="1">
        <f>IFERROR(__xludf.DUMMYFUNCTION("""COMPUTED_VALUE"""),2194.63)</f>
        <v>2194.63</v>
      </c>
      <c r="M194" s="2">
        <f>IFERROR(__xludf.DUMMYFUNCTION("""COMPUTED_VALUE"""),45572.66666666667)</f>
        <v>45572.66667</v>
      </c>
      <c r="N194" s="1">
        <f>IFERROR(__xludf.DUMMYFUNCTION("""COMPUTED_VALUE"""),2.2064625E7)</f>
        <v>22064625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IFERROR(__xludf.DUMMYFUNCTION("""COMPUTED_VALUE"""),2200.67)</f>
        <v>2200.67</v>
      </c>
      <c r="D195" s="2">
        <f>IFERROR(__xludf.DUMMYFUNCTION("""COMPUTED_VALUE"""),45573.66666666667)</f>
        <v>45573.66667</v>
      </c>
      <c r="E195" s="1">
        <f>IFERROR(__xludf.DUMMYFUNCTION("""COMPUTED_VALUE"""),2206.96)</f>
        <v>2206.96</v>
      </c>
      <c r="G195" s="2">
        <f>IFERROR(__xludf.DUMMYFUNCTION("""COMPUTED_VALUE"""),45573.66666666667)</f>
        <v>45573.66667</v>
      </c>
      <c r="H195" s="1">
        <f>IFERROR(__xludf.DUMMYFUNCTION("""COMPUTED_VALUE"""),2190.91)</f>
        <v>2190.91</v>
      </c>
      <c r="J195" s="2">
        <f>IFERROR(__xludf.DUMMYFUNCTION("""COMPUTED_VALUE"""),45573.66666666667)</f>
        <v>45573.66667</v>
      </c>
      <c r="K195" s="1">
        <f>IFERROR(__xludf.DUMMYFUNCTION("""COMPUTED_VALUE"""),2195.72)</f>
        <v>2195.72</v>
      </c>
      <c r="M195" s="2">
        <f>IFERROR(__xludf.DUMMYFUNCTION("""COMPUTED_VALUE"""),45573.66666666667)</f>
        <v>45573.66667</v>
      </c>
      <c r="N195" s="1">
        <f>IFERROR(__xludf.DUMMYFUNCTION("""COMPUTED_VALUE"""),2.0584399E7)</f>
        <v>20584399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IFERROR(__xludf.DUMMYFUNCTION("""COMPUTED_VALUE"""),2193.13)</f>
        <v>2193.13</v>
      </c>
      <c r="D196" s="2">
        <f>IFERROR(__xludf.DUMMYFUNCTION("""COMPUTED_VALUE"""),45574.66666666667)</f>
        <v>45574.66667</v>
      </c>
      <c r="E196" s="1">
        <f>IFERROR(__xludf.DUMMYFUNCTION("""COMPUTED_VALUE"""),2205.15)</f>
        <v>2205.15</v>
      </c>
      <c r="G196" s="2">
        <f>IFERROR(__xludf.DUMMYFUNCTION("""COMPUTED_VALUE"""),45574.66666666667)</f>
        <v>45574.66667</v>
      </c>
      <c r="H196" s="1">
        <f>IFERROR(__xludf.DUMMYFUNCTION("""COMPUTED_VALUE"""),2181.48)</f>
        <v>2181.48</v>
      </c>
      <c r="J196" s="2">
        <f>IFERROR(__xludf.DUMMYFUNCTION("""COMPUTED_VALUE"""),45574.66666666667)</f>
        <v>45574.66667</v>
      </c>
      <c r="K196" s="1">
        <f>IFERROR(__xludf.DUMMYFUNCTION("""COMPUTED_VALUE"""),2199.15)</f>
        <v>2199.15</v>
      </c>
      <c r="M196" s="2">
        <f>IFERROR(__xludf.DUMMYFUNCTION("""COMPUTED_VALUE"""),45574.66666666667)</f>
        <v>45574.66667</v>
      </c>
      <c r="N196" s="1">
        <f>IFERROR(__xludf.DUMMYFUNCTION("""COMPUTED_VALUE"""),2.5361869E7)</f>
        <v>25361869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IFERROR(__xludf.DUMMYFUNCTION("""COMPUTED_VALUE"""),2192.64)</f>
        <v>2192.64</v>
      </c>
      <c r="D197" s="2">
        <f>IFERROR(__xludf.DUMMYFUNCTION("""COMPUTED_VALUE"""),45575.66666666667)</f>
        <v>45575.66667</v>
      </c>
      <c r="E197" s="1">
        <f>IFERROR(__xludf.DUMMYFUNCTION("""COMPUTED_VALUE"""),2192.64)</f>
        <v>2192.64</v>
      </c>
      <c r="G197" s="2">
        <f>IFERROR(__xludf.DUMMYFUNCTION("""COMPUTED_VALUE"""),45575.66666666667)</f>
        <v>45575.66667</v>
      </c>
      <c r="H197" s="1">
        <f>IFERROR(__xludf.DUMMYFUNCTION("""COMPUTED_VALUE"""),2172.43)</f>
        <v>2172.43</v>
      </c>
      <c r="J197" s="2">
        <f>IFERROR(__xludf.DUMMYFUNCTION("""COMPUTED_VALUE"""),45575.66666666667)</f>
        <v>45575.66667</v>
      </c>
      <c r="K197" s="1">
        <f>IFERROR(__xludf.DUMMYFUNCTION("""COMPUTED_VALUE"""),2177.33)</f>
        <v>2177.33</v>
      </c>
      <c r="M197" s="2">
        <f>IFERROR(__xludf.DUMMYFUNCTION("""COMPUTED_VALUE"""),45575.66666666667)</f>
        <v>45575.66667</v>
      </c>
      <c r="N197" s="1">
        <f>IFERROR(__xludf.DUMMYFUNCTION("""COMPUTED_VALUE"""),2.4767377E7)</f>
        <v>24767377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IFERROR(__xludf.DUMMYFUNCTION("""COMPUTED_VALUE"""),2181.19)</f>
        <v>2181.19</v>
      </c>
      <c r="D198" s="2">
        <f>IFERROR(__xludf.DUMMYFUNCTION("""COMPUTED_VALUE"""),45576.66666666667)</f>
        <v>45576.66667</v>
      </c>
      <c r="E198" s="1">
        <f>IFERROR(__xludf.DUMMYFUNCTION("""COMPUTED_VALUE"""),2211.65)</f>
        <v>2211.65</v>
      </c>
      <c r="G198" s="2">
        <f>IFERROR(__xludf.DUMMYFUNCTION("""COMPUTED_VALUE"""),45576.66666666667)</f>
        <v>45576.66667</v>
      </c>
      <c r="H198" s="1">
        <f>IFERROR(__xludf.DUMMYFUNCTION("""COMPUTED_VALUE"""),2181.19)</f>
        <v>2181.19</v>
      </c>
      <c r="J198" s="2">
        <f>IFERROR(__xludf.DUMMYFUNCTION("""COMPUTED_VALUE"""),45576.66666666667)</f>
        <v>45576.66667</v>
      </c>
      <c r="K198" s="1">
        <f>IFERROR(__xludf.DUMMYFUNCTION("""COMPUTED_VALUE"""),2211.33)</f>
        <v>2211.33</v>
      </c>
      <c r="M198" s="2">
        <f>IFERROR(__xludf.DUMMYFUNCTION("""COMPUTED_VALUE"""),45576.66666666667)</f>
        <v>45576.66667</v>
      </c>
      <c r="N198" s="1">
        <f>IFERROR(__xludf.DUMMYFUNCTION("""COMPUTED_VALUE"""),2.3683681E7)</f>
        <v>23683681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IFERROR(__xludf.DUMMYFUNCTION("""COMPUTED_VALUE"""),2211.61)</f>
        <v>2211.61</v>
      </c>
      <c r="D199" s="2">
        <f>IFERROR(__xludf.DUMMYFUNCTION("""COMPUTED_VALUE"""),45579.66666666667)</f>
        <v>45579.66667</v>
      </c>
      <c r="E199" s="1">
        <f>IFERROR(__xludf.DUMMYFUNCTION("""COMPUTED_VALUE"""),2225.1)</f>
        <v>2225.1</v>
      </c>
      <c r="G199" s="2">
        <f>IFERROR(__xludf.DUMMYFUNCTION("""COMPUTED_VALUE"""),45579.66666666667)</f>
        <v>45579.66667</v>
      </c>
      <c r="H199" s="1">
        <f>IFERROR(__xludf.DUMMYFUNCTION("""COMPUTED_VALUE"""),2207.06)</f>
        <v>2207.06</v>
      </c>
      <c r="J199" s="2">
        <f>IFERROR(__xludf.DUMMYFUNCTION("""COMPUTED_VALUE"""),45579.66666666667)</f>
        <v>45579.66667</v>
      </c>
      <c r="K199" s="1">
        <f>IFERROR(__xludf.DUMMYFUNCTION("""COMPUTED_VALUE"""),2222.08)</f>
        <v>2222.08</v>
      </c>
      <c r="M199" s="2">
        <f>IFERROR(__xludf.DUMMYFUNCTION("""COMPUTED_VALUE"""),45579.66666666667)</f>
        <v>45579.66667</v>
      </c>
      <c r="N199" s="1">
        <f>IFERROR(__xludf.DUMMYFUNCTION("""COMPUTED_VALUE"""),2.2806248E7)</f>
        <v>22806248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IFERROR(__xludf.DUMMYFUNCTION("""COMPUTED_VALUE"""),2227.69)</f>
        <v>2227.69</v>
      </c>
      <c r="D200" s="2">
        <f>IFERROR(__xludf.DUMMYFUNCTION("""COMPUTED_VALUE"""),45580.66666666667)</f>
        <v>45580.66667</v>
      </c>
      <c r="E200" s="1">
        <f>IFERROR(__xludf.DUMMYFUNCTION("""COMPUTED_VALUE"""),2238.02)</f>
        <v>2238.02</v>
      </c>
      <c r="G200" s="2">
        <f>IFERROR(__xludf.DUMMYFUNCTION("""COMPUTED_VALUE"""),45580.66666666667)</f>
        <v>45580.66667</v>
      </c>
      <c r="H200" s="1">
        <f>IFERROR(__xludf.DUMMYFUNCTION("""COMPUTED_VALUE"""),2209.09)</f>
        <v>2209.09</v>
      </c>
      <c r="J200" s="2">
        <f>IFERROR(__xludf.DUMMYFUNCTION("""COMPUTED_VALUE"""),45580.66666666667)</f>
        <v>45580.66667</v>
      </c>
      <c r="K200" s="1">
        <f>IFERROR(__xludf.DUMMYFUNCTION("""COMPUTED_VALUE"""),2212.36)</f>
        <v>2212.36</v>
      </c>
      <c r="M200" s="2">
        <f>IFERROR(__xludf.DUMMYFUNCTION("""COMPUTED_VALUE"""),45580.66666666667)</f>
        <v>45580.66667</v>
      </c>
      <c r="N200" s="1">
        <f>IFERROR(__xludf.DUMMYFUNCTION("""COMPUTED_VALUE"""),3.2339866E7)</f>
        <v>32339866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IFERROR(__xludf.DUMMYFUNCTION("""COMPUTED_VALUE"""),2210.51)</f>
        <v>2210.51</v>
      </c>
      <c r="D201" s="2">
        <f>IFERROR(__xludf.DUMMYFUNCTION("""COMPUTED_VALUE"""),45581.66666666667)</f>
        <v>45581.66667</v>
      </c>
      <c r="E201" s="1">
        <f>IFERROR(__xludf.DUMMYFUNCTION("""COMPUTED_VALUE"""),2235.16)</f>
        <v>2235.16</v>
      </c>
      <c r="G201" s="2">
        <f>IFERROR(__xludf.DUMMYFUNCTION("""COMPUTED_VALUE"""),45581.66666666667)</f>
        <v>45581.66667</v>
      </c>
      <c r="H201" s="1">
        <f>IFERROR(__xludf.DUMMYFUNCTION("""COMPUTED_VALUE"""),2210.07)</f>
        <v>2210.07</v>
      </c>
      <c r="J201" s="2">
        <f>IFERROR(__xludf.DUMMYFUNCTION("""COMPUTED_VALUE"""),45581.66666666667)</f>
        <v>45581.66667</v>
      </c>
      <c r="K201" s="1">
        <f>IFERROR(__xludf.DUMMYFUNCTION("""COMPUTED_VALUE"""),2234.96)</f>
        <v>2234.96</v>
      </c>
      <c r="M201" s="2">
        <f>IFERROR(__xludf.DUMMYFUNCTION("""COMPUTED_VALUE"""),45581.66666666667)</f>
        <v>45581.66667</v>
      </c>
      <c r="N201" s="1">
        <f>IFERROR(__xludf.DUMMYFUNCTION("""COMPUTED_VALUE"""),2.3952301E7)</f>
        <v>23952301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IFERROR(__xludf.DUMMYFUNCTION("""COMPUTED_VALUE"""),2243.99)</f>
        <v>2243.99</v>
      </c>
      <c r="D202" s="2">
        <f>IFERROR(__xludf.DUMMYFUNCTION("""COMPUTED_VALUE"""),45582.66666666667)</f>
        <v>45582.66667</v>
      </c>
      <c r="E202" s="1">
        <f>IFERROR(__xludf.DUMMYFUNCTION("""COMPUTED_VALUE"""),2246.05)</f>
        <v>2246.05</v>
      </c>
      <c r="G202" s="2">
        <f>IFERROR(__xludf.DUMMYFUNCTION("""COMPUTED_VALUE"""),45582.66666666667)</f>
        <v>45582.66667</v>
      </c>
      <c r="H202" s="1">
        <f>IFERROR(__xludf.DUMMYFUNCTION("""COMPUTED_VALUE"""),2234.42)</f>
        <v>2234.42</v>
      </c>
      <c r="J202" s="2">
        <f>IFERROR(__xludf.DUMMYFUNCTION("""COMPUTED_VALUE"""),45582.66666666667)</f>
        <v>45582.66667</v>
      </c>
      <c r="K202" s="1">
        <f>IFERROR(__xludf.DUMMYFUNCTION("""COMPUTED_VALUE"""),2239.07)</f>
        <v>2239.07</v>
      </c>
      <c r="M202" s="2">
        <f>IFERROR(__xludf.DUMMYFUNCTION("""COMPUTED_VALUE"""),45582.66666666667)</f>
        <v>45582.66667</v>
      </c>
      <c r="N202" s="1">
        <f>IFERROR(__xludf.DUMMYFUNCTION("""COMPUTED_VALUE"""),2.1536171E7)</f>
        <v>21536171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IFERROR(__xludf.DUMMYFUNCTION("""COMPUTED_VALUE"""),2241.49)</f>
        <v>2241.49</v>
      </c>
      <c r="D203" s="2">
        <f>IFERROR(__xludf.DUMMYFUNCTION("""COMPUTED_VALUE"""),45583.66666666667)</f>
        <v>45583.66667</v>
      </c>
      <c r="E203" s="1">
        <f>IFERROR(__xludf.DUMMYFUNCTION("""COMPUTED_VALUE"""),2245.3)</f>
        <v>2245.3</v>
      </c>
      <c r="G203" s="2">
        <f>IFERROR(__xludf.DUMMYFUNCTION("""COMPUTED_VALUE"""),45583.66666666667)</f>
        <v>45583.66667</v>
      </c>
      <c r="H203" s="1">
        <f>IFERROR(__xludf.DUMMYFUNCTION("""COMPUTED_VALUE"""),2230.52)</f>
        <v>2230.52</v>
      </c>
      <c r="J203" s="2">
        <f>IFERROR(__xludf.DUMMYFUNCTION("""COMPUTED_VALUE"""),45583.66666666667)</f>
        <v>45583.66667</v>
      </c>
      <c r="K203" s="1">
        <f>IFERROR(__xludf.DUMMYFUNCTION("""COMPUTED_VALUE"""),2240.04)</f>
        <v>2240.04</v>
      </c>
      <c r="M203" s="2">
        <f>IFERROR(__xludf.DUMMYFUNCTION("""COMPUTED_VALUE"""),45583.66666666667)</f>
        <v>45583.66667</v>
      </c>
      <c r="N203" s="1">
        <f>IFERROR(__xludf.DUMMYFUNCTION("""COMPUTED_VALUE"""),2.334086E7)</f>
        <v>23340860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IFERROR(__xludf.DUMMYFUNCTION("""COMPUTED_VALUE"""),2241.73)</f>
        <v>2241.73</v>
      </c>
      <c r="D204" s="2">
        <f>IFERROR(__xludf.DUMMYFUNCTION("""COMPUTED_VALUE"""),45586.66666666667)</f>
        <v>45586.66667</v>
      </c>
      <c r="E204" s="1">
        <f>IFERROR(__xludf.DUMMYFUNCTION("""COMPUTED_VALUE"""),2260.93)</f>
        <v>2260.93</v>
      </c>
      <c r="G204" s="2">
        <f>IFERROR(__xludf.DUMMYFUNCTION("""COMPUTED_VALUE"""),45586.66666666667)</f>
        <v>45586.66667</v>
      </c>
      <c r="H204" s="1">
        <f>IFERROR(__xludf.DUMMYFUNCTION("""COMPUTED_VALUE"""),2235.56)</f>
        <v>2235.56</v>
      </c>
      <c r="J204" s="2">
        <f>IFERROR(__xludf.DUMMYFUNCTION("""COMPUTED_VALUE"""),45586.66666666667)</f>
        <v>45586.66667</v>
      </c>
      <c r="K204" s="1">
        <f>IFERROR(__xludf.DUMMYFUNCTION("""COMPUTED_VALUE"""),2250.58)</f>
        <v>2250.58</v>
      </c>
      <c r="M204" s="2">
        <f>IFERROR(__xludf.DUMMYFUNCTION("""COMPUTED_VALUE"""),45586.66666666667)</f>
        <v>45586.66667</v>
      </c>
      <c r="N204" s="1">
        <f>IFERROR(__xludf.DUMMYFUNCTION("""COMPUTED_VALUE"""),3.2629819E7)</f>
        <v>32629819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IFERROR(__xludf.DUMMYFUNCTION("""COMPUTED_VALUE"""),2245.98)</f>
        <v>2245.98</v>
      </c>
      <c r="D205" s="2">
        <f>IFERROR(__xludf.DUMMYFUNCTION("""COMPUTED_VALUE"""),45587.66666666667)</f>
        <v>45587.66667</v>
      </c>
      <c r="E205" s="1">
        <f>IFERROR(__xludf.DUMMYFUNCTION("""COMPUTED_VALUE"""),2245.98)</f>
        <v>2245.98</v>
      </c>
      <c r="G205" s="2">
        <f>IFERROR(__xludf.DUMMYFUNCTION("""COMPUTED_VALUE"""),45587.66666666667)</f>
        <v>45587.66667</v>
      </c>
      <c r="H205" s="1">
        <f>IFERROR(__xludf.DUMMYFUNCTION("""COMPUTED_VALUE"""),2165.36)</f>
        <v>2165.36</v>
      </c>
      <c r="J205" s="2">
        <f>IFERROR(__xludf.DUMMYFUNCTION("""COMPUTED_VALUE"""),45587.66666666667)</f>
        <v>45587.66667</v>
      </c>
      <c r="K205" s="1">
        <f>IFERROR(__xludf.DUMMYFUNCTION("""COMPUTED_VALUE"""),2175.64)</f>
        <v>2175.64</v>
      </c>
      <c r="M205" s="2">
        <f>IFERROR(__xludf.DUMMYFUNCTION("""COMPUTED_VALUE"""),45587.66666666667)</f>
        <v>45587.66667</v>
      </c>
      <c r="N205" s="1">
        <f>IFERROR(__xludf.DUMMYFUNCTION("""COMPUTED_VALUE"""),4.1630348E7)</f>
        <v>41630348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IFERROR(__xludf.DUMMYFUNCTION("""COMPUTED_VALUE"""),2175.9)</f>
        <v>2175.9</v>
      </c>
      <c r="D206" s="2">
        <f>IFERROR(__xludf.DUMMYFUNCTION("""COMPUTED_VALUE"""),45588.66666666667)</f>
        <v>45588.66667</v>
      </c>
      <c r="E206" s="1">
        <f>IFERROR(__xludf.DUMMYFUNCTION("""COMPUTED_VALUE"""),2199.11)</f>
        <v>2199.11</v>
      </c>
      <c r="G206" s="2">
        <f>IFERROR(__xludf.DUMMYFUNCTION("""COMPUTED_VALUE"""),45588.66666666667)</f>
        <v>45588.66667</v>
      </c>
      <c r="H206" s="1">
        <f>IFERROR(__xludf.DUMMYFUNCTION("""COMPUTED_VALUE"""),2175.9)</f>
        <v>2175.9</v>
      </c>
      <c r="J206" s="2">
        <f>IFERROR(__xludf.DUMMYFUNCTION("""COMPUTED_VALUE"""),45588.66666666667)</f>
        <v>45588.66667</v>
      </c>
      <c r="K206" s="1">
        <f>IFERROR(__xludf.DUMMYFUNCTION("""COMPUTED_VALUE"""),2183.14)</f>
        <v>2183.14</v>
      </c>
      <c r="M206" s="2">
        <f>IFERROR(__xludf.DUMMYFUNCTION("""COMPUTED_VALUE"""),45588.66666666667)</f>
        <v>45588.66667</v>
      </c>
      <c r="N206" s="1">
        <f>IFERROR(__xludf.DUMMYFUNCTION("""COMPUTED_VALUE"""),4.1795656E7)</f>
        <v>41795656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IFERROR(__xludf.DUMMYFUNCTION("""COMPUTED_VALUE"""),2175.89)</f>
        <v>2175.89</v>
      </c>
      <c r="D207" s="2">
        <f>IFERROR(__xludf.DUMMYFUNCTION("""COMPUTED_VALUE"""),45589.66666666667)</f>
        <v>45589.66667</v>
      </c>
      <c r="E207" s="1">
        <f>IFERROR(__xludf.DUMMYFUNCTION("""COMPUTED_VALUE"""),2181.51)</f>
        <v>2181.51</v>
      </c>
      <c r="G207" s="2">
        <f>IFERROR(__xludf.DUMMYFUNCTION("""COMPUTED_VALUE"""),45589.66666666667)</f>
        <v>45589.66667</v>
      </c>
      <c r="H207" s="1">
        <f>IFERROR(__xludf.DUMMYFUNCTION("""COMPUTED_VALUE"""),2160.05)</f>
        <v>2160.05</v>
      </c>
      <c r="J207" s="2">
        <f>IFERROR(__xludf.DUMMYFUNCTION("""COMPUTED_VALUE"""),45589.66666666667)</f>
        <v>45589.66667</v>
      </c>
      <c r="K207" s="1">
        <f>IFERROR(__xludf.DUMMYFUNCTION("""COMPUTED_VALUE"""),2160.18)</f>
        <v>2160.18</v>
      </c>
      <c r="M207" s="2">
        <f>IFERROR(__xludf.DUMMYFUNCTION("""COMPUTED_VALUE"""),45589.66666666667)</f>
        <v>45589.66667</v>
      </c>
      <c r="N207" s="1">
        <f>IFERROR(__xludf.DUMMYFUNCTION("""COMPUTED_VALUE"""),3.125088E7)</f>
        <v>31250880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IFERROR(__xludf.DUMMYFUNCTION("""COMPUTED_VALUE"""),2168.27)</f>
        <v>2168.27</v>
      </c>
      <c r="D208" s="2">
        <f>IFERROR(__xludf.DUMMYFUNCTION("""COMPUTED_VALUE"""),45590.66666666667)</f>
        <v>45590.66667</v>
      </c>
      <c r="E208" s="1">
        <f>IFERROR(__xludf.DUMMYFUNCTION("""COMPUTED_VALUE"""),2181.32)</f>
        <v>2181.32</v>
      </c>
      <c r="G208" s="2">
        <f>IFERROR(__xludf.DUMMYFUNCTION("""COMPUTED_VALUE"""),45590.66666666667)</f>
        <v>45590.66667</v>
      </c>
      <c r="H208" s="1">
        <f>IFERROR(__xludf.DUMMYFUNCTION("""COMPUTED_VALUE"""),2158.76)</f>
        <v>2158.76</v>
      </c>
      <c r="J208" s="2">
        <f>IFERROR(__xludf.DUMMYFUNCTION("""COMPUTED_VALUE"""),45590.66666666667)</f>
        <v>45590.66667</v>
      </c>
      <c r="K208" s="1">
        <f>IFERROR(__xludf.DUMMYFUNCTION("""COMPUTED_VALUE"""),2163.45)</f>
        <v>2163.45</v>
      </c>
      <c r="M208" s="2">
        <f>IFERROR(__xludf.DUMMYFUNCTION("""COMPUTED_VALUE"""),45590.66666666667)</f>
        <v>45590.66667</v>
      </c>
      <c r="N208" s="1">
        <f>IFERROR(__xludf.DUMMYFUNCTION("""COMPUTED_VALUE"""),2.7370616E7)</f>
        <v>27370616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IFERROR(__xludf.DUMMYFUNCTION("""COMPUTED_VALUE"""),2165.4)</f>
        <v>2165.4</v>
      </c>
      <c r="D209" s="2">
        <f>IFERROR(__xludf.DUMMYFUNCTION("""COMPUTED_VALUE"""),45593.66666666667)</f>
        <v>45593.66667</v>
      </c>
      <c r="E209" s="1">
        <f>IFERROR(__xludf.DUMMYFUNCTION("""COMPUTED_VALUE"""),2168.69)</f>
        <v>2168.69</v>
      </c>
      <c r="G209" s="2">
        <f>IFERROR(__xludf.DUMMYFUNCTION("""COMPUTED_VALUE"""),45593.66666666667)</f>
        <v>45593.66667</v>
      </c>
      <c r="H209" s="1">
        <f>IFERROR(__xludf.DUMMYFUNCTION("""COMPUTED_VALUE"""),2142.27)</f>
        <v>2142.27</v>
      </c>
      <c r="J209" s="2">
        <f>IFERROR(__xludf.DUMMYFUNCTION("""COMPUTED_VALUE"""),45593.66666666667)</f>
        <v>45593.66667</v>
      </c>
      <c r="K209" s="1">
        <f>IFERROR(__xludf.DUMMYFUNCTION("""COMPUTED_VALUE"""),2142.78)</f>
        <v>2142.78</v>
      </c>
      <c r="M209" s="2">
        <f>IFERROR(__xludf.DUMMYFUNCTION("""COMPUTED_VALUE"""),45593.66666666667)</f>
        <v>45593.66667</v>
      </c>
      <c r="N209" s="1">
        <f>IFERROR(__xludf.DUMMYFUNCTION("""COMPUTED_VALUE"""),4.2331815E7)</f>
        <v>42331815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IFERROR(__xludf.DUMMYFUNCTION("""COMPUTED_VALUE"""),2134.58)</f>
        <v>2134.58</v>
      </c>
      <c r="D210" s="2">
        <f>IFERROR(__xludf.DUMMYFUNCTION("""COMPUTED_VALUE"""),45594.66666666667)</f>
        <v>45594.66667</v>
      </c>
      <c r="E210" s="1">
        <f>IFERROR(__xludf.DUMMYFUNCTION("""COMPUTED_VALUE"""),2138.28)</f>
        <v>2138.28</v>
      </c>
      <c r="G210" s="2">
        <f>IFERROR(__xludf.DUMMYFUNCTION("""COMPUTED_VALUE"""),45594.66666666667)</f>
        <v>45594.66667</v>
      </c>
      <c r="H210" s="1">
        <f>IFERROR(__xludf.DUMMYFUNCTION("""COMPUTED_VALUE"""),2123.29)</f>
        <v>2123.29</v>
      </c>
      <c r="J210" s="2">
        <f>IFERROR(__xludf.DUMMYFUNCTION("""COMPUTED_VALUE"""),45594.66666666667)</f>
        <v>45594.66667</v>
      </c>
      <c r="K210" s="1">
        <f>IFERROR(__xludf.DUMMYFUNCTION("""COMPUTED_VALUE"""),2123.65)</f>
        <v>2123.65</v>
      </c>
      <c r="M210" s="2">
        <f>IFERROR(__xludf.DUMMYFUNCTION("""COMPUTED_VALUE"""),45594.66666666667)</f>
        <v>45594.66667</v>
      </c>
      <c r="N210" s="1">
        <f>IFERROR(__xludf.DUMMYFUNCTION("""COMPUTED_VALUE"""),8.8152184E7)</f>
        <v>88152184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IFERROR(__xludf.DUMMYFUNCTION("""COMPUTED_VALUE"""),2117.37)</f>
        <v>2117.37</v>
      </c>
      <c r="D211" s="2">
        <f>IFERROR(__xludf.DUMMYFUNCTION("""COMPUTED_VALUE"""),45595.66666666667)</f>
        <v>45595.66667</v>
      </c>
      <c r="E211" s="1">
        <f>IFERROR(__xludf.DUMMYFUNCTION("""COMPUTED_VALUE"""),2139.15)</f>
        <v>2139.15</v>
      </c>
      <c r="G211" s="2">
        <f>IFERROR(__xludf.DUMMYFUNCTION("""COMPUTED_VALUE"""),45595.66666666667)</f>
        <v>45595.66667</v>
      </c>
      <c r="H211" s="1">
        <f>IFERROR(__xludf.DUMMYFUNCTION("""COMPUTED_VALUE"""),2117.24)</f>
        <v>2117.24</v>
      </c>
      <c r="J211" s="2">
        <f>IFERROR(__xludf.DUMMYFUNCTION("""COMPUTED_VALUE"""),45595.66666666667)</f>
        <v>45595.66667</v>
      </c>
      <c r="K211" s="1">
        <f>IFERROR(__xludf.DUMMYFUNCTION("""COMPUTED_VALUE"""),2122.8)</f>
        <v>2122.8</v>
      </c>
      <c r="M211" s="2">
        <f>IFERROR(__xludf.DUMMYFUNCTION("""COMPUTED_VALUE"""),45595.66666666667)</f>
        <v>45595.66667</v>
      </c>
      <c r="N211" s="1">
        <f>IFERROR(__xludf.DUMMYFUNCTION("""COMPUTED_VALUE"""),7.1944878E7)</f>
        <v>71944878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IFERROR(__xludf.DUMMYFUNCTION("""COMPUTED_VALUE"""),2121.37)</f>
        <v>2121.37</v>
      </c>
      <c r="D212" s="2">
        <f>IFERROR(__xludf.DUMMYFUNCTION("""COMPUTED_VALUE"""),45596.66666666667)</f>
        <v>45596.66667</v>
      </c>
      <c r="E212" s="1">
        <f>IFERROR(__xludf.DUMMYFUNCTION("""COMPUTED_VALUE"""),2121.37)</f>
        <v>2121.37</v>
      </c>
      <c r="G212" s="2">
        <f>IFERROR(__xludf.DUMMYFUNCTION("""COMPUTED_VALUE"""),45596.66666666667)</f>
        <v>45596.66667</v>
      </c>
      <c r="H212" s="1">
        <f>IFERROR(__xludf.DUMMYFUNCTION("""COMPUTED_VALUE"""),2085.54)</f>
        <v>2085.54</v>
      </c>
      <c r="J212" s="2">
        <f>IFERROR(__xludf.DUMMYFUNCTION("""COMPUTED_VALUE"""),45596.66666666667)</f>
        <v>45596.66667</v>
      </c>
      <c r="K212" s="1">
        <f>IFERROR(__xludf.DUMMYFUNCTION("""COMPUTED_VALUE"""),2087.61)</f>
        <v>2087.61</v>
      </c>
      <c r="M212" s="2">
        <f>IFERROR(__xludf.DUMMYFUNCTION("""COMPUTED_VALUE"""),45596.66666666667)</f>
        <v>45596.66667</v>
      </c>
      <c r="N212" s="1">
        <f>IFERROR(__xludf.DUMMYFUNCTION("""COMPUTED_VALUE"""),5.4357624E7)</f>
        <v>54357624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IFERROR(__xludf.DUMMYFUNCTION("""COMPUTED_VALUE"""),2090.78)</f>
        <v>2090.78</v>
      </c>
      <c r="D213" s="2">
        <f>IFERROR(__xludf.DUMMYFUNCTION("""COMPUTED_VALUE"""),45597.66666666667)</f>
        <v>45597.66667</v>
      </c>
      <c r="E213" s="1">
        <f>IFERROR(__xludf.DUMMYFUNCTION("""COMPUTED_VALUE"""),2112.62)</f>
        <v>2112.62</v>
      </c>
      <c r="G213" s="2">
        <f>IFERROR(__xludf.DUMMYFUNCTION("""COMPUTED_VALUE"""),45597.66666666667)</f>
        <v>45597.66667</v>
      </c>
      <c r="H213" s="1">
        <f>IFERROR(__xludf.DUMMYFUNCTION("""COMPUTED_VALUE"""),2090.13)</f>
        <v>2090.13</v>
      </c>
      <c r="J213" s="2">
        <f>IFERROR(__xludf.DUMMYFUNCTION("""COMPUTED_VALUE"""),45597.66666666667)</f>
        <v>45597.66667</v>
      </c>
      <c r="K213" s="1">
        <f>IFERROR(__xludf.DUMMYFUNCTION("""COMPUTED_VALUE"""),2091.02)</f>
        <v>2091.02</v>
      </c>
      <c r="M213" s="2">
        <f>IFERROR(__xludf.DUMMYFUNCTION("""COMPUTED_VALUE"""),45597.66666666667)</f>
        <v>45597.66667</v>
      </c>
      <c r="N213" s="1">
        <f>IFERROR(__xludf.DUMMYFUNCTION("""COMPUTED_VALUE"""),3.9574187E7)</f>
        <v>39574187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IFERROR(__xludf.DUMMYFUNCTION("""COMPUTED_VALUE"""),2092.01)</f>
        <v>2092.01</v>
      </c>
      <c r="D214" s="2">
        <f>IFERROR(__xludf.DUMMYFUNCTION("""COMPUTED_VALUE"""),45600.66666666667)</f>
        <v>45600.66667</v>
      </c>
      <c r="E214" s="1">
        <f>IFERROR(__xludf.DUMMYFUNCTION("""COMPUTED_VALUE"""),2105.14)</f>
        <v>2105.14</v>
      </c>
      <c r="G214" s="2">
        <f>IFERROR(__xludf.DUMMYFUNCTION("""COMPUTED_VALUE"""),45600.66666666667)</f>
        <v>45600.66667</v>
      </c>
      <c r="H214" s="1">
        <f>IFERROR(__xludf.DUMMYFUNCTION("""COMPUTED_VALUE"""),2086.66)</f>
        <v>2086.66</v>
      </c>
      <c r="J214" s="2">
        <f>IFERROR(__xludf.DUMMYFUNCTION("""COMPUTED_VALUE"""),45600.66666666667)</f>
        <v>45600.66667</v>
      </c>
      <c r="K214" s="1">
        <f>IFERROR(__xludf.DUMMYFUNCTION("""COMPUTED_VALUE"""),2091.98)</f>
        <v>2091.98</v>
      </c>
      <c r="M214" s="2">
        <f>IFERROR(__xludf.DUMMYFUNCTION("""COMPUTED_VALUE"""),45600.66666666667)</f>
        <v>45600.66667</v>
      </c>
      <c r="N214" s="1">
        <f>IFERROR(__xludf.DUMMYFUNCTION("""COMPUTED_VALUE"""),3.3061003E7)</f>
        <v>33061003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IFERROR(__xludf.DUMMYFUNCTION("""COMPUTED_VALUE"""),2094.62)</f>
        <v>2094.62</v>
      </c>
      <c r="D215" s="2">
        <f>IFERROR(__xludf.DUMMYFUNCTION("""COMPUTED_VALUE"""),45601.66666666667)</f>
        <v>45601.66667</v>
      </c>
      <c r="E215" s="1">
        <f>IFERROR(__xludf.DUMMYFUNCTION("""COMPUTED_VALUE"""),2111.8)</f>
        <v>2111.8</v>
      </c>
      <c r="G215" s="2">
        <f>IFERROR(__xludf.DUMMYFUNCTION("""COMPUTED_VALUE"""),45601.66666666667)</f>
        <v>45601.66667</v>
      </c>
      <c r="H215" s="1">
        <f>IFERROR(__xludf.DUMMYFUNCTION("""COMPUTED_VALUE"""),2093.73)</f>
        <v>2093.73</v>
      </c>
      <c r="J215" s="2">
        <f>IFERROR(__xludf.DUMMYFUNCTION("""COMPUTED_VALUE"""),45601.66666666667)</f>
        <v>45601.66667</v>
      </c>
      <c r="K215" s="1">
        <f>IFERROR(__xludf.DUMMYFUNCTION("""COMPUTED_VALUE"""),2111.32)</f>
        <v>2111.32</v>
      </c>
      <c r="M215" s="2">
        <f>IFERROR(__xludf.DUMMYFUNCTION("""COMPUTED_VALUE"""),45601.66666666667)</f>
        <v>45601.66667</v>
      </c>
      <c r="N215" s="1">
        <f>IFERROR(__xludf.DUMMYFUNCTION("""COMPUTED_VALUE"""),4.6612237E7)</f>
        <v>46612237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IFERROR(__xludf.DUMMYFUNCTION("""COMPUTED_VALUE"""),2157.13)</f>
        <v>2157.13</v>
      </c>
      <c r="D216" s="2">
        <f>IFERROR(__xludf.DUMMYFUNCTION("""COMPUTED_VALUE"""),45602.66666666667)</f>
        <v>45602.66667</v>
      </c>
      <c r="E216" s="1">
        <f>IFERROR(__xludf.DUMMYFUNCTION("""COMPUTED_VALUE"""),2178.11)</f>
        <v>2178.11</v>
      </c>
      <c r="G216" s="2">
        <f>IFERROR(__xludf.DUMMYFUNCTION("""COMPUTED_VALUE"""),45602.66666666667)</f>
        <v>45602.66667</v>
      </c>
      <c r="H216" s="1">
        <f>IFERROR(__xludf.DUMMYFUNCTION("""COMPUTED_VALUE"""),2137.54)</f>
        <v>2137.54</v>
      </c>
      <c r="J216" s="2">
        <f>IFERROR(__xludf.DUMMYFUNCTION("""COMPUTED_VALUE"""),45602.66666666667)</f>
        <v>45602.66667</v>
      </c>
      <c r="K216" s="1">
        <f>IFERROR(__xludf.DUMMYFUNCTION("""COMPUTED_VALUE"""),2164.89)</f>
        <v>2164.89</v>
      </c>
      <c r="M216" s="2">
        <f>IFERROR(__xludf.DUMMYFUNCTION("""COMPUTED_VALUE"""),45602.66666666667)</f>
        <v>45602.66667</v>
      </c>
      <c r="N216" s="1">
        <f>IFERROR(__xludf.DUMMYFUNCTION("""COMPUTED_VALUE"""),6.2570808E7)</f>
        <v>62570808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IFERROR(__xludf.DUMMYFUNCTION("""COMPUTED_VALUE"""),2165.12)</f>
        <v>2165.12</v>
      </c>
      <c r="D217" s="2">
        <f>IFERROR(__xludf.DUMMYFUNCTION("""COMPUTED_VALUE"""),45603.66666666667)</f>
        <v>45603.66667</v>
      </c>
      <c r="E217" s="1">
        <f>IFERROR(__xludf.DUMMYFUNCTION("""COMPUTED_VALUE"""),2169.57)</f>
        <v>2169.57</v>
      </c>
      <c r="G217" s="2">
        <f>IFERROR(__xludf.DUMMYFUNCTION("""COMPUTED_VALUE"""),45603.66666666667)</f>
        <v>45603.66667</v>
      </c>
      <c r="H217" s="1">
        <f>IFERROR(__xludf.DUMMYFUNCTION("""COMPUTED_VALUE"""),2144.44)</f>
        <v>2144.44</v>
      </c>
      <c r="J217" s="2">
        <f>IFERROR(__xludf.DUMMYFUNCTION("""COMPUTED_VALUE"""),45603.66666666667)</f>
        <v>45603.66667</v>
      </c>
      <c r="K217" s="1">
        <f>IFERROR(__xludf.DUMMYFUNCTION("""COMPUTED_VALUE"""),2150.23)</f>
        <v>2150.23</v>
      </c>
      <c r="M217" s="2">
        <f>IFERROR(__xludf.DUMMYFUNCTION("""COMPUTED_VALUE"""),45603.66666666667)</f>
        <v>45603.66667</v>
      </c>
      <c r="N217" s="1">
        <f>IFERROR(__xludf.DUMMYFUNCTION("""COMPUTED_VALUE"""),3.6652391E7)</f>
        <v>36652391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IFERROR(__xludf.DUMMYFUNCTION("""COMPUTED_VALUE"""),2166.06)</f>
        <v>2166.06</v>
      </c>
      <c r="D218" s="2">
        <f>IFERROR(__xludf.DUMMYFUNCTION("""COMPUTED_VALUE"""),45604.66666666667)</f>
        <v>45604.66667</v>
      </c>
      <c r="E218" s="1">
        <f>IFERROR(__xludf.DUMMYFUNCTION("""COMPUTED_VALUE"""),2227.68)</f>
        <v>2227.68</v>
      </c>
      <c r="G218" s="2">
        <f>IFERROR(__xludf.DUMMYFUNCTION("""COMPUTED_VALUE"""),45604.66666666667)</f>
        <v>45604.66667</v>
      </c>
      <c r="H218" s="1">
        <f>IFERROR(__xludf.DUMMYFUNCTION("""COMPUTED_VALUE"""),2166.06)</f>
        <v>2166.06</v>
      </c>
      <c r="J218" s="2">
        <f>IFERROR(__xludf.DUMMYFUNCTION("""COMPUTED_VALUE"""),45604.66666666667)</f>
        <v>45604.66667</v>
      </c>
      <c r="K218" s="1">
        <f>IFERROR(__xludf.DUMMYFUNCTION("""COMPUTED_VALUE"""),2215.09)</f>
        <v>2215.09</v>
      </c>
      <c r="M218" s="2">
        <f>IFERROR(__xludf.DUMMYFUNCTION("""COMPUTED_VALUE"""),45604.66666666667)</f>
        <v>45604.66667</v>
      </c>
      <c r="N218" s="1">
        <f>IFERROR(__xludf.DUMMYFUNCTION("""COMPUTED_VALUE"""),3.8179399E7)</f>
        <v>38179399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IFERROR(__xludf.DUMMYFUNCTION("""COMPUTED_VALUE"""),2221.3)</f>
        <v>2221.3</v>
      </c>
      <c r="D219" s="2">
        <f>IFERROR(__xludf.DUMMYFUNCTION("""COMPUTED_VALUE"""),45607.66666666667)</f>
        <v>45607.66667</v>
      </c>
      <c r="E219" s="1">
        <f>IFERROR(__xludf.DUMMYFUNCTION("""COMPUTED_VALUE"""),2239.39)</f>
        <v>2239.39</v>
      </c>
      <c r="G219" s="2">
        <f>IFERROR(__xludf.DUMMYFUNCTION("""COMPUTED_VALUE"""),45607.66666666667)</f>
        <v>45607.66667</v>
      </c>
      <c r="H219" s="1">
        <f>IFERROR(__xludf.DUMMYFUNCTION("""COMPUTED_VALUE"""),2221.3)</f>
        <v>2221.3</v>
      </c>
      <c r="J219" s="2">
        <f>IFERROR(__xludf.DUMMYFUNCTION("""COMPUTED_VALUE"""),45607.66666666667)</f>
        <v>45607.66667</v>
      </c>
      <c r="K219" s="1">
        <f>IFERROR(__xludf.DUMMYFUNCTION("""COMPUTED_VALUE"""),2228.57)</f>
        <v>2228.57</v>
      </c>
      <c r="M219" s="2">
        <f>IFERROR(__xludf.DUMMYFUNCTION("""COMPUTED_VALUE"""),45607.66666666667)</f>
        <v>45607.66667</v>
      </c>
      <c r="N219" s="1">
        <f>IFERROR(__xludf.DUMMYFUNCTION("""COMPUTED_VALUE"""),3.0639294E7)</f>
        <v>30639294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IFERROR(__xludf.DUMMYFUNCTION("""COMPUTED_VALUE"""),2227.89)</f>
        <v>2227.89</v>
      </c>
      <c r="D220" s="2">
        <f>IFERROR(__xludf.DUMMYFUNCTION("""COMPUTED_VALUE"""),45608.66666666667)</f>
        <v>45608.66667</v>
      </c>
      <c r="E220" s="1">
        <f>IFERROR(__xludf.DUMMYFUNCTION("""COMPUTED_VALUE"""),2234.42)</f>
        <v>2234.42</v>
      </c>
      <c r="G220" s="2">
        <f>IFERROR(__xludf.DUMMYFUNCTION("""COMPUTED_VALUE"""),45608.66666666667)</f>
        <v>45608.66667</v>
      </c>
      <c r="H220" s="1">
        <f>IFERROR(__xludf.DUMMYFUNCTION("""COMPUTED_VALUE"""),2189.28)</f>
        <v>2189.28</v>
      </c>
      <c r="J220" s="2">
        <f>IFERROR(__xludf.DUMMYFUNCTION("""COMPUTED_VALUE"""),45608.66666666667)</f>
        <v>45608.66667</v>
      </c>
      <c r="K220" s="1">
        <f>IFERROR(__xludf.DUMMYFUNCTION("""COMPUTED_VALUE"""),2202.68)</f>
        <v>2202.68</v>
      </c>
      <c r="M220" s="2">
        <f>IFERROR(__xludf.DUMMYFUNCTION("""COMPUTED_VALUE"""),45608.66666666667)</f>
        <v>45608.66667</v>
      </c>
      <c r="N220" s="1">
        <f>IFERROR(__xludf.DUMMYFUNCTION("""COMPUTED_VALUE"""),3.5593021E7)</f>
        <v>35593021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IFERROR(__xludf.DUMMYFUNCTION("""COMPUTED_VALUE"""),2206.36)</f>
        <v>2206.36</v>
      </c>
      <c r="D221" s="2">
        <f>IFERROR(__xludf.DUMMYFUNCTION("""COMPUTED_VALUE"""),45609.66666666667)</f>
        <v>45609.66667</v>
      </c>
      <c r="E221" s="1">
        <f>IFERROR(__xludf.DUMMYFUNCTION("""COMPUTED_VALUE"""),2221.14)</f>
        <v>2221.14</v>
      </c>
      <c r="G221" s="2">
        <f>IFERROR(__xludf.DUMMYFUNCTION("""COMPUTED_VALUE"""),45609.66666666667)</f>
        <v>45609.66667</v>
      </c>
      <c r="H221" s="1">
        <f>IFERROR(__xludf.DUMMYFUNCTION("""COMPUTED_VALUE"""),2196.52)</f>
        <v>2196.52</v>
      </c>
      <c r="J221" s="2">
        <f>IFERROR(__xludf.DUMMYFUNCTION("""COMPUTED_VALUE"""),45609.66666666667)</f>
        <v>45609.66667</v>
      </c>
      <c r="K221" s="1">
        <f>IFERROR(__xludf.DUMMYFUNCTION("""COMPUTED_VALUE"""),2198.99)</f>
        <v>2198.99</v>
      </c>
      <c r="M221" s="2">
        <f>IFERROR(__xludf.DUMMYFUNCTION("""COMPUTED_VALUE"""),45609.66666666667)</f>
        <v>45609.66667</v>
      </c>
      <c r="N221" s="1">
        <f>IFERROR(__xludf.DUMMYFUNCTION("""COMPUTED_VALUE"""),4.0530992E7)</f>
        <v>40530992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IFERROR(__xludf.DUMMYFUNCTION("""COMPUTED_VALUE"""),2199.56)</f>
        <v>2199.56</v>
      </c>
      <c r="D222" s="2">
        <f>IFERROR(__xludf.DUMMYFUNCTION("""COMPUTED_VALUE"""),45610.66666666667)</f>
        <v>45610.66667</v>
      </c>
      <c r="E222" s="1">
        <f>IFERROR(__xludf.DUMMYFUNCTION("""COMPUTED_VALUE"""),2199.57)</f>
        <v>2199.57</v>
      </c>
      <c r="G222" s="2">
        <f>IFERROR(__xludf.DUMMYFUNCTION("""COMPUTED_VALUE"""),45610.66666666667)</f>
        <v>45610.66667</v>
      </c>
      <c r="H222" s="1">
        <f>IFERROR(__xludf.DUMMYFUNCTION("""COMPUTED_VALUE"""),2112.77)</f>
        <v>2112.77</v>
      </c>
      <c r="J222" s="2">
        <f>IFERROR(__xludf.DUMMYFUNCTION("""COMPUTED_VALUE"""),45610.66666666667)</f>
        <v>45610.66667</v>
      </c>
      <c r="K222" s="1">
        <f>IFERROR(__xludf.DUMMYFUNCTION("""COMPUTED_VALUE"""),2123.22)</f>
        <v>2123.22</v>
      </c>
      <c r="M222" s="2">
        <f>IFERROR(__xludf.DUMMYFUNCTION("""COMPUTED_VALUE"""),45610.66666666667)</f>
        <v>45610.66667</v>
      </c>
      <c r="N222" s="1">
        <f>IFERROR(__xludf.DUMMYFUNCTION("""COMPUTED_VALUE"""),4.3870111E7)</f>
        <v>43870111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IFERROR(__xludf.DUMMYFUNCTION("""COMPUTED_VALUE"""),2115.61)</f>
        <v>2115.61</v>
      </c>
      <c r="D223" s="2">
        <f>IFERROR(__xludf.DUMMYFUNCTION("""COMPUTED_VALUE"""),45611.66666666667)</f>
        <v>45611.66667</v>
      </c>
      <c r="E223" s="1">
        <f>IFERROR(__xludf.DUMMYFUNCTION("""COMPUTED_VALUE"""),2124.33)</f>
        <v>2124.33</v>
      </c>
      <c r="G223" s="2">
        <f>IFERROR(__xludf.DUMMYFUNCTION("""COMPUTED_VALUE"""),45611.66666666667)</f>
        <v>45611.66667</v>
      </c>
      <c r="H223" s="1">
        <f>IFERROR(__xludf.DUMMYFUNCTION("""COMPUTED_VALUE"""),2099.19)</f>
        <v>2099.19</v>
      </c>
      <c r="J223" s="2">
        <f>IFERROR(__xludf.DUMMYFUNCTION("""COMPUTED_VALUE"""),45611.66666666667)</f>
        <v>45611.66667</v>
      </c>
      <c r="K223" s="1">
        <f>IFERROR(__xludf.DUMMYFUNCTION("""COMPUTED_VALUE"""),2108.47)</f>
        <v>2108.47</v>
      </c>
      <c r="M223" s="2">
        <f>IFERROR(__xludf.DUMMYFUNCTION("""COMPUTED_VALUE"""),45611.66666666667)</f>
        <v>45611.66667</v>
      </c>
      <c r="N223" s="1">
        <f>IFERROR(__xludf.DUMMYFUNCTION("""COMPUTED_VALUE"""),3.9702503E7)</f>
        <v>39702503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IFERROR(__xludf.DUMMYFUNCTION("""COMPUTED_VALUE"""),2108.34)</f>
        <v>2108.34</v>
      </c>
      <c r="D224" s="2">
        <f>IFERROR(__xludf.DUMMYFUNCTION("""COMPUTED_VALUE"""),45614.66666666667)</f>
        <v>45614.66667</v>
      </c>
      <c r="E224" s="1">
        <f>IFERROR(__xludf.DUMMYFUNCTION("""COMPUTED_VALUE"""),2119.9)</f>
        <v>2119.9</v>
      </c>
      <c r="G224" s="2">
        <f>IFERROR(__xludf.DUMMYFUNCTION("""COMPUTED_VALUE"""),45614.66666666667)</f>
        <v>45614.66667</v>
      </c>
      <c r="H224" s="1">
        <f>IFERROR(__xludf.DUMMYFUNCTION("""COMPUTED_VALUE"""),2101.47)</f>
        <v>2101.47</v>
      </c>
      <c r="J224" s="2">
        <f>IFERROR(__xludf.DUMMYFUNCTION("""COMPUTED_VALUE"""),45614.66666666667)</f>
        <v>45614.66667</v>
      </c>
      <c r="K224" s="1">
        <f>IFERROR(__xludf.DUMMYFUNCTION("""COMPUTED_VALUE"""),2112.42)</f>
        <v>2112.42</v>
      </c>
      <c r="M224" s="2">
        <f>IFERROR(__xludf.DUMMYFUNCTION("""COMPUTED_VALUE"""),45614.66666666667)</f>
        <v>45614.66667</v>
      </c>
      <c r="N224" s="1">
        <f>IFERROR(__xludf.DUMMYFUNCTION("""COMPUTED_VALUE"""),3.1134636E7)</f>
        <v>31134636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IFERROR(__xludf.DUMMYFUNCTION("""COMPUTED_VALUE"""),2115.93)</f>
        <v>2115.93</v>
      </c>
      <c r="D225" s="2">
        <f>IFERROR(__xludf.DUMMYFUNCTION("""COMPUTED_VALUE"""),45615.66666666667)</f>
        <v>45615.66667</v>
      </c>
      <c r="E225" s="1">
        <f>IFERROR(__xludf.DUMMYFUNCTION("""COMPUTED_VALUE"""),2122.82)</f>
        <v>2122.82</v>
      </c>
      <c r="G225" s="2">
        <f>IFERROR(__xludf.DUMMYFUNCTION("""COMPUTED_VALUE"""),45615.66666666667)</f>
        <v>45615.66667</v>
      </c>
      <c r="H225" s="1">
        <f>IFERROR(__xludf.DUMMYFUNCTION("""COMPUTED_VALUE"""),2111.11)</f>
        <v>2111.11</v>
      </c>
      <c r="J225" s="2">
        <f>IFERROR(__xludf.DUMMYFUNCTION("""COMPUTED_VALUE"""),45615.66666666667)</f>
        <v>45615.66667</v>
      </c>
      <c r="K225" s="1">
        <f>IFERROR(__xludf.DUMMYFUNCTION("""COMPUTED_VALUE"""),2117.51)</f>
        <v>2117.51</v>
      </c>
      <c r="M225" s="2">
        <f>IFERROR(__xludf.DUMMYFUNCTION("""COMPUTED_VALUE"""),45615.66666666667)</f>
        <v>45615.66667</v>
      </c>
      <c r="N225" s="1">
        <f>IFERROR(__xludf.DUMMYFUNCTION("""COMPUTED_VALUE"""),2.9149611E7)</f>
        <v>29149611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IFERROR(__xludf.DUMMYFUNCTION("""COMPUTED_VALUE"""),2120.48)</f>
        <v>2120.48</v>
      </c>
      <c r="D226" s="2">
        <f>IFERROR(__xludf.DUMMYFUNCTION("""COMPUTED_VALUE"""),45616.66666666667)</f>
        <v>45616.66667</v>
      </c>
      <c r="E226" s="1">
        <f>IFERROR(__xludf.DUMMYFUNCTION("""COMPUTED_VALUE"""),2128.3)</f>
        <v>2128.3</v>
      </c>
      <c r="G226" s="2">
        <f>IFERROR(__xludf.DUMMYFUNCTION("""COMPUTED_VALUE"""),45616.66666666667)</f>
        <v>45616.66667</v>
      </c>
      <c r="H226" s="1">
        <f>IFERROR(__xludf.DUMMYFUNCTION("""COMPUTED_VALUE"""),2107.13)</f>
        <v>2107.13</v>
      </c>
      <c r="J226" s="2">
        <f>IFERROR(__xludf.DUMMYFUNCTION("""COMPUTED_VALUE"""),45616.66666666667)</f>
        <v>45616.66667</v>
      </c>
      <c r="K226" s="1">
        <f>IFERROR(__xludf.DUMMYFUNCTION("""COMPUTED_VALUE"""),2128.08)</f>
        <v>2128.08</v>
      </c>
      <c r="M226" s="2">
        <f>IFERROR(__xludf.DUMMYFUNCTION("""COMPUTED_VALUE"""),45616.66666666667)</f>
        <v>45616.66667</v>
      </c>
      <c r="N226" s="1">
        <f>IFERROR(__xludf.DUMMYFUNCTION("""COMPUTED_VALUE"""),2.9924011E7)</f>
        <v>29924011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IFERROR(__xludf.DUMMYFUNCTION("""COMPUTED_VALUE"""),2130.44)</f>
        <v>2130.44</v>
      </c>
      <c r="D227" s="2">
        <f>IFERROR(__xludf.DUMMYFUNCTION("""COMPUTED_VALUE"""),45617.66666666667)</f>
        <v>45617.66667</v>
      </c>
      <c r="E227" s="1">
        <f>IFERROR(__xludf.DUMMYFUNCTION("""COMPUTED_VALUE"""),2152.32)</f>
        <v>2152.32</v>
      </c>
      <c r="G227" s="2">
        <f>IFERROR(__xludf.DUMMYFUNCTION("""COMPUTED_VALUE"""),45617.66666666667)</f>
        <v>45617.66667</v>
      </c>
      <c r="H227" s="1">
        <f>IFERROR(__xludf.DUMMYFUNCTION("""COMPUTED_VALUE"""),2123.66)</f>
        <v>2123.66</v>
      </c>
      <c r="J227" s="2">
        <f>IFERROR(__xludf.DUMMYFUNCTION("""COMPUTED_VALUE"""),45617.66666666667)</f>
        <v>45617.66667</v>
      </c>
      <c r="K227" s="1">
        <f>IFERROR(__xludf.DUMMYFUNCTION("""COMPUTED_VALUE"""),2133.59)</f>
        <v>2133.59</v>
      </c>
      <c r="M227" s="2">
        <f>IFERROR(__xludf.DUMMYFUNCTION("""COMPUTED_VALUE"""),45617.66666666667)</f>
        <v>45617.66667</v>
      </c>
      <c r="N227" s="1">
        <f>IFERROR(__xludf.DUMMYFUNCTION("""COMPUTED_VALUE"""),2.9445906E7)</f>
        <v>29445906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IFERROR(__xludf.DUMMYFUNCTION("""COMPUTED_VALUE"""),2135.28)</f>
        <v>2135.28</v>
      </c>
      <c r="D228" s="2">
        <f>IFERROR(__xludf.DUMMYFUNCTION("""COMPUTED_VALUE"""),45618.66666666667)</f>
        <v>45618.66667</v>
      </c>
      <c r="E228" s="1">
        <f>IFERROR(__xludf.DUMMYFUNCTION("""COMPUTED_VALUE"""),2158.6)</f>
        <v>2158.6</v>
      </c>
      <c r="G228" s="2">
        <f>IFERROR(__xludf.DUMMYFUNCTION("""COMPUTED_VALUE"""),45618.66666666667)</f>
        <v>45618.66667</v>
      </c>
      <c r="H228" s="1">
        <f>IFERROR(__xludf.DUMMYFUNCTION("""COMPUTED_VALUE"""),2135.28)</f>
        <v>2135.28</v>
      </c>
      <c r="J228" s="2">
        <f>IFERROR(__xludf.DUMMYFUNCTION("""COMPUTED_VALUE"""),45618.66666666667)</f>
        <v>45618.66667</v>
      </c>
      <c r="K228" s="1">
        <f>IFERROR(__xludf.DUMMYFUNCTION("""COMPUTED_VALUE"""),2157.16)</f>
        <v>2157.16</v>
      </c>
      <c r="M228" s="2">
        <f>IFERROR(__xludf.DUMMYFUNCTION("""COMPUTED_VALUE"""),45618.66666666667)</f>
        <v>45618.66667</v>
      </c>
      <c r="N228" s="1">
        <f>IFERROR(__xludf.DUMMYFUNCTION("""COMPUTED_VALUE"""),3.5277625E7)</f>
        <v>35277625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IFERROR(__xludf.DUMMYFUNCTION("""COMPUTED_VALUE"""),2154.21)</f>
        <v>2154.21</v>
      </c>
      <c r="D229" s="2">
        <f>IFERROR(__xludf.DUMMYFUNCTION("""COMPUTED_VALUE"""),45621.66666666667)</f>
        <v>45621.66667</v>
      </c>
      <c r="E229" s="1">
        <f>IFERROR(__xludf.DUMMYFUNCTION("""COMPUTED_VALUE"""),2163.85)</f>
        <v>2163.85</v>
      </c>
      <c r="G229" s="2">
        <f>IFERROR(__xludf.DUMMYFUNCTION("""COMPUTED_VALUE"""),45621.66666666667)</f>
        <v>45621.66667</v>
      </c>
      <c r="H229" s="1">
        <f>IFERROR(__xludf.DUMMYFUNCTION("""COMPUTED_VALUE"""),2123.0)</f>
        <v>2123</v>
      </c>
      <c r="J229" s="2">
        <f>IFERROR(__xludf.DUMMYFUNCTION("""COMPUTED_VALUE"""),45621.66666666667)</f>
        <v>45621.66667</v>
      </c>
      <c r="K229" s="1">
        <f>IFERROR(__xludf.DUMMYFUNCTION("""COMPUTED_VALUE"""),2134.38)</f>
        <v>2134.38</v>
      </c>
      <c r="M229" s="2">
        <f>IFERROR(__xludf.DUMMYFUNCTION("""COMPUTED_VALUE"""),45621.66666666667)</f>
        <v>45621.66667</v>
      </c>
      <c r="N229" s="1">
        <f>IFERROR(__xludf.DUMMYFUNCTION("""COMPUTED_VALUE"""),4.8778344E7)</f>
        <v>48778344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IFERROR(__xludf.DUMMYFUNCTION("""COMPUTED_VALUE"""),2134.54)</f>
        <v>2134.54</v>
      </c>
      <c r="D230" s="2">
        <f>IFERROR(__xludf.DUMMYFUNCTION("""COMPUTED_VALUE"""),45622.66666666667)</f>
        <v>45622.66667</v>
      </c>
      <c r="E230" s="1">
        <f>IFERROR(__xludf.DUMMYFUNCTION("""COMPUTED_VALUE"""),2158.83)</f>
        <v>2158.83</v>
      </c>
      <c r="G230" s="2">
        <f>IFERROR(__xludf.DUMMYFUNCTION("""COMPUTED_VALUE"""),45622.66666666667)</f>
        <v>45622.66667</v>
      </c>
      <c r="H230" s="1">
        <f>IFERROR(__xludf.DUMMYFUNCTION("""COMPUTED_VALUE"""),2134.54)</f>
        <v>2134.54</v>
      </c>
      <c r="J230" s="2">
        <f>IFERROR(__xludf.DUMMYFUNCTION("""COMPUTED_VALUE"""),45622.66666666667)</f>
        <v>45622.66667</v>
      </c>
      <c r="K230" s="1">
        <f>IFERROR(__xludf.DUMMYFUNCTION("""COMPUTED_VALUE"""),2153.96)</f>
        <v>2153.96</v>
      </c>
      <c r="M230" s="2">
        <f>IFERROR(__xludf.DUMMYFUNCTION("""COMPUTED_VALUE"""),45622.66666666667)</f>
        <v>45622.66667</v>
      </c>
      <c r="N230" s="1">
        <f>IFERROR(__xludf.DUMMYFUNCTION("""COMPUTED_VALUE"""),2.763522E7)</f>
        <v>27635220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IFERROR(__xludf.DUMMYFUNCTION("""COMPUTED_VALUE"""),2154.74)</f>
        <v>2154.74</v>
      </c>
      <c r="D231" s="2">
        <f>IFERROR(__xludf.DUMMYFUNCTION("""COMPUTED_VALUE"""),45623.66666666667)</f>
        <v>45623.66667</v>
      </c>
      <c r="E231" s="1">
        <f>IFERROR(__xludf.DUMMYFUNCTION("""COMPUTED_VALUE"""),2160.55)</f>
        <v>2160.55</v>
      </c>
      <c r="G231" s="2">
        <f>IFERROR(__xludf.DUMMYFUNCTION("""COMPUTED_VALUE"""),45623.66666666667)</f>
        <v>45623.66667</v>
      </c>
      <c r="H231" s="1">
        <f>IFERROR(__xludf.DUMMYFUNCTION("""COMPUTED_VALUE"""),2144.52)</f>
        <v>2144.52</v>
      </c>
      <c r="J231" s="2">
        <f>IFERROR(__xludf.DUMMYFUNCTION("""COMPUTED_VALUE"""),45623.66666666667)</f>
        <v>45623.66667</v>
      </c>
      <c r="K231" s="1">
        <f>IFERROR(__xludf.DUMMYFUNCTION("""COMPUTED_VALUE"""),2144.61)</f>
        <v>2144.61</v>
      </c>
      <c r="M231" s="2">
        <f>IFERROR(__xludf.DUMMYFUNCTION("""COMPUTED_VALUE"""),45623.66666666667)</f>
        <v>45623.66667</v>
      </c>
      <c r="N231" s="1">
        <f>IFERROR(__xludf.DUMMYFUNCTION("""COMPUTED_VALUE"""),2.1117548E7)</f>
        <v>21117548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IFERROR(__xludf.DUMMYFUNCTION("""COMPUTED_VALUE"""),2149.07)</f>
        <v>2149.07</v>
      </c>
      <c r="D232" s="2">
        <f>IFERROR(__xludf.DUMMYFUNCTION("""COMPUTED_VALUE"""),45625.54166666667)</f>
        <v>45625.54167</v>
      </c>
      <c r="E232" s="1">
        <f>IFERROR(__xludf.DUMMYFUNCTION("""COMPUTED_VALUE"""),2166.77)</f>
        <v>2166.77</v>
      </c>
      <c r="G232" s="2">
        <f>IFERROR(__xludf.DUMMYFUNCTION("""COMPUTED_VALUE"""),45625.54166666667)</f>
        <v>45625.54167</v>
      </c>
      <c r="H232" s="1">
        <f>IFERROR(__xludf.DUMMYFUNCTION("""COMPUTED_VALUE"""),2149.07)</f>
        <v>2149.07</v>
      </c>
      <c r="J232" s="2">
        <f>IFERROR(__xludf.DUMMYFUNCTION("""COMPUTED_VALUE"""),45625.54166666667)</f>
        <v>45625.54167</v>
      </c>
      <c r="K232" s="1">
        <f>IFERROR(__xludf.DUMMYFUNCTION("""COMPUTED_VALUE"""),2164.68)</f>
        <v>2164.68</v>
      </c>
      <c r="M232" s="2">
        <f>IFERROR(__xludf.DUMMYFUNCTION("""COMPUTED_VALUE"""),45625.54166666667)</f>
        <v>45625.54167</v>
      </c>
      <c r="N232" s="1">
        <f>IFERROR(__xludf.DUMMYFUNCTION("""COMPUTED_VALUE"""),1.8101618E7)</f>
        <v>18101618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IFERROR(__xludf.DUMMYFUNCTION("""COMPUTED_VALUE"""),2163.24)</f>
        <v>2163.24</v>
      </c>
      <c r="D233" s="2">
        <f>IFERROR(__xludf.DUMMYFUNCTION("""COMPUTED_VALUE"""),45628.66666666667)</f>
        <v>45628.66667</v>
      </c>
      <c r="E233" s="1">
        <f>IFERROR(__xludf.DUMMYFUNCTION("""COMPUTED_VALUE"""),2163.24)</f>
        <v>2163.24</v>
      </c>
      <c r="G233" s="2">
        <f>IFERROR(__xludf.DUMMYFUNCTION("""COMPUTED_VALUE"""),45628.66666666667)</f>
        <v>45628.66667</v>
      </c>
      <c r="H233" s="1">
        <f>IFERROR(__xludf.DUMMYFUNCTION("""COMPUTED_VALUE"""),2137.8)</f>
        <v>2137.8</v>
      </c>
      <c r="J233" s="2">
        <f>IFERROR(__xludf.DUMMYFUNCTION("""COMPUTED_VALUE"""),45628.66666666667)</f>
        <v>45628.66667</v>
      </c>
      <c r="K233" s="1">
        <f>IFERROR(__xludf.DUMMYFUNCTION("""COMPUTED_VALUE"""),2139.41)</f>
        <v>2139.41</v>
      </c>
      <c r="M233" s="2">
        <f>IFERROR(__xludf.DUMMYFUNCTION("""COMPUTED_VALUE"""),45628.66666666667)</f>
        <v>45628.66667</v>
      </c>
      <c r="N233" s="1">
        <f>IFERROR(__xludf.DUMMYFUNCTION("""COMPUTED_VALUE"""),2.9613463E7)</f>
        <v>29613463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IFERROR(__xludf.DUMMYFUNCTION("""COMPUTED_VALUE"""),2143.68)</f>
        <v>2143.68</v>
      </c>
      <c r="D234" s="2">
        <f>IFERROR(__xludf.DUMMYFUNCTION("""COMPUTED_VALUE"""),45629.66666666667)</f>
        <v>45629.66667</v>
      </c>
      <c r="E234" s="1">
        <f>IFERROR(__xludf.DUMMYFUNCTION("""COMPUTED_VALUE"""),2145.67)</f>
        <v>2145.67</v>
      </c>
      <c r="G234" s="2">
        <f>IFERROR(__xludf.DUMMYFUNCTION("""COMPUTED_VALUE"""),45629.66666666667)</f>
        <v>45629.66667</v>
      </c>
      <c r="H234" s="1">
        <f>IFERROR(__xludf.DUMMYFUNCTION("""COMPUTED_VALUE"""),2135.15)</f>
        <v>2135.15</v>
      </c>
      <c r="J234" s="2">
        <f>IFERROR(__xludf.DUMMYFUNCTION("""COMPUTED_VALUE"""),45629.66666666667)</f>
        <v>45629.66667</v>
      </c>
      <c r="K234" s="1">
        <f>IFERROR(__xludf.DUMMYFUNCTION("""COMPUTED_VALUE"""),2140.22)</f>
        <v>2140.22</v>
      </c>
      <c r="M234" s="2">
        <f>IFERROR(__xludf.DUMMYFUNCTION("""COMPUTED_VALUE"""),45629.66666666667)</f>
        <v>45629.66667</v>
      </c>
      <c r="N234" s="1">
        <f>IFERROR(__xludf.DUMMYFUNCTION("""COMPUTED_VALUE"""),2.3719848E7)</f>
        <v>23719848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IFERROR(__xludf.DUMMYFUNCTION("""COMPUTED_VALUE"""),2139.36)</f>
        <v>2139.36</v>
      </c>
      <c r="D235" s="2">
        <f>IFERROR(__xludf.DUMMYFUNCTION("""COMPUTED_VALUE"""),45630.66666666667)</f>
        <v>45630.66667</v>
      </c>
      <c r="E235" s="1">
        <f>IFERROR(__xludf.DUMMYFUNCTION("""COMPUTED_VALUE"""),2168.01)</f>
        <v>2168.01</v>
      </c>
      <c r="G235" s="2">
        <f>IFERROR(__xludf.DUMMYFUNCTION("""COMPUTED_VALUE"""),45630.66666666667)</f>
        <v>45630.66667</v>
      </c>
      <c r="H235" s="1">
        <f>IFERROR(__xludf.DUMMYFUNCTION("""COMPUTED_VALUE"""),2128.89)</f>
        <v>2128.89</v>
      </c>
      <c r="J235" s="2">
        <f>IFERROR(__xludf.DUMMYFUNCTION("""COMPUTED_VALUE"""),45630.66666666667)</f>
        <v>45630.66667</v>
      </c>
      <c r="K235" s="1">
        <f>IFERROR(__xludf.DUMMYFUNCTION("""COMPUTED_VALUE"""),2164.91)</f>
        <v>2164.91</v>
      </c>
      <c r="M235" s="2">
        <f>IFERROR(__xludf.DUMMYFUNCTION("""COMPUTED_VALUE"""),45630.66666666667)</f>
        <v>45630.66667</v>
      </c>
      <c r="N235" s="1">
        <f>IFERROR(__xludf.DUMMYFUNCTION("""COMPUTED_VALUE"""),2.8030037E7)</f>
        <v>28030037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IFERROR(__xludf.DUMMYFUNCTION("""COMPUTED_VALUE"""),2158.1)</f>
        <v>2158.1</v>
      </c>
      <c r="D236" s="2">
        <f>IFERROR(__xludf.DUMMYFUNCTION("""COMPUTED_VALUE"""),45631.66666666667)</f>
        <v>45631.66667</v>
      </c>
      <c r="E236" s="1">
        <f>IFERROR(__xludf.DUMMYFUNCTION("""COMPUTED_VALUE"""),2158.66)</f>
        <v>2158.66</v>
      </c>
      <c r="G236" s="2">
        <f>IFERROR(__xludf.DUMMYFUNCTION("""COMPUTED_VALUE"""),45631.66666666667)</f>
        <v>45631.66667</v>
      </c>
      <c r="H236" s="1">
        <f>IFERROR(__xludf.DUMMYFUNCTION("""COMPUTED_VALUE"""),2129.52)</f>
        <v>2129.52</v>
      </c>
      <c r="J236" s="2">
        <f>IFERROR(__xludf.DUMMYFUNCTION("""COMPUTED_VALUE"""),45631.66666666667)</f>
        <v>45631.66667</v>
      </c>
      <c r="K236" s="1">
        <f>IFERROR(__xludf.DUMMYFUNCTION("""COMPUTED_VALUE"""),2130.04)</f>
        <v>2130.04</v>
      </c>
      <c r="M236" s="2">
        <f>IFERROR(__xludf.DUMMYFUNCTION("""COMPUTED_VALUE"""),45631.66666666667)</f>
        <v>45631.66667</v>
      </c>
      <c r="N236" s="1">
        <f>IFERROR(__xludf.DUMMYFUNCTION("""COMPUTED_VALUE"""),3.0732181E7)</f>
        <v>30732181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IFERROR(__xludf.DUMMYFUNCTION("""COMPUTED_VALUE"""),2130.98)</f>
        <v>2130.98</v>
      </c>
      <c r="D237" s="2">
        <f>IFERROR(__xludf.DUMMYFUNCTION("""COMPUTED_VALUE"""),45632.66666666667)</f>
        <v>45632.66667</v>
      </c>
      <c r="E237" s="1">
        <f>IFERROR(__xludf.DUMMYFUNCTION("""COMPUTED_VALUE"""),2136.25)</f>
        <v>2136.25</v>
      </c>
      <c r="G237" s="2">
        <f>IFERROR(__xludf.DUMMYFUNCTION("""COMPUTED_VALUE"""),45632.66666666667)</f>
        <v>45632.66667</v>
      </c>
      <c r="H237" s="1">
        <f>IFERROR(__xludf.DUMMYFUNCTION("""COMPUTED_VALUE"""),2108.47)</f>
        <v>2108.47</v>
      </c>
      <c r="J237" s="2">
        <f>IFERROR(__xludf.DUMMYFUNCTION("""COMPUTED_VALUE"""),45632.66666666667)</f>
        <v>45632.66667</v>
      </c>
      <c r="K237" s="1">
        <f>IFERROR(__xludf.DUMMYFUNCTION("""COMPUTED_VALUE"""),2117.84)</f>
        <v>2117.84</v>
      </c>
      <c r="M237" s="2">
        <f>IFERROR(__xludf.DUMMYFUNCTION("""COMPUTED_VALUE"""),45632.66666666667)</f>
        <v>45632.66667</v>
      </c>
      <c r="N237" s="1">
        <f>IFERROR(__xludf.DUMMYFUNCTION("""COMPUTED_VALUE"""),3.2979296E7)</f>
        <v>32979296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IFERROR(__xludf.DUMMYFUNCTION("""COMPUTED_VALUE"""),2116.51)</f>
        <v>2116.51</v>
      </c>
      <c r="D238" s="2">
        <f>IFERROR(__xludf.DUMMYFUNCTION("""COMPUTED_VALUE"""),45635.66666666667)</f>
        <v>45635.66667</v>
      </c>
      <c r="E238" s="1">
        <f>IFERROR(__xludf.DUMMYFUNCTION("""COMPUTED_VALUE"""),2117.82)</f>
        <v>2117.82</v>
      </c>
      <c r="G238" s="2">
        <f>IFERROR(__xludf.DUMMYFUNCTION("""COMPUTED_VALUE"""),45635.66666666667)</f>
        <v>45635.66667</v>
      </c>
      <c r="H238" s="1">
        <f>IFERROR(__xludf.DUMMYFUNCTION("""COMPUTED_VALUE"""),2088.81)</f>
        <v>2088.81</v>
      </c>
      <c r="J238" s="2">
        <f>IFERROR(__xludf.DUMMYFUNCTION("""COMPUTED_VALUE"""),45635.66666666667)</f>
        <v>45635.66667</v>
      </c>
      <c r="K238" s="1">
        <f>IFERROR(__xludf.DUMMYFUNCTION("""COMPUTED_VALUE"""),2090.15)</f>
        <v>2090.15</v>
      </c>
      <c r="M238" s="2">
        <f>IFERROR(__xludf.DUMMYFUNCTION("""COMPUTED_VALUE"""),45635.66666666667)</f>
        <v>45635.66667</v>
      </c>
      <c r="N238" s="1">
        <f>IFERROR(__xludf.DUMMYFUNCTION("""COMPUTED_VALUE"""),4.2782552E7)</f>
        <v>42782552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IFERROR(__xludf.DUMMYFUNCTION("""COMPUTED_VALUE"""),2089.91)</f>
        <v>2089.91</v>
      </c>
      <c r="D239" s="2">
        <f>IFERROR(__xludf.DUMMYFUNCTION("""COMPUTED_VALUE"""),45636.66666666667)</f>
        <v>45636.66667</v>
      </c>
      <c r="E239" s="1">
        <f>IFERROR(__xludf.DUMMYFUNCTION("""COMPUTED_VALUE"""),2115.31)</f>
        <v>2115.31</v>
      </c>
      <c r="G239" s="2">
        <f>IFERROR(__xludf.DUMMYFUNCTION("""COMPUTED_VALUE"""),45636.66666666667)</f>
        <v>45636.66667</v>
      </c>
      <c r="H239" s="1">
        <f>IFERROR(__xludf.DUMMYFUNCTION("""COMPUTED_VALUE"""),2089.91)</f>
        <v>2089.91</v>
      </c>
      <c r="J239" s="2">
        <f>IFERROR(__xludf.DUMMYFUNCTION("""COMPUTED_VALUE"""),45636.66666666667)</f>
        <v>45636.66667</v>
      </c>
      <c r="K239" s="1">
        <f>IFERROR(__xludf.DUMMYFUNCTION("""COMPUTED_VALUE"""),2106.36)</f>
        <v>2106.36</v>
      </c>
      <c r="M239" s="2">
        <f>IFERROR(__xludf.DUMMYFUNCTION("""COMPUTED_VALUE"""),45636.66666666667)</f>
        <v>45636.66667</v>
      </c>
      <c r="N239" s="1">
        <f>IFERROR(__xludf.DUMMYFUNCTION("""COMPUTED_VALUE"""),3.7723923E7)</f>
        <v>37723923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IFERROR(__xludf.DUMMYFUNCTION("""COMPUTED_VALUE"""),2112.8)</f>
        <v>2112.8</v>
      </c>
      <c r="D240" s="2">
        <f>IFERROR(__xludf.DUMMYFUNCTION("""COMPUTED_VALUE"""),45637.66666666667)</f>
        <v>45637.66667</v>
      </c>
      <c r="E240" s="1">
        <f>IFERROR(__xludf.DUMMYFUNCTION("""COMPUTED_VALUE"""),2118.32)</f>
        <v>2118.32</v>
      </c>
      <c r="G240" s="2">
        <f>IFERROR(__xludf.DUMMYFUNCTION("""COMPUTED_VALUE"""),45637.66666666667)</f>
        <v>45637.66667</v>
      </c>
      <c r="H240" s="1">
        <f>IFERROR(__xludf.DUMMYFUNCTION("""COMPUTED_VALUE"""),2089.82)</f>
        <v>2089.82</v>
      </c>
      <c r="J240" s="2">
        <f>IFERROR(__xludf.DUMMYFUNCTION("""COMPUTED_VALUE"""),45637.66666666667)</f>
        <v>45637.66667</v>
      </c>
      <c r="K240" s="1">
        <f>IFERROR(__xludf.DUMMYFUNCTION("""COMPUTED_VALUE"""),2094.21)</f>
        <v>2094.21</v>
      </c>
      <c r="M240" s="2">
        <f>IFERROR(__xludf.DUMMYFUNCTION("""COMPUTED_VALUE"""),45637.66666666667)</f>
        <v>45637.66667</v>
      </c>
      <c r="N240" s="1">
        <f>IFERROR(__xludf.DUMMYFUNCTION("""COMPUTED_VALUE"""),3.8158849E7)</f>
        <v>38158849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IFERROR(__xludf.DUMMYFUNCTION("""COMPUTED_VALUE"""),2091.45)</f>
        <v>2091.45</v>
      </c>
      <c r="D241" s="2">
        <f>IFERROR(__xludf.DUMMYFUNCTION("""COMPUTED_VALUE"""),45638.66666666667)</f>
        <v>45638.66667</v>
      </c>
      <c r="E241" s="1">
        <f>IFERROR(__xludf.DUMMYFUNCTION("""COMPUTED_VALUE"""),2098.41)</f>
        <v>2098.41</v>
      </c>
      <c r="G241" s="2">
        <f>IFERROR(__xludf.DUMMYFUNCTION("""COMPUTED_VALUE"""),45638.66666666667)</f>
        <v>45638.66667</v>
      </c>
      <c r="H241" s="1">
        <f>IFERROR(__xludf.DUMMYFUNCTION("""COMPUTED_VALUE"""),2074.2)</f>
        <v>2074.2</v>
      </c>
      <c r="J241" s="2">
        <f>IFERROR(__xludf.DUMMYFUNCTION("""COMPUTED_VALUE"""),45638.66666666667)</f>
        <v>45638.66667</v>
      </c>
      <c r="K241" s="1">
        <f>IFERROR(__xludf.DUMMYFUNCTION("""COMPUTED_VALUE"""),2075.44)</f>
        <v>2075.44</v>
      </c>
      <c r="M241" s="2">
        <f>IFERROR(__xludf.DUMMYFUNCTION("""COMPUTED_VALUE"""),45638.66666666667)</f>
        <v>45638.66667</v>
      </c>
      <c r="N241" s="1">
        <f>IFERROR(__xludf.DUMMYFUNCTION("""COMPUTED_VALUE"""),3.6535335E7)</f>
        <v>36535335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IFERROR(__xludf.DUMMYFUNCTION("""COMPUTED_VALUE"""),2074.6)</f>
        <v>2074.6</v>
      </c>
      <c r="D242" s="2">
        <f>IFERROR(__xludf.DUMMYFUNCTION("""COMPUTED_VALUE"""),45639.66666666667)</f>
        <v>45639.66667</v>
      </c>
      <c r="E242" s="1">
        <f>IFERROR(__xludf.DUMMYFUNCTION("""COMPUTED_VALUE"""),2089.74)</f>
        <v>2089.74</v>
      </c>
      <c r="G242" s="2">
        <f>IFERROR(__xludf.DUMMYFUNCTION("""COMPUTED_VALUE"""),45639.66666666667)</f>
        <v>45639.66667</v>
      </c>
      <c r="H242" s="1">
        <f>IFERROR(__xludf.DUMMYFUNCTION("""COMPUTED_VALUE"""),2074.6)</f>
        <v>2074.6</v>
      </c>
      <c r="J242" s="2">
        <f>IFERROR(__xludf.DUMMYFUNCTION("""COMPUTED_VALUE"""),45639.66666666667)</f>
        <v>45639.66667</v>
      </c>
      <c r="K242" s="1">
        <f>IFERROR(__xludf.DUMMYFUNCTION("""COMPUTED_VALUE"""),2087.29)</f>
        <v>2087.29</v>
      </c>
      <c r="M242" s="2">
        <f>IFERROR(__xludf.DUMMYFUNCTION("""COMPUTED_VALUE"""),45639.66666666667)</f>
        <v>45639.66667</v>
      </c>
      <c r="N242" s="1">
        <f>IFERROR(__xludf.DUMMYFUNCTION("""COMPUTED_VALUE"""),2.9590371E7)</f>
        <v>29590371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IFERROR(__xludf.DUMMYFUNCTION("""COMPUTED_VALUE"""),2086.63)</f>
        <v>2086.63</v>
      </c>
      <c r="D243" s="2">
        <f>IFERROR(__xludf.DUMMYFUNCTION("""COMPUTED_VALUE"""),45642.66666666667)</f>
        <v>45642.66667</v>
      </c>
      <c r="E243" s="1">
        <f>IFERROR(__xludf.DUMMYFUNCTION("""COMPUTED_VALUE"""),2106.4)</f>
        <v>2106.4</v>
      </c>
      <c r="G243" s="2">
        <f>IFERROR(__xludf.DUMMYFUNCTION("""COMPUTED_VALUE"""),45642.66666666667)</f>
        <v>45642.66667</v>
      </c>
      <c r="H243" s="1">
        <f>IFERROR(__xludf.DUMMYFUNCTION("""COMPUTED_VALUE"""),2080.14)</f>
        <v>2080.14</v>
      </c>
      <c r="J243" s="2">
        <f>IFERROR(__xludf.DUMMYFUNCTION("""COMPUTED_VALUE"""),45642.66666666667)</f>
        <v>45642.66667</v>
      </c>
      <c r="K243" s="1">
        <f>IFERROR(__xludf.DUMMYFUNCTION("""COMPUTED_VALUE"""),2100.47)</f>
        <v>2100.47</v>
      </c>
      <c r="M243" s="2">
        <f>IFERROR(__xludf.DUMMYFUNCTION("""COMPUTED_VALUE"""),45642.66666666667)</f>
        <v>45642.66667</v>
      </c>
      <c r="N243" s="1">
        <f>IFERROR(__xludf.DUMMYFUNCTION("""COMPUTED_VALUE"""),3.9763842E7)</f>
        <v>39763842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IFERROR(__xludf.DUMMYFUNCTION("""COMPUTED_VALUE"""),2093.96)</f>
        <v>2093.96</v>
      </c>
      <c r="D244" s="2">
        <f>IFERROR(__xludf.DUMMYFUNCTION("""COMPUTED_VALUE"""),45643.66666666667)</f>
        <v>45643.66667</v>
      </c>
      <c r="E244" s="1">
        <f>IFERROR(__xludf.DUMMYFUNCTION("""COMPUTED_VALUE"""),2097.28)</f>
        <v>2097.28</v>
      </c>
      <c r="G244" s="2">
        <f>IFERROR(__xludf.DUMMYFUNCTION("""COMPUTED_VALUE"""),45643.66666666667)</f>
        <v>45643.66667</v>
      </c>
      <c r="H244" s="1">
        <f>IFERROR(__xludf.DUMMYFUNCTION("""COMPUTED_VALUE"""),2081.65)</f>
        <v>2081.65</v>
      </c>
      <c r="J244" s="2">
        <f>IFERROR(__xludf.DUMMYFUNCTION("""COMPUTED_VALUE"""),45643.66666666667)</f>
        <v>45643.66667</v>
      </c>
      <c r="K244" s="1">
        <f>IFERROR(__xludf.DUMMYFUNCTION("""COMPUTED_VALUE"""),2086.94)</f>
        <v>2086.94</v>
      </c>
      <c r="M244" s="2">
        <f>IFERROR(__xludf.DUMMYFUNCTION("""COMPUTED_VALUE"""),45643.66666666667)</f>
        <v>45643.66667</v>
      </c>
      <c r="N244" s="1">
        <f>IFERROR(__xludf.DUMMYFUNCTION("""COMPUTED_VALUE"""),3.7038662E7)</f>
        <v>37038662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IFERROR(__xludf.DUMMYFUNCTION("""COMPUTED_VALUE"""),2084.24)</f>
        <v>2084.24</v>
      </c>
      <c r="D245" s="2">
        <f>IFERROR(__xludf.DUMMYFUNCTION("""COMPUTED_VALUE"""),45644.66666666667)</f>
        <v>45644.66667</v>
      </c>
      <c r="E245" s="1">
        <f>IFERROR(__xludf.DUMMYFUNCTION("""COMPUTED_VALUE"""),2088.27)</f>
        <v>2088.27</v>
      </c>
      <c r="G245" s="2">
        <f>IFERROR(__xludf.DUMMYFUNCTION("""COMPUTED_VALUE"""),45644.66666666667)</f>
        <v>45644.66667</v>
      </c>
      <c r="H245" s="1">
        <f>IFERROR(__xludf.DUMMYFUNCTION("""COMPUTED_VALUE"""),2032.08)</f>
        <v>2032.08</v>
      </c>
      <c r="J245" s="2">
        <f>IFERROR(__xludf.DUMMYFUNCTION("""COMPUTED_VALUE"""),45644.66666666667)</f>
        <v>45644.66667</v>
      </c>
      <c r="K245" s="1">
        <f>IFERROR(__xludf.DUMMYFUNCTION("""COMPUTED_VALUE"""),2032.84)</f>
        <v>2032.84</v>
      </c>
      <c r="M245" s="2">
        <f>IFERROR(__xludf.DUMMYFUNCTION("""COMPUTED_VALUE"""),45644.66666666667)</f>
        <v>45644.66667</v>
      </c>
      <c r="N245" s="1">
        <f>IFERROR(__xludf.DUMMYFUNCTION("""COMPUTED_VALUE"""),4.6446628E7)</f>
        <v>46446628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IFERROR(__xludf.DUMMYFUNCTION("""COMPUTED_VALUE"""),2044.39)</f>
        <v>2044.39</v>
      </c>
      <c r="D246" s="2">
        <f>IFERROR(__xludf.DUMMYFUNCTION("""COMPUTED_VALUE"""),45645.66666666667)</f>
        <v>45645.66667</v>
      </c>
      <c r="E246" s="1">
        <f>IFERROR(__xludf.DUMMYFUNCTION("""COMPUTED_VALUE"""),2068.67)</f>
        <v>2068.67</v>
      </c>
      <c r="G246" s="2">
        <f>IFERROR(__xludf.DUMMYFUNCTION("""COMPUTED_VALUE"""),45645.66666666667)</f>
        <v>45645.66667</v>
      </c>
      <c r="H246" s="1">
        <f>IFERROR(__xludf.DUMMYFUNCTION("""COMPUTED_VALUE"""),2043.69)</f>
        <v>2043.69</v>
      </c>
      <c r="J246" s="2">
        <f>IFERROR(__xludf.DUMMYFUNCTION("""COMPUTED_VALUE"""),45645.66666666667)</f>
        <v>45645.66667</v>
      </c>
      <c r="K246" s="1">
        <f>IFERROR(__xludf.DUMMYFUNCTION("""COMPUTED_VALUE"""),2054.53)</f>
        <v>2054.53</v>
      </c>
      <c r="M246" s="2">
        <f>IFERROR(__xludf.DUMMYFUNCTION("""COMPUTED_VALUE"""),45645.66666666667)</f>
        <v>45645.66667</v>
      </c>
      <c r="N246" s="1">
        <f>IFERROR(__xludf.DUMMYFUNCTION("""COMPUTED_VALUE"""),4.2283335E7)</f>
        <v>42283335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IFERROR(__xludf.DUMMYFUNCTION("""COMPUTED_VALUE"""),2049.61)</f>
        <v>2049.61</v>
      </c>
      <c r="D247" s="2">
        <f>IFERROR(__xludf.DUMMYFUNCTION("""COMPUTED_VALUE"""),45646.66666666667)</f>
        <v>45646.66667</v>
      </c>
      <c r="E247" s="1">
        <f>IFERROR(__xludf.DUMMYFUNCTION("""COMPUTED_VALUE"""),2096.32)</f>
        <v>2096.32</v>
      </c>
      <c r="G247" s="2">
        <f>IFERROR(__xludf.DUMMYFUNCTION("""COMPUTED_VALUE"""),45646.66666666667)</f>
        <v>45646.66667</v>
      </c>
      <c r="H247" s="1">
        <f>IFERROR(__xludf.DUMMYFUNCTION("""COMPUTED_VALUE"""),2044.4)</f>
        <v>2044.4</v>
      </c>
      <c r="J247" s="2">
        <f>IFERROR(__xludf.DUMMYFUNCTION("""COMPUTED_VALUE"""),45646.66666666667)</f>
        <v>45646.66667</v>
      </c>
      <c r="K247" s="1">
        <f>IFERROR(__xludf.DUMMYFUNCTION("""COMPUTED_VALUE"""),2080.77)</f>
        <v>2080.77</v>
      </c>
      <c r="M247" s="2">
        <f>IFERROR(__xludf.DUMMYFUNCTION("""COMPUTED_VALUE"""),45646.66666666667)</f>
        <v>45646.66667</v>
      </c>
      <c r="N247" s="1">
        <f>IFERROR(__xludf.DUMMYFUNCTION("""COMPUTED_VALUE"""),8.3082426E7)</f>
        <v>83082426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IFERROR(__xludf.DUMMYFUNCTION("""COMPUTED_VALUE"""),2082.02)</f>
        <v>2082.02</v>
      </c>
      <c r="D248" s="2">
        <f>IFERROR(__xludf.DUMMYFUNCTION("""COMPUTED_VALUE"""),45649.66666666667)</f>
        <v>45649.66667</v>
      </c>
      <c r="E248" s="1">
        <f>IFERROR(__xludf.DUMMYFUNCTION("""COMPUTED_VALUE"""),2085.59)</f>
        <v>2085.59</v>
      </c>
      <c r="G248" s="2">
        <f>IFERROR(__xludf.DUMMYFUNCTION("""COMPUTED_VALUE"""),45649.66666666667)</f>
        <v>45649.66667</v>
      </c>
      <c r="H248" s="1">
        <f>IFERROR(__xludf.DUMMYFUNCTION("""COMPUTED_VALUE"""),2061.77)</f>
        <v>2061.77</v>
      </c>
      <c r="J248" s="2">
        <f>IFERROR(__xludf.DUMMYFUNCTION("""COMPUTED_VALUE"""),45649.66666666667)</f>
        <v>45649.66667</v>
      </c>
      <c r="K248" s="1">
        <f>IFERROR(__xludf.DUMMYFUNCTION("""COMPUTED_VALUE"""),2082.06)</f>
        <v>2082.06</v>
      </c>
      <c r="M248" s="2">
        <f>IFERROR(__xludf.DUMMYFUNCTION("""COMPUTED_VALUE"""),45649.66666666667)</f>
        <v>45649.66667</v>
      </c>
      <c r="N248" s="1">
        <f>IFERROR(__xludf.DUMMYFUNCTION("""COMPUTED_VALUE"""),2.7801138E7)</f>
        <v>27801138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IFERROR(__xludf.DUMMYFUNCTION("""COMPUTED_VALUE"""),2081.89)</f>
        <v>2081.89</v>
      </c>
      <c r="D249" s="2">
        <f>IFERROR(__xludf.DUMMYFUNCTION("""COMPUTED_VALUE"""),45650.54166666667)</f>
        <v>45650.54167</v>
      </c>
      <c r="E249" s="1">
        <f>IFERROR(__xludf.DUMMYFUNCTION("""COMPUTED_VALUE"""),2098.42)</f>
        <v>2098.42</v>
      </c>
      <c r="G249" s="2">
        <f>IFERROR(__xludf.DUMMYFUNCTION("""COMPUTED_VALUE"""),45650.54166666667)</f>
        <v>45650.54167</v>
      </c>
      <c r="H249" s="1">
        <f>IFERROR(__xludf.DUMMYFUNCTION("""COMPUTED_VALUE"""),2078.61)</f>
        <v>2078.61</v>
      </c>
      <c r="J249" s="2">
        <f>IFERROR(__xludf.DUMMYFUNCTION("""COMPUTED_VALUE"""),45650.54166666667)</f>
        <v>45650.54167</v>
      </c>
      <c r="K249" s="1">
        <f>IFERROR(__xludf.DUMMYFUNCTION("""COMPUTED_VALUE"""),2098.42)</f>
        <v>2098.42</v>
      </c>
      <c r="M249" s="2">
        <f>IFERROR(__xludf.DUMMYFUNCTION("""COMPUTED_VALUE"""),45650.54166666667)</f>
        <v>45650.54167</v>
      </c>
      <c r="N249" s="1">
        <f>IFERROR(__xludf.DUMMYFUNCTION("""COMPUTED_VALUE"""),1.231173E7)</f>
        <v>12311730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IFERROR(__xludf.DUMMYFUNCTION("""COMPUTED_VALUE"""),2096.94)</f>
        <v>2096.94</v>
      </c>
      <c r="D250" s="2">
        <f>IFERROR(__xludf.DUMMYFUNCTION("""COMPUTED_VALUE"""),45652.66666666667)</f>
        <v>45652.66667</v>
      </c>
      <c r="E250" s="1">
        <f>IFERROR(__xludf.DUMMYFUNCTION("""COMPUTED_VALUE"""),2111.76)</f>
        <v>2111.76</v>
      </c>
      <c r="G250" s="2">
        <f>IFERROR(__xludf.DUMMYFUNCTION("""COMPUTED_VALUE"""),45652.66666666667)</f>
        <v>45652.66667</v>
      </c>
      <c r="H250" s="1">
        <f>IFERROR(__xludf.DUMMYFUNCTION("""COMPUTED_VALUE"""),2090.44)</f>
        <v>2090.44</v>
      </c>
      <c r="J250" s="2">
        <f>IFERROR(__xludf.DUMMYFUNCTION("""COMPUTED_VALUE"""),45652.66666666667)</f>
        <v>45652.66667</v>
      </c>
      <c r="K250" s="1">
        <f>IFERROR(__xludf.DUMMYFUNCTION("""COMPUTED_VALUE"""),2103.66)</f>
        <v>2103.66</v>
      </c>
      <c r="M250" s="2">
        <f>IFERROR(__xludf.DUMMYFUNCTION("""COMPUTED_VALUE"""),45652.66666666667)</f>
        <v>45652.66667</v>
      </c>
      <c r="N250" s="1">
        <f>IFERROR(__xludf.DUMMYFUNCTION("""COMPUTED_VALUE"""),1.8071493E7)</f>
        <v>18071493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IFERROR(__xludf.DUMMYFUNCTION("""COMPUTED_VALUE"""),2091.7)</f>
        <v>2091.7</v>
      </c>
      <c r="D251" s="2">
        <f>IFERROR(__xludf.DUMMYFUNCTION("""COMPUTED_VALUE"""),45653.66666666667)</f>
        <v>45653.66667</v>
      </c>
      <c r="E251" s="1">
        <f>IFERROR(__xludf.DUMMYFUNCTION("""COMPUTED_VALUE"""),2105.15)</f>
        <v>2105.15</v>
      </c>
      <c r="G251" s="2">
        <f>IFERROR(__xludf.DUMMYFUNCTION("""COMPUTED_VALUE"""),45653.66666666667)</f>
        <v>45653.66667</v>
      </c>
      <c r="H251" s="1">
        <f>IFERROR(__xludf.DUMMYFUNCTION("""COMPUTED_VALUE"""),2082.28)</f>
        <v>2082.28</v>
      </c>
      <c r="J251" s="2">
        <f>IFERROR(__xludf.DUMMYFUNCTION("""COMPUTED_VALUE"""),45653.66666666667)</f>
        <v>45653.66667</v>
      </c>
      <c r="K251" s="1">
        <f>IFERROR(__xludf.DUMMYFUNCTION("""COMPUTED_VALUE"""),2091.88)</f>
        <v>2091.88</v>
      </c>
      <c r="M251" s="2">
        <f>IFERROR(__xludf.DUMMYFUNCTION("""COMPUTED_VALUE"""),45653.66666666667)</f>
        <v>45653.66667</v>
      </c>
      <c r="N251" s="1">
        <f>IFERROR(__xludf.DUMMYFUNCTION("""COMPUTED_VALUE"""),2.1202985E7)</f>
        <v>21202985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IFERROR(__xludf.DUMMYFUNCTION("""COMPUTED_VALUE"""),2085.35)</f>
        <v>2085.35</v>
      </c>
      <c r="D252" s="2">
        <f>IFERROR(__xludf.DUMMYFUNCTION("""COMPUTED_VALUE"""),45656.66666666667)</f>
        <v>45656.66667</v>
      </c>
      <c r="E252" s="1">
        <f>IFERROR(__xludf.DUMMYFUNCTION("""COMPUTED_VALUE"""),2085.35)</f>
        <v>2085.35</v>
      </c>
      <c r="G252" s="2">
        <f>IFERROR(__xludf.DUMMYFUNCTION("""COMPUTED_VALUE"""),45656.66666666667)</f>
        <v>45656.66667</v>
      </c>
      <c r="H252" s="1">
        <f>IFERROR(__xludf.DUMMYFUNCTION("""COMPUTED_VALUE"""),2045.2)</f>
        <v>2045.2</v>
      </c>
      <c r="J252" s="2">
        <f>IFERROR(__xludf.DUMMYFUNCTION("""COMPUTED_VALUE"""),45656.66666666667)</f>
        <v>45656.66667</v>
      </c>
      <c r="K252" s="1">
        <f>IFERROR(__xludf.DUMMYFUNCTION("""COMPUTED_VALUE"""),2065.64)</f>
        <v>2065.64</v>
      </c>
      <c r="M252" s="2">
        <f>IFERROR(__xludf.DUMMYFUNCTION("""COMPUTED_VALUE"""),45656.66666666667)</f>
        <v>45656.66667</v>
      </c>
      <c r="N252" s="1">
        <f>IFERROR(__xludf.DUMMYFUNCTION("""COMPUTED_VALUE"""),3.3947646E7)</f>
        <v>33947646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IFERROR(__xludf.DUMMYFUNCTION("""COMPUTED_VALUE"""),2067.19)</f>
        <v>2067.19</v>
      </c>
      <c r="D253" s="2">
        <f>IFERROR(__xludf.DUMMYFUNCTION("""COMPUTED_VALUE"""),45657.66666666667)</f>
        <v>45657.66667</v>
      </c>
      <c r="E253" s="1">
        <f>IFERROR(__xludf.DUMMYFUNCTION("""COMPUTED_VALUE"""),2076.37)</f>
        <v>2076.37</v>
      </c>
      <c r="G253" s="2">
        <f>IFERROR(__xludf.DUMMYFUNCTION("""COMPUTED_VALUE"""),45657.66666666667)</f>
        <v>45657.66667</v>
      </c>
      <c r="H253" s="1">
        <f>IFERROR(__xludf.DUMMYFUNCTION("""COMPUTED_VALUE"""),2053.69)</f>
        <v>2053.69</v>
      </c>
      <c r="J253" s="2">
        <f>IFERROR(__xludf.DUMMYFUNCTION("""COMPUTED_VALUE"""),45657.66666666667)</f>
        <v>45657.66667</v>
      </c>
      <c r="K253" s="1">
        <f>IFERROR(__xludf.DUMMYFUNCTION("""COMPUTED_VALUE"""),2062.65)</f>
        <v>2062.65</v>
      </c>
      <c r="M253" s="2">
        <f>IFERROR(__xludf.DUMMYFUNCTION("""COMPUTED_VALUE"""),45657.66666666667)</f>
        <v>45657.66667</v>
      </c>
      <c r="N253" s="1">
        <f>IFERROR(__xludf.DUMMYFUNCTION("""COMPUTED_VALUE"""),2.2747823E7)</f>
        <v>22747823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IFERROR(__xludf.DUMMYFUNCTION("""COMPUTED_VALUE"""),2065.47)</f>
        <v>2065.47</v>
      </c>
      <c r="D254" s="2">
        <f>IFERROR(__xludf.DUMMYFUNCTION("""COMPUTED_VALUE"""),45659.66666666667)</f>
        <v>45659.66667</v>
      </c>
      <c r="E254" s="1">
        <f>IFERROR(__xludf.DUMMYFUNCTION("""COMPUTED_VALUE"""),2081.72)</f>
        <v>2081.72</v>
      </c>
      <c r="G254" s="2">
        <f>IFERROR(__xludf.DUMMYFUNCTION("""COMPUTED_VALUE"""),45659.66666666667)</f>
        <v>45659.66667</v>
      </c>
      <c r="H254" s="1">
        <f>IFERROR(__xludf.DUMMYFUNCTION("""COMPUTED_VALUE"""),2045.84)</f>
        <v>2045.84</v>
      </c>
      <c r="J254" s="2">
        <f>IFERROR(__xludf.DUMMYFUNCTION("""COMPUTED_VALUE"""),45659.66666666667)</f>
        <v>45659.66667</v>
      </c>
      <c r="K254" s="1">
        <f>IFERROR(__xludf.DUMMYFUNCTION("""COMPUTED_VALUE"""),2054.73)</f>
        <v>2054.73</v>
      </c>
      <c r="M254" s="2">
        <f>IFERROR(__xludf.DUMMYFUNCTION("""COMPUTED_VALUE"""),45659.66666666667)</f>
        <v>45659.66667</v>
      </c>
      <c r="N254" s="1">
        <f>IFERROR(__xludf.DUMMYFUNCTION("""COMPUTED_VALUE"""),3.0847946E7)</f>
        <v>30847946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IFERROR(__xludf.DUMMYFUNCTION("""COMPUTED_VALUE"""),2055.94)</f>
        <v>2055.94</v>
      </c>
      <c r="D255" s="2">
        <f>IFERROR(__xludf.DUMMYFUNCTION("""COMPUTED_VALUE"""),45660.66666666667)</f>
        <v>45660.66667</v>
      </c>
      <c r="E255" s="1">
        <f>IFERROR(__xludf.DUMMYFUNCTION("""COMPUTED_VALUE"""),2075.77)</f>
        <v>2075.77</v>
      </c>
      <c r="G255" s="2">
        <f>IFERROR(__xludf.DUMMYFUNCTION("""COMPUTED_VALUE"""),45660.66666666667)</f>
        <v>45660.66667</v>
      </c>
      <c r="H255" s="1">
        <f>IFERROR(__xludf.DUMMYFUNCTION("""COMPUTED_VALUE"""),2055.94)</f>
        <v>2055.94</v>
      </c>
      <c r="J255" s="2">
        <f>IFERROR(__xludf.DUMMYFUNCTION("""COMPUTED_VALUE"""),45660.66666666667)</f>
        <v>45660.66667</v>
      </c>
      <c r="K255" s="1">
        <f>IFERROR(__xludf.DUMMYFUNCTION("""COMPUTED_VALUE"""),2066.77)</f>
        <v>2066.77</v>
      </c>
      <c r="M255" s="2">
        <f>IFERROR(__xludf.DUMMYFUNCTION("""COMPUTED_VALUE"""),45660.66666666667)</f>
        <v>45660.66667</v>
      </c>
      <c r="N255" s="1">
        <f>IFERROR(__xludf.DUMMYFUNCTION("""COMPUTED_VALUE"""),2.8521989E7)</f>
        <v>28521989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IFERROR(__xludf.DUMMYFUNCTION("""COMPUTED_VALUE"""),2067.71)</f>
        <v>2067.71</v>
      </c>
      <c r="D256" s="2">
        <f>IFERROR(__xludf.DUMMYFUNCTION("""COMPUTED_VALUE"""),45663.66666666667)</f>
        <v>45663.66667</v>
      </c>
      <c r="E256" s="1">
        <f>IFERROR(__xludf.DUMMYFUNCTION("""COMPUTED_VALUE"""),2074.34)</f>
        <v>2074.34</v>
      </c>
      <c r="G256" s="2">
        <f>IFERROR(__xludf.DUMMYFUNCTION("""COMPUTED_VALUE"""),45663.66666666667)</f>
        <v>45663.66667</v>
      </c>
      <c r="H256" s="1">
        <f>IFERROR(__xludf.DUMMYFUNCTION("""COMPUTED_VALUE"""),2036.46)</f>
        <v>2036.46</v>
      </c>
      <c r="J256" s="2">
        <f>IFERROR(__xludf.DUMMYFUNCTION("""COMPUTED_VALUE"""),45663.66666666667)</f>
        <v>45663.66667</v>
      </c>
      <c r="K256" s="1">
        <f>IFERROR(__xludf.DUMMYFUNCTION("""COMPUTED_VALUE"""),2039.77)</f>
        <v>2039.77</v>
      </c>
      <c r="M256" s="2">
        <f>IFERROR(__xludf.DUMMYFUNCTION("""COMPUTED_VALUE"""),45663.66666666667)</f>
        <v>45663.66667</v>
      </c>
      <c r="N256" s="1">
        <f>IFERROR(__xludf.DUMMYFUNCTION("""COMPUTED_VALUE"""),3.5645496E7)</f>
        <v>35645496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IFERROR(__xludf.DUMMYFUNCTION("""COMPUTED_VALUE"""),2041.14)</f>
        <v>2041.14</v>
      </c>
      <c r="D257" s="2">
        <f>IFERROR(__xludf.DUMMYFUNCTION("""COMPUTED_VALUE"""),45664.66666666667)</f>
        <v>45664.66667</v>
      </c>
      <c r="E257" s="1">
        <f>IFERROR(__xludf.DUMMYFUNCTION("""COMPUTED_VALUE"""),2052.67)</f>
        <v>2052.67</v>
      </c>
      <c r="G257" s="2">
        <f>IFERROR(__xludf.DUMMYFUNCTION("""COMPUTED_VALUE"""),45664.66666666667)</f>
        <v>45664.66667</v>
      </c>
      <c r="H257" s="1">
        <f>IFERROR(__xludf.DUMMYFUNCTION("""COMPUTED_VALUE"""),2035.79)</f>
        <v>2035.79</v>
      </c>
      <c r="J257" s="2">
        <f>IFERROR(__xludf.DUMMYFUNCTION("""COMPUTED_VALUE"""),45664.66666666667)</f>
        <v>45664.66667</v>
      </c>
      <c r="K257" s="1">
        <f>IFERROR(__xludf.DUMMYFUNCTION("""COMPUTED_VALUE"""),2040.53)</f>
        <v>2040.53</v>
      </c>
      <c r="M257" s="2">
        <f>IFERROR(__xludf.DUMMYFUNCTION("""COMPUTED_VALUE"""),45664.66666666667)</f>
        <v>45664.66667</v>
      </c>
      <c r="N257" s="1">
        <f>IFERROR(__xludf.DUMMYFUNCTION("""COMPUTED_VALUE"""),3.1702357E7)</f>
        <v>31702357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IFERROR(__xludf.DUMMYFUNCTION("""COMPUTED_VALUE"""),2041.53)</f>
        <v>2041.53</v>
      </c>
      <c r="D258" s="2">
        <f>IFERROR(__xludf.DUMMYFUNCTION("""COMPUTED_VALUE"""),45665.66666666667)</f>
        <v>45665.66667</v>
      </c>
      <c r="E258" s="1">
        <f>IFERROR(__xludf.DUMMYFUNCTION("""COMPUTED_VALUE"""),2064.14)</f>
        <v>2064.14</v>
      </c>
      <c r="G258" s="2">
        <f>IFERROR(__xludf.DUMMYFUNCTION("""COMPUTED_VALUE"""),45665.66666666667)</f>
        <v>45665.66667</v>
      </c>
      <c r="H258" s="1">
        <f>IFERROR(__xludf.DUMMYFUNCTION("""COMPUTED_VALUE"""),2031.67)</f>
        <v>2031.67</v>
      </c>
      <c r="J258" s="2">
        <f>IFERROR(__xludf.DUMMYFUNCTION("""COMPUTED_VALUE"""),45665.66666666667)</f>
        <v>45665.66667</v>
      </c>
      <c r="K258" s="1">
        <f>IFERROR(__xludf.DUMMYFUNCTION("""COMPUTED_VALUE"""),2061.5)</f>
        <v>2061.5</v>
      </c>
      <c r="M258" s="2">
        <f>IFERROR(__xludf.DUMMYFUNCTION("""COMPUTED_VALUE"""),45665.66666666667)</f>
        <v>45665.66667</v>
      </c>
      <c r="N258" s="1">
        <f>IFERROR(__xludf.DUMMYFUNCTION("""COMPUTED_VALUE"""),2.7196676E7)</f>
        <v>27196676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IFERROR(__xludf.DUMMYFUNCTION("""COMPUTED_VALUE"""),2060.57)</f>
        <v>2060.57</v>
      </c>
      <c r="D259" s="2">
        <f>IFERROR(__xludf.DUMMYFUNCTION("""COMPUTED_VALUE"""),45667.66666666667)</f>
        <v>45667.66667</v>
      </c>
      <c r="E259" s="1">
        <f>IFERROR(__xludf.DUMMYFUNCTION("""COMPUTED_VALUE"""),2061.26)</f>
        <v>2061.26</v>
      </c>
      <c r="G259" s="2">
        <f>IFERROR(__xludf.DUMMYFUNCTION("""COMPUTED_VALUE"""),45667.66666666667)</f>
        <v>45667.66667</v>
      </c>
      <c r="H259" s="1">
        <f>IFERROR(__xludf.DUMMYFUNCTION("""COMPUTED_VALUE"""),2037.93)</f>
        <v>2037.93</v>
      </c>
      <c r="J259" s="2">
        <f>IFERROR(__xludf.DUMMYFUNCTION("""COMPUTED_VALUE"""),45667.66666666667)</f>
        <v>45667.66667</v>
      </c>
      <c r="K259" s="1">
        <f>IFERROR(__xludf.DUMMYFUNCTION("""COMPUTED_VALUE"""),2048.23)</f>
        <v>2048.23</v>
      </c>
      <c r="M259" s="2">
        <f>IFERROR(__xludf.DUMMYFUNCTION("""COMPUTED_VALUE"""),45667.66666666667)</f>
        <v>45667.66667</v>
      </c>
      <c r="N259" s="1">
        <f>IFERROR(__xludf.DUMMYFUNCTION("""COMPUTED_VALUE"""),3.0275951E7)</f>
        <v>30275951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IFERROR(__xludf.DUMMYFUNCTION("""COMPUTED_VALUE"""),2038.52)</f>
        <v>2038.52</v>
      </c>
      <c r="D260" s="2">
        <f>IFERROR(__xludf.DUMMYFUNCTION("""COMPUTED_VALUE"""),45670.66666666667)</f>
        <v>45670.66667</v>
      </c>
      <c r="E260" s="1">
        <f>IFERROR(__xludf.DUMMYFUNCTION("""COMPUTED_VALUE"""),2075.94)</f>
        <v>2075.94</v>
      </c>
      <c r="G260" s="2">
        <f>IFERROR(__xludf.DUMMYFUNCTION("""COMPUTED_VALUE"""),45670.66666666667)</f>
        <v>45670.66667</v>
      </c>
      <c r="H260" s="1">
        <f>IFERROR(__xludf.DUMMYFUNCTION("""COMPUTED_VALUE"""),2036.14)</f>
        <v>2036.14</v>
      </c>
      <c r="J260" s="2">
        <f>IFERROR(__xludf.DUMMYFUNCTION("""COMPUTED_VALUE"""),45670.66666666667)</f>
        <v>45670.66667</v>
      </c>
      <c r="K260" s="1">
        <f>IFERROR(__xludf.DUMMYFUNCTION("""COMPUTED_VALUE"""),2073.36)</f>
        <v>2073.36</v>
      </c>
      <c r="M260" s="2">
        <f>IFERROR(__xludf.DUMMYFUNCTION("""COMPUTED_VALUE"""),45670.66666666667)</f>
        <v>45670.66667</v>
      </c>
      <c r="N260" s="1">
        <f>IFERROR(__xludf.DUMMYFUNCTION("""COMPUTED_VALUE"""),2.982807E7)</f>
        <v>29828070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IFERROR(__xludf.DUMMYFUNCTION("""COMPUTED_VALUE"""),2084.08)</f>
        <v>2084.08</v>
      </c>
      <c r="D261" s="2">
        <f>IFERROR(__xludf.DUMMYFUNCTION("""COMPUTED_VALUE"""),45671.66666666667)</f>
        <v>45671.66667</v>
      </c>
      <c r="E261" s="1">
        <f>IFERROR(__xludf.DUMMYFUNCTION("""COMPUTED_VALUE"""),2098.9)</f>
        <v>2098.9</v>
      </c>
      <c r="G261" s="2">
        <f>IFERROR(__xludf.DUMMYFUNCTION("""COMPUTED_VALUE"""),45671.66666666667)</f>
        <v>45671.66667</v>
      </c>
      <c r="H261" s="1">
        <f>IFERROR(__xludf.DUMMYFUNCTION("""COMPUTED_VALUE"""),2073.64)</f>
        <v>2073.64</v>
      </c>
      <c r="J261" s="2">
        <f>IFERROR(__xludf.DUMMYFUNCTION("""COMPUTED_VALUE"""),45671.66666666667)</f>
        <v>45671.66667</v>
      </c>
      <c r="K261" s="1">
        <f>IFERROR(__xludf.DUMMYFUNCTION("""COMPUTED_VALUE"""),2098.49)</f>
        <v>2098.49</v>
      </c>
      <c r="M261" s="2">
        <f>IFERROR(__xludf.DUMMYFUNCTION("""COMPUTED_VALUE"""),45671.66666666667)</f>
        <v>45671.66667</v>
      </c>
      <c r="N261" s="1">
        <f>IFERROR(__xludf.DUMMYFUNCTION("""COMPUTED_VALUE"""),3.0368544E7)</f>
        <v>30368544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IFERROR(__xludf.DUMMYFUNCTION("""COMPUTED_VALUE"""),2109.21)</f>
        <v>2109.21</v>
      </c>
      <c r="D262" s="2">
        <f>IFERROR(__xludf.DUMMYFUNCTION("""COMPUTED_VALUE"""),45672.66666666667)</f>
        <v>45672.66667</v>
      </c>
      <c r="E262" s="1">
        <f>IFERROR(__xludf.DUMMYFUNCTION("""COMPUTED_VALUE"""),2121.78)</f>
        <v>2121.78</v>
      </c>
      <c r="G262" s="2">
        <f>IFERROR(__xludf.DUMMYFUNCTION("""COMPUTED_VALUE"""),45672.66666666667)</f>
        <v>45672.66667</v>
      </c>
      <c r="H262" s="1">
        <f>IFERROR(__xludf.DUMMYFUNCTION("""COMPUTED_VALUE"""),2096.92)</f>
        <v>2096.92</v>
      </c>
      <c r="J262" s="2">
        <f>IFERROR(__xludf.DUMMYFUNCTION("""COMPUTED_VALUE"""),45672.66666666667)</f>
        <v>45672.66667</v>
      </c>
      <c r="K262" s="1">
        <f>IFERROR(__xludf.DUMMYFUNCTION("""COMPUTED_VALUE"""),2105.18)</f>
        <v>2105.18</v>
      </c>
      <c r="M262" s="2">
        <f>IFERROR(__xludf.DUMMYFUNCTION("""COMPUTED_VALUE"""),45672.66666666667)</f>
        <v>45672.66667</v>
      </c>
      <c r="N262" s="1">
        <f>IFERROR(__xludf.DUMMYFUNCTION("""COMPUTED_VALUE"""),3.1678538E7)</f>
        <v>31678538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IFERROR(__xludf.DUMMYFUNCTION("""COMPUTED_VALUE"""),2110.59)</f>
        <v>2110.59</v>
      </c>
      <c r="D263" s="2">
        <f>IFERROR(__xludf.DUMMYFUNCTION("""COMPUTED_VALUE"""),45673.66666666667)</f>
        <v>45673.66667</v>
      </c>
      <c r="E263" s="1">
        <f>IFERROR(__xludf.DUMMYFUNCTION("""COMPUTED_VALUE"""),2129.7)</f>
        <v>2129.7</v>
      </c>
      <c r="G263" s="2">
        <f>IFERROR(__xludf.DUMMYFUNCTION("""COMPUTED_VALUE"""),45673.66666666667)</f>
        <v>45673.66667</v>
      </c>
      <c r="H263" s="1">
        <f>IFERROR(__xludf.DUMMYFUNCTION("""COMPUTED_VALUE"""),2110.58)</f>
        <v>2110.58</v>
      </c>
      <c r="J263" s="2">
        <f>IFERROR(__xludf.DUMMYFUNCTION("""COMPUTED_VALUE"""),45673.66666666667)</f>
        <v>45673.66667</v>
      </c>
      <c r="K263" s="1">
        <f>IFERROR(__xludf.DUMMYFUNCTION("""COMPUTED_VALUE"""),2127.36)</f>
        <v>2127.36</v>
      </c>
      <c r="M263" s="2">
        <f>IFERROR(__xludf.DUMMYFUNCTION("""COMPUTED_VALUE"""),45673.66666666667)</f>
        <v>45673.66667</v>
      </c>
      <c r="N263" s="1">
        <f>IFERROR(__xludf.DUMMYFUNCTION("""COMPUTED_VALUE"""),2.8988001E7)</f>
        <v>28988001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IFERROR(__xludf.DUMMYFUNCTION("""COMPUTED_VALUE"""),2129.51)</f>
        <v>2129.51</v>
      </c>
      <c r="D264" s="2">
        <f>IFERROR(__xludf.DUMMYFUNCTION("""COMPUTED_VALUE"""),45674.66666666667)</f>
        <v>45674.66667</v>
      </c>
      <c r="E264" s="1">
        <f>IFERROR(__xludf.DUMMYFUNCTION("""COMPUTED_VALUE"""),2149.5)</f>
        <v>2149.5</v>
      </c>
      <c r="G264" s="2">
        <f>IFERROR(__xludf.DUMMYFUNCTION("""COMPUTED_VALUE"""),45674.66666666667)</f>
        <v>45674.66667</v>
      </c>
      <c r="H264" s="1">
        <f>IFERROR(__xludf.DUMMYFUNCTION("""COMPUTED_VALUE"""),2127.07)</f>
        <v>2127.07</v>
      </c>
      <c r="J264" s="2">
        <f>IFERROR(__xludf.DUMMYFUNCTION("""COMPUTED_VALUE"""),45674.66666666667)</f>
        <v>45674.66667</v>
      </c>
      <c r="K264" s="1">
        <f>IFERROR(__xludf.DUMMYFUNCTION("""COMPUTED_VALUE"""),2146.42)</f>
        <v>2146.42</v>
      </c>
      <c r="M264" s="2">
        <f>IFERROR(__xludf.DUMMYFUNCTION("""COMPUTED_VALUE"""),45674.66666666667)</f>
        <v>45674.66667</v>
      </c>
      <c r="N264" s="1">
        <f>IFERROR(__xludf.DUMMYFUNCTION("""COMPUTED_VALUE"""),3.6291224E7)</f>
        <v>36291224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IFERROR(__xludf.DUMMYFUNCTION("""COMPUTED_VALUE"""),2155.64)</f>
        <v>2155.64</v>
      </c>
      <c r="D265" s="2">
        <f>IFERROR(__xludf.DUMMYFUNCTION("""COMPUTED_VALUE"""),45678.66666666667)</f>
        <v>45678.66667</v>
      </c>
      <c r="E265" s="1">
        <f>IFERROR(__xludf.DUMMYFUNCTION("""COMPUTED_VALUE"""),2210.72)</f>
        <v>2210.72</v>
      </c>
      <c r="G265" s="2">
        <f>IFERROR(__xludf.DUMMYFUNCTION("""COMPUTED_VALUE"""),45678.66666666667)</f>
        <v>45678.66667</v>
      </c>
      <c r="H265" s="1">
        <f>IFERROR(__xludf.DUMMYFUNCTION("""COMPUTED_VALUE"""),2155.64)</f>
        <v>2155.64</v>
      </c>
      <c r="J265" s="2">
        <f>IFERROR(__xludf.DUMMYFUNCTION("""COMPUTED_VALUE"""),45678.66666666667)</f>
        <v>45678.66667</v>
      </c>
      <c r="K265" s="1">
        <f>IFERROR(__xludf.DUMMYFUNCTION("""COMPUTED_VALUE"""),2205.26)</f>
        <v>2205.26</v>
      </c>
      <c r="M265" s="2">
        <f>IFERROR(__xludf.DUMMYFUNCTION("""COMPUTED_VALUE"""),45678.66666666667)</f>
        <v>45678.66667</v>
      </c>
      <c r="N265" s="1">
        <f>IFERROR(__xludf.DUMMYFUNCTION("""COMPUTED_VALUE"""),4.0564043E7)</f>
        <v>40564043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IFERROR(__xludf.DUMMYFUNCTION("""COMPUTED_VALUE"""),2204.38)</f>
        <v>2204.38</v>
      </c>
      <c r="D266" s="2">
        <f>IFERROR(__xludf.DUMMYFUNCTION("""COMPUTED_VALUE"""),45679.66666666667)</f>
        <v>45679.66667</v>
      </c>
      <c r="E266" s="1">
        <f>IFERROR(__xludf.DUMMYFUNCTION("""COMPUTED_VALUE"""),2206.42)</f>
        <v>2206.42</v>
      </c>
      <c r="G266" s="2">
        <f>IFERROR(__xludf.DUMMYFUNCTION("""COMPUTED_VALUE"""),45679.66666666667)</f>
        <v>45679.66667</v>
      </c>
      <c r="H266" s="1">
        <f>IFERROR(__xludf.DUMMYFUNCTION("""COMPUTED_VALUE"""),2181.18)</f>
        <v>2181.18</v>
      </c>
      <c r="J266" s="2">
        <f>IFERROR(__xludf.DUMMYFUNCTION("""COMPUTED_VALUE"""),45679.66666666667)</f>
        <v>45679.66667</v>
      </c>
      <c r="K266" s="1">
        <f>IFERROR(__xludf.DUMMYFUNCTION("""COMPUTED_VALUE"""),2194.16)</f>
        <v>2194.16</v>
      </c>
      <c r="M266" s="2">
        <f>IFERROR(__xludf.DUMMYFUNCTION("""COMPUTED_VALUE"""),45679.66666666667)</f>
        <v>45679.66667</v>
      </c>
      <c r="N266" s="1">
        <f>IFERROR(__xludf.DUMMYFUNCTION("""COMPUTED_VALUE"""),3.4435534E7)</f>
        <v>34435534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IFERROR(__xludf.DUMMYFUNCTION("""COMPUTED_VALUE"""),2232.67)</f>
        <v>2232.67</v>
      </c>
      <c r="D267" s="2">
        <f>IFERROR(__xludf.DUMMYFUNCTION("""COMPUTED_VALUE"""),45680.66666666667)</f>
        <v>45680.66667</v>
      </c>
      <c r="E267" s="1">
        <f>IFERROR(__xludf.DUMMYFUNCTION("""COMPUTED_VALUE"""),2254.68)</f>
        <v>2254.68</v>
      </c>
      <c r="G267" s="2">
        <f>IFERROR(__xludf.DUMMYFUNCTION("""COMPUTED_VALUE"""),45680.66666666667)</f>
        <v>45680.66667</v>
      </c>
      <c r="H267" s="1">
        <f>IFERROR(__xludf.DUMMYFUNCTION("""COMPUTED_VALUE"""),2211.55)</f>
        <v>2211.55</v>
      </c>
      <c r="J267" s="2">
        <f>IFERROR(__xludf.DUMMYFUNCTION("""COMPUTED_VALUE"""),45680.66666666667)</f>
        <v>45680.66667</v>
      </c>
      <c r="K267" s="1">
        <f>IFERROR(__xludf.DUMMYFUNCTION("""COMPUTED_VALUE"""),2232.74)</f>
        <v>2232.74</v>
      </c>
      <c r="M267" s="2">
        <f>IFERROR(__xludf.DUMMYFUNCTION("""COMPUTED_VALUE"""),45680.66666666667)</f>
        <v>45680.66667</v>
      </c>
      <c r="N267" s="1">
        <f>IFERROR(__xludf.DUMMYFUNCTION("""COMPUTED_VALUE"""),4.298734E7)</f>
        <v>42987340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IFERROR(__xludf.DUMMYFUNCTION("""COMPUTED_VALUE"""),2231.8)</f>
        <v>2231.8</v>
      </c>
      <c r="D268" s="2">
        <f>IFERROR(__xludf.DUMMYFUNCTION("""COMPUTED_VALUE"""),45681.66666666667)</f>
        <v>45681.66667</v>
      </c>
      <c r="E268" s="1">
        <f>IFERROR(__xludf.DUMMYFUNCTION("""COMPUTED_VALUE"""),2231.8)</f>
        <v>2231.8</v>
      </c>
      <c r="G268" s="2">
        <f>IFERROR(__xludf.DUMMYFUNCTION("""COMPUTED_VALUE"""),45681.66666666667)</f>
        <v>45681.66667</v>
      </c>
      <c r="H268" s="1">
        <f>IFERROR(__xludf.DUMMYFUNCTION("""COMPUTED_VALUE"""),2207.06)</f>
        <v>2207.06</v>
      </c>
      <c r="J268" s="2">
        <f>IFERROR(__xludf.DUMMYFUNCTION("""COMPUTED_VALUE"""),45681.66666666667)</f>
        <v>45681.66667</v>
      </c>
      <c r="K268" s="1">
        <f>IFERROR(__xludf.DUMMYFUNCTION("""COMPUTED_VALUE"""),2210.54)</f>
        <v>2210.54</v>
      </c>
      <c r="M268" s="2">
        <f>IFERROR(__xludf.DUMMYFUNCTION("""COMPUTED_VALUE"""),45681.66666666667)</f>
        <v>45681.66667</v>
      </c>
      <c r="N268" s="1">
        <f>IFERROR(__xludf.DUMMYFUNCTION("""COMPUTED_VALUE"""),3.3940878E7)</f>
        <v>33940878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IFERROR(__xludf.DUMMYFUNCTION("""COMPUTED_VALUE"""),2197.5)</f>
        <v>2197.5</v>
      </c>
      <c r="D269" s="2">
        <f>IFERROR(__xludf.DUMMYFUNCTION("""COMPUTED_VALUE"""),45684.66666666667)</f>
        <v>45684.66667</v>
      </c>
      <c r="E269" s="1">
        <f>IFERROR(__xludf.DUMMYFUNCTION("""COMPUTED_VALUE"""),2216.13)</f>
        <v>2216.13</v>
      </c>
      <c r="G269" s="2">
        <f>IFERROR(__xludf.DUMMYFUNCTION("""COMPUTED_VALUE"""),45684.66666666667)</f>
        <v>45684.66667</v>
      </c>
      <c r="H269" s="1">
        <f>IFERROR(__xludf.DUMMYFUNCTION("""COMPUTED_VALUE"""),2186.45)</f>
        <v>2186.45</v>
      </c>
      <c r="J269" s="2">
        <f>IFERROR(__xludf.DUMMYFUNCTION("""COMPUTED_VALUE"""),45684.66666666667)</f>
        <v>45684.66667</v>
      </c>
      <c r="K269" s="1">
        <f>IFERROR(__xludf.DUMMYFUNCTION("""COMPUTED_VALUE"""),2199.9)</f>
        <v>2199.9</v>
      </c>
      <c r="M269" s="2">
        <f>IFERROR(__xludf.DUMMYFUNCTION("""COMPUTED_VALUE"""),45684.66666666667)</f>
        <v>45684.66667</v>
      </c>
      <c r="N269" s="1">
        <f>IFERROR(__xludf.DUMMYFUNCTION("""COMPUTED_VALUE"""),3.8529218E7)</f>
        <v>38529218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IFERROR(__xludf.DUMMYFUNCTION("""COMPUTED_VALUE"""),2216.01)</f>
        <v>2216.01</v>
      </c>
      <c r="D270" s="2">
        <f>IFERROR(__xludf.DUMMYFUNCTION("""COMPUTED_VALUE"""),45685.66666666667)</f>
        <v>45685.66667</v>
      </c>
      <c r="E270" s="1">
        <f>IFERROR(__xludf.DUMMYFUNCTION("""COMPUTED_VALUE"""),2226.22)</f>
        <v>2226.22</v>
      </c>
      <c r="G270" s="2">
        <f>IFERROR(__xludf.DUMMYFUNCTION("""COMPUTED_VALUE"""),45685.66666666667)</f>
        <v>45685.66667</v>
      </c>
      <c r="H270" s="1">
        <f>IFERROR(__xludf.DUMMYFUNCTION("""COMPUTED_VALUE"""),2179.1)</f>
        <v>2179.1</v>
      </c>
      <c r="J270" s="2">
        <f>IFERROR(__xludf.DUMMYFUNCTION("""COMPUTED_VALUE"""),45685.66666666667)</f>
        <v>45685.66667</v>
      </c>
      <c r="K270" s="1">
        <f>IFERROR(__xludf.DUMMYFUNCTION("""COMPUTED_VALUE"""),2185.81)</f>
        <v>2185.81</v>
      </c>
      <c r="M270" s="2">
        <f>IFERROR(__xludf.DUMMYFUNCTION("""COMPUTED_VALUE"""),45685.66666666667)</f>
        <v>45685.66667</v>
      </c>
      <c r="N270" s="1">
        <f>IFERROR(__xludf.DUMMYFUNCTION("""COMPUTED_VALUE"""),5.6738965E7)</f>
        <v>56738965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IFERROR(__xludf.DUMMYFUNCTION("""COMPUTED_VALUE"""),2190.88)</f>
        <v>2190.88</v>
      </c>
      <c r="D271" s="2">
        <f>IFERROR(__xludf.DUMMYFUNCTION("""COMPUTED_VALUE"""),45686.66666666667)</f>
        <v>45686.66667</v>
      </c>
      <c r="E271" s="1">
        <f>IFERROR(__xludf.DUMMYFUNCTION("""COMPUTED_VALUE"""),2202.04)</f>
        <v>2202.04</v>
      </c>
      <c r="G271" s="2">
        <f>IFERROR(__xludf.DUMMYFUNCTION("""COMPUTED_VALUE"""),45686.66666666667)</f>
        <v>45686.66667</v>
      </c>
      <c r="H271" s="1">
        <f>IFERROR(__xludf.DUMMYFUNCTION("""COMPUTED_VALUE"""),2168.11)</f>
        <v>2168.11</v>
      </c>
      <c r="J271" s="2">
        <f>IFERROR(__xludf.DUMMYFUNCTION("""COMPUTED_VALUE"""),45686.66666666667)</f>
        <v>45686.66667</v>
      </c>
      <c r="K271" s="1">
        <f>IFERROR(__xludf.DUMMYFUNCTION("""COMPUTED_VALUE"""),2171.94)</f>
        <v>2171.94</v>
      </c>
      <c r="M271" s="2">
        <f>IFERROR(__xludf.DUMMYFUNCTION("""COMPUTED_VALUE"""),45686.66666666667)</f>
        <v>45686.66667</v>
      </c>
      <c r="N271" s="1">
        <f>IFERROR(__xludf.DUMMYFUNCTION("""COMPUTED_VALUE"""),3.8727295E7)</f>
        <v>38727295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IFERROR(__xludf.DUMMYFUNCTION("""COMPUTED_VALUE"""),2174.69)</f>
        <v>2174.69</v>
      </c>
      <c r="D272" s="2">
        <f>IFERROR(__xludf.DUMMYFUNCTION("""COMPUTED_VALUE"""),45687.66666666667)</f>
        <v>45687.66667</v>
      </c>
      <c r="E272" s="1">
        <f>IFERROR(__xludf.DUMMYFUNCTION("""COMPUTED_VALUE"""),2222.25)</f>
        <v>2222.25</v>
      </c>
      <c r="G272" s="2">
        <f>IFERROR(__xludf.DUMMYFUNCTION("""COMPUTED_VALUE"""),45687.66666666667)</f>
        <v>45687.66667</v>
      </c>
      <c r="H272" s="1">
        <f>IFERROR(__xludf.DUMMYFUNCTION("""COMPUTED_VALUE"""),2174.69)</f>
        <v>2174.69</v>
      </c>
      <c r="J272" s="2">
        <f>IFERROR(__xludf.DUMMYFUNCTION("""COMPUTED_VALUE"""),45687.66666666667)</f>
        <v>45687.66667</v>
      </c>
      <c r="K272" s="1">
        <f>IFERROR(__xludf.DUMMYFUNCTION("""COMPUTED_VALUE"""),2221.24)</f>
        <v>2221.24</v>
      </c>
      <c r="M272" s="2">
        <f>IFERROR(__xludf.DUMMYFUNCTION("""COMPUTED_VALUE"""),45687.66666666667)</f>
        <v>45687.66667</v>
      </c>
      <c r="N272" s="1">
        <f>IFERROR(__xludf.DUMMYFUNCTION("""COMPUTED_VALUE"""),3.2848868E7)</f>
        <v>32848868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IFERROR(__xludf.DUMMYFUNCTION("""COMPUTED_VALUE"""),2221.71)</f>
        <v>2221.71</v>
      </c>
      <c r="D273" s="2">
        <f>IFERROR(__xludf.DUMMYFUNCTION("""COMPUTED_VALUE"""),45688.66666666667)</f>
        <v>45688.66667</v>
      </c>
      <c r="E273" s="1">
        <f>IFERROR(__xludf.DUMMYFUNCTION("""COMPUTED_VALUE"""),2232.77)</f>
        <v>2232.77</v>
      </c>
      <c r="G273" s="2">
        <f>IFERROR(__xludf.DUMMYFUNCTION("""COMPUTED_VALUE"""),45688.66666666667)</f>
        <v>45688.66667</v>
      </c>
      <c r="H273" s="1">
        <f>IFERROR(__xludf.DUMMYFUNCTION("""COMPUTED_VALUE"""),2207.86)</f>
        <v>2207.86</v>
      </c>
      <c r="J273" s="2">
        <f>IFERROR(__xludf.DUMMYFUNCTION("""COMPUTED_VALUE"""),45688.66666666667)</f>
        <v>45688.66667</v>
      </c>
      <c r="K273" s="1">
        <f>IFERROR(__xludf.DUMMYFUNCTION("""COMPUTED_VALUE"""),2211.91)</f>
        <v>2211.91</v>
      </c>
      <c r="M273" s="2">
        <f>IFERROR(__xludf.DUMMYFUNCTION("""COMPUTED_VALUE"""),45688.66666666667)</f>
        <v>45688.66667</v>
      </c>
      <c r="N273" s="1">
        <f>IFERROR(__xludf.DUMMYFUNCTION("""COMPUTED_VALUE"""),2.9972407E7)</f>
        <v>29972407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IFERROR(__xludf.DUMMYFUNCTION("""COMPUTED_VALUE"""),2209.52)</f>
        <v>2209.52</v>
      </c>
      <c r="D274" s="2">
        <f>IFERROR(__xludf.DUMMYFUNCTION("""COMPUTED_VALUE"""),45691.66666666667)</f>
        <v>45691.66667</v>
      </c>
      <c r="E274" s="1">
        <f>IFERROR(__xludf.DUMMYFUNCTION("""COMPUTED_VALUE"""),2221.96)</f>
        <v>2221.96</v>
      </c>
      <c r="G274" s="2">
        <f>IFERROR(__xludf.DUMMYFUNCTION("""COMPUTED_VALUE"""),45691.66666666667)</f>
        <v>45691.66667</v>
      </c>
      <c r="H274" s="1">
        <f>IFERROR(__xludf.DUMMYFUNCTION("""COMPUTED_VALUE"""),2179.66)</f>
        <v>2179.66</v>
      </c>
      <c r="J274" s="2">
        <f>IFERROR(__xludf.DUMMYFUNCTION("""COMPUTED_VALUE"""),45691.66666666667)</f>
        <v>45691.66667</v>
      </c>
      <c r="K274" s="1">
        <f>IFERROR(__xludf.DUMMYFUNCTION("""COMPUTED_VALUE"""),2212.23)</f>
        <v>2212.23</v>
      </c>
      <c r="M274" s="2">
        <f>IFERROR(__xludf.DUMMYFUNCTION("""COMPUTED_VALUE"""),45691.66666666667)</f>
        <v>45691.66667</v>
      </c>
      <c r="N274" s="1">
        <f>IFERROR(__xludf.DUMMYFUNCTION("""COMPUTED_VALUE"""),3.0927061E7)</f>
        <v>30927061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IFERROR(__xludf.DUMMYFUNCTION("""COMPUTED_VALUE"""),2199.98)</f>
        <v>2199.98</v>
      </c>
      <c r="D275" s="2">
        <f>IFERROR(__xludf.DUMMYFUNCTION("""COMPUTED_VALUE"""),45692.66666666667)</f>
        <v>45692.66667</v>
      </c>
      <c r="E275" s="1">
        <f>IFERROR(__xludf.DUMMYFUNCTION("""COMPUTED_VALUE"""),2215.87)</f>
        <v>2215.87</v>
      </c>
      <c r="G275" s="2">
        <f>IFERROR(__xludf.DUMMYFUNCTION("""COMPUTED_VALUE"""),45692.66666666667)</f>
        <v>45692.66667</v>
      </c>
      <c r="H275" s="1">
        <f>IFERROR(__xludf.DUMMYFUNCTION("""COMPUTED_VALUE"""),2187.43)</f>
        <v>2187.43</v>
      </c>
      <c r="J275" s="2">
        <f>IFERROR(__xludf.DUMMYFUNCTION("""COMPUTED_VALUE"""),45692.66666666667)</f>
        <v>45692.66667</v>
      </c>
      <c r="K275" s="1">
        <f>IFERROR(__xludf.DUMMYFUNCTION("""COMPUTED_VALUE"""),2194.05)</f>
        <v>2194.05</v>
      </c>
      <c r="M275" s="2">
        <f>IFERROR(__xludf.DUMMYFUNCTION("""COMPUTED_VALUE"""),45692.66666666667)</f>
        <v>45692.66667</v>
      </c>
      <c r="N275" s="1">
        <f>IFERROR(__xludf.DUMMYFUNCTION("""COMPUTED_VALUE"""),2.5708247E7)</f>
        <v>25708247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IFERROR(__xludf.DUMMYFUNCTION("""COMPUTED_VALUE"""),2197.22)</f>
        <v>2197.22</v>
      </c>
      <c r="D276" s="2">
        <f>IFERROR(__xludf.DUMMYFUNCTION("""COMPUTED_VALUE"""),45693.66666666667)</f>
        <v>45693.66667</v>
      </c>
      <c r="E276" s="1">
        <f>IFERROR(__xludf.DUMMYFUNCTION("""COMPUTED_VALUE"""),2214.27)</f>
        <v>2214.27</v>
      </c>
      <c r="G276" s="2">
        <f>IFERROR(__xludf.DUMMYFUNCTION("""COMPUTED_VALUE"""),45693.66666666667)</f>
        <v>45693.66667</v>
      </c>
      <c r="H276" s="1">
        <f>IFERROR(__xludf.DUMMYFUNCTION("""COMPUTED_VALUE"""),2194.56)</f>
        <v>2194.56</v>
      </c>
      <c r="J276" s="2">
        <f>IFERROR(__xludf.DUMMYFUNCTION("""COMPUTED_VALUE"""),45693.66666666667)</f>
        <v>45693.66667</v>
      </c>
      <c r="K276" s="1">
        <f>IFERROR(__xludf.DUMMYFUNCTION("""COMPUTED_VALUE"""),2210.32)</f>
        <v>2210.32</v>
      </c>
      <c r="M276" s="2">
        <f>IFERROR(__xludf.DUMMYFUNCTION("""COMPUTED_VALUE"""),45693.66666666667)</f>
        <v>45693.66667</v>
      </c>
      <c r="N276" s="1">
        <f>IFERROR(__xludf.DUMMYFUNCTION("""COMPUTED_VALUE"""),2.7620705E7)</f>
        <v>27620705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IFERROR(__xludf.DUMMYFUNCTION("""COMPUTED_VALUE"""),2211.05)</f>
        <v>2211.05</v>
      </c>
      <c r="D277" s="2">
        <f>IFERROR(__xludf.DUMMYFUNCTION("""COMPUTED_VALUE"""),45694.66666666667)</f>
        <v>45694.66667</v>
      </c>
      <c r="E277" s="1">
        <f>IFERROR(__xludf.DUMMYFUNCTION("""COMPUTED_VALUE"""),2216.92)</f>
        <v>2216.92</v>
      </c>
      <c r="G277" s="2">
        <f>IFERROR(__xludf.DUMMYFUNCTION("""COMPUTED_VALUE"""),45694.66666666667)</f>
        <v>45694.66667</v>
      </c>
      <c r="H277" s="1">
        <f>IFERROR(__xludf.DUMMYFUNCTION("""COMPUTED_VALUE"""),2186.89)</f>
        <v>2186.89</v>
      </c>
      <c r="J277" s="2">
        <f>IFERROR(__xludf.DUMMYFUNCTION("""COMPUTED_VALUE"""),45694.66666666667)</f>
        <v>45694.66667</v>
      </c>
      <c r="K277" s="1">
        <f>IFERROR(__xludf.DUMMYFUNCTION("""COMPUTED_VALUE"""),2210.96)</f>
        <v>2210.96</v>
      </c>
      <c r="M277" s="2">
        <f>IFERROR(__xludf.DUMMYFUNCTION("""COMPUTED_VALUE"""),45694.66666666667)</f>
        <v>45694.66667</v>
      </c>
      <c r="N277" s="1">
        <f>IFERROR(__xludf.DUMMYFUNCTION("""COMPUTED_VALUE"""),2.8711863E7)</f>
        <v>28711863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IFERROR(__xludf.DUMMYFUNCTION("""COMPUTED_VALUE"""),2216.83)</f>
        <v>2216.83</v>
      </c>
      <c r="D278" s="2">
        <f>IFERROR(__xludf.DUMMYFUNCTION("""COMPUTED_VALUE"""),45695.66666666667)</f>
        <v>45695.66667</v>
      </c>
      <c r="E278" s="1">
        <f>IFERROR(__xludf.DUMMYFUNCTION("""COMPUTED_VALUE"""),2224.18)</f>
        <v>2224.18</v>
      </c>
      <c r="G278" s="2">
        <f>IFERROR(__xludf.DUMMYFUNCTION("""COMPUTED_VALUE"""),45695.66666666667)</f>
        <v>45695.66667</v>
      </c>
      <c r="H278" s="1">
        <f>IFERROR(__xludf.DUMMYFUNCTION("""COMPUTED_VALUE"""),2199.98)</f>
        <v>2199.98</v>
      </c>
      <c r="J278" s="2">
        <f>IFERROR(__xludf.DUMMYFUNCTION("""COMPUTED_VALUE"""),45695.66666666667)</f>
        <v>45695.66667</v>
      </c>
      <c r="K278" s="1">
        <f>IFERROR(__xludf.DUMMYFUNCTION("""COMPUTED_VALUE"""),2204.18)</f>
        <v>2204.18</v>
      </c>
      <c r="M278" s="2">
        <f>IFERROR(__xludf.DUMMYFUNCTION("""COMPUTED_VALUE"""),45695.66666666667)</f>
        <v>45695.66667</v>
      </c>
      <c r="N278" s="1">
        <f>IFERROR(__xludf.DUMMYFUNCTION("""COMPUTED_VALUE"""),2.592258E7)</f>
        <v>25922580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IFERROR(__xludf.DUMMYFUNCTION("""COMPUTED_VALUE"""),2206.06)</f>
        <v>2206.06</v>
      </c>
      <c r="D279" s="2">
        <f>IFERROR(__xludf.DUMMYFUNCTION("""COMPUTED_VALUE"""),45698.66666666667)</f>
        <v>45698.66667</v>
      </c>
      <c r="E279" s="1">
        <f>IFERROR(__xludf.DUMMYFUNCTION("""COMPUTED_VALUE"""),2214.61)</f>
        <v>2214.61</v>
      </c>
      <c r="G279" s="2">
        <f>IFERROR(__xludf.DUMMYFUNCTION("""COMPUTED_VALUE"""),45698.66666666667)</f>
        <v>45698.66667</v>
      </c>
      <c r="H279" s="1">
        <f>IFERROR(__xludf.DUMMYFUNCTION("""COMPUTED_VALUE"""),2197.72)</f>
        <v>2197.72</v>
      </c>
      <c r="J279" s="2">
        <f>IFERROR(__xludf.DUMMYFUNCTION("""COMPUTED_VALUE"""),45698.66666666667)</f>
        <v>45698.66667</v>
      </c>
      <c r="K279" s="1">
        <f>IFERROR(__xludf.DUMMYFUNCTION("""COMPUTED_VALUE"""),2208.86)</f>
        <v>2208.86</v>
      </c>
      <c r="M279" s="2">
        <f>IFERROR(__xludf.DUMMYFUNCTION("""COMPUTED_VALUE"""),45698.66666666667)</f>
        <v>45698.66667</v>
      </c>
      <c r="N279" s="1">
        <f>IFERROR(__xludf.DUMMYFUNCTION("""COMPUTED_VALUE"""),2.4964317E7)</f>
        <v>24964317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IFERROR(__xludf.DUMMYFUNCTION("""COMPUTED_VALUE"""),2208.53)</f>
        <v>2208.53</v>
      </c>
      <c r="D280" s="2">
        <f>IFERROR(__xludf.DUMMYFUNCTION("""COMPUTED_VALUE"""),45699.66666666667)</f>
        <v>45699.66667</v>
      </c>
      <c r="E280" s="1">
        <f>IFERROR(__xludf.DUMMYFUNCTION("""COMPUTED_VALUE"""),2223.35)</f>
        <v>2223.35</v>
      </c>
      <c r="G280" s="2">
        <f>IFERROR(__xludf.DUMMYFUNCTION("""COMPUTED_VALUE"""),45699.66666666667)</f>
        <v>45699.66667</v>
      </c>
      <c r="H280" s="1">
        <f>IFERROR(__xludf.DUMMYFUNCTION("""COMPUTED_VALUE"""),2194.57)</f>
        <v>2194.57</v>
      </c>
      <c r="J280" s="2">
        <f>IFERROR(__xludf.DUMMYFUNCTION("""COMPUTED_VALUE"""),45699.66666666667)</f>
        <v>45699.66667</v>
      </c>
      <c r="K280" s="1">
        <f>IFERROR(__xludf.DUMMYFUNCTION("""COMPUTED_VALUE"""),2221.09)</f>
        <v>2221.09</v>
      </c>
      <c r="M280" s="2">
        <f>IFERROR(__xludf.DUMMYFUNCTION("""COMPUTED_VALUE"""),45699.66666666667)</f>
        <v>45699.66667</v>
      </c>
      <c r="N280" s="1">
        <f>IFERROR(__xludf.DUMMYFUNCTION("""COMPUTED_VALUE"""),2.1745838E7)</f>
        <v>21745838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IFERROR(__xludf.DUMMYFUNCTION("""COMPUTED_VALUE"""),2202.16)</f>
        <v>2202.16</v>
      </c>
      <c r="D281" s="2">
        <f>IFERROR(__xludf.DUMMYFUNCTION("""COMPUTED_VALUE"""),45700.66666666667)</f>
        <v>45700.66667</v>
      </c>
      <c r="E281" s="1">
        <f>IFERROR(__xludf.DUMMYFUNCTION("""COMPUTED_VALUE"""),2220.56)</f>
        <v>2220.56</v>
      </c>
      <c r="G281" s="2">
        <f>IFERROR(__xludf.DUMMYFUNCTION("""COMPUTED_VALUE"""),45700.66666666667)</f>
        <v>45700.66667</v>
      </c>
      <c r="H281" s="1">
        <f>IFERROR(__xludf.DUMMYFUNCTION("""COMPUTED_VALUE"""),2197.94)</f>
        <v>2197.94</v>
      </c>
      <c r="J281" s="2">
        <f>IFERROR(__xludf.DUMMYFUNCTION("""COMPUTED_VALUE"""),45700.66666666667)</f>
        <v>45700.66667</v>
      </c>
      <c r="K281" s="1">
        <f>IFERROR(__xludf.DUMMYFUNCTION("""COMPUTED_VALUE"""),2209.81)</f>
        <v>2209.81</v>
      </c>
      <c r="M281" s="2">
        <f>IFERROR(__xludf.DUMMYFUNCTION("""COMPUTED_VALUE"""),45700.66666666667)</f>
        <v>45700.66667</v>
      </c>
      <c r="N281" s="1">
        <f>IFERROR(__xludf.DUMMYFUNCTION("""COMPUTED_VALUE"""),3.1406991E7)</f>
        <v>31406991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IFERROR(__xludf.DUMMYFUNCTION("""COMPUTED_VALUE"""),2208.93)</f>
        <v>2208.93</v>
      </c>
      <c r="D282" s="2">
        <f>IFERROR(__xludf.DUMMYFUNCTION("""COMPUTED_VALUE"""),45701.66666666667)</f>
        <v>45701.66667</v>
      </c>
      <c r="E282" s="1">
        <f>IFERROR(__xludf.DUMMYFUNCTION("""COMPUTED_VALUE"""),2216.6)</f>
        <v>2216.6</v>
      </c>
      <c r="G282" s="2">
        <f>IFERROR(__xludf.DUMMYFUNCTION("""COMPUTED_VALUE"""),45701.66666666667)</f>
        <v>45701.66667</v>
      </c>
      <c r="H282" s="1">
        <f>IFERROR(__xludf.DUMMYFUNCTION("""COMPUTED_VALUE"""),2184.27)</f>
        <v>2184.27</v>
      </c>
      <c r="J282" s="2">
        <f>IFERROR(__xludf.DUMMYFUNCTION("""COMPUTED_VALUE"""),45701.66666666667)</f>
        <v>45701.66667</v>
      </c>
      <c r="K282" s="1">
        <f>IFERROR(__xludf.DUMMYFUNCTION("""COMPUTED_VALUE"""),2188.97)</f>
        <v>2188.97</v>
      </c>
      <c r="M282" s="2">
        <f>IFERROR(__xludf.DUMMYFUNCTION("""COMPUTED_VALUE"""),45701.66666666667)</f>
        <v>45701.66667</v>
      </c>
      <c r="N282" s="1">
        <f>IFERROR(__xludf.DUMMYFUNCTION("""COMPUTED_VALUE"""),3.6360669E7)</f>
        <v>36360669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IFERROR(__xludf.DUMMYFUNCTION("""COMPUTED_VALUE"""),2190.13)</f>
        <v>2190.13</v>
      </c>
      <c r="D283" s="2">
        <f>IFERROR(__xludf.DUMMYFUNCTION("""COMPUTED_VALUE"""),45702.66666666667)</f>
        <v>45702.66667</v>
      </c>
      <c r="E283" s="1">
        <f>IFERROR(__xludf.DUMMYFUNCTION("""COMPUTED_VALUE"""),2190.13)</f>
        <v>2190.13</v>
      </c>
      <c r="G283" s="2">
        <f>IFERROR(__xludf.DUMMYFUNCTION("""COMPUTED_VALUE"""),45702.66666666667)</f>
        <v>45702.66667</v>
      </c>
      <c r="H283" s="1">
        <f>IFERROR(__xludf.DUMMYFUNCTION("""COMPUTED_VALUE"""),2154.21)</f>
        <v>2154.21</v>
      </c>
      <c r="J283" s="2">
        <f>IFERROR(__xludf.DUMMYFUNCTION("""COMPUTED_VALUE"""),45702.66666666667)</f>
        <v>45702.66667</v>
      </c>
      <c r="K283" s="1">
        <f>IFERROR(__xludf.DUMMYFUNCTION("""COMPUTED_VALUE"""),2166.38)</f>
        <v>2166.38</v>
      </c>
      <c r="M283" s="2">
        <f>IFERROR(__xludf.DUMMYFUNCTION("""COMPUTED_VALUE"""),45702.66666666667)</f>
        <v>45702.66667</v>
      </c>
      <c r="N283" s="1">
        <f>IFERROR(__xludf.DUMMYFUNCTION("""COMPUTED_VALUE"""),3.8322211E7)</f>
        <v>38322211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IFERROR(__xludf.DUMMYFUNCTION("""COMPUTED_VALUE"""),2176.69)</f>
        <v>2176.69</v>
      </c>
      <c r="D284" s="2">
        <f>IFERROR(__xludf.DUMMYFUNCTION("""COMPUTED_VALUE"""),45706.66666666667)</f>
        <v>45706.66667</v>
      </c>
      <c r="E284" s="1">
        <f>IFERROR(__xludf.DUMMYFUNCTION("""COMPUTED_VALUE"""),2202.5)</f>
        <v>2202.5</v>
      </c>
      <c r="G284" s="2">
        <f>IFERROR(__xludf.DUMMYFUNCTION("""COMPUTED_VALUE"""),45706.66666666667)</f>
        <v>45706.66667</v>
      </c>
      <c r="H284" s="1">
        <f>IFERROR(__xludf.DUMMYFUNCTION("""COMPUTED_VALUE"""),2176.69)</f>
        <v>2176.69</v>
      </c>
      <c r="J284" s="2">
        <f>IFERROR(__xludf.DUMMYFUNCTION("""COMPUTED_VALUE"""),45706.66666666667)</f>
        <v>45706.66667</v>
      </c>
      <c r="K284" s="1">
        <f>IFERROR(__xludf.DUMMYFUNCTION("""COMPUTED_VALUE"""),2184.36)</f>
        <v>2184.36</v>
      </c>
      <c r="M284" s="2">
        <f>IFERROR(__xludf.DUMMYFUNCTION("""COMPUTED_VALUE"""),45706.66666666667)</f>
        <v>45706.66667</v>
      </c>
      <c r="N284" s="1">
        <f>IFERROR(__xludf.DUMMYFUNCTION("""COMPUTED_VALUE"""),3.6234346E7)</f>
        <v>36234346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IFERROR(__xludf.DUMMYFUNCTION("""COMPUTED_VALUE"""),2186.58)</f>
        <v>2186.58</v>
      </c>
      <c r="D285" s="2">
        <f>IFERROR(__xludf.DUMMYFUNCTION("""COMPUTED_VALUE"""),45707.66666666667)</f>
        <v>45707.66667</v>
      </c>
      <c r="E285" s="1">
        <f>IFERROR(__xludf.DUMMYFUNCTION("""COMPUTED_VALUE"""),2202.04)</f>
        <v>2202.04</v>
      </c>
      <c r="G285" s="2">
        <f>IFERROR(__xludf.DUMMYFUNCTION("""COMPUTED_VALUE"""),45707.66666666667)</f>
        <v>45707.66667</v>
      </c>
      <c r="H285" s="1">
        <f>IFERROR(__xludf.DUMMYFUNCTION("""COMPUTED_VALUE"""),2174.12)</f>
        <v>2174.12</v>
      </c>
      <c r="J285" s="2">
        <f>IFERROR(__xludf.DUMMYFUNCTION("""COMPUTED_VALUE"""),45707.66666666667)</f>
        <v>45707.66667</v>
      </c>
      <c r="K285" s="1">
        <f>IFERROR(__xludf.DUMMYFUNCTION("""COMPUTED_VALUE"""),2183.26)</f>
        <v>2183.26</v>
      </c>
      <c r="M285" s="2">
        <f>IFERROR(__xludf.DUMMYFUNCTION("""COMPUTED_VALUE"""),45707.66666666667)</f>
        <v>45707.66667</v>
      </c>
      <c r="N285" s="1">
        <f>IFERROR(__xludf.DUMMYFUNCTION("""COMPUTED_VALUE"""),3.4529401E7)</f>
        <v>34529401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IFERROR(__xludf.DUMMYFUNCTION("""COMPUTED_VALUE"""),2177.94)</f>
        <v>2177.94</v>
      </c>
      <c r="D286" s="2">
        <f>IFERROR(__xludf.DUMMYFUNCTION("""COMPUTED_VALUE"""),45708.66666666667)</f>
        <v>45708.66667</v>
      </c>
      <c r="E286" s="1">
        <f>IFERROR(__xludf.DUMMYFUNCTION("""COMPUTED_VALUE"""),2177.94)</f>
        <v>2177.94</v>
      </c>
      <c r="G286" s="2">
        <f>IFERROR(__xludf.DUMMYFUNCTION("""COMPUTED_VALUE"""),45708.66666666667)</f>
        <v>45708.66667</v>
      </c>
      <c r="H286" s="1">
        <f>IFERROR(__xludf.DUMMYFUNCTION("""COMPUTED_VALUE"""),2140.78)</f>
        <v>2140.78</v>
      </c>
      <c r="J286" s="2">
        <f>IFERROR(__xludf.DUMMYFUNCTION("""COMPUTED_VALUE"""),45708.66666666667)</f>
        <v>45708.66667</v>
      </c>
      <c r="K286" s="1">
        <f>IFERROR(__xludf.DUMMYFUNCTION("""COMPUTED_VALUE"""),2162.66)</f>
        <v>2162.66</v>
      </c>
      <c r="M286" s="2">
        <f>IFERROR(__xludf.DUMMYFUNCTION("""COMPUTED_VALUE"""),45708.66666666667)</f>
        <v>45708.66667</v>
      </c>
      <c r="N286" s="1">
        <f>IFERROR(__xludf.DUMMYFUNCTION("""COMPUTED_VALUE"""),3.0712713E7)</f>
        <v>30712713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IFERROR(__xludf.DUMMYFUNCTION("""COMPUTED_VALUE"""),2164.35)</f>
        <v>2164.35</v>
      </c>
      <c r="D287" s="2">
        <f>IFERROR(__xludf.DUMMYFUNCTION("""COMPUTED_VALUE"""),45709.66666666667)</f>
        <v>45709.66667</v>
      </c>
      <c r="E287" s="1">
        <f>IFERROR(__xludf.DUMMYFUNCTION("""COMPUTED_VALUE"""),2165.02)</f>
        <v>2165.02</v>
      </c>
      <c r="G287" s="2">
        <f>IFERROR(__xludf.DUMMYFUNCTION("""COMPUTED_VALUE"""),45709.66666666667)</f>
        <v>45709.66667</v>
      </c>
      <c r="H287" s="1">
        <f>IFERROR(__xludf.DUMMYFUNCTION("""COMPUTED_VALUE"""),2108.83)</f>
        <v>2108.83</v>
      </c>
      <c r="J287" s="2">
        <f>IFERROR(__xludf.DUMMYFUNCTION("""COMPUTED_VALUE"""),45709.66666666667)</f>
        <v>45709.66667</v>
      </c>
      <c r="K287" s="1">
        <f>IFERROR(__xludf.DUMMYFUNCTION("""COMPUTED_VALUE"""),2117.71)</f>
        <v>2117.71</v>
      </c>
      <c r="M287" s="2">
        <f>IFERROR(__xludf.DUMMYFUNCTION("""COMPUTED_VALUE"""),45709.66666666667)</f>
        <v>45709.66667</v>
      </c>
      <c r="N287" s="1">
        <f>IFERROR(__xludf.DUMMYFUNCTION("""COMPUTED_VALUE"""),3.7313771E7)</f>
        <v>37313771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IFERROR(__xludf.DUMMYFUNCTION("""COMPUTED_VALUE"""),2124.79)</f>
        <v>2124.79</v>
      </c>
      <c r="D288" s="2">
        <f>IFERROR(__xludf.DUMMYFUNCTION("""COMPUTED_VALUE"""),45712.66666666667)</f>
        <v>45712.66667</v>
      </c>
      <c r="E288" s="1">
        <f>IFERROR(__xludf.DUMMYFUNCTION("""COMPUTED_VALUE"""),2145.19)</f>
        <v>2145.19</v>
      </c>
      <c r="G288" s="2">
        <f>IFERROR(__xludf.DUMMYFUNCTION("""COMPUTED_VALUE"""),45712.66666666667)</f>
        <v>45712.66667</v>
      </c>
      <c r="H288" s="1">
        <f>IFERROR(__xludf.DUMMYFUNCTION("""COMPUTED_VALUE"""),2117.54)</f>
        <v>2117.54</v>
      </c>
      <c r="J288" s="2">
        <f>IFERROR(__xludf.DUMMYFUNCTION("""COMPUTED_VALUE"""),45712.66666666667)</f>
        <v>45712.66667</v>
      </c>
      <c r="K288" s="1">
        <f>IFERROR(__xludf.DUMMYFUNCTION("""COMPUTED_VALUE"""),2128.31)</f>
        <v>2128.31</v>
      </c>
      <c r="M288" s="2">
        <f>IFERROR(__xludf.DUMMYFUNCTION("""COMPUTED_VALUE"""),45712.66666666667)</f>
        <v>45712.66667</v>
      </c>
      <c r="N288" s="1">
        <f>IFERROR(__xludf.DUMMYFUNCTION("""COMPUTED_VALUE"""),3.4709512E7)</f>
        <v>34709512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IFERROR(__xludf.DUMMYFUNCTION("""COMPUTED_VALUE"""),2133.24)</f>
        <v>2133.24</v>
      </c>
      <c r="D289" s="2">
        <f>IFERROR(__xludf.DUMMYFUNCTION("""COMPUTED_VALUE"""),45713.66666666667)</f>
        <v>45713.66667</v>
      </c>
      <c r="E289" s="1">
        <f>IFERROR(__xludf.DUMMYFUNCTION("""COMPUTED_VALUE"""),2150.8)</f>
        <v>2150.8</v>
      </c>
      <c r="G289" s="2">
        <f>IFERROR(__xludf.DUMMYFUNCTION("""COMPUTED_VALUE"""),45713.66666666667)</f>
        <v>45713.66667</v>
      </c>
      <c r="H289" s="1">
        <f>IFERROR(__xludf.DUMMYFUNCTION("""COMPUTED_VALUE"""),2119.49)</f>
        <v>2119.49</v>
      </c>
      <c r="J289" s="2">
        <f>IFERROR(__xludf.DUMMYFUNCTION("""COMPUTED_VALUE"""),45713.66666666667)</f>
        <v>45713.66667</v>
      </c>
      <c r="K289" s="1">
        <f>IFERROR(__xludf.DUMMYFUNCTION("""COMPUTED_VALUE"""),2146.57)</f>
        <v>2146.57</v>
      </c>
      <c r="M289" s="2">
        <f>IFERROR(__xludf.DUMMYFUNCTION("""COMPUTED_VALUE"""),45713.66666666667)</f>
        <v>45713.66667</v>
      </c>
      <c r="N289" s="1">
        <f>IFERROR(__xludf.DUMMYFUNCTION("""COMPUTED_VALUE"""),3.195498E7)</f>
        <v>31954980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IFERROR(__xludf.DUMMYFUNCTION("""COMPUTED_VALUE"""),2167.59)</f>
        <v>2167.59</v>
      </c>
      <c r="D290" s="2">
        <f>IFERROR(__xludf.DUMMYFUNCTION("""COMPUTED_VALUE"""),45714.66666666667)</f>
        <v>45714.66667</v>
      </c>
      <c r="E290" s="1">
        <f>IFERROR(__xludf.DUMMYFUNCTION("""COMPUTED_VALUE"""),2179.01)</f>
        <v>2179.01</v>
      </c>
      <c r="G290" s="2">
        <f>IFERROR(__xludf.DUMMYFUNCTION("""COMPUTED_VALUE"""),45714.66666666667)</f>
        <v>45714.66667</v>
      </c>
      <c r="H290" s="1">
        <f>IFERROR(__xludf.DUMMYFUNCTION("""COMPUTED_VALUE"""),2147.48)</f>
        <v>2147.48</v>
      </c>
      <c r="J290" s="2">
        <f>IFERROR(__xludf.DUMMYFUNCTION("""COMPUTED_VALUE"""),45714.66666666667)</f>
        <v>45714.66667</v>
      </c>
      <c r="K290" s="1">
        <f>IFERROR(__xludf.DUMMYFUNCTION("""COMPUTED_VALUE"""),2151.44)</f>
        <v>2151.44</v>
      </c>
      <c r="M290" s="2">
        <f>IFERROR(__xludf.DUMMYFUNCTION("""COMPUTED_VALUE"""),45714.66666666667)</f>
        <v>45714.66667</v>
      </c>
      <c r="N290" s="1">
        <f>IFERROR(__xludf.DUMMYFUNCTION("""COMPUTED_VALUE"""),3.0284888E7)</f>
        <v>30284888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IFERROR(__xludf.DUMMYFUNCTION("""COMPUTED_VALUE"""),2168.45)</f>
        <v>2168.45</v>
      </c>
      <c r="D291" s="2">
        <f>IFERROR(__xludf.DUMMYFUNCTION("""COMPUTED_VALUE"""),45715.66666666667)</f>
        <v>45715.66667</v>
      </c>
      <c r="E291" s="1">
        <f>IFERROR(__xludf.DUMMYFUNCTION("""COMPUTED_VALUE"""),2188.2)</f>
        <v>2188.2</v>
      </c>
      <c r="G291" s="2">
        <f>IFERROR(__xludf.DUMMYFUNCTION("""COMPUTED_VALUE"""),45715.66666666667)</f>
        <v>45715.66667</v>
      </c>
      <c r="H291" s="1">
        <f>IFERROR(__xludf.DUMMYFUNCTION("""COMPUTED_VALUE"""),2159.01)</f>
        <v>2159.01</v>
      </c>
      <c r="J291" s="2">
        <f>IFERROR(__xludf.DUMMYFUNCTION("""COMPUTED_VALUE"""),45715.66666666667)</f>
        <v>45715.66667</v>
      </c>
      <c r="K291" s="1">
        <f>IFERROR(__xludf.DUMMYFUNCTION("""COMPUTED_VALUE"""),2168.61)</f>
        <v>2168.61</v>
      </c>
      <c r="M291" s="2">
        <f>IFERROR(__xludf.DUMMYFUNCTION("""COMPUTED_VALUE"""),45715.66666666667)</f>
        <v>45715.66667</v>
      </c>
      <c r="N291" s="1">
        <f>IFERROR(__xludf.DUMMYFUNCTION("""COMPUTED_VALUE"""),2.9562197E7)</f>
        <v>29562197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IFERROR(__xludf.DUMMYFUNCTION("""COMPUTED_VALUE"""),2173.59)</f>
        <v>2173.59</v>
      </c>
      <c r="D292" s="2">
        <f>IFERROR(__xludf.DUMMYFUNCTION("""COMPUTED_VALUE"""),45716.66666666667)</f>
        <v>45716.66667</v>
      </c>
      <c r="E292" s="1">
        <f>IFERROR(__xludf.DUMMYFUNCTION("""COMPUTED_VALUE"""),2203.52)</f>
        <v>2203.52</v>
      </c>
      <c r="G292" s="2">
        <f>IFERROR(__xludf.DUMMYFUNCTION("""COMPUTED_VALUE"""),45716.66666666667)</f>
        <v>45716.66667</v>
      </c>
      <c r="H292" s="1">
        <f>IFERROR(__xludf.DUMMYFUNCTION("""COMPUTED_VALUE"""),2166.43)</f>
        <v>2166.43</v>
      </c>
      <c r="J292" s="2">
        <f>IFERROR(__xludf.DUMMYFUNCTION("""COMPUTED_VALUE"""),45716.66666666667)</f>
        <v>45716.66667</v>
      </c>
      <c r="K292" s="1">
        <f>IFERROR(__xludf.DUMMYFUNCTION("""COMPUTED_VALUE"""),2201.41)</f>
        <v>2201.41</v>
      </c>
      <c r="M292" s="2">
        <f>IFERROR(__xludf.DUMMYFUNCTION("""COMPUTED_VALUE"""),45716.66666666667)</f>
        <v>45716.66667</v>
      </c>
      <c r="N292" s="1">
        <f>IFERROR(__xludf.DUMMYFUNCTION("""COMPUTED_VALUE"""),3.8435696E7)</f>
        <v>38435696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IFERROR(__xludf.DUMMYFUNCTION("""COMPUTED_VALUE"""),2204.48)</f>
        <v>2204.48</v>
      </c>
      <c r="D293" s="2">
        <f>IFERROR(__xludf.DUMMYFUNCTION("""COMPUTED_VALUE"""),45719.66666666667)</f>
        <v>45719.66667</v>
      </c>
      <c r="E293" s="1">
        <f>IFERROR(__xludf.DUMMYFUNCTION("""COMPUTED_VALUE"""),2228.78)</f>
        <v>2228.78</v>
      </c>
      <c r="G293" s="2">
        <f>IFERROR(__xludf.DUMMYFUNCTION("""COMPUTED_VALUE"""),45719.66666666667)</f>
        <v>45719.66667</v>
      </c>
      <c r="H293" s="1">
        <f>IFERROR(__xludf.DUMMYFUNCTION("""COMPUTED_VALUE"""),2172.64)</f>
        <v>2172.64</v>
      </c>
      <c r="J293" s="2">
        <f>IFERROR(__xludf.DUMMYFUNCTION("""COMPUTED_VALUE"""),45719.66666666667)</f>
        <v>45719.66667</v>
      </c>
      <c r="K293" s="1">
        <f>IFERROR(__xludf.DUMMYFUNCTION("""COMPUTED_VALUE"""),2183.3)</f>
        <v>2183.3</v>
      </c>
      <c r="M293" s="2">
        <f>IFERROR(__xludf.DUMMYFUNCTION("""COMPUTED_VALUE"""),45719.66666666667)</f>
        <v>45719.66667</v>
      </c>
      <c r="N293" s="1">
        <f>IFERROR(__xludf.DUMMYFUNCTION("""COMPUTED_VALUE"""),3.3031263E7)</f>
        <v>33031263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IFERROR(__xludf.DUMMYFUNCTION("""COMPUTED_VALUE"""),2176.22)</f>
        <v>2176.22</v>
      </c>
      <c r="D294" s="2">
        <f>IFERROR(__xludf.DUMMYFUNCTION("""COMPUTED_VALUE"""),45720.66666666667)</f>
        <v>45720.66667</v>
      </c>
      <c r="E294" s="1">
        <f>IFERROR(__xludf.DUMMYFUNCTION("""COMPUTED_VALUE"""),2176.22)</f>
        <v>2176.22</v>
      </c>
      <c r="G294" s="2">
        <f>IFERROR(__xludf.DUMMYFUNCTION("""COMPUTED_VALUE"""),45720.66666666667)</f>
        <v>45720.66667</v>
      </c>
      <c r="H294" s="1">
        <f>IFERROR(__xludf.DUMMYFUNCTION("""COMPUTED_VALUE"""),2118.22)</f>
        <v>2118.22</v>
      </c>
      <c r="J294" s="2">
        <f>IFERROR(__xludf.DUMMYFUNCTION("""COMPUTED_VALUE"""),45720.66666666667)</f>
        <v>45720.66667</v>
      </c>
      <c r="K294" s="1">
        <f>IFERROR(__xludf.DUMMYFUNCTION("""COMPUTED_VALUE"""),2129.2)</f>
        <v>2129.2</v>
      </c>
      <c r="M294" s="2">
        <f>IFERROR(__xludf.DUMMYFUNCTION("""COMPUTED_VALUE"""),45720.66666666667)</f>
        <v>45720.66667</v>
      </c>
      <c r="N294" s="1">
        <f>IFERROR(__xludf.DUMMYFUNCTION("""COMPUTED_VALUE"""),5.1940396E7)</f>
        <v>51940396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IFERROR(__xludf.DUMMYFUNCTION("""COMPUTED_VALUE"""),2133.08)</f>
        <v>2133.08</v>
      </c>
      <c r="D295" s="2">
        <f>IFERROR(__xludf.DUMMYFUNCTION("""COMPUTED_VALUE"""),45721.66666666667)</f>
        <v>45721.66667</v>
      </c>
      <c r="E295" s="1">
        <f>IFERROR(__xludf.DUMMYFUNCTION("""COMPUTED_VALUE"""),2185.53)</f>
        <v>2185.53</v>
      </c>
      <c r="G295" s="2">
        <f>IFERROR(__xludf.DUMMYFUNCTION("""COMPUTED_VALUE"""),45721.66666666667)</f>
        <v>45721.66667</v>
      </c>
      <c r="H295" s="1">
        <f>IFERROR(__xludf.DUMMYFUNCTION("""COMPUTED_VALUE"""),2133.08)</f>
        <v>2133.08</v>
      </c>
      <c r="J295" s="2">
        <f>IFERROR(__xludf.DUMMYFUNCTION("""COMPUTED_VALUE"""),45721.66666666667)</f>
        <v>45721.66667</v>
      </c>
      <c r="K295" s="1">
        <f>IFERROR(__xludf.DUMMYFUNCTION("""COMPUTED_VALUE"""),2175.62)</f>
        <v>2175.62</v>
      </c>
      <c r="M295" s="2">
        <f>IFERROR(__xludf.DUMMYFUNCTION("""COMPUTED_VALUE"""),45721.66666666667)</f>
        <v>45721.66667</v>
      </c>
      <c r="N295" s="1">
        <f>IFERROR(__xludf.DUMMYFUNCTION("""COMPUTED_VALUE"""),3.9285006E7)</f>
        <v>39285006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IFERROR(__xludf.DUMMYFUNCTION("""COMPUTED_VALUE"""),2164.52)</f>
        <v>2164.52</v>
      </c>
      <c r="D296" s="2">
        <f>IFERROR(__xludf.DUMMYFUNCTION("""COMPUTED_VALUE"""),45722.66666666667)</f>
        <v>45722.66667</v>
      </c>
      <c r="E296" s="1">
        <f>IFERROR(__xludf.DUMMYFUNCTION("""COMPUTED_VALUE"""),2164.52)</f>
        <v>2164.52</v>
      </c>
      <c r="G296" s="2">
        <f>IFERROR(__xludf.DUMMYFUNCTION("""COMPUTED_VALUE"""),45722.66666666667)</f>
        <v>45722.66667</v>
      </c>
      <c r="H296" s="1">
        <f>IFERROR(__xludf.DUMMYFUNCTION("""COMPUTED_VALUE"""),2118.7)</f>
        <v>2118.7</v>
      </c>
      <c r="J296" s="2">
        <f>IFERROR(__xludf.DUMMYFUNCTION("""COMPUTED_VALUE"""),45722.66666666667)</f>
        <v>45722.66667</v>
      </c>
      <c r="K296" s="1">
        <f>IFERROR(__xludf.DUMMYFUNCTION("""COMPUTED_VALUE"""),2135.39)</f>
        <v>2135.39</v>
      </c>
      <c r="M296" s="2">
        <f>IFERROR(__xludf.DUMMYFUNCTION("""COMPUTED_VALUE"""),45722.66666666667)</f>
        <v>45722.66667</v>
      </c>
      <c r="N296" s="1">
        <f>IFERROR(__xludf.DUMMYFUNCTION("""COMPUTED_VALUE"""),3.560007E7)</f>
        <v>35600070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IFERROR(__xludf.DUMMYFUNCTION("""COMPUTED_VALUE"""),2127.09)</f>
        <v>2127.09</v>
      </c>
      <c r="D297" s="2">
        <f>IFERROR(__xludf.DUMMYFUNCTION("""COMPUTED_VALUE"""),45723.66666666667)</f>
        <v>45723.66667</v>
      </c>
      <c r="E297" s="1">
        <f>IFERROR(__xludf.DUMMYFUNCTION("""COMPUTED_VALUE"""),2149.44)</f>
        <v>2149.44</v>
      </c>
      <c r="G297" s="2">
        <f>IFERROR(__xludf.DUMMYFUNCTION("""COMPUTED_VALUE"""),45723.66666666667)</f>
        <v>45723.66667</v>
      </c>
      <c r="H297" s="1">
        <f>IFERROR(__xludf.DUMMYFUNCTION("""COMPUTED_VALUE"""),2100.44)</f>
        <v>2100.44</v>
      </c>
      <c r="J297" s="2">
        <f>IFERROR(__xludf.DUMMYFUNCTION("""COMPUTED_VALUE"""),45723.66666666667)</f>
        <v>45723.66667</v>
      </c>
      <c r="K297" s="1">
        <f>IFERROR(__xludf.DUMMYFUNCTION("""COMPUTED_VALUE"""),2143.25)</f>
        <v>2143.25</v>
      </c>
      <c r="M297" s="2">
        <f>IFERROR(__xludf.DUMMYFUNCTION("""COMPUTED_VALUE"""),45723.66666666667)</f>
        <v>45723.66667</v>
      </c>
      <c r="N297" s="1">
        <f>IFERROR(__xludf.DUMMYFUNCTION("""COMPUTED_VALUE"""),4.754312E7)</f>
        <v>47543120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IFERROR(__xludf.DUMMYFUNCTION("""COMPUTED_VALUE"""),2127.56)</f>
        <v>2127.56</v>
      </c>
      <c r="D298" s="2">
        <f>IFERROR(__xludf.DUMMYFUNCTION("""COMPUTED_VALUE"""),45726.66666666667)</f>
        <v>45726.66667</v>
      </c>
      <c r="E298" s="1">
        <f>IFERROR(__xludf.DUMMYFUNCTION("""COMPUTED_VALUE"""),2152.72)</f>
        <v>2152.72</v>
      </c>
      <c r="G298" s="2">
        <f>IFERROR(__xludf.DUMMYFUNCTION("""COMPUTED_VALUE"""),45726.66666666667)</f>
        <v>45726.66667</v>
      </c>
      <c r="H298" s="1">
        <f>IFERROR(__xludf.DUMMYFUNCTION("""COMPUTED_VALUE"""),2107.68)</f>
        <v>2107.68</v>
      </c>
      <c r="J298" s="2">
        <f>IFERROR(__xludf.DUMMYFUNCTION("""COMPUTED_VALUE"""),45726.66666666667)</f>
        <v>45726.66667</v>
      </c>
      <c r="K298" s="1">
        <f>IFERROR(__xludf.DUMMYFUNCTION("""COMPUTED_VALUE"""),2127.21)</f>
        <v>2127.21</v>
      </c>
      <c r="M298" s="2">
        <f>IFERROR(__xludf.DUMMYFUNCTION("""COMPUTED_VALUE"""),45726.66666666667)</f>
        <v>45726.66667</v>
      </c>
      <c r="N298" s="1">
        <f>IFERROR(__xludf.DUMMYFUNCTION("""COMPUTED_VALUE"""),4.2123635E7)</f>
        <v>42123635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IFERROR(__xludf.DUMMYFUNCTION("""COMPUTED_VALUE"""),2126.65)</f>
        <v>2126.65</v>
      </c>
      <c r="D299" s="2">
        <f>IFERROR(__xludf.DUMMYFUNCTION("""COMPUTED_VALUE"""),45727.66666666667)</f>
        <v>45727.66667</v>
      </c>
      <c r="E299" s="1">
        <f>IFERROR(__xludf.DUMMYFUNCTION("""COMPUTED_VALUE"""),2139.66)</f>
        <v>2139.66</v>
      </c>
      <c r="G299" s="2">
        <f>IFERROR(__xludf.DUMMYFUNCTION("""COMPUTED_VALUE"""),45727.66666666667)</f>
        <v>45727.66667</v>
      </c>
      <c r="H299" s="1">
        <f>IFERROR(__xludf.DUMMYFUNCTION("""COMPUTED_VALUE"""),2095.71)</f>
        <v>2095.71</v>
      </c>
      <c r="J299" s="2">
        <f>IFERROR(__xludf.DUMMYFUNCTION("""COMPUTED_VALUE"""),45727.66666666667)</f>
        <v>45727.66667</v>
      </c>
      <c r="K299" s="1">
        <f>IFERROR(__xludf.DUMMYFUNCTION("""COMPUTED_VALUE"""),2124.96)</f>
        <v>2124.96</v>
      </c>
      <c r="M299" s="2">
        <f>IFERROR(__xludf.DUMMYFUNCTION("""COMPUTED_VALUE"""),45727.66666666667)</f>
        <v>45727.66667</v>
      </c>
      <c r="N299" s="1">
        <f>IFERROR(__xludf.DUMMYFUNCTION("""COMPUTED_VALUE"""),3.7429457E7)</f>
        <v>37429457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IFERROR(__xludf.DUMMYFUNCTION("""COMPUTED_VALUE"""),2127.8)</f>
        <v>2127.8</v>
      </c>
      <c r="D300" s="2">
        <f>IFERROR(__xludf.DUMMYFUNCTION("""COMPUTED_VALUE"""),45728.66666666667)</f>
        <v>45728.66667</v>
      </c>
      <c r="E300" s="1">
        <f>IFERROR(__xludf.DUMMYFUNCTION("""COMPUTED_VALUE"""),2146.66)</f>
        <v>2146.66</v>
      </c>
      <c r="G300" s="2">
        <f>IFERROR(__xludf.DUMMYFUNCTION("""COMPUTED_VALUE"""),45728.66666666667)</f>
        <v>45728.66667</v>
      </c>
      <c r="H300" s="1">
        <f>IFERROR(__xludf.DUMMYFUNCTION("""COMPUTED_VALUE"""),2112.14)</f>
        <v>2112.14</v>
      </c>
      <c r="J300" s="2">
        <f>IFERROR(__xludf.DUMMYFUNCTION("""COMPUTED_VALUE"""),45728.66666666667)</f>
        <v>45728.66667</v>
      </c>
      <c r="K300" s="1">
        <f>IFERROR(__xludf.DUMMYFUNCTION("""COMPUTED_VALUE"""),2134.62)</f>
        <v>2134.62</v>
      </c>
      <c r="M300" s="2">
        <f>IFERROR(__xludf.DUMMYFUNCTION("""COMPUTED_VALUE"""),45728.66666666667)</f>
        <v>45728.66667</v>
      </c>
      <c r="N300" s="1">
        <f>IFERROR(__xludf.DUMMYFUNCTION("""COMPUTED_VALUE"""),3.1686582E7)</f>
        <v>31686582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IFERROR(__xludf.DUMMYFUNCTION("""COMPUTED_VALUE"""),2133.03)</f>
        <v>2133.03</v>
      </c>
      <c r="D301" s="2">
        <f>IFERROR(__xludf.DUMMYFUNCTION("""COMPUTED_VALUE"""),45729.66666666667)</f>
        <v>45729.66667</v>
      </c>
      <c r="E301" s="1">
        <f>IFERROR(__xludf.DUMMYFUNCTION("""COMPUTED_VALUE"""),2145.51)</f>
        <v>2145.51</v>
      </c>
      <c r="G301" s="2">
        <f>IFERROR(__xludf.DUMMYFUNCTION("""COMPUTED_VALUE"""),45729.66666666667)</f>
        <v>45729.66667</v>
      </c>
      <c r="H301" s="1">
        <f>IFERROR(__xludf.DUMMYFUNCTION("""COMPUTED_VALUE"""),2119.49)</f>
        <v>2119.49</v>
      </c>
      <c r="J301" s="2">
        <f>IFERROR(__xludf.DUMMYFUNCTION("""COMPUTED_VALUE"""),45729.66666666667)</f>
        <v>45729.66667</v>
      </c>
      <c r="K301" s="1">
        <f>IFERROR(__xludf.DUMMYFUNCTION("""COMPUTED_VALUE"""),2133.52)</f>
        <v>2133.52</v>
      </c>
      <c r="M301" s="2">
        <f>IFERROR(__xludf.DUMMYFUNCTION("""COMPUTED_VALUE"""),45729.66666666667)</f>
        <v>45729.66667</v>
      </c>
      <c r="N301" s="1">
        <f>IFERROR(__xludf.DUMMYFUNCTION("""COMPUTED_VALUE"""),2.7506238E7)</f>
        <v>27506238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IFERROR(__xludf.DUMMYFUNCTION("""COMPUTED_VALUE"""),2146.66)</f>
        <v>2146.66</v>
      </c>
      <c r="D302" s="2">
        <f>IFERROR(__xludf.DUMMYFUNCTION("""COMPUTED_VALUE"""),45730.66666666667)</f>
        <v>45730.66667</v>
      </c>
      <c r="E302" s="1">
        <f>IFERROR(__xludf.DUMMYFUNCTION("""COMPUTED_VALUE"""),2165.3)</f>
        <v>2165.3</v>
      </c>
      <c r="G302" s="2">
        <f>IFERROR(__xludf.DUMMYFUNCTION("""COMPUTED_VALUE"""),45730.66666666667)</f>
        <v>45730.66667</v>
      </c>
      <c r="H302" s="1">
        <f>IFERROR(__xludf.DUMMYFUNCTION("""COMPUTED_VALUE"""),2137.59)</f>
        <v>2137.59</v>
      </c>
      <c r="J302" s="2">
        <f>IFERROR(__xludf.DUMMYFUNCTION("""COMPUTED_VALUE"""),45730.66666666667)</f>
        <v>45730.66667</v>
      </c>
      <c r="K302" s="1">
        <f>IFERROR(__xludf.DUMMYFUNCTION("""COMPUTED_VALUE"""),2160.0)</f>
        <v>2160</v>
      </c>
      <c r="M302" s="2">
        <f>IFERROR(__xludf.DUMMYFUNCTION("""COMPUTED_VALUE"""),45730.66666666667)</f>
        <v>45730.66667</v>
      </c>
      <c r="N302" s="1">
        <f>IFERROR(__xludf.DUMMYFUNCTION("""COMPUTED_VALUE"""),2.6982876E7)</f>
        <v>26982876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IFERROR(__xludf.DUMMYFUNCTION("""COMPUTED_VALUE"""),2156.97)</f>
        <v>2156.97</v>
      </c>
      <c r="D303" s="2">
        <f>IFERROR(__xludf.DUMMYFUNCTION("""COMPUTED_VALUE"""),45733.66666666667)</f>
        <v>45733.66667</v>
      </c>
      <c r="E303" s="1">
        <f>IFERROR(__xludf.DUMMYFUNCTION("""COMPUTED_VALUE"""),2198.79)</f>
        <v>2198.79</v>
      </c>
      <c r="G303" s="2">
        <f>IFERROR(__xludf.DUMMYFUNCTION("""COMPUTED_VALUE"""),45733.66666666667)</f>
        <v>45733.66667</v>
      </c>
      <c r="H303" s="1">
        <f>IFERROR(__xludf.DUMMYFUNCTION("""COMPUTED_VALUE"""),2155.22)</f>
        <v>2155.22</v>
      </c>
      <c r="J303" s="2">
        <f>IFERROR(__xludf.DUMMYFUNCTION("""COMPUTED_VALUE"""),45733.66666666667)</f>
        <v>45733.66667</v>
      </c>
      <c r="K303" s="1">
        <f>IFERROR(__xludf.DUMMYFUNCTION("""COMPUTED_VALUE"""),2188.76)</f>
        <v>2188.76</v>
      </c>
      <c r="M303" s="2">
        <f>IFERROR(__xludf.DUMMYFUNCTION("""COMPUTED_VALUE"""),45733.66666666667)</f>
        <v>45733.66667</v>
      </c>
      <c r="N303" s="1">
        <f>IFERROR(__xludf.DUMMYFUNCTION("""COMPUTED_VALUE"""),2.762713E7)</f>
        <v>27627130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IFERROR(__xludf.DUMMYFUNCTION("""COMPUTED_VALUE"""),2186.65)</f>
        <v>2186.65</v>
      </c>
      <c r="D304" s="2">
        <f>IFERROR(__xludf.DUMMYFUNCTION("""COMPUTED_VALUE"""),45734.66666666667)</f>
        <v>45734.66667</v>
      </c>
      <c r="E304" s="1">
        <f>IFERROR(__xludf.DUMMYFUNCTION("""COMPUTED_VALUE"""),2189.72)</f>
        <v>2189.72</v>
      </c>
      <c r="G304" s="2">
        <f>IFERROR(__xludf.DUMMYFUNCTION("""COMPUTED_VALUE"""),45734.66666666667)</f>
        <v>45734.66667</v>
      </c>
      <c r="H304" s="1">
        <f>IFERROR(__xludf.DUMMYFUNCTION("""COMPUTED_VALUE"""),2166.56)</f>
        <v>2166.56</v>
      </c>
      <c r="J304" s="2">
        <f>IFERROR(__xludf.DUMMYFUNCTION("""COMPUTED_VALUE"""),45734.66666666667)</f>
        <v>45734.66667</v>
      </c>
      <c r="K304" s="1">
        <f>IFERROR(__xludf.DUMMYFUNCTION("""COMPUTED_VALUE"""),2183.73)</f>
        <v>2183.73</v>
      </c>
      <c r="M304" s="2">
        <f>IFERROR(__xludf.DUMMYFUNCTION("""COMPUTED_VALUE"""),45734.66666666667)</f>
        <v>45734.66667</v>
      </c>
      <c r="N304" s="1">
        <f>IFERROR(__xludf.DUMMYFUNCTION("""COMPUTED_VALUE"""),2.496139E7)</f>
        <v>24961390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IFERROR(__xludf.DUMMYFUNCTION("""COMPUTED_VALUE"""),2191.95)</f>
        <v>2191.95</v>
      </c>
      <c r="D305" s="2">
        <f>IFERROR(__xludf.DUMMYFUNCTION("""COMPUTED_VALUE"""),45735.66666666667)</f>
        <v>45735.66667</v>
      </c>
      <c r="E305" s="1">
        <f>IFERROR(__xludf.DUMMYFUNCTION("""COMPUTED_VALUE"""),2240.62)</f>
        <v>2240.62</v>
      </c>
      <c r="G305" s="2">
        <f>IFERROR(__xludf.DUMMYFUNCTION("""COMPUTED_VALUE"""),45735.66666666667)</f>
        <v>45735.66667</v>
      </c>
      <c r="H305" s="1">
        <f>IFERROR(__xludf.DUMMYFUNCTION("""COMPUTED_VALUE"""),2191.95)</f>
        <v>2191.95</v>
      </c>
      <c r="J305" s="2">
        <f>IFERROR(__xludf.DUMMYFUNCTION("""COMPUTED_VALUE"""),45735.66666666667)</f>
        <v>45735.66667</v>
      </c>
      <c r="K305" s="1">
        <f>IFERROR(__xludf.DUMMYFUNCTION("""COMPUTED_VALUE"""),2234.12)</f>
        <v>2234.12</v>
      </c>
      <c r="M305" s="2">
        <f>IFERROR(__xludf.DUMMYFUNCTION("""COMPUTED_VALUE"""),45735.66666666667)</f>
        <v>45735.66667</v>
      </c>
      <c r="N305" s="1">
        <f>IFERROR(__xludf.DUMMYFUNCTION("""COMPUTED_VALUE"""),3.8612026E7)</f>
        <v>38612026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IFERROR(__xludf.DUMMYFUNCTION("""COMPUTED_VALUE"""),2220.98)</f>
        <v>2220.98</v>
      </c>
      <c r="D306" s="2">
        <f>IFERROR(__xludf.DUMMYFUNCTION("""COMPUTED_VALUE"""),45736.66666666667)</f>
        <v>45736.66667</v>
      </c>
      <c r="E306" s="1">
        <f>IFERROR(__xludf.DUMMYFUNCTION("""COMPUTED_VALUE"""),2233.61)</f>
        <v>2233.61</v>
      </c>
      <c r="G306" s="2">
        <f>IFERROR(__xludf.DUMMYFUNCTION("""COMPUTED_VALUE"""),45736.66666666667)</f>
        <v>45736.66667</v>
      </c>
      <c r="H306" s="1">
        <f>IFERROR(__xludf.DUMMYFUNCTION("""COMPUTED_VALUE"""),2213.45)</f>
        <v>2213.45</v>
      </c>
      <c r="J306" s="2">
        <f>IFERROR(__xludf.DUMMYFUNCTION("""COMPUTED_VALUE"""),45736.66666666667)</f>
        <v>45736.66667</v>
      </c>
      <c r="K306" s="1">
        <f>IFERROR(__xludf.DUMMYFUNCTION("""COMPUTED_VALUE"""),2218.09)</f>
        <v>2218.09</v>
      </c>
      <c r="M306" s="2">
        <f>IFERROR(__xludf.DUMMYFUNCTION("""COMPUTED_VALUE"""),45736.66666666667)</f>
        <v>45736.66667</v>
      </c>
      <c r="N306" s="1">
        <f>IFERROR(__xludf.DUMMYFUNCTION("""COMPUTED_VALUE"""),2.6667948E7)</f>
        <v>26667948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IFERROR(__xludf.DUMMYFUNCTION("""COMPUTED_VALUE"""),2215.56)</f>
        <v>2215.56</v>
      </c>
      <c r="D307" s="2">
        <f>IFERROR(__xludf.DUMMYFUNCTION("""COMPUTED_VALUE"""),45737.66666666667)</f>
        <v>45737.66667</v>
      </c>
      <c r="E307" s="1">
        <f>IFERROR(__xludf.DUMMYFUNCTION("""COMPUTED_VALUE"""),2221.19)</f>
        <v>2221.19</v>
      </c>
      <c r="G307" s="2">
        <f>IFERROR(__xludf.DUMMYFUNCTION("""COMPUTED_VALUE"""),45737.66666666667)</f>
        <v>45737.66667</v>
      </c>
      <c r="H307" s="1">
        <f>IFERROR(__xludf.DUMMYFUNCTION("""COMPUTED_VALUE"""),2190.85)</f>
        <v>2190.85</v>
      </c>
      <c r="J307" s="2">
        <f>IFERROR(__xludf.DUMMYFUNCTION("""COMPUTED_VALUE"""),45737.66666666667)</f>
        <v>45737.66667</v>
      </c>
      <c r="K307" s="1">
        <f>IFERROR(__xludf.DUMMYFUNCTION("""COMPUTED_VALUE"""),2204.24)</f>
        <v>2204.24</v>
      </c>
      <c r="M307" s="2">
        <f>IFERROR(__xludf.DUMMYFUNCTION("""COMPUTED_VALUE"""),45737.66666666667)</f>
        <v>45737.66667</v>
      </c>
      <c r="N307" s="1">
        <f>IFERROR(__xludf.DUMMYFUNCTION("""COMPUTED_VALUE"""),7.7379443E7)</f>
        <v>77379443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IFERROR(__xludf.DUMMYFUNCTION("""COMPUTED_VALUE"""),2210.38)</f>
        <v>2210.38</v>
      </c>
      <c r="D308" s="2">
        <f>IFERROR(__xludf.DUMMYFUNCTION("""COMPUTED_VALUE"""),45740.66666666667)</f>
        <v>45740.66667</v>
      </c>
      <c r="E308" s="1">
        <f>IFERROR(__xludf.DUMMYFUNCTION("""COMPUTED_VALUE"""),2248.71)</f>
        <v>2248.71</v>
      </c>
      <c r="G308" s="2">
        <f>IFERROR(__xludf.DUMMYFUNCTION("""COMPUTED_VALUE"""),45740.66666666667)</f>
        <v>45740.66667</v>
      </c>
      <c r="H308" s="1">
        <f>IFERROR(__xludf.DUMMYFUNCTION("""COMPUTED_VALUE"""),2210.38)</f>
        <v>2210.38</v>
      </c>
      <c r="J308" s="2">
        <f>IFERROR(__xludf.DUMMYFUNCTION("""COMPUTED_VALUE"""),45740.66666666667)</f>
        <v>45740.66667</v>
      </c>
      <c r="K308" s="1">
        <f>IFERROR(__xludf.DUMMYFUNCTION("""COMPUTED_VALUE"""),2246.14)</f>
        <v>2246.14</v>
      </c>
      <c r="M308" s="2">
        <f>IFERROR(__xludf.DUMMYFUNCTION("""COMPUTED_VALUE"""),45740.66666666667)</f>
        <v>45740.66667</v>
      </c>
      <c r="N308" s="1">
        <f>IFERROR(__xludf.DUMMYFUNCTION("""COMPUTED_VALUE"""),3.4077878E7)</f>
        <v>34077878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IFERROR(__xludf.DUMMYFUNCTION("""COMPUTED_VALUE"""),2250.45)</f>
        <v>2250.45</v>
      </c>
      <c r="D309" s="2">
        <f>IFERROR(__xludf.DUMMYFUNCTION("""COMPUTED_VALUE"""),45741.66666666667)</f>
        <v>45741.66667</v>
      </c>
      <c r="E309" s="1">
        <f>IFERROR(__xludf.DUMMYFUNCTION("""COMPUTED_VALUE"""),2272.5)</f>
        <v>2272.5</v>
      </c>
      <c r="G309" s="2">
        <f>IFERROR(__xludf.DUMMYFUNCTION("""COMPUTED_VALUE"""),45741.66666666667)</f>
        <v>45741.66667</v>
      </c>
      <c r="H309" s="1">
        <f>IFERROR(__xludf.DUMMYFUNCTION("""COMPUTED_VALUE"""),2246.19)</f>
        <v>2246.19</v>
      </c>
      <c r="J309" s="2">
        <f>IFERROR(__xludf.DUMMYFUNCTION("""COMPUTED_VALUE"""),45741.66666666667)</f>
        <v>45741.66667</v>
      </c>
      <c r="K309" s="1">
        <f>IFERROR(__xludf.DUMMYFUNCTION("""COMPUTED_VALUE"""),2269.02)</f>
        <v>2269.02</v>
      </c>
      <c r="M309" s="2">
        <f>IFERROR(__xludf.DUMMYFUNCTION("""COMPUTED_VALUE"""),45741.66666666667)</f>
        <v>45741.66667</v>
      </c>
      <c r="N309" s="1">
        <f>IFERROR(__xludf.DUMMYFUNCTION("""COMPUTED_VALUE"""),2.8626754E7)</f>
        <v>28626754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IFERROR(__xludf.DUMMYFUNCTION("""COMPUTED_VALUE"""),2271.54)</f>
        <v>2271.54</v>
      </c>
      <c r="D310" s="2">
        <f>IFERROR(__xludf.DUMMYFUNCTION("""COMPUTED_VALUE"""),45742.66666666667)</f>
        <v>45742.66667</v>
      </c>
      <c r="E310" s="1">
        <f>IFERROR(__xludf.DUMMYFUNCTION("""COMPUTED_VALUE"""),2279.27)</f>
        <v>2279.27</v>
      </c>
      <c r="G310" s="2">
        <f>IFERROR(__xludf.DUMMYFUNCTION("""COMPUTED_VALUE"""),45742.66666666667)</f>
        <v>45742.66667</v>
      </c>
      <c r="H310" s="1">
        <f>IFERROR(__xludf.DUMMYFUNCTION("""COMPUTED_VALUE"""),2236.5)</f>
        <v>2236.5</v>
      </c>
      <c r="J310" s="2">
        <f>IFERROR(__xludf.DUMMYFUNCTION("""COMPUTED_VALUE"""),45742.66666666667)</f>
        <v>45742.66667</v>
      </c>
      <c r="K310" s="1">
        <f>IFERROR(__xludf.DUMMYFUNCTION("""COMPUTED_VALUE"""),2242.23)</f>
        <v>2242.23</v>
      </c>
      <c r="M310" s="2">
        <f>IFERROR(__xludf.DUMMYFUNCTION("""COMPUTED_VALUE"""),45742.66666666667)</f>
        <v>45742.66667</v>
      </c>
      <c r="N310" s="1">
        <f>IFERROR(__xludf.DUMMYFUNCTION("""COMPUTED_VALUE"""),2.8982604E7)</f>
        <v>28982604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IFERROR(__xludf.DUMMYFUNCTION("""COMPUTED_VALUE"""),2240.58)</f>
        <v>2240.58</v>
      </c>
      <c r="D311" s="2">
        <f>IFERROR(__xludf.DUMMYFUNCTION("""COMPUTED_VALUE"""),45743.66666666667)</f>
        <v>45743.66667</v>
      </c>
      <c r="E311" s="1">
        <f>IFERROR(__xludf.DUMMYFUNCTION("""COMPUTED_VALUE"""),2257.35)</f>
        <v>2257.35</v>
      </c>
      <c r="G311" s="2">
        <f>IFERROR(__xludf.DUMMYFUNCTION("""COMPUTED_VALUE"""),45743.66666666667)</f>
        <v>45743.66667</v>
      </c>
      <c r="H311" s="1">
        <f>IFERROR(__xludf.DUMMYFUNCTION("""COMPUTED_VALUE"""),2224.02)</f>
        <v>2224.02</v>
      </c>
      <c r="J311" s="2">
        <f>IFERROR(__xludf.DUMMYFUNCTION("""COMPUTED_VALUE"""),45743.66666666667)</f>
        <v>45743.66667</v>
      </c>
      <c r="K311" s="1">
        <f>IFERROR(__xludf.DUMMYFUNCTION("""COMPUTED_VALUE"""),2233.35)</f>
        <v>2233.35</v>
      </c>
      <c r="M311" s="2">
        <f>IFERROR(__xludf.DUMMYFUNCTION("""COMPUTED_VALUE"""),45743.66666666667)</f>
        <v>45743.66667</v>
      </c>
      <c r="N311" s="1">
        <f>IFERROR(__xludf.DUMMYFUNCTION("""COMPUTED_VALUE"""),2.208059E7)</f>
        <v>22080590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IFERROR(__xludf.DUMMYFUNCTION("""COMPUTED_VALUE"""),2229.17)</f>
        <v>2229.17</v>
      </c>
      <c r="D312" s="2">
        <f>IFERROR(__xludf.DUMMYFUNCTION("""COMPUTED_VALUE"""),45744.66666666667)</f>
        <v>45744.66667</v>
      </c>
      <c r="E312" s="1">
        <f>IFERROR(__xludf.DUMMYFUNCTION("""COMPUTED_VALUE"""),2231.22)</f>
        <v>2231.22</v>
      </c>
      <c r="G312" s="2">
        <f>IFERROR(__xludf.DUMMYFUNCTION("""COMPUTED_VALUE"""),45744.66666666667)</f>
        <v>45744.66667</v>
      </c>
      <c r="H312" s="1">
        <f>IFERROR(__xludf.DUMMYFUNCTION("""COMPUTED_VALUE"""),2190.03)</f>
        <v>2190.03</v>
      </c>
      <c r="J312" s="2">
        <f>IFERROR(__xludf.DUMMYFUNCTION("""COMPUTED_VALUE"""),45744.66666666667)</f>
        <v>45744.66667</v>
      </c>
      <c r="K312" s="1">
        <f>IFERROR(__xludf.DUMMYFUNCTION("""COMPUTED_VALUE"""),2194.11)</f>
        <v>2194.11</v>
      </c>
      <c r="M312" s="2">
        <f>IFERROR(__xludf.DUMMYFUNCTION("""COMPUTED_VALUE"""),45744.66666666667)</f>
        <v>45744.66667</v>
      </c>
      <c r="N312" s="1">
        <f>IFERROR(__xludf.DUMMYFUNCTION("""COMPUTED_VALUE"""),2.9303492E7)</f>
        <v>29303492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IFERROR(__xludf.DUMMYFUNCTION("""COMPUTED_VALUE"""),2185.64)</f>
        <v>2185.64</v>
      </c>
      <c r="D313" s="2">
        <f>IFERROR(__xludf.DUMMYFUNCTION("""COMPUTED_VALUE"""),45747.66666666667)</f>
        <v>45747.66667</v>
      </c>
      <c r="E313" s="1">
        <f>IFERROR(__xludf.DUMMYFUNCTION("""COMPUTED_VALUE"""),2209.68)</f>
        <v>2209.68</v>
      </c>
      <c r="G313" s="2">
        <f>IFERROR(__xludf.DUMMYFUNCTION("""COMPUTED_VALUE"""),45747.66666666667)</f>
        <v>45747.66667</v>
      </c>
      <c r="H313" s="1">
        <f>IFERROR(__xludf.DUMMYFUNCTION("""COMPUTED_VALUE"""),2163.4)</f>
        <v>2163.4</v>
      </c>
      <c r="J313" s="2">
        <f>IFERROR(__xludf.DUMMYFUNCTION("""COMPUTED_VALUE"""),45747.66666666667)</f>
        <v>45747.66667</v>
      </c>
      <c r="K313" s="1">
        <f>IFERROR(__xludf.DUMMYFUNCTION("""COMPUTED_VALUE"""),2196.06)</f>
        <v>2196.06</v>
      </c>
      <c r="M313" s="2">
        <f>IFERROR(__xludf.DUMMYFUNCTION("""COMPUTED_VALUE"""),45747.66666666667)</f>
        <v>45747.66667</v>
      </c>
      <c r="N313" s="1">
        <f>IFERROR(__xludf.DUMMYFUNCTION("""COMPUTED_VALUE"""),3.62311E7)</f>
        <v>36231100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IFERROR(__xludf.DUMMYFUNCTION("""COMPUTED_VALUE"""),2195.72)</f>
        <v>2195.72</v>
      </c>
      <c r="D314" s="2">
        <f>IFERROR(__xludf.DUMMYFUNCTION("""COMPUTED_VALUE"""),45748.66666666667)</f>
        <v>45748.66667</v>
      </c>
      <c r="E314" s="1">
        <f>IFERROR(__xludf.DUMMYFUNCTION("""COMPUTED_VALUE"""),2220.82)</f>
        <v>2220.82</v>
      </c>
      <c r="G314" s="2">
        <f>IFERROR(__xludf.DUMMYFUNCTION("""COMPUTED_VALUE"""),45748.66666666667)</f>
        <v>45748.66667</v>
      </c>
      <c r="H314" s="1">
        <f>IFERROR(__xludf.DUMMYFUNCTION("""COMPUTED_VALUE"""),2177.04)</f>
        <v>2177.04</v>
      </c>
      <c r="J314" s="2">
        <f>IFERROR(__xludf.DUMMYFUNCTION("""COMPUTED_VALUE"""),45748.66666666667)</f>
        <v>45748.66667</v>
      </c>
      <c r="K314" s="1">
        <f>IFERROR(__xludf.DUMMYFUNCTION("""COMPUTED_VALUE"""),2211.18)</f>
        <v>2211.18</v>
      </c>
      <c r="M314" s="2">
        <f>IFERROR(__xludf.DUMMYFUNCTION("""COMPUTED_VALUE"""),45748.66666666667)</f>
        <v>45748.66667</v>
      </c>
      <c r="N314" s="1">
        <f>IFERROR(__xludf.DUMMYFUNCTION("""COMPUTED_VALUE"""),2.9010591E7)</f>
        <v>29010591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IFERROR(__xludf.DUMMYFUNCTION("""COMPUTED_VALUE"""),2199.64)</f>
        <v>2199.64</v>
      </c>
      <c r="D315" s="2">
        <f>IFERROR(__xludf.DUMMYFUNCTION("""COMPUTED_VALUE"""),45749.66666666667)</f>
        <v>45749.66667</v>
      </c>
      <c r="E315" s="1">
        <f>IFERROR(__xludf.DUMMYFUNCTION("""COMPUTED_VALUE"""),2225.86)</f>
        <v>2225.86</v>
      </c>
      <c r="G315" s="2">
        <f>IFERROR(__xludf.DUMMYFUNCTION("""COMPUTED_VALUE"""),45749.66666666667)</f>
        <v>45749.66667</v>
      </c>
      <c r="H315" s="1">
        <f>IFERROR(__xludf.DUMMYFUNCTION("""COMPUTED_VALUE"""),2186.57)</f>
        <v>2186.57</v>
      </c>
      <c r="J315" s="2">
        <f>IFERROR(__xludf.DUMMYFUNCTION("""COMPUTED_VALUE"""),45749.66666666667)</f>
        <v>45749.66667</v>
      </c>
      <c r="K315" s="1">
        <f>IFERROR(__xludf.DUMMYFUNCTION("""COMPUTED_VALUE"""),2213.22)</f>
        <v>2213.22</v>
      </c>
      <c r="M315" s="2">
        <f>IFERROR(__xludf.DUMMYFUNCTION("""COMPUTED_VALUE"""),45749.66666666667)</f>
        <v>45749.66667</v>
      </c>
      <c r="N315" s="1">
        <f>IFERROR(__xludf.DUMMYFUNCTION("""COMPUTED_VALUE"""),2.6824476E7)</f>
        <v>26824476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IFERROR(__xludf.DUMMYFUNCTION("""COMPUTED_VALUE"""),2175.44)</f>
        <v>2175.44</v>
      </c>
      <c r="D316" s="2">
        <f>IFERROR(__xludf.DUMMYFUNCTION("""COMPUTED_VALUE"""),45750.66666666667)</f>
        <v>45750.66667</v>
      </c>
      <c r="E316" s="1">
        <f>IFERROR(__xludf.DUMMYFUNCTION("""COMPUTED_VALUE"""),2185.26)</f>
        <v>2185.26</v>
      </c>
      <c r="G316" s="2">
        <f>IFERROR(__xludf.DUMMYFUNCTION("""COMPUTED_VALUE"""),45750.66666666667)</f>
        <v>45750.66667</v>
      </c>
      <c r="H316" s="1">
        <f>IFERROR(__xludf.DUMMYFUNCTION("""COMPUTED_VALUE"""),2118.91)</f>
        <v>2118.91</v>
      </c>
      <c r="J316" s="2">
        <f>IFERROR(__xludf.DUMMYFUNCTION("""COMPUTED_VALUE"""),45750.66666666667)</f>
        <v>45750.66667</v>
      </c>
      <c r="K316" s="1">
        <f>IFERROR(__xludf.DUMMYFUNCTION("""COMPUTED_VALUE"""),2121.8)</f>
        <v>2121.8</v>
      </c>
      <c r="M316" s="2">
        <f>IFERROR(__xludf.DUMMYFUNCTION("""COMPUTED_VALUE"""),45750.66666666667)</f>
        <v>45750.66667</v>
      </c>
      <c r="N316" s="1">
        <f>IFERROR(__xludf.DUMMYFUNCTION("""COMPUTED_VALUE"""),5.0227031E7)</f>
        <v>50227031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IFERROR(__xludf.DUMMYFUNCTION("""COMPUTED_VALUE"""),2088.64)</f>
        <v>2088.64</v>
      </c>
      <c r="D317" s="2">
        <f>IFERROR(__xludf.DUMMYFUNCTION("""COMPUTED_VALUE"""),45751.66666666667)</f>
        <v>45751.66667</v>
      </c>
      <c r="E317" s="1">
        <f>IFERROR(__xludf.DUMMYFUNCTION("""COMPUTED_VALUE"""),2088.64)</f>
        <v>2088.64</v>
      </c>
      <c r="G317" s="2">
        <f>IFERROR(__xludf.DUMMYFUNCTION("""COMPUTED_VALUE"""),45751.66666666667)</f>
        <v>45751.66667</v>
      </c>
      <c r="H317" s="1">
        <f>IFERROR(__xludf.DUMMYFUNCTION("""COMPUTED_VALUE"""),1937.41)</f>
        <v>1937.41</v>
      </c>
      <c r="J317" s="2">
        <f>IFERROR(__xludf.DUMMYFUNCTION("""COMPUTED_VALUE"""),45751.66666666667)</f>
        <v>45751.66667</v>
      </c>
      <c r="K317" s="1">
        <f>IFERROR(__xludf.DUMMYFUNCTION("""COMPUTED_VALUE"""),1939.51)</f>
        <v>1939.51</v>
      </c>
      <c r="M317" s="2">
        <f>IFERROR(__xludf.DUMMYFUNCTION("""COMPUTED_VALUE"""),45751.66666666667)</f>
        <v>45751.66667</v>
      </c>
      <c r="N317" s="1">
        <f>IFERROR(__xludf.DUMMYFUNCTION("""COMPUTED_VALUE"""),7.6700492E7)</f>
        <v>76700492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IFERROR(__xludf.DUMMYFUNCTION("""COMPUTED_VALUE"""),1931.97)</f>
        <v>1931.97</v>
      </c>
      <c r="D318" s="2">
        <f>IFERROR(__xludf.DUMMYFUNCTION("""COMPUTED_VALUE"""),45754.66666666667)</f>
        <v>45754.66667</v>
      </c>
      <c r="E318" s="1">
        <f>IFERROR(__xludf.DUMMYFUNCTION("""COMPUTED_VALUE"""),2005.45)</f>
        <v>2005.45</v>
      </c>
      <c r="G318" s="2">
        <f>IFERROR(__xludf.DUMMYFUNCTION("""COMPUTED_VALUE"""),45754.66666666667)</f>
        <v>45754.66667</v>
      </c>
      <c r="H318" s="1">
        <f>IFERROR(__xludf.DUMMYFUNCTION("""COMPUTED_VALUE"""),1861.19)</f>
        <v>1861.19</v>
      </c>
      <c r="J318" s="2">
        <f>IFERROR(__xludf.DUMMYFUNCTION("""COMPUTED_VALUE"""),45754.66666666667)</f>
        <v>45754.66667</v>
      </c>
      <c r="K318" s="1">
        <f>IFERROR(__xludf.DUMMYFUNCTION("""COMPUTED_VALUE"""),1945.88)</f>
        <v>1945.88</v>
      </c>
      <c r="M318" s="2">
        <f>IFERROR(__xludf.DUMMYFUNCTION("""COMPUTED_VALUE"""),45754.66666666667)</f>
        <v>45754.66667</v>
      </c>
      <c r="N318" s="1">
        <f>IFERROR(__xludf.DUMMYFUNCTION("""COMPUTED_VALUE"""),7.0424288E7)</f>
        <v>70424288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IFERROR(__xludf.DUMMYFUNCTION("""COMPUTED_VALUE"""),1997.63)</f>
        <v>1997.63</v>
      </c>
      <c r="D319" s="2">
        <f>IFERROR(__xludf.DUMMYFUNCTION("""COMPUTED_VALUE"""),45755.66666666667)</f>
        <v>45755.66667</v>
      </c>
      <c r="E319" s="1">
        <f>IFERROR(__xludf.DUMMYFUNCTION("""COMPUTED_VALUE"""),2044.87)</f>
        <v>2044.87</v>
      </c>
      <c r="G319" s="2">
        <f>IFERROR(__xludf.DUMMYFUNCTION("""COMPUTED_VALUE"""),45755.66666666667)</f>
        <v>45755.66667</v>
      </c>
      <c r="H319" s="1">
        <f>IFERROR(__xludf.DUMMYFUNCTION("""COMPUTED_VALUE"""),1943.68)</f>
        <v>1943.68</v>
      </c>
      <c r="J319" s="2">
        <f>IFERROR(__xludf.DUMMYFUNCTION("""COMPUTED_VALUE"""),45755.66666666667)</f>
        <v>45755.66667</v>
      </c>
      <c r="K319" s="1">
        <f>IFERROR(__xludf.DUMMYFUNCTION("""COMPUTED_VALUE"""),1970.53)</f>
        <v>1970.53</v>
      </c>
      <c r="M319" s="2">
        <f>IFERROR(__xludf.DUMMYFUNCTION("""COMPUTED_VALUE"""),45755.66666666667)</f>
        <v>45755.66667</v>
      </c>
      <c r="N319" s="1">
        <f>IFERROR(__xludf.DUMMYFUNCTION("""COMPUTED_VALUE"""),5.6411592E7)</f>
        <v>56411592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IFERROR(__xludf.DUMMYFUNCTION("""COMPUTED_VALUE"""),1950.4)</f>
        <v>1950.4</v>
      </c>
      <c r="D320" s="2">
        <f>IFERROR(__xludf.DUMMYFUNCTION("""COMPUTED_VALUE"""),45756.66666666667)</f>
        <v>45756.66667</v>
      </c>
      <c r="E320" s="1">
        <f>IFERROR(__xludf.DUMMYFUNCTION("""COMPUTED_VALUE"""),2152.9)</f>
        <v>2152.9</v>
      </c>
      <c r="G320" s="2">
        <f>IFERROR(__xludf.DUMMYFUNCTION("""COMPUTED_VALUE"""),45756.66666666667)</f>
        <v>45756.66667</v>
      </c>
      <c r="H320" s="1">
        <f>IFERROR(__xludf.DUMMYFUNCTION("""COMPUTED_VALUE"""),1943.16)</f>
        <v>1943.16</v>
      </c>
      <c r="J320" s="2">
        <f>IFERROR(__xludf.DUMMYFUNCTION("""COMPUTED_VALUE"""),45756.66666666667)</f>
        <v>45756.66667</v>
      </c>
      <c r="K320" s="1">
        <f>IFERROR(__xludf.DUMMYFUNCTION("""COMPUTED_VALUE"""),2140.03)</f>
        <v>2140.03</v>
      </c>
      <c r="M320" s="2">
        <f>IFERROR(__xludf.DUMMYFUNCTION("""COMPUTED_VALUE"""),45756.66666666667)</f>
        <v>45756.66667</v>
      </c>
      <c r="N320" s="1">
        <f>IFERROR(__xludf.DUMMYFUNCTION("""COMPUTED_VALUE"""),6.2572809E7)</f>
        <v>62572809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IFERROR(__xludf.DUMMYFUNCTION("""COMPUTED_VALUE"""),2121.11)</f>
        <v>2121.11</v>
      </c>
      <c r="D321" s="2">
        <f>IFERROR(__xludf.DUMMYFUNCTION("""COMPUTED_VALUE"""),45757.66666666667)</f>
        <v>45757.66667</v>
      </c>
      <c r="E321" s="1">
        <f>IFERROR(__xludf.DUMMYFUNCTION("""COMPUTED_VALUE"""),2131.02)</f>
        <v>2131.02</v>
      </c>
      <c r="G321" s="2">
        <f>IFERROR(__xludf.DUMMYFUNCTION("""COMPUTED_VALUE"""),45757.66666666667)</f>
        <v>45757.66667</v>
      </c>
      <c r="H321" s="1">
        <f>IFERROR(__xludf.DUMMYFUNCTION("""COMPUTED_VALUE"""),2043.71)</f>
        <v>2043.71</v>
      </c>
      <c r="J321" s="2">
        <f>IFERROR(__xludf.DUMMYFUNCTION("""COMPUTED_VALUE"""),45757.66666666667)</f>
        <v>45757.66667</v>
      </c>
      <c r="K321" s="1">
        <f>IFERROR(__xludf.DUMMYFUNCTION("""COMPUTED_VALUE"""),2105.07)</f>
        <v>2105.07</v>
      </c>
      <c r="M321" s="2">
        <f>IFERROR(__xludf.DUMMYFUNCTION("""COMPUTED_VALUE"""),45757.66666666667)</f>
        <v>45757.66667</v>
      </c>
      <c r="N321" s="1">
        <f>IFERROR(__xludf.DUMMYFUNCTION("""COMPUTED_VALUE"""),4.3403083E7)</f>
        <v>43403083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IFERROR(__xludf.DUMMYFUNCTION("""COMPUTED_VALUE"""),2096.35)</f>
        <v>2096.35</v>
      </c>
      <c r="D322" s="2">
        <f>IFERROR(__xludf.DUMMYFUNCTION("""COMPUTED_VALUE"""),45758.66666666667)</f>
        <v>45758.66667</v>
      </c>
      <c r="E322" s="1">
        <f>IFERROR(__xludf.DUMMYFUNCTION("""COMPUTED_VALUE"""),2147.51)</f>
        <v>2147.51</v>
      </c>
      <c r="G322" s="2">
        <f>IFERROR(__xludf.DUMMYFUNCTION("""COMPUTED_VALUE"""),45758.66666666667)</f>
        <v>45758.66667</v>
      </c>
      <c r="H322" s="1">
        <f>IFERROR(__xludf.DUMMYFUNCTION("""COMPUTED_VALUE"""),2076.41)</f>
        <v>2076.41</v>
      </c>
      <c r="J322" s="2">
        <f>IFERROR(__xludf.DUMMYFUNCTION("""COMPUTED_VALUE"""),45758.66666666667)</f>
        <v>45758.66667</v>
      </c>
      <c r="K322" s="1">
        <f>IFERROR(__xludf.DUMMYFUNCTION("""COMPUTED_VALUE"""),2135.17)</f>
        <v>2135.17</v>
      </c>
      <c r="M322" s="2">
        <f>IFERROR(__xludf.DUMMYFUNCTION("""COMPUTED_VALUE"""),45758.66666666667)</f>
        <v>45758.66667</v>
      </c>
      <c r="N322" s="1">
        <f>IFERROR(__xludf.DUMMYFUNCTION("""COMPUTED_VALUE"""),3.4336214E7)</f>
        <v>34336214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IFERROR(__xludf.DUMMYFUNCTION("""COMPUTED_VALUE"""),2147.7)</f>
        <v>2147.7</v>
      </c>
      <c r="D323" s="2">
        <f>IFERROR(__xludf.DUMMYFUNCTION("""COMPUTED_VALUE"""),45761.66666666667)</f>
        <v>45761.66667</v>
      </c>
      <c r="E323" s="1">
        <f>IFERROR(__xludf.DUMMYFUNCTION("""COMPUTED_VALUE"""),2173.36)</f>
        <v>2173.36</v>
      </c>
      <c r="G323" s="2">
        <f>IFERROR(__xludf.DUMMYFUNCTION("""COMPUTED_VALUE"""),45761.66666666667)</f>
        <v>45761.66667</v>
      </c>
      <c r="H323" s="1">
        <f>IFERROR(__xludf.DUMMYFUNCTION("""COMPUTED_VALUE"""),2144.82)</f>
        <v>2144.82</v>
      </c>
      <c r="J323" s="2">
        <f>IFERROR(__xludf.DUMMYFUNCTION("""COMPUTED_VALUE"""),45761.66666666667)</f>
        <v>45761.66667</v>
      </c>
      <c r="K323" s="1">
        <f>IFERROR(__xludf.DUMMYFUNCTION("""COMPUTED_VALUE"""),2160.86)</f>
        <v>2160.86</v>
      </c>
      <c r="M323" s="2">
        <f>IFERROR(__xludf.DUMMYFUNCTION("""COMPUTED_VALUE"""),45761.66666666667)</f>
        <v>45761.66667</v>
      </c>
      <c r="N323" s="1">
        <f>IFERROR(__xludf.DUMMYFUNCTION("""COMPUTED_VALUE"""),3.0306283E7)</f>
        <v>30306283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IFERROR(__xludf.DUMMYFUNCTION("""COMPUTED_VALUE"""),2144.83)</f>
        <v>2144.83</v>
      </c>
      <c r="D324" s="2">
        <f>IFERROR(__xludf.DUMMYFUNCTION("""COMPUTED_VALUE"""),45762.66666666667)</f>
        <v>45762.66667</v>
      </c>
      <c r="E324" s="1">
        <f>IFERROR(__xludf.DUMMYFUNCTION("""COMPUTED_VALUE"""),2169.77)</f>
        <v>2169.77</v>
      </c>
      <c r="G324" s="2">
        <f>IFERROR(__xludf.DUMMYFUNCTION("""COMPUTED_VALUE"""),45762.66666666667)</f>
        <v>45762.66667</v>
      </c>
      <c r="H324" s="1">
        <f>IFERROR(__xludf.DUMMYFUNCTION("""COMPUTED_VALUE"""),2139.76)</f>
        <v>2139.76</v>
      </c>
      <c r="J324" s="2">
        <f>IFERROR(__xludf.DUMMYFUNCTION("""COMPUTED_VALUE"""),45762.66666666667)</f>
        <v>45762.66667</v>
      </c>
      <c r="K324" s="1">
        <f>IFERROR(__xludf.DUMMYFUNCTION("""COMPUTED_VALUE"""),2146.85)</f>
        <v>2146.85</v>
      </c>
      <c r="M324" s="2">
        <f>IFERROR(__xludf.DUMMYFUNCTION("""COMPUTED_VALUE"""),45762.66666666667)</f>
        <v>45762.66667</v>
      </c>
      <c r="N324" s="1">
        <f>IFERROR(__xludf.DUMMYFUNCTION("""COMPUTED_VALUE"""),3.6266663E7)</f>
        <v>36266663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IFERROR(__xludf.DUMMYFUNCTION("""COMPUTED_VALUE"""),2147.06)</f>
        <v>2147.06</v>
      </c>
      <c r="D325" s="2">
        <f>IFERROR(__xludf.DUMMYFUNCTION("""COMPUTED_VALUE"""),45763.66666666667)</f>
        <v>45763.66667</v>
      </c>
      <c r="E325" s="1">
        <f>IFERROR(__xludf.DUMMYFUNCTION("""COMPUTED_VALUE"""),2167.27)</f>
        <v>2167.27</v>
      </c>
      <c r="G325" s="2">
        <f>IFERROR(__xludf.DUMMYFUNCTION("""COMPUTED_VALUE"""),45763.66666666667)</f>
        <v>45763.66667</v>
      </c>
      <c r="H325" s="1">
        <f>IFERROR(__xludf.DUMMYFUNCTION("""COMPUTED_VALUE"""),2129.45)</f>
        <v>2129.45</v>
      </c>
      <c r="J325" s="2">
        <f>IFERROR(__xludf.DUMMYFUNCTION("""COMPUTED_VALUE"""),45763.66666666667)</f>
        <v>45763.66667</v>
      </c>
      <c r="K325" s="1">
        <f>IFERROR(__xludf.DUMMYFUNCTION("""COMPUTED_VALUE"""),2141.66)</f>
        <v>2141.66</v>
      </c>
      <c r="M325" s="2">
        <f>IFERROR(__xludf.DUMMYFUNCTION("""COMPUTED_VALUE"""),45763.66666666667)</f>
        <v>45763.66667</v>
      </c>
      <c r="N325" s="1">
        <f>IFERROR(__xludf.DUMMYFUNCTION("""COMPUTED_VALUE"""),3.0626728E7)</f>
        <v>30626728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IFERROR(__xludf.DUMMYFUNCTION("""COMPUTED_VALUE"""),2143.56)</f>
        <v>2143.56</v>
      </c>
      <c r="D326" s="2">
        <f>IFERROR(__xludf.DUMMYFUNCTION("""COMPUTED_VALUE"""),45764.66666666667)</f>
        <v>45764.66667</v>
      </c>
      <c r="E326" s="1">
        <f>IFERROR(__xludf.DUMMYFUNCTION("""COMPUTED_VALUE"""),2162.24)</f>
        <v>2162.24</v>
      </c>
      <c r="G326" s="2">
        <f>IFERROR(__xludf.DUMMYFUNCTION("""COMPUTED_VALUE"""),45764.66666666667)</f>
        <v>45764.66667</v>
      </c>
      <c r="H326" s="1">
        <f>IFERROR(__xludf.DUMMYFUNCTION("""COMPUTED_VALUE"""),2121.3)</f>
        <v>2121.3</v>
      </c>
      <c r="J326" s="2">
        <f>IFERROR(__xludf.DUMMYFUNCTION("""COMPUTED_VALUE"""),45764.66666666667)</f>
        <v>45764.66667</v>
      </c>
      <c r="K326" s="1">
        <f>IFERROR(__xludf.DUMMYFUNCTION("""COMPUTED_VALUE"""),2139.93)</f>
        <v>2139.93</v>
      </c>
      <c r="M326" s="2">
        <f>IFERROR(__xludf.DUMMYFUNCTION("""COMPUTED_VALUE"""),45764.66666666667)</f>
        <v>45764.66667</v>
      </c>
      <c r="N326" s="1">
        <f>IFERROR(__xludf.DUMMYFUNCTION("""COMPUTED_VALUE"""),3.5683157E7)</f>
        <v>35683157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IFERROR(__xludf.DUMMYFUNCTION("""COMPUTED_VALUE"""),2136.39)</f>
        <v>2136.39</v>
      </c>
      <c r="D327" s="2">
        <f>IFERROR(__xludf.DUMMYFUNCTION("""COMPUTED_VALUE"""),45768.66666666667)</f>
        <v>45768.66667</v>
      </c>
      <c r="E327" s="1">
        <f>IFERROR(__xludf.DUMMYFUNCTION("""COMPUTED_VALUE"""),2136.39)</f>
        <v>2136.39</v>
      </c>
      <c r="G327" s="2">
        <f>IFERROR(__xludf.DUMMYFUNCTION("""COMPUTED_VALUE"""),45768.66666666667)</f>
        <v>45768.66667</v>
      </c>
      <c r="H327" s="1">
        <f>IFERROR(__xludf.DUMMYFUNCTION("""COMPUTED_VALUE"""),2075.99)</f>
        <v>2075.99</v>
      </c>
      <c r="J327" s="2">
        <f>IFERROR(__xludf.DUMMYFUNCTION("""COMPUTED_VALUE"""),45768.66666666667)</f>
        <v>45768.66667</v>
      </c>
      <c r="K327" s="1">
        <f>IFERROR(__xludf.DUMMYFUNCTION("""COMPUTED_VALUE"""),2098.74)</f>
        <v>2098.74</v>
      </c>
      <c r="M327" s="2">
        <f>IFERROR(__xludf.DUMMYFUNCTION("""COMPUTED_VALUE"""),45768.66666666667)</f>
        <v>45768.66667</v>
      </c>
      <c r="N327" s="1">
        <f>IFERROR(__xludf.DUMMYFUNCTION("""COMPUTED_VALUE"""),3.5425482E7)</f>
        <v>35425482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IFERROR(__xludf.DUMMYFUNCTION("""COMPUTED_VALUE"""),2127.71)</f>
        <v>2127.71</v>
      </c>
      <c r="D328" s="2">
        <f>IFERROR(__xludf.DUMMYFUNCTION("""COMPUTED_VALUE"""),45769.66666666667)</f>
        <v>45769.66667</v>
      </c>
      <c r="E328" s="1">
        <f>IFERROR(__xludf.DUMMYFUNCTION("""COMPUTED_VALUE"""),2127.71)</f>
        <v>2127.71</v>
      </c>
      <c r="G328" s="2">
        <f>IFERROR(__xludf.DUMMYFUNCTION("""COMPUTED_VALUE"""),45769.66666666667)</f>
        <v>45769.66667</v>
      </c>
      <c r="H328" s="1">
        <f>IFERROR(__xludf.DUMMYFUNCTION("""COMPUTED_VALUE"""),2045.95)</f>
        <v>2045.95</v>
      </c>
      <c r="J328" s="2">
        <f>IFERROR(__xludf.DUMMYFUNCTION("""COMPUTED_VALUE"""),45769.66666666667)</f>
        <v>45769.66667</v>
      </c>
      <c r="K328" s="1">
        <f>IFERROR(__xludf.DUMMYFUNCTION("""COMPUTED_VALUE"""),2085.38)</f>
        <v>2085.38</v>
      </c>
      <c r="M328" s="2">
        <f>IFERROR(__xludf.DUMMYFUNCTION("""COMPUTED_VALUE"""),45769.66666666667)</f>
        <v>45769.66667</v>
      </c>
      <c r="N328" s="1">
        <f>IFERROR(__xludf.DUMMYFUNCTION("""COMPUTED_VALUE"""),6.4475339E7)</f>
        <v>64475339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IFERROR(__xludf.DUMMYFUNCTION("""COMPUTED_VALUE"""),2141.03)</f>
        <v>2141.03</v>
      </c>
      <c r="D329" s="2">
        <f>IFERROR(__xludf.DUMMYFUNCTION("""COMPUTED_VALUE"""),45770.66666666667)</f>
        <v>45770.66667</v>
      </c>
      <c r="E329" s="1">
        <f>IFERROR(__xludf.DUMMYFUNCTION("""COMPUTED_VALUE"""),2173.89)</f>
        <v>2173.89</v>
      </c>
      <c r="G329" s="2">
        <f>IFERROR(__xludf.DUMMYFUNCTION("""COMPUTED_VALUE"""),45770.66666666667)</f>
        <v>45770.66667</v>
      </c>
      <c r="H329" s="1">
        <f>IFERROR(__xludf.DUMMYFUNCTION("""COMPUTED_VALUE"""),2133.36)</f>
        <v>2133.36</v>
      </c>
      <c r="J329" s="2">
        <f>IFERROR(__xludf.DUMMYFUNCTION("""COMPUTED_VALUE"""),45770.66666666667)</f>
        <v>45770.66667</v>
      </c>
      <c r="K329" s="1">
        <f>IFERROR(__xludf.DUMMYFUNCTION("""COMPUTED_VALUE"""),2143.74)</f>
        <v>2143.74</v>
      </c>
      <c r="M329" s="2">
        <f>IFERROR(__xludf.DUMMYFUNCTION("""COMPUTED_VALUE"""),45770.66666666667)</f>
        <v>45770.66667</v>
      </c>
      <c r="N329" s="1">
        <f>IFERROR(__xludf.DUMMYFUNCTION("""COMPUTED_VALUE"""),5.2423857E7)</f>
        <v>52423857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IFERROR(__xludf.DUMMYFUNCTION("""COMPUTED_VALUE"""),2142.56)</f>
        <v>2142.56</v>
      </c>
      <c r="D330" s="2">
        <f>IFERROR(__xludf.DUMMYFUNCTION("""COMPUTED_VALUE"""),45771.66666666667)</f>
        <v>45771.66667</v>
      </c>
      <c r="E330" s="1">
        <f>IFERROR(__xludf.DUMMYFUNCTION("""COMPUTED_VALUE"""),2178.32)</f>
        <v>2178.32</v>
      </c>
      <c r="G330" s="2">
        <f>IFERROR(__xludf.DUMMYFUNCTION("""COMPUTED_VALUE"""),45771.66666666667)</f>
        <v>45771.66667</v>
      </c>
      <c r="H330" s="1">
        <f>IFERROR(__xludf.DUMMYFUNCTION("""COMPUTED_VALUE"""),2132.37)</f>
        <v>2132.37</v>
      </c>
      <c r="J330" s="2">
        <f>IFERROR(__xludf.DUMMYFUNCTION("""COMPUTED_VALUE"""),45771.66666666667)</f>
        <v>45771.66667</v>
      </c>
      <c r="K330" s="1">
        <f>IFERROR(__xludf.DUMMYFUNCTION("""COMPUTED_VALUE"""),2176.37)</f>
        <v>2176.37</v>
      </c>
      <c r="M330" s="2">
        <f>IFERROR(__xludf.DUMMYFUNCTION("""COMPUTED_VALUE"""),45771.66666666667)</f>
        <v>45771.66667</v>
      </c>
      <c r="N330" s="1">
        <f>IFERROR(__xludf.DUMMYFUNCTION("""COMPUTED_VALUE"""),3.7429625E7)</f>
        <v>37429625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IFERROR(__xludf.DUMMYFUNCTION("""COMPUTED_VALUE"""),2183.04)</f>
        <v>2183.04</v>
      </c>
      <c r="D331" s="2">
        <f>IFERROR(__xludf.DUMMYFUNCTION("""COMPUTED_VALUE"""),45772.66666666667)</f>
        <v>45772.66667</v>
      </c>
      <c r="E331" s="1">
        <f>IFERROR(__xludf.DUMMYFUNCTION("""COMPUTED_VALUE"""),2206.1)</f>
        <v>2206.1</v>
      </c>
      <c r="G331" s="2">
        <f>IFERROR(__xludf.DUMMYFUNCTION("""COMPUTED_VALUE"""),45772.66666666667)</f>
        <v>45772.66667</v>
      </c>
      <c r="H331" s="1">
        <f>IFERROR(__xludf.DUMMYFUNCTION("""COMPUTED_VALUE"""),2179.01)</f>
        <v>2179.01</v>
      </c>
      <c r="J331" s="2">
        <f>IFERROR(__xludf.DUMMYFUNCTION("""COMPUTED_VALUE"""),45772.66666666667)</f>
        <v>45772.66667</v>
      </c>
      <c r="K331" s="1">
        <f>IFERROR(__xludf.DUMMYFUNCTION("""COMPUTED_VALUE"""),2204.25)</f>
        <v>2204.25</v>
      </c>
      <c r="M331" s="2">
        <f>IFERROR(__xludf.DUMMYFUNCTION("""COMPUTED_VALUE"""),45772.66666666667)</f>
        <v>45772.66667</v>
      </c>
      <c r="N331" s="1">
        <f>IFERROR(__xludf.DUMMYFUNCTION("""COMPUTED_VALUE"""),3.1027383E7)</f>
        <v>31027383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IFERROR(__xludf.DUMMYFUNCTION("""COMPUTED_VALUE"""),2219.67)</f>
        <v>2219.67</v>
      </c>
      <c r="D332" s="2">
        <f>IFERROR(__xludf.DUMMYFUNCTION("""COMPUTED_VALUE"""),45775.66666666667)</f>
        <v>45775.66667</v>
      </c>
      <c r="E332" s="1">
        <f>IFERROR(__xludf.DUMMYFUNCTION("""COMPUTED_VALUE"""),2235.87)</f>
        <v>2235.87</v>
      </c>
      <c r="G332" s="2">
        <f>IFERROR(__xludf.DUMMYFUNCTION("""COMPUTED_VALUE"""),45775.66666666667)</f>
        <v>45775.66667</v>
      </c>
      <c r="H332" s="1">
        <f>IFERROR(__xludf.DUMMYFUNCTION("""COMPUTED_VALUE"""),2203.19)</f>
        <v>2203.19</v>
      </c>
      <c r="J332" s="2">
        <f>IFERROR(__xludf.DUMMYFUNCTION("""COMPUTED_VALUE"""),45775.66666666667)</f>
        <v>45775.66667</v>
      </c>
      <c r="K332" s="1">
        <f>IFERROR(__xludf.DUMMYFUNCTION("""COMPUTED_VALUE"""),2221.64)</f>
        <v>2221.64</v>
      </c>
      <c r="M332" s="2">
        <f>IFERROR(__xludf.DUMMYFUNCTION("""COMPUTED_VALUE"""),45775.66666666667)</f>
        <v>45775.66667</v>
      </c>
      <c r="N332" s="1">
        <f>IFERROR(__xludf.DUMMYFUNCTION("""COMPUTED_VALUE"""),3.2745346E7)</f>
        <v>32745346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IFERROR(__xludf.DUMMYFUNCTION("""COMPUTED_VALUE"""),2221.55)</f>
        <v>2221.55</v>
      </c>
      <c r="D333" s="2">
        <f>IFERROR(__xludf.DUMMYFUNCTION("""COMPUTED_VALUE"""),45776.66666666667)</f>
        <v>45776.66667</v>
      </c>
      <c r="E333" s="1">
        <f>IFERROR(__xludf.DUMMYFUNCTION("""COMPUTED_VALUE"""),2236.71)</f>
        <v>2236.71</v>
      </c>
      <c r="G333" s="2">
        <f>IFERROR(__xludf.DUMMYFUNCTION("""COMPUTED_VALUE"""),45776.66666666667)</f>
        <v>45776.66667</v>
      </c>
      <c r="H333" s="1">
        <f>IFERROR(__xludf.DUMMYFUNCTION("""COMPUTED_VALUE"""),2216.77)</f>
        <v>2216.77</v>
      </c>
      <c r="J333" s="2">
        <f>IFERROR(__xludf.DUMMYFUNCTION("""COMPUTED_VALUE"""),45776.66666666667)</f>
        <v>45776.66667</v>
      </c>
      <c r="K333" s="1">
        <f>IFERROR(__xludf.DUMMYFUNCTION("""COMPUTED_VALUE"""),2228.58)</f>
        <v>2228.58</v>
      </c>
      <c r="M333" s="2">
        <f>IFERROR(__xludf.DUMMYFUNCTION("""COMPUTED_VALUE"""),45776.66666666667)</f>
        <v>45776.66667</v>
      </c>
      <c r="N333" s="1">
        <f>IFERROR(__xludf.DUMMYFUNCTION("""COMPUTED_VALUE"""),2.6912957E7)</f>
        <v>26912957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IFERROR(__xludf.DUMMYFUNCTION("""COMPUTED_VALUE"""),2218.79)</f>
        <v>2218.79</v>
      </c>
      <c r="D334" s="2">
        <f>IFERROR(__xludf.DUMMYFUNCTION("""COMPUTED_VALUE"""),45777.66666666667)</f>
        <v>45777.66667</v>
      </c>
      <c r="E334" s="1">
        <f>IFERROR(__xludf.DUMMYFUNCTION("""COMPUTED_VALUE"""),2243.42)</f>
        <v>2243.42</v>
      </c>
      <c r="G334" s="2">
        <f>IFERROR(__xludf.DUMMYFUNCTION("""COMPUTED_VALUE"""),45777.66666666667)</f>
        <v>45777.66667</v>
      </c>
      <c r="H334" s="1">
        <f>IFERROR(__xludf.DUMMYFUNCTION("""COMPUTED_VALUE"""),2192.69)</f>
        <v>2192.69</v>
      </c>
      <c r="J334" s="2">
        <f>IFERROR(__xludf.DUMMYFUNCTION("""COMPUTED_VALUE"""),45777.66666666667)</f>
        <v>45777.66667</v>
      </c>
      <c r="K334" s="1">
        <f>IFERROR(__xludf.DUMMYFUNCTION("""COMPUTED_VALUE"""),2238.49)</f>
        <v>2238.49</v>
      </c>
      <c r="M334" s="2">
        <f>IFERROR(__xludf.DUMMYFUNCTION("""COMPUTED_VALUE"""),45777.66666666667)</f>
        <v>45777.66667</v>
      </c>
      <c r="N334" s="1">
        <f>IFERROR(__xludf.DUMMYFUNCTION("""COMPUTED_VALUE"""),3.0860337E7)</f>
        <v>30860337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IFERROR(__xludf.DUMMYFUNCTION("""COMPUTED_VALUE"""),2247.94)</f>
        <v>2247.94</v>
      </c>
      <c r="D335" s="2">
        <f>IFERROR(__xludf.DUMMYFUNCTION("""COMPUTED_VALUE"""),45778.66666666667)</f>
        <v>45778.66667</v>
      </c>
      <c r="E335" s="1">
        <f>IFERROR(__xludf.DUMMYFUNCTION("""COMPUTED_VALUE"""),2274.01)</f>
        <v>2274.01</v>
      </c>
      <c r="G335" s="2">
        <f>IFERROR(__xludf.DUMMYFUNCTION("""COMPUTED_VALUE"""),45778.66666666667)</f>
        <v>45778.66667</v>
      </c>
      <c r="H335" s="1">
        <f>IFERROR(__xludf.DUMMYFUNCTION("""COMPUTED_VALUE"""),2238.29)</f>
        <v>2238.29</v>
      </c>
      <c r="J335" s="2">
        <f>IFERROR(__xludf.DUMMYFUNCTION("""COMPUTED_VALUE"""),45778.66666666667)</f>
        <v>45778.66667</v>
      </c>
      <c r="K335" s="1">
        <f>IFERROR(__xludf.DUMMYFUNCTION("""COMPUTED_VALUE"""),2261.96)</f>
        <v>2261.96</v>
      </c>
      <c r="M335" s="2">
        <f>IFERROR(__xludf.DUMMYFUNCTION("""COMPUTED_VALUE"""),45778.66666666667)</f>
        <v>45778.66667</v>
      </c>
      <c r="N335" s="1">
        <f>IFERROR(__xludf.DUMMYFUNCTION("""COMPUTED_VALUE"""),3.7526019E7)</f>
        <v>37526019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IFERROR(__xludf.DUMMYFUNCTION("""COMPUTED_VALUE"""),2271.13)</f>
        <v>2271.13</v>
      </c>
      <c r="D336" s="2">
        <f>IFERROR(__xludf.DUMMYFUNCTION("""COMPUTED_VALUE"""),45779.66666666667)</f>
        <v>45779.66667</v>
      </c>
      <c r="E336" s="1">
        <f>IFERROR(__xludf.DUMMYFUNCTION("""COMPUTED_VALUE"""),2314.53)</f>
        <v>2314.53</v>
      </c>
      <c r="G336" s="2">
        <f>IFERROR(__xludf.DUMMYFUNCTION("""COMPUTED_VALUE"""),45779.66666666667)</f>
        <v>45779.66667</v>
      </c>
      <c r="H336" s="1">
        <f>IFERROR(__xludf.DUMMYFUNCTION("""COMPUTED_VALUE"""),2271.13)</f>
        <v>2271.13</v>
      </c>
      <c r="J336" s="2">
        <f>IFERROR(__xludf.DUMMYFUNCTION("""COMPUTED_VALUE"""),45779.66666666667)</f>
        <v>45779.66667</v>
      </c>
      <c r="K336" s="1">
        <f>IFERROR(__xludf.DUMMYFUNCTION("""COMPUTED_VALUE"""),2295.3)</f>
        <v>2295.3</v>
      </c>
      <c r="M336" s="2">
        <f>IFERROR(__xludf.DUMMYFUNCTION("""COMPUTED_VALUE"""),45779.66666666667)</f>
        <v>45779.66667</v>
      </c>
      <c r="N336" s="1">
        <f>IFERROR(__xludf.DUMMYFUNCTION("""COMPUTED_VALUE"""),3.9732703E7)</f>
        <v>39732703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IFERROR(__xludf.DUMMYFUNCTION("""COMPUTED_VALUE"""),2293.4)</f>
        <v>2293.4</v>
      </c>
      <c r="D337" s="2">
        <f>IFERROR(__xludf.DUMMYFUNCTION("""COMPUTED_VALUE"""),45782.66666666667)</f>
        <v>45782.66667</v>
      </c>
      <c r="E337" s="1">
        <f>IFERROR(__xludf.DUMMYFUNCTION("""COMPUTED_VALUE"""),2308.71)</f>
        <v>2308.71</v>
      </c>
      <c r="G337" s="2">
        <f>IFERROR(__xludf.DUMMYFUNCTION("""COMPUTED_VALUE"""),45782.66666666667)</f>
        <v>45782.66667</v>
      </c>
      <c r="H337" s="1">
        <f>IFERROR(__xludf.DUMMYFUNCTION("""COMPUTED_VALUE"""),2284.23)</f>
        <v>2284.23</v>
      </c>
      <c r="J337" s="2">
        <f>IFERROR(__xludf.DUMMYFUNCTION("""COMPUTED_VALUE"""),45782.66666666667)</f>
        <v>45782.66667</v>
      </c>
      <c r="K337" s="1">
        <f>IFERROR(__xludf.DUMMYFUNCTION("""COMPUTED_VALUE"""),2297.23)</f>
        <v>2297.23</v>
      </c>
      <c r="M337" s="2">
        <f>IFERROR(__xludf.DUMMYFUNCTION("""COMPUTED_VALUE"""),45782.66666666667)</f>
        <v>45782.66667</v>
      </c>
      <c r="N337" s="1">
        <f>IFERROR(__xludf.DUMMYFUNCTION("""COMPUTED_VALUE"""),2.7734895E7)</f>
        <v>27734895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IFERROR(__xludf.DUMMYFUNCTION("""COMPUTED_VALUE"""),2273.64)</f>
        <v>2273.64</v>
      </c>
      <c r="D338" s="2">
        <f>IFERROR(__xludf.DUMMYFUNCTION("""COMPUTED_VALUE"""),45783.66666666667)</f>
        <v>45783.66667</v>
      </c>
      <c r="E338" s="1">
        <f>IFERROR(__xludf.DUMMYFUNCTION("""COMPUTED_VALUE"""),2285.37)</f>
        <v>2285.37</v>
      </c>
      <c r="G338" s="2">
        <f>IFERROR(__xludf.DUMMYFUNCTION("""COMPUTED_VALUE"""),45783.66666666667)</f>
        <v>45783.66667</v>
      </c>
      <c r="H338" s="1">
        <f>IFERROR(__xludf.DUMMYFUNCTION("""COMPUTED_VALUE"""),2258.6)</f>
        <v>2258.6</v>
      </c>
      <c r="J338" s="2">
        <f>IFERROR(__xludf.DUMMYFUNCTION("""COMPUTED_VALUE"""),45783.66666666667)</f>
        <v>45783.66667</v>
      </c>
      <c r="K338" s="1">
        <f>IFERROR(__xludf.DUMMYFUNCTION("""COMPUTED_VALUE"""),2277.69)</f>
        <v>2277.69</v>
      </c>
      <c r="M338" s="2">
        <f>IFERROR(__xludf.DUMMYFUNCTION("""COMPUTED_VALUE"""),45783.66666666667)</f>
        <v>45783.66667</v>
      </c>
      <c r="N338" s="1">
        <f>IFERROR(__xludf.DUMMYFUNCTION("""COMPUTED_VALUE"""),2.6450848E7)</f>
        <v>26450848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IFERROR(__xludf.DUMMYFUNCTION("""COMPUTED_VALUE"""),2275.75)</f>
        <v>2275.75</v>
      </c>
      <c r="D339" s="2">
        <f>IFERROR(__xludf.DUMMYFUNCTION("""COMPUTED_VALUE"""),45784.66666666667)</f>
        <v>45784.66667</v>
      </c>
      <c r="E339" s="1">
        <f>IFERROR(__xludf.DUMMYFUNCTION("""COMPUTED_VALUE"""),2291.54)</f>
        <v>2291.54</v>
      </c>
      <c r="G339" s="2">
        <f>IFERROR(__xludf.DUMMYFUNCTION("""COMPUTED_VALUE"""),45784.66666666667)</f>
        <v>45784.66667</v>
      </c>
      <c r="H339" s="1">
        <f>IFERROR(__xludf.DUMMYFUNCTION("""COMPUTED_VALUE"""),2269.87)</f>
        <v>2269.87</v>
      </c>
      <c r="J339" s="2">
        <f>IFERROR(__xludf.DUMMYFUNCTION("""COMPUTED_VALUE"""),45784.66666666667)</f>
        <v>45784.66667</v>
      </c>
      <c r="K339" s="1">
        <f>IFERROR(__xludf.DUMMYFUNCTION("""COMPUTED_VALUE"""),2279.96)</f>
        <v>2279.96</v>
      </c>
      <c r="M339" s="2">
        <f>IFERROR(__xludf.DUMMYFUNCTION("""COMPUTED_VALUE"""),45784.66666666667)</f>
        <v>45784.66667</v>
      </c>
      <c r="N339" s="1">
        <f>IFERROR(__xludf.DUMMYFUNCTION("""COMPUTED_VALUE"""),3.0550565E7)</f>
        <v>30550565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IFERROR(__xludf.DUMMYFUNCTION("""COMPUTED_VALUE"""),2288.13)</f>
        <v>2288.13</v>
      </c>
      <c r="D340" s="2">
        <f>IFERROR(__xludf.DUMMYFUNCTION("""COMPUTED_VALUE"""),45785.66666666667)</f>
        <v>45785.66667</v>
      </c>
      <c r="E340" s="1">
        <f>IFERROR(__xludf.DUMMYFUNCTION("""COMPUTED_VALUE"""),2346.32)</f>
        <v>2346.32</v>
      </c>
      <c r="G340" s="2">
        <f>IFERROR(__xludf.DUMMYFUNCTION("""COMPUTED_VALUE"""),45785.66666666667)</f>
        <v>45785.66667</v>
      </c>
      <c r="H340" s="1">
        <f>IFERROR(__xludf.DUMMYFUNCTION("""COMPUTED_VALUE"""),2288.13)</f>
        <v>2288.13</v>
      </c>
      <c r="J340" s="2">
        <f>IFERROR(__xludf.DUMMYFUNCTION("""COMPUTED_VALUE"""),45785.66666666667)</f>
        <v>45785.66667</v>
      </c>
      <c r="K340" s="1">
        <f>IFERROR(__xludf.DUMMYFUNCTION("""COMPUTED_VALUE"""),2322.04)</f>
        <v>2322.04</v>
      </c>
      <c r="M340" s="2">
        <f>IFERROR(__xludf.DUMMYFUNCTION("""COMPUTED_VALUE"""),45785.66666666667)</f>
        <v>45785.66667</v>
      </c>
      <c r="N340" s="1">
        <f>IFERROR(__xludf.DUMMYFUNCTION("""COMPUTED_VALUE"""),4.3803664E7)</f>
        <v>43803664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IFERROR(__xludf.DUMMYFUNCTION("""COMPUTED_VALUE"""),2327.28)</f>
        <v>2327.28</v>
      </c>
      <c r="D341" s="2">
        <f>IFERROR(__xludf.DUMMYFUNCTION("""COMPUTED_VALUE"""),45786.66666666667)</f>
        <v>45786.66667</v>
      </c>
      <c r="E341" s="1">
        <f>IFERROR(__xludf.DUMMYFUNCTION("""COMPUTED_VALUE"""),2334.6)</f>
        <v>2334.6</v>
      </c>
      <c r="G341" s="2">
        <f>IFERROR(__xludf.DUMMYFUNCTION("""COMPUTED_VALUE"""),45786.66666666667)</f>
        <v>45786.66667</v>
      </c>
      <c r="H341" s="1">
        <f>IFERROR(__xludf.DUMMYFUNCTION("""COMPUTED_VALUE"""),2298.48)</f>
        <v>2298.48</v>
      </c>
      <c r="J341" s="2">
        <f>IFERROR(__xludf.DUMMYFUNCTION("""COMPUTED_VALUE"""),45786.66666666667)</f>
        <v>45786.66667</v>
      </c>
      <c r="K341" s="1">
        <f>IFERROR(__xludf.DUMMYFUNCTION("""COMPUTED_VALUE"""),2325.48)</f>
        <v>2325.48</v>
      </c>
      <c r="M341" s="2">
        <f>IFERROR(__xludf.DUMMYFUNCTION("""COMPUTED_VALUE"""),45786.66666666667)</f>
        <v>45786.66667</v>
      </c>
      <c r="N341" s="1">
        <f>IFERROR(__xludf.DUMMYFUNCTION("""COMPUTED_VALUE"""),2.9422704E7)</f>
        <v>29422704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IFERROR(__xludf.DUMMYFUNCTION("""COMPUTED_VALUE"""),2334.63)</f>
        <v>2334.63</v>
      </c>
      <c r="D342" s="2">
        <f>IFERROR(__xludf.DUMMYFUNCTION("""COMPUTED_VALUE"""),45789.66666666667)</f>
        <v>45789.66667</v>
      </c>
      <c r="E342" s="1">
        <f>IFERROR(__xludf.DUMMYFUNCTION("""COMPUTED_VALUE"""),2357.37)</f>
        <v>2357.37</v>
      </c>
      <c r="G342" s="2">
        <f>IFERROR(__xludf.DUMMYFUNCTION("""COMPUTED_VALUE"""),45789.66666666667)</f>
        <v>45789.66667</v>
      </c>
      <c r="H342" s="1">
        <f>IFERROR(__xludf.DUMMYFUNCTION("""COMPUTED_VALUE"""),2305.48)</f>
        <v>2305.48</v>
      </c>
      <c r="J342" s="2">
        <f>IFERROR(__xludf.DUMMYFUNCTION("""COMPUTED_VALUE"""),45789.66666666667)</f>
        <v>45789.66667</v>
      </c>
      <c r="K342" s="1">
        <f>IFERROR(__xludf.DUMMYFUNCTION("""COMPUTED_VALUE"""),2356.67)</f>
        <v>2356.67</v>
      </c>
      <c r="M342" s="2">
        <f>IFERROR(__xludf.DUMMYFUNCTION("""COMPUTED_VALUE"""),45789.66666666667)</f>
        <v>45789.66667</v>
      </c>
      <c r="N342" s="1">
        <f>IFERROR(__xludf.DUMMYFUNCTION("""COMPUTED_VALUE"""),3.9597227E7)</f>
        <v>39597227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IFERROR(__xludf.DUMMYFUNCTION("""COMPUTED_VALUE"""),2361.06)</f>
        <v>2361.06</v>
      </c>
      <c r="D343" s="2">
        <f>IFERROR(__xludf.DUMMYFUNCTION("""COMPUTED_VALUE"""),45790.66666666667)</f>
        <v>45790.66667</v>
      </c>
      <c r="E343" s="1">
        <f>IFERROR(__xludf.DUMMYFUNCTION("""COMPUTED_VALUE"""),2387.04)</f>
        <v>2387.04</v>
      </c>
      <c r="G343" s="2">
        <f>IFERROR(__xludf.DUMMYFUNCTION("""COMPUTED_VALUE"""),45790.66666666667)</f>
        <v>45790.66667</v>
      </c>
      <c r="H343" s="1">
        <f>IFERROR(__xludf.DUMMYFUNCTION("""COMPUTED_VALUE"""),2361.06)</f>
        <v>2361.06</v>
      </c>
      <c r="J343" s="2">
        <f>IFERROR(__xludf.DUMMYFUNCTION("""COMPUTED_VALUE"""),45790.66666666667)</f>
        <v>45790.66667</v>
      </c>
      <c r="K343" s="1">
        <f>IFERROR(__xludf.DUMMYFUNCTION("""COMPUTED_VALUE"""),2366.75)</f>
        <v>2366.75</v>
      </c>
      <c r="M343" s="2">
        <f>IFERROR(__xludf.DUMMYFUNCTION("""COMPUTED_VALUE"""),45790.66666666667)</f>
        <v>45790.66667</v>
      </c>
      <c r="N343" s="1">
        <f>IFERROR(__xludf.DUMMYFUNCTION("""COMPUTED_VALUE"""),4.3032499E7)</f>
        <v>43032499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IFERROR(__xludf.DUMMYFUNCTION("""COMPUTED_VALUE"""),2370.88)</f>
        <v>2370.88</v>
      </c>
      <c r="D344" s="2">
        <f>IFERROR(__xludf.DUMMYFUNCTION("""COMPUTED_VALUE"""),45791.66666666667)</f>
        <v>45791.66667</v>
      </c>
      <c r="E344" s="1">
        <f>IFERROR(__xludf.DUMMYFUNCTION("""COMPUTED_VALUE"""),2376.45)</f>
        <v>2376.45</v>
      </c>
      <c r="G344" s="2">
        <f>IFERROR(__xludf.DUMMYFUNCTION("""COMPUTED_VALUE"""),45791.66666666667)</f>
        <v>45791.66667</v>
      </c>
      <c r="H344" s="1">
        <f>IFERROR(__xludf.DUMMYFUNCTION("""COMPUTED_VALUE"""),2349.07)</f>
        <v>2349.07</v>
      </c>
      <c r="J344" s="2">
        <f>IFERROR(__xludf.DUMMYFUNCTION("""COMPUTED_VALUE"""),45791.66666666667)</f>
        <v>45791.66667</v>
      </c>
      <c r="K344" s="1">
        <f>IFERROR(__xludf.DUMMYFUNCTION("""COMPUTED_VALUE"""),2362.62)</f>
        <v>2362.62</v>
      </c>
      <c r="M344" s="2">
        <f>IFERROR(__xludf.DUMMYFUNCTION("""COMPUTED_VALUE"""),45791.66666666667)</f>
        <v>45791.66667</v>
      </c>
      <c r="N344" s="1">
        <f>IFERROR(__xludf.DUMMYFUNCTION("""COMPUTED_VALUE"""),4.448236E7)</f>
        <v>44482360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IFERROR(__xludf.DUMMYFUNCTION("""COMPUTED_VALUE"""),2370.78)</f>
        <v>2370.78</v>
      </c>
      <c r="D345" s="2">
        <f>IFERROR(__xludf.DUMMYFUNCTION("""COMPUTED_VALUE"""),45792.66666666667)</f>
        <v>45792.66667</v>
      </c>
      <c r="E345" s="1">
        <f>IFERROR(__xludf.DUMMYFUNCTION("""COMPUTED_VALUE"""),2418.81)</f>
        <v>2418.81</v>
      </c>
      <c r="G345" s="2">
        <f>IFERROR(__xludf.DUMMYFUNCTION("""COMPUTED_VALUE"""),45792.66666666667)</f>
        <v>45792.66667</v>
      </c>
      <c r="H345" s="1">
        <f>IFERROR(__xludf.DUMMYFUNCTION("""COMPUTED_VALUE"""),2370.78)</f>
        <v>2370.78</v>
      </c>
      <c r="J345" s="2">
        <f>IFERROR(__xludf.DUMMYFUNCTION("""COMPUTED_VALUE"""),45792.66666666667)</f>
        <v>45792.66667</v>
      </c>
      <c r="K345" s="1">
        <f>IFERROR(__xludf.DUMMYFUNCTION("""COMPUTED_VALUE"""),2415.72)</f>
        <v>2415.72</v>
      </c>
      <c r="M345" s="2">
        <f>IFERROR(__xludf.DUMMYFUNCTION("""COMPUTED_VALUE"""),45792.66666666667)</f>
        <v>45792.66667</v>
      </c>
      <c r="N345" s="1">
        <f>IFERROR(__xludf.DUMMYFUNCTION("""COMPUTED_VALUE"""),4.0778415E7)</f>
        <v>40778415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IFERROR(__xludf.DUMMYFUNCTION("""COMPUTED_VALUE"""),2417.15)</f>
        <v>2417.15</v>
      </c>
      <c r="D346" s="2">
        <f>IFERROR(__xludf.DUMMYFUNCTION("""COMPUTED_VALUE"""),45793.66666666667)</f>
        <v>45793.66667</v>
      </c>
      <c r="E346" s="1">
        <f>IFERROR(__xludf.DUMMYFUNCTION("""COMPUTED_VALUE"""),2431.77)</f>
        <v>2431.77</v>
      </c>
      <c r="G346" s="2">
        <f>IFERROR(__xludf.DUMMYFUNCTION("""COMPUTED_VALUE"""),45793.66666666667)</f>
        <v>45793.66667</v>
      </c>
      <c r="H346" s="1">
        <f>IFERROR(__xludf.DUMMYFUNCTION("""COMPUTED_VALUE"""),2403.43)</f>
        <v>2403.43</v>
      </c>
      <c r="J346" s="2">
        <f>IFERROR(__xludf.DUMMYFUNCTION("""COMPUTED_VALUE"""),45793.66666666667)</f>
        <v>45793.66667</v>
      </c>
      <c r="K346" s="1">
        <f>IFERROR(__xludf.DUMMYFUNCTION("""COMPUTED_VALUE"""),2431.59)</f>
        <v>2431.59</v>
      </c>
      <c r="M346" s="2">
        <f>IFERROR(__xludf.DUMMYFUNCTION("""COMPUTED_VALUE"""),45793.66666666667)</f>
        <v>45793.66667</v>
      </c>
      <c r="N346" s="1">
        <f>IFERROR(__xludf.DUMMYFUNCTION("""COMPUTED_VALUE"""),3.1422825E7)</f>
        <v>31422825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IFERROR(__xludf.DUMMYFUNCTION("""COMPUTED_VALUE"""),2420.42)</f>
        <v>2420.42</v>
      </c>
      <c r="D347" s="2">
        <f>IFERROR(__xludf.DUMMYFUNCTION("""COMPUTED_VALUE"""),45796.66666666667)</f>
        <v>45796.66667</v>
      </c>
      <c r="E347" s="1">
        <f>IFERROR(__xludf.DUMMYFUNCTION("""COMPUTED_VALUE"""),2456.23)</f>
        <v>2456.23</v>
      </c>
      <c r="G347" s="2">
        <f>IFERROR(__xludf.DUMMYFUNCTION("""COMPUTED_VALUE"""),45796.66666666667)</f>
        <v>45796.66667</v>
      </c>
      <c r="H347" s="1">
        <f>IFERROR(__xludf.DUMMYFUNCTION("""COMPUTED_VALUE"""),2416.63)</f>
        <v>2416.63</v>
      </c>
      <c r="J347" s="2">
        <f>IFERROR(__xludf.DUMMYFUNCTION("""COMPUTED_VALUE"""),45796.66666666667)</f>
        <v>45796.66667</v>
      </c>
      <c r="K347" s="1">
        <f>IFERROR(__xludf.DUMMYFUNCTION("""COMPUTED_VALUE"""),2453.28)</f>
        <v>2453.28</v>
      </c>
      <c r="M347" s="2">
        <f>IFERROR(__xludf.DUMMYFUNCTION("""COMPUTED_VALUE"""),45796.66666666667)</f>
        <v>45796.66667</v>
      </c>
      <c r="N347" s="1">
        <f>IFERROR(__xludf.DUMMYFUNCTION("""COMPUTED_VALUE"""),2.8601195E7)</f>
        <v>28601195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IFERROR(__xludf.DUMMYFUNCTION("""COMPUTED_VALUE"""),2445.46)</f>
        <v>2445.46</v>
      </c>
      <c r="D348" s="2">
        <f>IFERROR(__xludf.DUMMYFUNCTION("""COMPUTED_VALUE"""),45797.66666666667)</f>
        <v>45797.66667</v>
      </c>
      <c r="E348" s="1">
        <f>IFERROR(__xludf.DUMMYFUNCTION("""COMPUTED_VALUE"""),2462.38)</f>
        <v>2462.38</v>
      </c>
      <c r="G348" s="2">
        <f>IFERROR(__xludf.DUMMYFUNCTION("""COMPUTED_VALUE"""),45797.66666666667)</f>
        <v>45797.66667</v>
      </c>
      <c r="H348" s="1">
        <f>IFERROR(__xludf.DUMMYFUNCTION("""COMPUTED_VALUE"""),2445.46)</f>
        <v>2445.46</v>
      </c>
      <c r="J348" s="2">
        <f>IFERROR(__xludf.DUMMYFUNCTION("""COMPUTED_VALUE"""),45797.66666666667)</f>
        <v>45797.66667</v>
      </c>
      <c r="K348" s="1">
        <f>IFERROR(__xludf.DUMMYFUNCTION("""COMPUTED_VALUE"""),2456.42)</f>
        <v>2456.42</v>
      </c>
      <c r="M348" s="2">
        <f>IFERROR(__xludf.DUMMYFUNCTION("""COMPUTED_VALUE"""),45797.66666666667)</f>
        <v>45797.66667</v>
      </c>
      <c r="N348" s="1">
        <f>IFERROR(__xludf.DUMMYFUNCTION("""COMPUTED_VALUE"""),2.8201332E7)</f>
        <v>28201332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IFERROR(__xludf.DUMMYFUNCTION("""COMPUTED_VALUE"""),2463.42)</f>
        <v>2463.42</v>
      </c>
      <c r="D349" s="2">
        <f>IFERROR(__xludf.DUMMYFUNCTION("""COMPUTED_VALUE"""),45798.66666666667)</f>
        <v>45798.66667</v>
      </c>
      <c r="E349" s="1">
        <f>IFERROR(__xludf.DUMMYFUNCTION("""COMPUTED_VALUE"""),2466.38)</f>
        <v>2466.38</v>
      </c>
      <c r="G349" s="2">
        <f>IFERROR(__xludf.DUMMYFUNCTION("""COMPUTED_VALUE"""),45798.66666666667)</f>
        <v>45798.66667</v>
      </c>
      <c r="H349" s="1">
        <f>IFERROR(__xludf.DUMMYFUNCTION("""COMPUTED_VALUE"""),2419.24)</f>
        <v>2419.24</v>
      </c>
      <c r="J349" s="2">
        <f>IFERROR(__xludf.DUMMYFUNCTION("""COMPUTED_VALUE"""),45798.66666666667)</f>
        <v>45798.66667</v>
      </c>
      <c r="K349" s="1">
        <f>IFERROR(__xludf.DUMMYFUNCTION("""COMPUTED_VALUE"""),2423.97)</f>
        <v>2423.97</v>
      </c>
      <c r="M349" s="2">
        <f>IFERROR(__xludf.DUMMYFUNCTION("""COMPUTED_VALUE"""),45798.66666666667)</f>
        <v>45798.66667</v>
      </c>
      <c r="N349" s="1">
        <f>IFERROR(__xludf.DUMMYFUNCTION("""COMPUTED_VALUE"""),3.2047227E7)</f>
        <v>32047227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IFERROR(__xludf.DUMMYFUNCTION("""COMPUTED_VALUE"""),2414.25)</f>
        <v>2414.25</v>
      </c>
      <c r="D350" s="2">
        <f>IFERROR(__xludf.DUMMYFUNCTION("""COMPUTED_VALUE"""),45799.66666666667)</f>
        <v>45799.66667</v>
      </c>
      <c r="E350" s="1">
        <f>IFERROR(__xludf.DUMMYFUNCTION("""COMPUTED_VALUE"""),2428.22)</f>
        <v>2428.22</v>
      </c>
      <c r="G350" s="2">
        <f>IFERROR(__xludf.DUMMYFUNCTION("""COMPUTED_VALUE"""),45799.66666666667)</f>
        <v>45799.66667</v>
      </c>
      <c r="H350" s="1">
        <f>IFERROR(__xludf.DUMMYFUNCTION("""COMPUTED_VALUE"""),2406.02)</f>
        <v>2406.02</v>
      </c>
      <c r="J350" s="2">
        <f>IFERROR(__xludf.DUMMYFUNCTION("""COMPUTED_VALUE"""),45799.66666666667)</f>
        <v>45799.66667</v>
      </c>
      <c r="K350" s="1">
        <f>IFERROR(__xludf.DUMMYFUNCTION("""COMPUTED_VALUE"""),2414.21)</f>
        <v>2414.21</v>
      </c>
      <c r="M350" s="2">
        <f>IFERROR(__xludf.DUMMYFUNCTION("""COMPUTED_VALUE"""),45799.66666666667)</f>
        <v>45799.66667</v>
      </c>
      <c r="N350" s="1">
        <f>IFERROR(__xludf.DUMMYFUNCTION("""COMPUTED_VALUE"""),2.9267126E7)</f>
        <v>29267126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IFERROR(__xludf.DUMMYFUNCTION("""COMPUTED_VALUE"""),2411.36)</f>
        <v>2411.36</v>
      </c>
      <c r="D351" s="2">
        <f>IFERROR(__xludf.DUMMYFUNCTION("""COMPUTED_VALUE"""),45800.66666666667)</f>
        <v>45800.66667</v>
      </c>
      <c r="E351" s="1">
        <f>IFERROR(__xludf.DUMMYFUNCTION("""COMPUTED_VALUE"""),2426.85)</f>
        <v>2426.85</v>
      </c>
      <c r="G351" s="2">
        <f>IFERROR(__xludf.DUMMYFUNCTION("""COMPUTED_VALUE"""),45800.66666666667)</f>
        <v>45800.66667</v>
      </c>
      <c r="H351" s="1">
        <f>IFERROR(__xludf.DUMMYFUNCTION("""COMPUTED_VALUE"""),2388.65)</f>
        <v>2388.65</v>
      </c>
      <c r="J351" s="2">
        <f>IFERROR(__xludf.DUMMYFUNCTION("""COMPUTED_VALUE"""),45800.66666666667)</f>
        <v>45800.66667</v>
      </c>
      <c r="K351" s="1">
        <f>IFERROR(__xludf.DUMMYFUNCTION("""COMPUTED_VALUE"""),2420.33)</f>
        <v>2420.33</v>
      </c>
      <c r="M351" s="2">
        <f>IFERROR(__xludf.DUMMYFUNCTION("""COMPUTED_VALUE"""),45800.66666666667)</f>
        <v>45800.66667</v>
      </c>
      <c r="N351" s="1">
        <f>IFERROR(__xludf.DUMMYFUNCTION("""COMPUTED_VALUE"""),3.0459402E7)</f>
        <v>30459402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IFERROR(__xludf.DUMMYFUNCTION("""COMPUTED_VALUE"""),2426.48)</f>
        <v>2426.48</v>
      </c>
      <c r="D352" s="2">
        <f>IFERROR(__xludf.DUMMYFUNCTION("""COMPUTED_VALUE"""),45804.66666666667)</f>
        <v>45804.66667</v>
      </c>
      <c r="E352" s="1">
        <f>IFERROR(__xludf.DUMMYFUNCTION("""COMPUTED_VALUE"""),2470.25)</f>
        <v>2470.25</v>
      </c>
      <c r="G352" s="2">
        <f>IFERROR(__xludf.DUMMYFUNCTION("""COMPUTED_VALUE"""),45804.66666666667)</f>
        <v>45804.66667</v>
      </c>
      <c r="H352" s="1">
        <f>IFERROR(__xludf.DUMMYFUNCTION("""COMPUTED_VALUE"""),2426.48)</f>
        <v>2426.48</v>
      </c>
      <c r="J352" s="2">
        <f>IFERROR(__xludf.DUMMYFUNCTION("""COMPUTED_VALUE"""),45804.66666666667)</f>
        <v>45804.66667</v>
      </c>
      <c r="K352" s="1">
        <f>IFERROR(__xludf.DUMMYFUNCTION("""COMPUTED_VALUE"""),2469.89)</f>
        <v>2469.89</v>
      </c>
      <c r="M352" s="2">
        <f>IFERROR(__xludf.DUMMYFUNCTION("""COMPUTED_VALUE"""),45804.66666666667)</f>
        <v>45804.66667</v>
      </c>
      <c r="N352" s="1">
        <f>IFERROR(__xludf.DUMMYFUNCTION("""COMPUTED_VALUE"""),3.6516739E7)</f>
        <v>36516739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IFERROR(__xludf.DUMMYFUNCTION("""COMPUTED_VALUE"""),2472.69)</f>
        <v>2472.69</v>
      </c>
      <c r="D353" s="2">
        <f>IFERROR(__xludf.DUMMYFUNCTION("""COMPUTED_VALUE"""),45805.66666666667)</f>
        <v>45805.66667</v>
      </c>
      <c r="E353" s="1">
        <f>IFERROR(__xludf.DUMMYFUNCTION("""COMPUTED_VALUE"""),2488.87)</f>
        <v>2488.87</v>
      </c>
      <c r="G353" s="2">
        <f>IFERROR(__xludf.DUMMYFUNCTION("""COMPUTED_VALUE"""),45805.66666666667)</f>
        <v>45805.66667</v>
      </c>
      <c r="H353" s="1">
        <f>IFERROR(__xludf.DUMMYFUNCTION("""COMPUTED_VALUE"""),2464.73)</f>
        <v>2464.73</v>
      </c>
      <c r="J353" s="2">
        <f>IFERROR(__xludf.DUMMYFUNCTION("""COMPUTED_VALUE"""),45805.66666666667)</f>
        <v>45805.66667</v>
      </c>
      <c r="K353" s="1">
        <f>IFERROR(__xludf.DUMMYFUNCTION("""COMPUTED_VALUE"""),2470.39)</f>
        <v>2470.39</v>
      </c>
      <c r="M353" s="2">
        <f>IFERROR(__xludf.DUMMYFUNCTION("""COMPUTED_VALUE"""),45805.66666666667)</f>
        <v>45805.66667</v>
      </c>
      <c r="N353" s="1">
        <f>IFERROR(__xludf.DUMMYFUNCTION("""COMPUTED_VALUE"""),3.638714E7)</f>
        <v>36387140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IFERROR(__xludf.DUMMYFUNCTION("""COMPUTED_VALUE"""),2472.54)</f>
        <v>2472.54</v>
      </c>
      <c r="D354" s="2">
        <f>IFERROR(__xludf.DUMMYFUNCTION("""COMPUTED_VALUE"""),45806.66666666667)</f>
        <v>45806.66667</v>
      </c>
      <c r="E354" s="1">
        <f>IFERROR(__xludf.DUMMYFUNCTION("""COMPUTED_VALUE"""),2491.42)</f>
        <v>2491.42</v>
      </c>
      <c r="G354" s="2">
        <f>IFERROR(__xludf.DUMMYFUNCTION("""COMPUTED_VALUE"""),45806.66666666667)</f>
        <v>45806.66667</v>
      </c>
      <c r="H354" s="1">
        <f>IFERROR(__xludf.DUMMYFUNCTION("""COMPUTED_VALUE"""),2461.05)</f>
        <v>2461.05</v>
      </c>
      <c r="J354" s="2">
        <f>IFERROR(__xludf.DUMMYFUNCTION("""COMPUTED_VALUE"""),45806.66666666667)</f>
        <v>45806.66667</v>
      </c>
      <c r="K354" s="1">
        <f>IFERROR(__xludf.DUMMYFUNCTION("""COMPUTED_VALUE"""),2487.77)</f>
        <v>2487.77</v>
      </c>
      <c r="M354" s="2">
        <f>IFERROR(__xludf.DUMMYFUNCTION("""COMPUTED_VALUE"""),45806.66666666667)</f>
        <v>45806.66667</v>
      </c>
      <c r="N354" s="1">
        <f>IFERROR(__xludf.DUMMYFUNCTION("""COMPUTED_VALUE"""),4.3069865E7)</f>
        <v>43069865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IFERROR(__xludf.DUMMYFUNCTION("""COMPUTED_VALUE"""),2483.27)</f>
        <v>2483.27</v>
      </c>
      <c r="D355" s="2">
        <f>IFERROR(__xludf.DUMMYFUNCTION("""COMPUTED_VALUE"""),45807.66666666667)</f>
        <v>45807.66667</v>
      </c>
      <c r="E355" s="1">
        <f>IFERROR(__xludf.DUMMYFUNCTION("""COMPUTED_VALUE"""),2510.54)</f>
        <v>2510.54</v>
      </c>
      <c r="G355" s="2">
        <f>IFERROR(__xludf.DUMMYFUNCTION("""COMPUTED_VALUE"""),45807.66666666667)</f>
        <v>45807.66667</v>
      </c>
      <c r="H355" s="1">
        <f>IFERROR(__xludf.DUMMYFUNCTION("""COMPUTED_VALUE"""),2472.15)</f>
        <v>2472.15</v>
      </c>
      <c r="J355" s="2">
        <f>IFERROR(__xludf.DUMMYFUNCTION("""COMPUTED_VALUE"""),45807.66666666667)</f>
        <v>45807.66667</v>
      </c>
      <c r="K355" s="1">
        <f>IFERROR(__xludf.DUMMYFUNCTION("""COMPUTED_VALUE"""),2505.65)</f>
        <v>2505.65</v>
      </c>
      <c r="M355" s="2">
        <f>IFERROR(__xludf.DUMMYFUNCTION("""COMPUTED_VALUE"""),45807.66666666667)</f>
        <v>45807.66667</v>
      </c>
      <c r="N355" s="1">
        <f>IFERROR(__xludf.DUMMYFUNCTION("""COMPUTED_VALUE"""),4.7687343E7)</f>
        <v>47687343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IFERROR(__xludf.DUMMYFUNCTION("""COMPUTED_VALUE"""),2511.46)</f>
        <v>2511.46</v>
      </c>
      <c r="D356" s="2">
        <f>IFERROR(__xludf.DUMMYFUNCTION("""COMPUTED_VALUE"""),45810.66666666667)</f>
        <v>45810.66667</v>
      </c>
      <c r="E356" s="1">
        <f>IFERROR(__xludf.DUMMYFUNCTION("""COMPUTED_VALUE"""),2517.58)</f>
        <v>2517.58</v>
      </c>
      <c r="G356" s="2">
        <f>IFERROR(__xludf.DUMMYFUNCTION("""COMPUTED_VALUE"""),45810.66666666667)</f>
        <v>45810.66667</v>
      </c>
      <c r="H356" s="1">
        <f>IFERROR(__xludf.DUMMYFUNCTION("""COMPUTED_VALUE"""),2489.25)</f>
        <v>2489.25</v>
      </c>
      <c r="J356" s="2">
        <f>IFERROR(__xludf.DUMMYFUNCTION("""COMPUTED_VALUE"""),45810.66666666667)</f>
        <v>45810.66667</v>
      </c>
      <c r="K356" s="1">
        <f>IFERROR(__xludf.DUMMYFUNCTION("""COMPUTED_VALUE"""),2517.29)</f>
        <v>2517.29</v>
      </c>
      <c r="M356" s="2">
        <f>IFERROR(__xludf.DUMMYFUNCTION("""COMPUTED_VALUE"""),45810.66666666667)</f>
        <v>45810.66667</v>
      </c>
      <c r="N356" s="1">
        <f>IFERROR(__xludf.DUMMYFUNCTION("""COMPUTED_VALUE"""),3.1318553E7)</f>
        <v>31318553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IFERROR(__xludf.DUMMYFUNCTION("""COMPUTED_VALUE"""),2517.52)</f>
        <v>2517.52</v>
      </c>
      <c r="D357" s="2">
        <f>IFERROR(__xludf.DUMMYFUNCTION("""COMPUTED_VALUE"""),45811.66666666667)</f>
        <v>45811.66667</v>
      </c>
      <c r="E357" s="1">
        <f>IFERROR(__xludf.DUMMYFUNCTION("""COMPUTED_VALUE"""),2538.56)</f>
        <v>2538.56</v>
      </c>
      <c r="G357" s="2">
        <f>IFERROR(__xludf.DUMMYFUNCTION("""COMPUTED_VALUE"""),45811.66666666667)</f>
        <v>45811.66667</v>
      </c>
      <c r="H357" s="1">
        <f>IFERROR(__xludf.DUMMYFUNCTION("""COMPUTED_VALUE"""),2504.82)</f>
        <v>2504.82</v>
      </c>
      <c r="J357" s="2">
        <f>IFERROR(__xludf.DUMMYFUNCTION("""COMPUTED_VALUE"""),45811.66666666667)</f>
        <v>45811.66667</v>
      </c>
      <c r="K357" s="1">
        <f>IFERROR(__xludf.DUMMYFUNCTION("""COMPUTED_VALUE"""),2529.33)</f>
        <v>2529.33</v>
      </c>
      <c r="M357" s="2">
        <f>IFERROR(__xludf.DUMMYFUNCTION("""COMPUTED_VALUE"""),45811.66666666667)</f>
        <v>45811.66667</v>
      </c>
      <c r="N357" s="1">
        <f>IFERROR(__xludf.DUMMYFUNCTION("""COMPUTED_VALUE"""),3.513684E7)</f>
        <v>35136840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IFERROR(__xludf.DUMMYFUNCTION("""COMPUTED_VALUE"""),2537.51)</f>
        <v>2537.51</v>
      </c>
      <c r="D358" s="2">
        <f>IFERROR(__xludf.DUMMYFUNCTION("""COMPUTED_VALUE"""),45812.66666666667)</f>
        <v>45812.66667</v>
      </c>
      <c r="E358" s="1">
        <f>IFERROR(__xludf.DUMMYFUNCTION("""COMPUTED_VALUE"""),2553.79)</f>
        <v>2553.79</v>
      </c>
      <c r="G358" s="2">
        <f>IFERROR(__xludf.DUMMYFUNCTION("""COMPUTED_VALUE"""),45812.66666666667)</f>
        <v>45812.66667</v>
      </c>
      <c r="H358" s="1">
        <f>IFERROR(__xludf.DUMMYFUNCTION("""COMPUTED_VALUE"""),2533.05)</f>
        <v>2533.05</v>
      </c>
      <c r="J358" s="2">
        <f>IFERROR(__xludf.DUMMYFUNCTION("""COMPUTED_VALUE"""),45812.66666666667)</f>
        <v>45812.66667</v>
      </c>
      <c r="K358" s="1">
        <f>IFERROR(__xludf.DUMMYFUNCTION("""COMPUTED_VALUE"""),2539.73)</f>
        <v>2539.73</v>
      </c>
      <c r="M358" s="2">
        <f>IFERROR(__xludf.DUMMYFUNCTION("""COMPUTED_VALUE"""),45812.66666666667)</f>
        <v>45812.66667</v>
      </c>
      <c r="N358" s="1">
        <f>IFERROR(__xludf.DUMMYFUNCTION("""COMPUTED_VALUE"""),2.8750007E7)</f>
        <v>28750007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IFERROR(__xludf.DUMMYFUNCTION("""COMPUTED_VALUE"""),2548.53)</f>
        <v>2548.53</v>
      </c>
      <c r="D359" s="2">
        <f>IFERROR(__xludf.DUMMYFUNCTION("""COMPUTED_VALUE"""),45813.66666666667)</f>
        <v>45813.66667</v>
      </c>
      <c r="E359" s="1">
        <f>IFERROR(__xludf.DUMMYFUNCTION("""COMPUTED_VALUE"""),2550.7)</f>
        <v>2550.7</v>
      </c>
      <c r="G359" s="2">
        <f>IFERROR(__xludf.DUMMYFUNCTION("""COMPUTED_VALUE"""),45813.66666666667)</f>
        <v>45813.66667</v>
      </c>
      <c r="H359" s="1">
        <f>IFERROR(__xludf.DUMMYFUNCTION("""COMPUTED_VALUE"""),2529.74)</f>
        <v>2529.74</v>
      </c>
      <c r="J359" s="2">
        <f>IFERROR(__xludf.DUMMYFUNCTION("""COMPUTED_VALUE"""),45813.66666666667)</f>
        <v>45813.66667</v>
      </c>
      <c r="K359" s="1">
        <f>IFERROR(__xludf.DUMMYFUNCTION("""COMPUTED_VALUE"""),2537.69)</f>
        <v>2537.69</v>
      </c>
      <c r="M359" s="2">
        <f>IFERROR(__xludf.DUMMYFUNCTION("""COMPUTED_VALUE"""),45813.66666666667)</f>
        <v>45813.66667</v>
      </c>
      <c r="N359" s="1">
        <f>IFERROR(__xludf.DUMMYFUNCTION("""COMPUTED_VALUE"""),2.5062913E7)</f>
        <v>25062913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IFERROR(__xludf.DUMMYFUNCTION("""COMPUTED_VALUE"""),2547.86)</f>
        <v>2547.86</v>
      </c>
      <c r="D360" s="2">
        <f>IFERROR(__xludf.DUMMYFUNCTION("""COMPUTED_VALUE"""),45814.66666666667)</f>
        <v>45814.66667</v>
      </c>
      <c r="E360" s="1">
        <f>IFERROR(__xludf.DUMMYFUNCTION("""COMPUTED_VALUE"""),2567.2)</f>
        <v>2567.2</v>
      </c>
      <c r="G360" s="2">
        <f>IFERROR(__xludf.DUMMYFUNCTION("""COMPUTED_VALUE"""),45814.66666666667)</f>
        <v>45814.66667</v>
      </c>
      <c r="H360" s="1">
        <f>IFERROR(__xludf.DUMMYFUNCTION("""COMPUTED_VALUE"""),2544.45)</f>
        <v>2544.45</v>
      </c>
      <c r="J360" s="2">
        <f>IFERROR(__xludf.DUMMYFUNCTION("""COMPUTED_VALUE"""),45814.66666666667)</f>
        <v>45814.66667</v>
      </c>
      <c r="K360" s="1">
        <f>IFERROR(__xludf.DUMMYFUNCTION("""COMPUTED_VALUE"""),2558.08)</f>
        <v>2558.08</v>
      </c>
      <c r="M360" s="2">
        <f>IFERROR(__xludf.DUMMYFUNCTION("""COMPUTED_VALUE"""),45814.66666666667)</f>
        <v>45814.66667</v>
      </c>
      <c r="N360" s="1">
        <f>IFERROR(__xludf.DUMMYFUNCTION("""COMPUTED_VALUE"""),2.6583521E7)</f>
        <v>26583521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IFERROR(__xludf.DUMMYFUNCTION("""COMPUTED_VALUE"""),2561.98)</f>
        <v>2561.98</v>
      </c>
      <c r="D361" s="2">
        <f>IFERROR(__xludf.DUMMYFUNCTION("""COMPUTED_VALUE"""),45817.66666666667)</f>
        <v>45817.66667</v>
      </c>
      <c r="E361" s="1">
        <f>IFERROR(__xludf.DUMMYFUNCTION("""COMPUTED_VALUE"""),2570.58)</f>
        <v>2570.58</v>
      </c>
      <c r="G361" s="2">
        <f>IFERROR(__xludf.DUMMYFUNCTION("""COMPUTED_VALUE"""),45817.66666666667)</f>
        <v>45817.66667</v>
      </c>
      <c r="H361" s="1">
        <f>IFERROR(__xludf.DUMMYFUNCTION("""COMPUTED_VALUE"""),2539.86)</f>
        <v>2539.86</v>
      </c>
      <c r="J361" s="2">
        <f>IFERROR(__xludf.DUMMYFUNCTION("""COMPUTED_VALUE"""),45817.66666666667)</f>
        <v>45817.66667</v>
      </c>
      <c r="K361" s="1">
        <f>IFERROR(__xludf.DUMMYFUNCTION("""COMPUTED_VALUE"""),2563.76)</f>
        <v>2563.76</v>
      </c>
      <c r="M361" s="2">
        <f>IFERROR(__xludf.DUMMYFUNCTION("""COMPUTED_VALUE"""),45817.66666666667)</f>
        <v>45817.66667</v>
      </c>
      <c r="N361" s="1">
        <f>IFERROR(__xludf.DUMMYFUNCTION("""COMPUTED_VALUE"""),3.5913365E7)</f>
        <v>35913365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IFERROR(__xludf.DUMMYFUNCTION("""COMPUTED_VALUE"""),2558.09)</f>
        <v>2558.09</v>
      </c>
      <c r="D362" s="2">
        <f>IFERROR(__xludf.DUMMYFUNCTION("""COMPUTED_VALUE"""),45818.66666666667)</f>
        <v>45818.66667</v>
      </c>
      <c r="E362" s="1">
        <f>IFERROR(__xludf.DUMMYFUNCTION("""COMPUTED_VALUE"""),2559.57)</f>
        <v>2559.57</v>
      </c>
      <c r="G362" s="2">
        <f>IFERROR(__xludf.DUMMYFUNCTION("""COMPUTED_VALUE"""),45818.66666666667)</f>
        <v>45818.66667</v>
      </c>
      <c r="H362" s="1">
        <f>IFERROR(__xludf.DUMMYFUNCTION("""COMPUTED_VALUE"""),2507.34)</f>
        <v>2507.34</v>
      </c>
      <c r="J362" s="2">
        <f>IFERROR(__xludf.DUMMYFUNCTION("""COMPUTED_VALUE"""),45818.66666666667)</f>
        <v>45818.66667</v>
      </c>
      <c r="K362" s="1">
        <f>IFERROR(__xludf.DUMMYFUNCTION("""COMPUTED_VALUE"""),2517.59)</f>
        <v>2517.59</v>
      </c>
      <c r="M362" s="2">
        <f>IFERROR(__xludf.DUMMYFUNCTION("""COMPUTED_VALUE"""),45818.66666666667)</f>
        <v>45818.66667</v>
      </c>
      <c r="N362" s="1">
        <f>IFERROR(__xludf.DUMMYFUNCTION("""COMPUTED_VALUE"""),4.4910153E7)</f>
        <v>44910153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IFERROR(__xludf.DUMMYFUNCTION("""COMPUTED_VALUE"""),2519.37)</f>
        <v>2519.37</v>
      </c>
      <c r="D363" s="2">
        <f>IFERROR(__xludf.DUMMYFUNCTION("""COMPUTED_VALUE"""),45819.66666666667)</f>
        <v>45819.66667</v>
      </c>
      <c r="E363" s="1">
        <f>IFERROR(__xludf.DUMMYFUNCTION("""COMPUTED_VALUE"""),2530.48)</f>
        <v>2530.48</v>
      </c>
      <c r="G363" s="2">
        <f>IFERROR(__xludf.DUMMYFUNCTION("""COMPUTED_VALUE"""),45819.66666666667)</f>
        <v>45819.66667</v>
      </c>
      <c r="H363" s="1">
        <f>IFERROR(__xludf.DUMMYFUNCTION("""COMPUTED_VALUE"""),2460.66)</f>
        <v>2460.66</v>
      </c>
      <c r="J363" s="2">
        <f>IFERROR(__xludf.DUMMYFUNCTION("""COMPUTED_VALUE"""),45819.66666666667)</f>
        <v>45819.66667</v>
      </c>
      <c r="K363" s="1">
        <f>IFERROR(__xludf.DUMMYFUNCTION("""COMPUTED_VALUE"""),2529.58)</f>
        <v>2529.58</v>
      </c>
      <c r="M363" s="2">
        <f>IFERROR(__xludf.DUMMYFUNCTION("""COMPUTED_VALUE"""),45819.66666666667)</f>
        <v>45819.66667</v>
      </c>
      <c r="N363" s="1">
        <f>IFERROR(__xludf.DUMMYFUNCTION("""COMPUTED_VALUE"""),3.7629375E7)</f>
        <v>37629375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IFERROR(__xludf.DUMMYFUNCTION("""COMPUTED_VALUE"""),2498.35)</f>
        <v>2498.35</v>
      </c>
      <c r="D364" s="2">
        <f>IFERROR(__xludf.DUMMYFUNCTION("""COMPUTED_VALUE"""),45820.66666666667)</f>
        <v>45820.66667</v>
      </c>
      <c r="E364" s="1">
        <f>IFERROR(__xludf.DUMMYFUNCTION("""COMPUTED_VALUE"""),2521.41)</f>
        <v>2521.41</v>
      </c>
      <c r="G364" s="2">
        <f>IFERROR(__xludf.DUMMYFUNCTION("""COMPUTED_VALUE"""),45820.66666666667)</f>
        <v>45820.66667</v>
      </c>
      <c r="H364" s="1">
        <f>IFERROR(__xludf.DUMMYFUNCTION("""COMPUTED_VALUE"""),2489.31)</f>
        <v>2489.31</v>
      </c>
      <c r="J364" s="2">
        <f>IFERROR(__xludf.DUMMYFUNCTION("""COMPUTED_VALUE"""),45820.66666666667)</f>
        <v>45820.66667</v>
      </c>
      <c r="K364" s="1">
        <f>IFERROR(__xludf.DUMMYFUNCTION("""COMPUTED_VALUE"""),2513.3)</f>
        <v>2513.3</v>
      </c>
      <c r="M364" s="2">
        <f>IFERROR(__xludf.DUMMYFUNCTION("""COMPUTED_VALUE"""),45820.66666666667)</f>
        <v>45820.66667</v>
      </c>
      <c r="N364" s="1">
        <f>IFERROR(__xludf.DUMMYFUNCTION("""COMPUTED_VALUE"""),5.9818466E7)</f>
        <v>59818466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IFERROR(__xludf.DUMMYFUNCTION("""COMPUTED_VALUE"""),2518.24)</f>
        <v>2518.24</v>
      </c>
      <c r="D365" s="2">
        <f>IFERROR(__xludf.DUMMYFUNCTION("""COMPUTED_VALUE"""),45821.66666666667)</f>
        <v>45821.66667</v>
      </c>
      <c r="E365" s="1">
        <f>IFERROR(__xludf.DUMMYFUNCTION("""COMPUTED_VALUE"""),2544.2)</f>
        <v>2544.2</v>
      </c>
      <c r="G365" s="2">
        <f>IFERROR(__xludf.DUMMYFUNCTION("""COMPUTED_VALUE"""),45821.66666666667)</f>
        <v>45821.66667</v>
      </c>
      <c r="H365" s="1">
        <f>IFERROR(__xludf.DUMMYFUNCTION("""COMPUTED_VALUE"""),2505.16)</f>
        <v>2505.16</v>
      </c>
      <c r="J365" s="2">
        <f>IFERROR(__xludf.DUMMYFUNCTION("""COMPUTED_VALUE"""),45821.66666666667)</f>
        <v>45821.66667</v>
      </c>
      <c r="K365" s="1">
        <f>IFERROR(__xludf.DUMMYFUNCTION("""COMPUTED_VALUE"""),2531.86)</f>
        <v>2531.86</v>
      </c>
      <c r="M365" s="2">
        <f>IFERROR(__xludf.DUMMYFUNCTION("""COMPUTED_VALUE"""),45821.66666666667)</f>
        <v>45821.66667</v>
      </c>
      <c r="N365" s="1">
        <f>IFERROR(__xludf.DUMMYFUNCTION("""COMPUTED_VALUE"""),5.4247855E7)</f>
        <v>54247855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IFERROR(__xludf.DUMMYFUNCTION("""COMPUTED_VALUE"""),2535.77)</f>
        <v>2535.77</v>
      </c>
      <c r="D366" s="2">
        <f>IFERROR(__xludf.DUMMYFUNCTION("""COMPUTED_VALUE"""),45824.66666666667)</f>
        <v>45824.66667</v>
      </c>
      <c r="E366" s="1">
        <f>IFERROR(__xludf.DUMMYFUNCTION("""COMPUTED_VALUE"""),2547.0)</f>
        <v>2547</v>
      </c>
      <c r="G366" s="2">
        <f>IFERROR(__xludf.DUMMYFUNCTION("""COMPUTED_VALUE"""),45824.66666666667)</f>
        <v>45824.66667</v>
      </c>
      <c r="H366" s="1">
        <f>IFERROR(__xludf.DUMMYFUNCTION("""COMPUTED_VALUE"""),2511.5)</f>
        <v>2511.5</v>
      </c>
      <c r="J366" s="2">
        <f>IFERROR(__xludf.DUMMYFUNCTION("""COMPUTED_VALUE"""),45824.66666666667)</f>
        <v>45824.66667</v>
      </c>
      <c r="K366" s="1">
        <f>IFERROR(__xludf.DUMMYFUNCTION("""COMPUTED_VALUE"""),2515.07)</f>
        <v>2515.07</v>
      </c>
      <c r="M366" s="2">
        <f>IFERROR(__xludf.DUMMYFUNCTION("""COMPUTED_VALUE"""),45824.66666666667)</f>
        <v>45824.66667</v>
      </c>
      <c r="N366" s="1">
        <f>IFERROR(__xludf.DUMMYFUNCTION("""COMPUTED_VALUE"""),3.7126323E7)</f>
        <v>37126323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IFERROR(__xludf.DUMMYFUNCTION("""COMPUTED_VALUE"""),2518.97)</f>
        <v>2518.97</v>
      </c>
      <c r="D367" s="2">
        <f>IFERROR(__xludf.DUMMYFUNCTION("""COMPUTED_VALUE"""),45825.66666666667)</f>
        <v>45825.66667</v>
      </c>
      <c r="E367" s="1">
        <f>IFERROR(__xludf.DUMMYFUNCTION("""COMPUTED_VALUE"""),2538.3)</f>
        <v>2538.3</v>
      </c>
      <c r="G367" s="2">
        <f>IFERROR(__xludf.DUMMYFUNCTION("""COMPUTED_VALUE"""),45825.66666666667)</f>
        <v>45825.66667</v>
      </c>
      <c r="H367" s="1">
        <f>IFERROR(__xludf.DUMMYFUNCTION("""COMPUTED_VALUE"""),2506.79)</f>
        <v>2506.79</v>
      </c>
      <c r="J367" s="2">
        <f>IFERROR(__xludf.DUMMYFUNCTION("""COMPUTED_VALUE"""),45825.66666666667)</f>
        <v>45825.66667</v>
      </c>
      <c r="K367" s="1">
        <f>IFERROR(__xludf.DUMMYFUNCTION("""COMPUTED_VALUE"""),2527.29)</f>
        <v>2527.29</v>
      </c>
      <c r="M367" s="2">
        <f>IFERROR(__xludf.DUMMYFUNCTION("""COMPUTED_VALUE"""),45825.66666666667)</f>
        <v>45825.66667</v>
      </c>
      <c r="N367" s="1">
        <f>IFERROR(__xludf.DUMMYFUNCTION("""COMPUTED_VALUE"""),4.0292043E7)</f>
        <v>40292043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IFERROR(__xludf.DUMMYFUNCTION("""COMPUTED_VALUE"""),2525.87)</f>
        <v>2525.87</v>
      </c>
      <c r="D368" s="2">
        <f>IFERROR(__xludf.DUMMYFUNCTION("""COMPUTED_VALUE"""),45826.66666666667)</f>
        <v>45826.66667</v>
      </c>
      <c r="E368" s="1">
        <f>IFERROR(__xludf.DUMMYFUNCTION("""COMPUTED_VALUE"""),2541.76)</f>
        <v>2541.76</v>
      </c>
      <c r="G368" s="2">
        <f>IFERROR(__xludf.DUMMYFUNCTION("""COMPUTED_VALUE"""),45826.66666666667)</f>
        <v>45826.66667</v>
      </c>
      <c r="H368" s="1">
        <f>IFERROR(__xludf.DUMMYFUNCTION("""COMPUTED_VALUE"""),2497.74)</f>
        <v>2497.74</v>
      </c>
      <c r="J368" s="2">
        <f>IFERROR(__xludf.DUMMYFUNCTION("""COMPUTED_VALUE"""),45826.66666666667)</f>
        <v>45826.66667</v>
      </c>
      <c r="K368" s="1">
        <f>IFERROR(__xludf.DUMMYFUNCTION("""COMPUTED_VALUE"""),2502.36)</f>
        <v>2502.36</v>
      </c>
      <c r="M368" s="2">
        <f>IFERROR(__xludf.DUMMYFUNCTION("""COMPUTED_VALUE"""),45826.66666666667)</f>
        <v>45826.66667</v>
      </c>
      <c r="N368" s="1">
        <f>IFERROR(__xludf.DUMMYFUNCTION("""COMPUTED_VALUE"""),4.019305E7)</f>
        <v>40193050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IFERROR(__xludf.DUMMYFUNCTION("""COMPUTED_VALUE"""),2505.43)</f>
        <v>2505.43</v>
      </c>
      <c r="D369" s="2">
        <f>IFERROR(__xludf.DUMMYFUNCTION("""COMPUTED_VALUE"""),45828.66666666667)</f>
        <v>45828.66667</v>
      </c>
      <c r="E369" s="1">
        <f>IFERROR(__xludf.DUMMYFUNCTION("""COMPUTED_VALUE"""),2532.97)</f>
        <v>2532.97</v>
      </c>
      <c r="G369" s="2">
        <f>IFERROR(__xludf.DUMMYFUNCTION("""COMPUTED_VALUE"""),45828.66666666667)</f>
        <v>45828.66667</v>
      </c>
      <c r="H369" s="1">
        <f>IFERROR(__xludf.DUMMYFUNCTION("""COMPUTED_VALUE"""),2488.33)</f>
        <v>2488.33</v>
      </c>
      <c r="J369" s="2">
        <f>IFERROR(__xludf.DUMMYFUNCTION("""COMPUTED_VALUE"""),45828.66666666667)</f>
        <v>45828.66667</v>
      </c>
      <c r="K369" s="1">
        <f>IFERROR(__xludf.DUMMYFUNCTION("""COMPUTED_VALUE"""),2525.04)</f>
        <v>2525.04</v>
      </c>
      <c r="M369" s="2">
        <f>IFERROR(__xludf.DUMMYFUNCTION("""COMPUTED_VALUE"""),45828.66666666667)</f>
        <v>45828.66667</v>
      </c>
      <c r="N369" s="1">
        <f>IFERROR(__xludf.DUMMYFUNCTION("""COMPUTED_VALUE"""),5.9335159E7)</f>
        <v>59335159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IFERROR(__xludf.DUMMYFUNCTION("""COMPUTED_VALUE"""),2524.85)</f>
        <v>2524.85</v>
      </c>
      <c r="D370" s="2">
        <f>IFERROR(__xludf.DUMMYFUNCTION("""COMPUTED_VALUE"""),45831.66666666667)</f>
        <v>45831.66667</v>
      </c>
      <c r="E370" s="1">
        <f>IFERROR(__xludf.DUMMYFUNCTION("""COMPUTED_VALUE"""),2560.41)</f>
        <v>2560.41</v>
      </c>
      <c r="G370" s="2">
        <f>IFERROR(__xludf.DUMMYFUNCTION("""COMPUTED_VALUE"""),45831.66666666667)</f>
        <v>45831.66667</v>
      </c>
      <c r="H370" s="1">
        <f>IFERROR(__xludf.DUMMYFUNCTION("""COMPUTED_VALUE"""),2518.77)</f>
        <v>2518.77</v>
      </c>
      <c r="J370" s="2">
        <f>IFERROR(__xludf.DUMMYFUNCTION("""COMPUTED_VALUE"""),45831.66666666667)</f>
        <v>45831.66667</v>
      </c>
      <c r="K370" s="1">
        <f>IFERROR(__xludf.DUMMYFUNCTION("""COMPUTED_VALUE"""),2558.36)</f>
        <v>2558.36</v>
      </c>
      <c r="M370" s="2">
        <f>IFERROR(__xludf.DUMMYFUNCTION("""COMPUTED_VALUE"""),45831.66666666667)</f>
        <v>45831.66667</v>
      </c>
      <c r="N370" s="1">
        <f>IFERROR(__xludf.DUMMYFUNCTION("""COMPUTED_VALUE"""),3.7828594E7)</f>
        <v>37828594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IFERROR(__xludf.DUMMYFUNCTION("""COMPUTED_VALUE"""),2550.9)</f>
        <v>2550.9</v>
      </c>
      <c r="D371" s="2">
        <f>IFERROR(__xludf.DUMMYFUNCTION("""COMPUTED_VALUE"""),45832.66666666667)</f>
        <v>45832.66667</v>
      </c>
      <c r="E371" s="1">
        <f>IFERROR(__xludf.DUMMYFUNCTION("""COMPUTED_VALUE"""),2554.81)</f>
        <v>2554.81</v>
      </c>
      <c r="G371" s="2">
        <f>IFERROR(__xludf.DUMMYFUNCTION("""COMPUTED_VALUE"""),45832.66666666667)</f>
        <v>45832.66667</v>
      </c>
      <c r="H371" s="1">
        <f>IFERROR(__xludf.DUMMYFUNCTION("""COMPUTED_VALUE"""),2522.07)</f>
        <v>2522.07</v>
      </c>
      <c r="J371" s="2">
        <f>IFERROR(__xludf.DUMMYFUNCTION("""COMPUTED_VALUE"""),45832.66666666667)</f>
        <v>45832.66667</v>
      </c>
      <c r="K371" s="1">
        <f>IFERROR(__xludf.DUMMYFUNCTION("""COMPUTED_VALUE"""),2539.14)</f>
        <v>2539.14</v>
      </c>
      <c r="M371" s="2">
        <f>IFERROR(__xludf.DUMMYFUNCTION("""COMPUTED_VALUE"""),45832.66666666667)</f>
        <v>45832.66667</v>
      </c>
      <c r="N371" s="1">
        <f>IFERROR(__xludf.DUMMYFUNCTION("""COMPUTED_VALUE"""),3.6439357E7)</f>
        <v>36439357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IFERROR(__xludf.DUMMYFUNCTION("""COMPUTED_VALUE"""),2547.83)</f>
        <v>2547.83</v>
      </c>
      <c r="D372" s="2">
        <f>IFERROR(__xludf.DUMMYFUNCTION("""COMPUTED_VALUE"""),45833.66666666667)</f>
        <v>45833.66667</v>
      </c>
      <c r="E372" s="1">
        <f>IFERROR(__xludf.DUMMYFUNCTION("""COMPUTED_VALUE"""),2550.44)</f>
        <v>2550.44</v>
      </c>
      <c r="G372" s="2">
        <f>IFERROR(__xludf.DUMMYFUNCTION("""COMPUTED_VALUE"""),45833.66666666667)</f>
        <v>45833.66667</v>
      </c>
      <c r="H372" s="1">
        <f>IFERROR(__xludf.DUMMYFUNCTION("""COMPUTED_VALUE"""),2531.35)</f>
        <v>2531.35</v>
      </c>
      <c r="J372" s="2">
        <f>IFERROR(__xludf.DUMMYFUNCTION("""COMPUTED_VALUE"""),45833.66666666667)</f>
        <v>45833.66667</v>
      </c>
      <c r="K372" s="1">
        <f>IFERROR(__xludf.DUMMYFUNCTION("""COMPUTED_VALUE"""),2536.58)</f>
        <v>2536.58</v>
      </c>
      <c r="M372" s="2">
        <f>IFERROR(__xludf.DUMMYFUNCTION("""COMPUTED_VALUE"""),45833.66666666667)</f>
        <v>45833.66667</v>
      </c>
      <c r="N372" s="1">
        <f>IFERROR(__xludf.DUMMYFUNCTION("""COMPUTED_VALUE"""),3.6253051E7)</f>
        <v>36253051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IFERROR(__xludf.DUMMYFUNCTION("""COMPUTED_VALUE"""),2550.28)</f>
        <v>2550.28</v>
      </c>
      <c r="D373" s="2">
        <f>IFERROR(__xludf.DUMMYFUNCTION("""COMPUTED_VALUE"""),45834.66666666667)</f>
        <v>45834.66667</v>
      </c>
      <c r="E373" s="1">
        <f>IFERROR(__xludf.DUMMYFUNCTION("""COMPUTED_VALUE"""),2583.4)</f>
        <v>2583.4</v>
      </c>
      <c r="G373" s="2">
        <f>IFERROR(__xludf.DUMMYFUNCTION("""COMPUTED_VALUE"""),45834.66666666667)</f>
        <v>45834.66667</v>
      </c>
      <c r="H373" s="1">
        <f>IFERROR(__xludf.DUMMYFUNCTION("""COMPUTED_VALUE"""),2548.78)</f>
        <v>2548.78</v>
      </c>
      <c r="J373" s="2">
        <f>IFERROR(__xludf.DUMMYFUNCTION("""COMPUTED_VALUE"""),45834.66666666667)</f>
        <v>45834.66667</v>
      </c>
      <c r="K373" s="1">
        <f>IFERROR(__xludf.DUMMYFUNCTION("""COMPUTED_VALUE"""),2561.99)</f>
        <v>2561.99</v>
      </c>
      <c r="M373" s="2">
        <f>IFERROR(__xludf.DUMMYFUNCTION("""COMPUTED_VALUE"""),45834.66666666667)</f>
        <v>45834.66667</v>
      </c>
      <c r="N373" s="1">
        <f>IFERROR(__xludf.DUMMYFUNCTION("""COMPUTED_VALUE"""),3.8046665E7)</f>
        <v>38046665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IFERROR(__xludf.DUMMYFUNCTION("""COMPUTED_VALUE"""),2560.73)</f>
        <v>2560.73</v>
      </c>
      <c r="D374" s="2">
        <f>IFERROR(__xludf.DUMMYFUNCTION("""COMPUTED_VALUE"""),45835.66666666667)</f>
        <v>45835.66667</v>
      </c>
      <c r="E374" s="1">
        <f>IFERROR(__xludf.DUMMYFUNCTION("""COMPUTED_VALUE"""),2617.25)</f>
        <v>2617.25</v>
      </c>
      <c r="G374" s="2">
        <f>IFERROR(__xludf.DUMMYFUNCTION("""COMPUTED_VALUE"""),45835.66666666667)</f>
        <v>45835.66667</v>
      </c>
      <c r="H374" s="1">
        <f>IFERROR(__xludf.DUMMYFUNCTION("""COMPUTED_VALUE"""),2560.73)</f>
        <v>2560.73</v>
      </c>
      <c r="J374" s="2">
        <f>IFERROR(__xludf.DUMMYFUNCTION("""COMPUTED_VALUE"""),45835.66666666667)</f>
        <v>45835.66667</v>
      </c>
      <c r="K374" s="1">
        <f>IFERROR(__xludf.DUMMYFUNCTION("""COMPUTED_VALUE"""),2608.47)</f>
        <v>2608.47</v>
      </c>
      <c r="M374" s="2">
        <f>IFERROR(__xludf.DUMMYFUNCTION("""COMPUTED_VALUE"""),45835.66666666667)</f>
        <v>45835.66667</v>
      </c>
      <c r="N374" s="1">
        <f>IFERROR(__xludf.DUMMYFUNCTION("""COMPUTED_VALUE"""),9.4437379E7)</f>
        <v>94437379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IFERROR(__xludf.DUMMYFUNCTION("""COMPUTED_VALUE"""),2609.43)</f>
        <v>2609.43</v>
      </c>
      <c r="D375" s="2">
        <f>IFERROR(__xludf.DUMMYFUNCTION("""COMPUTED_VALUE"""),45838.66666666667)</f>
        <v>45838.66667</v>
      </c>
      <c r="E375" s="1">
        <f>IFERROR(__xludf.DUMMYFUNCTION("""COMPUTED_VALUE"""),2624.35)</f>
        <v>2624.35</v>
      </c>
      <c r="G375" s="2">
        <f>IFERROR(__xludf.DUMMYFUNCTION("""COMPUTED_VALUE"""),45838.66666666667)</f>
        <v>45838.66667</v>
      </c>
      <c r="H375" s="1">
        <f>IFERROR(__xludf.DUMMYFUNCTION("""COMPUTED_VALUE"""),2606.54)</f>
        <v>2606.54</v>
      </c>
      <c r="J375" s="2">
        <f>IFERROR(__xludf.DUMMYFUNCTION("""COMPUTED_VALUE"""),45838.66666666667)</f>
        <v>45838.66667</v>
      </c>
      <c r="K375" s="1">
        <f>IFERROR(__xludf.DUMMYFUNCTION("""COMPUTED_VALUE"""),2621.84)</f>
        <v>2621.84</v>
      </c>
      <c r="M375" s="2">
        <f>IFERROR(__xludf.DUMMYFUNCTION("""COMPUTED_VALUE"""),45838.66666666667)</f>
        <v>45838.66667</v>
      </c>
      <c r="N375" s="1">
        <f>IFERROR(__xludf.DUMMYFUNCTION("""COMPUTED_VALUE"""),3.9053888E7)</f>
        <v>39053888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IFERROR(__xludf.DUMMYFUNCTION("""COMPUTED_VALUE"""),2611.79)</f>
        <v>2611.79</v>
      </c>
      <c r="D376" s="2">
        <f>IFERROR(__xludf.DUMMYFUNCTION("""COMPUTED_VALUE"""),45839.66666666667)</f>
        <v>45839.66667</v>
      </c>
      <c r="E376" s="1">
        <f>IFERROR(__xludf.DUMMYFUNCTION("""COMPUTED_VALUE"""),2619.14)</f>
        <v>2619.14</v>
      </c>
      <c r="G376" s="2">
        <f>IFERROR(__xludf.DUMMYFUNCTION("""COMPUTED_VALUE"""),45839.66666666667)</f>
        <v>45839.66667</v>
      </c>
      <c r="H376" s="1">
        <f>IFERROR(__xludf.DUMMYFUNCTION("""COMPUTED_VALUE"""),2566.17)</f>
        <v>2566.17</v>
      </c>
      <c r="J376" s="2">
        <f>IFERROR(__xludf.DUMMYFUNCTION("""COMPUTED_VALUE"""),45839.66666666667)</f>
        <v>45839.66667</v>
      </c>
      <c r="K376" s="1">
        <f>IFERROR(__xludf.DUMMYFUNCTION("""COMPUTED_VALUE"""),2581.97)</f>
        <v>2581.97</v>
      </c>
      <c r="M376" s="2">
        <f>IFERROR(__xludf.DUMMYFUNCTION("""COMPUTED_VALUE"""),45839.66666666667)</f>
        <v>45839.66667</v>
      </c>
      <c r="N376" s="1">
        <f>IFERROR(__xludf.DUMMYFUNCTION("""COMPUTED_VALUE"""),3.8498343E7)</f>
        <v>38498343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IFERROR(__xludf.DUMMYFUNCTION("""COMPUTED_VALUE"""),2578.78)</f>
        <v>2578.78</v>
      </c>
      <c r="D377" s="2">
        <f>IFERROR(__xludf.DUMMYFUNCTION("""COMPUTED_VALUE"""),45840.66666666667)</f>
        <v>45840.66667</v>
      </c>
      <c r="E377" s="1">
        <f>IFERROR(__xludf.DUMMYFUNCTION("""COMPUTED_VALUE"""),2583.66)</f>
        <v>2583.66</v>
      </c>
      <c r="G377" s="2">
        <f>IFERROR(__xludf.DUMMYFUNCTION("""COMPUTED_VALUE"""),45840.66666666667)</f>
        <v>45840.66667</v>
      </c>
      <c r="H377" s="1">
        <f>IFERROR(__xludf.DUMMYFUNCTION("""COMPUTED_VALUE"""),2559.41)</f>
        <v>2559.41</v>
      </c>
      <c r="J377" s="2">
        <f>IFERROR(__xludf.DUMMYFUNCTION("""COMPUTED_VALUE"""),45840.66666666667)</f>
        <v>45840.66667</v>
      </c>
      <c r="K377" s="1">
        <f>IFERROR(__xludf.DUMMYFUNCTION("""COMPUTED_VALUE"""),2575.34)</f>
        <v>2575.34</v>
      </c>
      <c r="M377" s="2">
        <f>IFERROR(__xludf.DUMMYFUNCTION("""COMPUTED_VALUE"""),45840.66666666667)</f>
        <v>45840.66667</v>
      </c>
      <c r="N377" s="1">
        <f>IFERROR(__xludf.DUMMYFUNCTION("""COMPUTED_VALUE"""),2.9440608E7)</f>
        <v>29440608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IFERROR(__xludf.DUMMYFUNCTION("""COMPUTED_VALUE"""),2578.6)</f>
        <v>2578.6</v>
      </c>
      <c r="D378" s="2">
        <f>IFERROR(__xludf.DUMMYFUNCTION("""COMPUTED_VALUE"""),45841.54166666667)</f>
        <v>45841.54167</v>
      </c>
      <c r="E378" s="1">
        <f>IFERROR(__xludf.DUMMYFUNCTION("""COMPUTED_VALUE"""),2610.16)</f>
        <v>2610.16</v>
      </c>
      <c r="G378" s="2">
        <f>IFERROR(__xludf.DUMMYFUNCTION("""COMPUTED_VALUE"""),45841.54166666667)</f>
        <v>45841.54167</v>
      </c>
      <c r="H378" s="1">
        <f>IFERROR(__xludf.DUMMYFUNCTION("""COMPUTED_VALUE"""),2578.25)</f>
        <v>2578.25</v>
      </c>
      <c r="J378" s="2">
        <f>IFERROR(__xludf.DUMMYFUNCTION("""COMPUTED_VALUE"""),45841.54166666667)</f>
        <v>45841.54167</v>
      </c>
      <c r="K378" s="1">
        <f>IFERROR(__xludf.DUMMYFUNCTION("""COMPUTED_VALUE"""),2604.65)</f>
        <v>2604.65</v>
      </c>
      <c r="M378" s="2">
        <f>IFERROR(__xludf.DUMMYFUNCTION("""COMPUTED_VALUE"""),45841.54166666667)</f>
        <v>45841.54167</v>
      </c>
      <c r="N378" s="1">
        <f>IFERROR(__xludf.DUMMYFUNCTION("""COMPUTED_VALUE"""),1.8204425E7)</f>
        <v>18204425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IFERROR(__xludf.DUMMYFUNCTION("""COMPUTED_VALUE"""),2604.81)</f>
        <v>2604.81</v>
      </c>
      <c r="D379" s="2">
        <f>IFERROR(__xludf.DUMMYFUNCTION("""COMPUTED_VALUE"""),45845.66666666667)</f>
        <v>45845.66667</v>
      </c>
      <c r="E379" s="1">
        <f>IFERROR(__xludf.DUMMYFUNCTION("""COMPUTED_VALUE"""),2625.0)</f>
        <v>2625</v>
      </c>
      <c r="G379" s="2">
        <f>IFERROR(__xludf.DUMMYFUNCTION("""COMPUTED_VALUE"""),45845.66666666667)</f>
        <v>45845.66667</v>
      </c>
      <c r="H379" s="1">
        <f>IFERROR(__xludf.DUMMYFUNCTION("""COMPUTED_VALUE"""),2601.47)</f>
        <v>2601.47</v>
      </c>
      <c r="J379" s="2">
        <f>IFERROR(__xludf.DUMMYFUNCTION("""COMPUTED_VALUE"""),45845.66666666667)</f>
        <v>45845.66667</v>
      </c>
      <c r="K379" s="1">
        <f>IFERROR(__xludf.DUMMYFUNCTION("""COMPUTED_VALUE"""),2618.65)</f>
        <v>2618.65</v>
      </c>
      <c r="M379" s="2">
        <f>IFERROR(__xludf.DUMMYFUNCTION("""COMPUTED_VALUE"""),45845.66666666667)</f>
        <v>45845.66667</v>
      </c>
      <c r="N379" s="1">
        <f>IFERROR(__xludf.DUMMYFUNCTION("""COMPUTED_VALUE"""),2.9107711E7)</f>
        <v>29107711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IFERROR(__xludf.DUMMYFUNCTION("""COMPUTED_VALUE"""),2613.46)</f>
        <v>2613.46</v>
      </c>
      <c r="D380" s="2">
        <f>IFERROR(__xludf.DUMMYFUNCTION("""COMPUTED_VALUE"""),45846.66666666667)</f>
        <v>45846.66667</v>
      </c>
      <c r="E380" s="1">
        <f>IFERROR(__xludf.DUMMYFUNCTION("""COMPUTED_VALUE"""),2624.33)</f>
        <v>2624.33</v>
      </c>
      <c r="G380" s="2">
        <f>IFERROR(__xludf.DUMMYFUNCTION("""COMPUTED_VALUE"""),45846.66666666667)</f>
        <v>45846.66667</v>
      </c>
      <c r="H380" s="1">
        <f>IFERROR(__xludf.DUMMYFUNCTION("""COMPUTED_VALUE"""),2573.32)</f>
        <v>2573.32</v>
      </c>
      <c r="J380" s="2">
        <f>IFERROR(__xludf.DUMMYFUNCTION("""COMPUTED_VALUE"""),45846.66666666667)</f>
        <v>45846.66667</v>
      </c>
      <c r="K380" s="1">
        <f>IFERROR(__xludf.DUMMYFUNCTION("""COMPUTED_VALUE"""),2603.78)</f>
        <v>2603.78</v>
      </c>
      <c r="M380" s="2">
        <f>IFERROR(__xludf.DUMMYFUNCTION("""COMPUTED_VALUE"""),45846.66666666667)</f>
        <v>45846.66667</v>
      </c>
      <c r="N380" s="1">
        <f>IFERROR(__xludf.DUMMYFUNCTION("""COMPUTED_VALUE"""),3.4180099E7)</f>
        <v>34180099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IFERROR(__xludf.DUMMYFUNCTION("""COMPUTED_VALUE"""),2613.58)</f>
        <v>2613.58</v>
      </c>
      <c r="D381" s="2">
        <f>IFERROR(__xludf.DUMMYFUNCTION("""COMPUTED_VALUE"""),45847.66666666667)</f>
        <v>45847.66667</v>
      </c>
      <c r="E381" s="1">
        <f>IFERROR(__xludf.DUMMYFUNCTION("""COMPUTED_VALUE"""),2640.55)</f>
        <v>2640.55</v>
      </c>
      <c r="G381" s="2">
        <f>IFERROR(__xludf.DUMMYFUNCTION("""COMPUTED_VALUE"""),45847.66666666667)</f>
        <v>45847.66667</v>
      </c>
      <c r="H381" s="1">
        <f>IFERROR(__xludf.DUMMYFUNCTION("""COMPUTED_VALUE"""),2609.88)</f>
        <v>2609.88</v>
      </c>
      <c r="J381" s="2">
        <f>IFERROR(__xludf.DUMMYFUNCTION("""COMPUTED_VALUE"""),45847.66666666667)</f>
        <v>45847.66667</v>
      </c>
      <c r="K381" s="1">
        <f>IFERROR(__xludf.DUMMYFUNCTION("""COMPUTED_VALUE"""),2635.22)</f>
        <v>2635.22</v>
      </c>
      <c r="M381" s="2">
        <f>IFERROR(__xludf.DUMMYFUNCTION("""COMPUTED_VALUE"""),45847.66666666667)</f>
        <v>45847.66667</v>
      </c>
      <c r="N381" s="1">
        <f>IFERROR(__xludf.DUMMYFUNCTION("""COMPUTED_VALUE"""),3.731322E7)</f>
        <v>37313220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IFERROR(__xludf.DUMMYFUNCTION("""COMPUTED_VALUE"""),2636.26)</f>
        <v>2636.26</v>
      </c>
      <c r="D382" s="2">
        <f>IFERROR(__xludf.DUMMYFUNCTION("""COMPUTED_VALUE"""),45848.66666666667)</f>
        <v>45848.66667</v>
      </c>
      <c r="E382" s="1">
        <f>IFERROR(__xludf.DUMMYFUNCTION("""COMPUTED_VALUE"""),2641.17)</f>
        <v>2641.17</v>
      </c>
      <c r="G382" s="2">
        <f>IFERROR(__xludf.DUMMYFUNCTION("""COMPUTED_VALUE"""),45848.66666666667)</f>
        <v>45848.66667</v>
      </c>
      <c r="H382" s="1">
        <f>IFERROR(__xludf.DUMMYFUNCTION("""COMPUTED_VALUE"""),2604.96)</f>
        <v>2604.96</v>
      </c>
      <c r="J382" s="2">
        <f>IFERROR(__xludf.DUMMYFUNCTION("""COMPUTED_VALUE"""),45848.66666666667)</f>
        <v>45848.66667</v>
      </c>
      <c r="K382" s="1">
        <f>IFERROR(__xludf.DUMMYFUNCTION("""COMPUTED_VALUE"""),2631.48)</f>
        <v>2631.48</v>
      </c>
      <c r="M382" s="2">
        <f>IFERROR(__xludf.DUMMYFUNCTION("""COMPUTED_VALUE"""),45848.66666666667)</f>
        <v>45848.66667</v>
      </c>
      <c r="N382" s="1">
        <f>IFERROR(__xludf.DUMMYFUNCTION("""COMPUTED_VALUE"""),3.2900084E7)</f>
        <v>32900084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IFERROR(__xludf.DUMMYFUNCTION("""COMPUTED_VALUE"""),2629.56)</f>
        <v>2629.56</v>
      </c>
      <c r="D383" s="2">
        <f>IFERROR(__xludf.DUMMYFUNCTION("""COMPUTED_VALUE"""),45849.66666666667)</f>
        <v>45849.66667</v>
      </c>
      <c r="E383" s="1">
        <f>IFERROR(__xludf.DUMMYFUNCTION("""COMPUTED_VALUE"""),2647.27)</f>
        <v>2647.27</v>
      </c>
      <c r="G383" s="2">
        <f>IFERROR(__xludf.DUMMYFUNCTION("""COMPUTED_VALUE"""),45849.66666666667)</f>
        <v>45849.66667</v>
      </c>
      <c r="H383" s="1">
        <f>IFERROR(__xludf.DUMMYFUNCTION("""COMPUTED_VALUE"""),2625.26)</f>
        <v>2625.26</v>
      </c>
      <c r="J383" s="2">
        <f>IFERROR(__xludf.DUMMYFUNCTION("""COMPUTED_VALUE"""),45849.66666666667)</f>
        <v>45849.66667</v>
      </c>
      <c r="K383" s="1">
        <f>IFERROR(__xludf.DUMMYFUNCTION("""COMPUTED_VALUE"""),2642.87)</f>
        <v>2642.87</v>
      </c>
      <c r="M383" s="2">
        <f>IFERROR(__xludf.DUMMYFUNCTION("""COMPUTED_VALUE"""),45849.66666666667)</f>
        <v>45849.66667</v>
      </c>
      <c r="N383" s="1">
        <f>IFERROR(__xludf.DUMMYFUNCTION("""COMPUTED_VALUE"""),3.038896E7)</f>
        <v>30388960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IFERROR(__xludf.DUMMYFUNCTION("""COMPUTED_VALUE"""),2653.73)</f>
        <v>2653.73</v>
      </c>
      <c r="D384" s="2">
        <f>IFERROR(__xludf.DUMMYFUNCTION("""COMPUTED_VALUE"""),45852.66666666667)</f>
        <v>45852.66667</v>
      </c>
      <c r="E384" s="1">
        <f>IFERROR(__xludf.DUMMYFUNCTION("""COMPUTED_VALUE"""),2695.15)</f>
        <v>2695.15</v>
      </c>
      <c r="G384" s="2">
        <f>IFERROR(__xludf.DUMMYFUNCTION("""COMPUTED_VALUE"""),45852.66666666667)</f>
        <v>45852.66667</v>
      </c>
      <c r="H384" s="1">
        <f>IFERROR(__xludf.DUMMYFUNCTION("""COMPUTED_VALUE"""),2651.1)</f>
        <v>2651.1</v>
      </c>
      <c r="J384" s="2">
        <f>IFERROR(__xludf.DUMMYFUNCTION("""COMPUTED_VALUE"""),45852.66666666667)</f>
        <v>45852.66667</v>
      </c>
      <c r="K384" s="1">
        <f>IFERROR(__xludf.DUMMYFUNCTION("""COMPUTED_VALUE"""),2693.0)</f>
        <v>2693</v>
      </c>
      <c r="M384" s="2">
        <f>IFERROR(__xludf.DUMMYFUNCTION("""COMPUTED_VALUE"""),45852.66666666667)</f>
        <v>45852.66667</v>
      </c>
      <c r="N384" s="1">
        <f>IFERROR(__xludf.DUMMYFUNCTION("""COMPUTED_VALUE"""),3.5106626E7)</f>
        <v>35106626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IFERROR(__xludf.DUMMYFUNCTION("""COMPUTED_VALUE"""),2695.22)</f>
        <v>2695.22</v>
      </c>
      <c r="D385" s="2">
        <f>IFERROR(__xludf.DUMMYFUNCTION("""COMPUTED_VALUE"""),45853.66666666667)</f>
        <v>45853.66667</v>
      </c>
      <c r="E385" s="1">
        <f>IFERROR(__xludf.DUMMYFUNCTION("""COMPUTED_VALUE"""),2701.5)</f>
        <v>2701.5</v>
      </c>
      <c r="G385" s="2">
        <f>IFERROR(__xludf.DUMMYFUNCTION("""COMPUTED_VALUE"""),45853.66666666667)</f>
        <v>45853.66667</v>
      </c>
      <c r="H385" s="1">
        <f>IFERROR(__xludf.DUMMYFUNCTION("""COMPUTED_VALUE"""),2678.11)</f>
        <v>2678.11</v>
      </c>
      <c r="J385" s="2">
        <f>IFERROR(__xludf.DUMMYFUNCTION("""COMPUTED_VALUE"""),45853.66666666667)</f>
        <v>45853.66667</v>
      </c>
      <c r="K385" s="1">
        <f>IFERROR(__xludf.DUMMYFUNCTION("""COMPUTED_VALUE"""),2687.81)</f>
        <v>2687.81</v>
      </c>
      <c r="M385" s="2">
        <f>IFERROR(__xludf.DUMMYFUNCTION("""COMPUTED_VALUE"""),45853.66666666667)</f>
        <v>45853.66667</v>
      </c>
      <c r="N385" s="1">
        <f>IFERROR(__xludf.DUMMYFUNCTION("""COMPUTED_VALUE"""),3.6881104E7)</f>
        <v>36881104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IFERROR(__xludf.DUMMYFUNCTION("""COMPUTED_VALUE"""),2692.68)</f>
        <v>2692.68</v>
      </c>
      <c r="D386" s="2">
        <f>IFERROR(__xludf.DUMMYFUNCTION("""COMPUTED_VALUE"""),45854.66666666667)</f>
        <v>45854.66667</v>
      </c>
      <c r="E386" s="1">
        <f>IFERROR(__xludf.DUMMYFUNCTION("""COMPUTED_VALUE"""),2699.82)</f>
        <v>2699.82</v>
      </c>
      <c r="G386" s="2">
        <f>IFERROR(__xludf.DUMMYFUNCTION("""COMPUTED_VALUE"""),45854.66666666667)</f>
        <v>45854.66667</v>
      </c>
      <c r="H386" s="1">
        <f>IFERROR(__xludf.DUMMYFUNCTION("""COMPUTED_VALUE"""),2663.53)</f>
        <v>2663.53</v>
      </c>
      <c r="J386" s="2">
        <f>IFERROR(__xludf.DUMMYFUNCTION("""COMPUTED_VALUE"""),45854.66666666667)</f>
        <v>45854.66667</v>
      </c>
      <c r="K386" s="1">
        <f>IFERROR(__xludf.DUMMYFUNCTION("""COMPUTED_VALUE"""),2697.19)</f>
        <v>2697.19</v>
      </c>
      <c r="M386" s="2">
        <f>IFERROR(__xludf.DUMMYFUNCTION("""COMPUTED_VALUE"""),45854.66666666667)</f>
        <v>45854.66667</v>
      </c>
      <c r="N386" s="1">
        <f>IFERROR(__xludf.DUMMYFUNCTION("""COMPUTED_VALUE"""),3.4662489E7)</f>
        <v>34662489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IFERROR(__xludf.DUMMYFUNCTION("""COMPUTED_VALUE"""),2707.51)</f>
        <v>2707.51</v>
      </c>
      <c r="D387" s="2">
        <f>IFERROR(__xludf.DUMMYFUNCTION("""COMPUTED_VALUE"""),45855.66666666667)</f>
        <v>45855.66667</v>
      </c>
      <c r="E387" s="1">
        <f>IFERROR(__xludf.DUMMYFUNCTION("""COMPUTED_VALUE"""),2720.38)</f>
        <v>2720.38</v>
      </c>
      <c r="G387" s="2">
        <f>IFERROR(__xludf.DUMMYFUNCTION("""COMPUTED_VALUE"""),45855.66666666667)</f>
        <v>45855.66667</v>
      </c>
      <c r="H387" s="1">
        <f>IFERROR(__xludf.DUMMYFUNCTION("""COMPUTED_VALUE"""),2683.47)</f>
        <v>2683.47</v>
      </c>
      <c r="J387" s="2">
        <f>IFERROR(__xludf.DUMMYFUNCTION("""COMPUTED_VALUE"""),45855.66666666667)</f>
        <v>45855.66667</v>
      </c>
      <c r="K387" s="1">
        <f>IFERROR(__xludf.DUMMYFUNCTION("""COMPUTED_VALUE"""),2700.2)</f>
        <v>2700.2</v>
      </c>
      <c r="M387" s="2">
        <f>IFERROR(__xludf.DUMMYFUNCTION("""COMPUTED_VALUE"""),45855.66666666667)</f>
        <v>45855.66667</v>
      </c>
      <c r="N387" s="1">
        <f>IFERROR(__xludf.DUMMYFUNCTION("""COMPUTED_VALUE"""),4.3213844E7)</f>
        <v>43213844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IFERROR(__xludf.DUMMYFUNCTION("""COMPUTED_VALUE"""),2704.36)</f>
        <v>2704.36</v>
      </c>
      <c r="D388" s="2">
        <f>IFERROR(__xludf.DUMMYFUNCTION("""COMPUTED_VALUE"""),45856.66666666667)</f>
        <v>45856.66667</v>
      </c>
      <c r="E388" s="1">
        <f>IFERROR(__xludf.DUMMYFUNCTION("""COMPUTED_VALUE"""),2730.76)</f>
        <v>2730.76</v>
      </c>
      <c r="G388" s="2">
        <f>IFERROR(__xludf.DUMMYFUNCTION("""COMPUTED_VALUE"""),45856.66666666667)</f>
        <v>45856.66667</v>
      </c>
      <c r="H388" s="1">
        <f>IFERROR(__xludf.DUMMYFUNCTION("""COMPUTED_VALUE"""),2692.9)</f>
        <v>2692.9</v>
      </c>
      <c r="J388" s="2">
        <f>IFERROR(__xludf.DUMMYFUNCTION("""COMPUTED_VALUE"""),45856.66666666667)</f>
        <v>45856.66667</v>
      </c>
      <c r="K388" s="1">
        <f>IFERROR(__xludf.DUMMYFUNCTION("""COMPUTED_VALUE"""),2703.81)</f>
        <v>2703.81</v>
      </c>
      <c r="M388" s="2">
        <f>IFERROR(__xludf.DUMMYFUNCTION("""COMPUTED_VALUE"""),45856.66666666667)</f>
        <v>45856.66667</v>
      </c>
      <c r="N388" s="1">
        <f>IFERROR(__xludf.DUMMYFUNCTION("""COMPUTED_VALUE"""),3.5290539E7)</f>
        <v>35290539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IFERROR(__xludf.DUMMYFUNCTION("""COMPUTED_VALUE"""),2705.19)</f>
        <v>2705.19</v>
      </c>
      <c r="D389" s="2">
        <f>IFERROR(__xludf.DUMMYFUNCTION("""COMPUTED_VALUE"""),45859.66666666667)</f>
        <v>45859.66667</v>
      </c>
      <c r="E389" s="1">
        <f>IFERROR(__xludf.DUMMYFUNCTION("""COMPUTED_VALUE"""),2721.06)</f>
        <v>2721.06</v>
      </c>
      <c r="G389" s="2">
        <f>IFERROR(__xludf.DUMMYFUNCTION("""COMPUTED_VALUE"""),45859.66666666667)</f>
        <v>45859.66667</v>
      </c>
      <c r="H389" s="1">
        <f>IFERROR(__xludf.DUMMYFUNCTION("""COMPUTED_VALUE"""),2687.13)</f>
        <v>2687.13</v>
      </c>
      <c r="J389" s="2">
        <f>IFERROR(__xludf.DUMMYFUNCTION("""COMPUTED_VALUE"""),45859.66666666667)</f>
        <v>45859.66667</v>
      </c>
      <c r="K389" s="1">
        <f>IFERROR(__xludf.DUMMYFUNCTION("""COMPUTED_VALUE"""),2691.62)</f>
        <v>2691.62</v>
      </c>
      <c r="M389" s="2">
        <f>IFERROR(__xludf.DUMMYFUNCTION("""COMPUTED_VALUE"""),45859.66666666667)</f>
        <v>45859.66667</v>
      </c>
      <c r="N389" s="1">
        <f>IFERROR(__xludf.DUMMYFUNCTION("""COMPUTED_VALUE"""),2.9628236E7)</f>
        <v>29628236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IFERROR(__xludf.DUMMYFUNCTION("""COMPUTED_VALUE"""),2670.99)</f>
        <v>2670.99</v>
      </c>
      <c r="D390" s="2">
        <f>IFERROR(__xludf.DUMMYFUNCTION("""COMPUTED_VALUE"""),45860.66666666667)</f>
        <v>45860.66667</v>
      </c>
      <c r="E390" s="1">
        <f>IFERROR(__xludf.DUMMYFUNCTION("""COMPUTED_VALUE"""),2677.55)</f>
        <v>2677.55</v>
      </c>
      <c r="G390" s="2">
        <f>IFERROR(__xludf.DUMMYFUNCTION("""COMPUTED_VALUE"""),45860.66666666667)</f>
        <v>45860.66667</v>
      </c>
      <c r="H390" s="1">
        <f>IFERROR(__xludf.DUMMYFUNCTION("""COMPUTED_VALUE"""),2636.62)</f>
        <v>2636.62</v>
      </c>
      <c r="J390" s="2">
        <f>IFERROR(__xludf.DUMMYFUNCTION("""COMPUTED_VALUE"""),45860.66666666667)</f>
        <v>45860.66667</v>
      </c>
      <c r="K390" s="1">
        <f>IFERROR(__xludf.DUMMYFUNCTION("""COMPUTED_VALUE"""),2656.87)</f>
        <v>2656.87</v>
      </c>
      <c r="M390" s="2">
        <f>IFERROR(__xludf.DUMMYFUNCTION("""COMPUTED_VALUE"""),45860.66666666667)</f>
        <v>45860.66667</v>
      </c>
      <c r="N390" s="1">
        <f>IFERROR(__xludf.DUMMYFUNCTION("""COMPUTED_VALUE"""),4.6098472E7)</f>
        <v>46098472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IFERROR(__xludf.DUMMYFUNCTION("""COMPUTED_VALUE"""),2671.08)</f>
        <v>2671.08</v>
      </c>
      <c r="D391" s="2">
        <f>IFERROR(__xludf.DUMMYFUNCTION("""COMPUTED_VALUE"""),45861.66666666667)</f>
        <v>45861.66667</v>
      </c>
      <c r="E391" s="1">
        <f>IFERROR(__xludf.DUMMYFUNCTION("""COMPUTED_VALUE"""),2724.49)</f>
        <v>2724.49</v>
      </c>
      <c r="G391" s="2">
        <f>IFERROR(__xludf.DUMMYFUNCTION("""COMPUTED_VALUE"""),45861.66666666667)</f>
        <v>45861.66667</v>
      </c>
      <c r="H391" s="1">
        <f>IFERROR(__xludf.DUMMYFUNCTION("""COMPUTED_VALUE"""),2671.08)</f>
        <v>2671.08</v>
      </c>
      <c r="J391" s="2">
        <f>IFERROR(__xludf.DUMMYFUNCTION("""COMPUTED_VALUE"""),45861.66666666667)</f>
        <v>45861.66667</v>
      </c>
      <c r="K391" s="1">
        <f>IFERROR(__xludf.DUMMYFUNCTION("""COMPUTED_VALUE"""),2720.8)</f>
        <v>2720.8</v>
      </c>
      <c r="M391" s="2">
        <f>IFERROR(__xludf.DUMMYFUNCTION("""COMPUTED_VALUE"""),45861.66666666667)</f>
        <v>45861.66667</v>
      </c>
      <c r="N391" s="1">
        <f>IFERROR(__xludf.DUMMYFUNCTION("""COMPUTED_VALUE"""),4.3326152E7)</f>
        <v>43326152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IFERROR(__xludf.DUMMYFUNCTION("""COMPUTED_VALUE"""),2724.23)</f>
        <v>2724.23</v>
      </c>
      <c r="D392" s="2">
        <f>IFERROR(__xludf.DUMMYFUNCTION("""COMPUTED_VALUE"""),45862.66666666667)</f>
        <v>45862.66667</v>
      </c>
      <c r="E392" s="1">
        <f>IFERROR(__xludf.DUMMYFUNCTION("""COMPUTED_VALUE"""),2748.53)</f>
        <v>2748.53</v>
      </c>
      <c r="G392" s="2">
        <f>IFERROR(__xludf.DUMMYFUNCTION("""COMPUTED_VALUE"""),45862.66666666667)</f>
        <v>45862.66667</v>
      </c>
      <c r="H392" s="1">
        <f>IFERROR(__xludf.DUMMYFUNCTION("""COMPUTED_VALUE"""),2720.73)</f>
        <v>2720.73</v>
      </c>
      <c r="J392" s="2">
        <f>IFERROR(__xludf.DUMMYFUNCTION("""COMPUTED_VALUE"""),45862.66666666667)</f>
        <v>45862.66667</v>
      </c>
      <c r="K392" s="1">
        <f>IFERROR(__xludf.DUMMYFUNCTION("""COMPUTED_VALUE"""),2722.18)</f>
        <v>2722.18</v>
      </c>
      <c r="M392" s="2">
        <f>IFERROR(__xludf.DUMMYFUNCTION("""COMPUTED_VALUE"""),45862.66666666667)</f>
        <v>45862.66667</v>
      </c>
      <c r="N392" s="1">
        <f>IFERROR(__xludf.DUMMYFUNCTION("""COMPUTED_VALUE"""),3.9516896E7)</f>
        <v>39516896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IFERROR(__xludf.DUMMYFUNCTION("""COMPUTED_VALUE"""),2722.73)</f>
        <v>2722.73</v>
      </c>
      <c r="D393" s="2">
        <f>IFERROR(__xludf.DUMMYFUNCTION("""COMPUTED_VALUE"""),45863.66666666667)</f>
        <v>45863.66667</v>
      </c>
      <c r="E393" s="1">
        <f>IFERROR(__xludf.DUMMYFUNCTION("""COMPUTED_VALUE"""),2750.74)</f>
        <v>2750.74</v>
      </c>
      <c r="G393" s="2">
        <f>IFERROR(__xludf.DUMMYFUNCTION("""COMPUTED_VALUE"""),45863.66666666667)</f>
        <v>45863.66667</v>
      </c>
      <c r="H393" s="1">
        <f>IFERROR(__xludf.DUMMYFUNCTION("""COMPUTED_VALUE"""),2712.76)</f>
        <v>2712.76</v>
      </c>
      <c r="J393" s="2">
        <f>IFERROR(__xludf.DUMMYFUNCTION("""COMPUTED_VALUE"""),45863.66666666667)</f>
        <v>45863.66667</v>
      </c>
      <c r="K393" s="1">
        <f>IFERROR(__xludf.DUMMYFUNCTION("""COMPUTED_VALUE"""),2745.87)</f>
        <v>2745.87</v>
      </c>
      <c r="M393" s="2">
        <f>IFERROR(__xludf.DUMMYFUNCTION("""COMPUTED_VALUE"""),45863.66666666667)</f>
        <v>45863.66667</v>
      </c>
      <c r="N393" s="1">
        <f>IFERROR(__xludf.DUMMYFUNCTION("""COMPUTED_VALUE"""),3.3230797E7)</f>
        <v>33230797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IFERROR(__xludf.DUMMYFUNCTION("""COMPUTED_VALUE"""),2753.23)</f>
        <v>2753.23</v>
      </c>
      <c r="D394" s="2">
        <f>IFERROR(__xludf.DUMMYFUNCTION("""COMPUTED_VALUE"""),45866.66666666667)</f>
        <v>45866.66667</v>
      </c>
      <c r="E394" s="1">
        <f>IFERROR(__xludf.DUMMYFUNCTION("""COMPUTED_VALUE"""),2757.48)</f>
        <v>2757.48</v>
      </c>
      <c r="G394" s="2">
        <f>IFERROR(__xludf.DUMMYFUNCTION("""COMPUTED_VALUE"""),45866.66666666667)</f>
        <v>45866.66667</v>
      </c>
      <c r="H394" s="1">
        <f>IFERROR(__xludf.DUMMYFUNCTION("""COMPUTED_VALUE"""),2729.84)</f>
        <v>2729.84</v>
      </c>
      <c r="J394" s="2">
        <f>IFERROR(__xludf.DUMMYFUNCTION("""COMPUTED_VALUE"""),45866.66666666667)</f>
        <v>45866.66667</v>
      </c>
      <c r="K394" s="1">
        <f>IFERROR(__xludf.DUMMYFUNCTION("""COMPUTED_VALUE"""),2745.94)</f>
        <v>2745.94</v>
      </c>
      <c r="M394" s="2">
        <f>IFERROR(__xludf.DUMMYFUNCTION("""COMPUTED_VALUE"""),45866.66666666667)</f>
        <v>45866.66667</v>
      </c>
      <c r="N394" s="1">
        <f>IFERROR(__xludf.DUMMYFUNCTION("""COMPUTED_VALUE"""),3.4130458E7)</f>
        <v>34130458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IFERROR(__xludf.DUMMYFUNCTION("""COMPUTED_VALUE"""),2759.86)</f>
        <v>2759.86</v>
      </c>
      <c r="D395" s="2">
        <f>IFERROR(__xludf.DUMMYFUNCTION("""COMPUTED_VALUE"""),45867.66666666667)</f>
        <v>45867.66667</v>
      </c>
      <c r="E395" s="1">
        <f>IFERROR(__xludf.DUMMYFUNCTION("""COMPUTED_VALUE"""),2775.1)</f>
        <v>2775.1</v>
      </c>
      <c r="G395" s="2">
        <f>IFERROR(__xludf.DUMMYFUNCTION("""COMPUTED_VALUE"""),45867.66666666667)</f>
        <v>45867.66667</v>
      </c>
      <c r="H395" s="1">
        <f>IFERROR(__xludf.DUMMYFUNCTION("""COMPUTED_VALUE"""),2725.86)</f>
        <v>2725.86</v>
      </c>
      <c r="J395" s="2">
        <f>IFERROR(__xludf.DUMMYFUNCTION("""COMPUTED_VALUE"""),45867.66666666667)</f>
        <v>45867.66667</v>
      </c>
      <c r="K395" s="1">
        <f>IFERROR(__xludf.DUMMYFUNCTION("""COMPUTED_VALUE"""),2734.33)</f>
        <v>2734.33</v>
      </c>
      <c r="M395" s="2">
        <f>IFERROR(__xludf.DUMMYFUNCTION("""COMPUTED_VALUE"""),45867.66666666667)</f>
        <v>45867.66667</v>
      </c>
      <c r="N395" s="1">
        <f>IFERROR(__xludf.DUMMYFUNCTION("""COMPUTED_VALUE"""),4.6009602E7)</f>
        <v>46009602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IFERROR(__xludf.DUMMYFUNCTION("""COMPUTED_VALUE"""),2736.06)</f>
        <v>2736.06</v>
      </c>
      <c r="D396" s="2">
        <f>IFERROR(__xludf.DUMMYFUNCTION("""COMPUTED_VALUE"""),45868.66666666667)</f>
        <v>45868.66667</v>
      </c>
      <c r="E396" s="1">
        <f>IFERROR(__xludf.DUMMYFUNCTION("""COMPUTED_VALUE"""),2757.89)</f>
        <v>2757.89</v>
      </c>
      <c r="G396" s="2">
        <f>IFERROR(__xludf.DUMMYFUNCTION("""COMPUTED_VALUE"""),45868.66666666667)</f>
        <v>45868.66667</v>
      </c>
      <c r="H396" s="1">
        <f>IFERROR(__xludf.DUMMYFUNCTION("""COMPUTED_VALUE"""),2732.94)</f>
        <v>2732.94</v>
      </c>
      <c r="J396" s="2">
        <f>IFERROR(__xludf.DUMMYFUNCTION("""COMPUTED_VALUE"""),45868.66666666667)</f>
        <v>45868.66667</v>
      </c>
      <c r="K396" s="1">
        <f>IFERROR(__xludf.DUMMYFUNCTION("""COMPUTED_VALUE"""),2751.99)</f>
        <v>2751.99</v>
      </c>
      <c r="M396" s="2">
        <f>IFERROR(__xludf.DUMMYFUNCTION("""COMPUTED_VALUE"""),45868.66666666667)</f>
        <v>45868.66667</v>
      </c>
      <c r="N396" s="1">
        <f>IFERROR(__xludf.DUMMYFUNCTION("""COMPUTED_VALUE"""),3.6423533E7)</f>
        <v>36423533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IFERROR(__xludf.DUMMYFUNCTION("""COMPUTED_VALUE"""),2743.83)</f>
        <v>2743.83</v>
      </c>
      <c r="D397" s="2">
        <f>IFERROR(__xludf.DUMMYFUNCTION("""COMPUTED_VALUE"""),45869.66666666667)</f>
        <v>45869.66667</v>
      </c>
      <c r="E397" s="1">
        <f>IFERROR(__xludf.DUMMYFUNCTION("""COMPUTED_VALUE"""),2743.83)</f>
        <v>2743.83</v>
      </c>
      <c r="G397" s="2">
        <f>IFERROR(__xludf.DUMMYFUNCTION("""COMPUTED_VALUE"""),45869.66666666667)</f>
        <v>45869.66667</v>
      </c>
      <c r="H397" s="1">
        <f>IFERROR(__xludf.DUMMYFUNCTION("""COMPUTED_VALUE"""),2709.59)</f>
        <v>2709.59</v>
      </c>
      <c r="J397" s="2">
        <f>IFERROR(__xludf.DUMMYFUNCTION("""COMPUTED_VALUE"""),45869.66666666667)</f>
        <v>45869.66667</v>
      </c>
      <c r="K397" s="1">
        <f>IFERROR(__xludf.DUMMYFUNCTION("""COMPUTED_VALUE"""),2723.85)</f>
        <v>2723.85</v>
      </c>
      <c r="M397" s="2">
        <f>IFERROR(__xludf.DUMMYFUNCTION("""COMPUTED_VALUE"""),45869.66666666667)</f>
        <v>45869.66667</v>
      </c>
      <c r="N397" s="1">
        <f>IFERROR(__xludf.DUMMYFUNCTION("""COMPUTED_VALUE"""),4.7982502E7)</f>
        <v>47982502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IFERROR(__xludf.DUMMYFUNCTION("""COMPUTED_VALUE"""),2710.54)</f>
        <v>2710.54</v>
      </c>
      <c r="D398" s="2">
        <f>IFERROR(__xludf.DUMMYFUNCTION("""COMPUTED_VALUE"""),45870.66666666667)</f>
        <v>45870.66667</v>
      </c>
      <c r="E398" s="1">
        <f>IFERROR(__xludf.DUMMYFUNCTION("""COMPUTED_VALUE"""),2724.65)</f>
        <v>2724.65</v>
      </c>
      <c r="G398" s="2">
        <f>IFERROR(__xludf.DUMMYFUNCTION("""COMPUTED_VALUE"""),45870.66666666667)</f>
        <v>45870.66667</v>
      </c>
      <c r="H398" s="1">
        <f>IFERROR(__xludf.DUMMYFUNCTION("""COMPUTED_VALUE"""),2658.18)</f>
        <v>2658.18</v>
      </c>
      <c r="J398" s="2">
        <f>IFERROR(__xludf.DUMMYFUNCTION("""COMPUTED_VALUE"""),45870.66666666667)</f>
        <v>45870.66667</v>
      </c>
      <c r="K398" s="1">
        <f>IFERROR(__xludf.DUMMYFUNCTION("""COMPUTED_VALUE"""),2719.47)</f>
        <v>2719.47</v>
      </c>
      <c r="M398" s="2">
        <f>IFERROR(__xludf.DUMMYFUNCTION("""COMPUTED_VALUE"""),45870.66666666667)</f>
        <v>45870.66667</v>
      </c>
      <c r="N398" s="1">
        <f>IFERROR(__xludf.DUMMYFUNCTION("""COMPUTED_VALUE"""),3.825954E7)</f>
        <v>38259540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IFERROR(__xludf.DUMMYFUNCTION("""COMPUTED_VALUE"""),2722.63)</f>
        <v>2722.63</v>
      </c>
      <c r="D399" s="2">
        <f>IFERROR(__xludf.DUMMYFUNCTION("""COMPUTED_VALUE"""),45873.66666666667)</f>
        <v>45873.66667</v>
      </c>
      <c r="E399" s="1">
        <f>IFERROR(__xludf.DUMMYFUNCTION("""COMPUTED_VALUE"""),2750.68)</f>
        <v>2750.68</v>
      </c>
      <c r="G399" s="2">
        <f>IFERROR(__xludf.DUMMYFUNCTION("""COMPUTED_VALUE"""),45873.66666666667)</f>
        <v>45873.66667</v>
      </c>
      <c r="H399" s="1">
        <f>IFERROR(__xludf.DUMMYFUNCTION("""COMPUTED_VALUE"""),2722.05)</f>
        <v>2722.05</v>
      </c>
      <c r="J399" s="2">
        <f>IFERROR(__xludf.DUMMYFUNCTION("""COMPUTED_VALUE"""),45873.66666666667)</f>
        <v>45873.66667</v>
      </c>
      <c r="K399" s="1">
        <f>IFERROR(__xludf.DUMMYFUNCTION("""COMPUTED_VALUE"""),2743.83)</f>
        <v>2743.83</v>
      </c>
      <c r="M399" s="2">
        <f>IFERROR(__xludf.DUMMYFUNCTION("""COMPUTED_VALUE"""),45873.66666666667)</f>
        <v>45873.66667</v>
      </c>
      <c r="N399" s="1">
        <f>IFERROR(__xludf.DUMMYFUNCTION("""COMPUTED_VALUE"""),3.1987343E7)</f>
        <v>31987343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IFERROR(__xludf.DUMMYFUNCTION("""COMPUTED_VALUE"""),2741.64)</f>
        <v>2741.64</v>
      </c>
      <c r="D400" s="2">
        <f>IFERROR(__xludf.DUMMYFUNCTION("""COMPUTED_VALUE"""),45874.66666666667)</f>
        <v>45874.66667</v>
      </c>
      <c r="E400" s="1">
        <f>IFERROR(__xludf.DUMMYFUNCTION("""COMPUTED_VALUE"""),2756.46)</f>
        <v>2756.46</v>
      </c>
      <c r="G400" s="2">
        <f>IFERROR(__xludf.DUMMYFUNCTION("""COMPUTED_VALUE"""),45874.66666666667)</f>
        <v>45874.66667</v>
      </c>
      <c r="H400" s="1">
        <f>IFERROR(__xludf.DUMMYFUNCTION("""COMPUTED_VALUE"""),2716.94)</f>
        <v>2716.94</v>
      </c>
      <c r="J400" s="2">
        <f>IFERROR(__xludf.DUMMYFUNCTION("""COMPUTED_VALUE"""),45874.66666666667)</f>
        <v>45874.66667</v>
      </c>
      <c r="K400" s="1">
        <f>IFERROR(__xludf.DUMMYFUNCTION("""COMPUTED_VALUE"""),2734.14)</f>
        <v>2734.14</v>
      </c>
      <c r="M400" s="2">
        <f>IFERROR(__xludf.DUMMYFUNCTION("""COMPUTED_VALUE"""),45874.66666666667)</f>
        <v>45874.66667</v>
      </c>
      <c r="N400" s="1">
        <f>IFERROR(__xludf.DUMMYFUNCTION("""COMPUTED_VALUE"""),3.8973922E7)</f>
        <v>38973922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IFERROR(__xludf.DUMMYFUNCTION("""COMPUTED_VALUE"""),2736.66)</f>
        <v>2736.66</v>
      </c>
      <c r="D401" s="2">
        <f>IFERROR(__xludf.DUMMYFUNCTION("""COMPUTED_VALUE"""),45875.66666666667)</f>
        <v>45875.66667</v>
      </c>
      <c r="E401" s="1">
        <f>IFERROR(__xludf.DUMMYFUNCTION("""COMPUTED_VALUE"""),2753.76)</f>
        <v>2753.76</v>
      </c>
      <c r="G401" s="2">
        <f>IFERROR(__xludf.DUMMYFUNCTION("""COMPUTED_VALUE"""),45875.66666666667)</f>
        <v>45875.66667</v>
      </c>
      <c r="H401" s="1">
        <f>IFERROR(__xludf.DUMMYFUNCTION("""COMPUTED_VALUE"""),2717.25)</f>
        <v>2717.25</v>
      </c>
      <c r="J401" s="2">
        <f>IFERROR(__xludf.DUMMYFUNCTION("""COMPUTED_VALUE"""),45875.66666666667)</f>
        <v>45875.66667</v>
      </c>
      <c r="K401" s="1">
        <f>IFERROR(__xludf.DUMMYFUNCTION("""COMPUTED_VALUE"""),2735.14)</f>
        <v>2735.14</v>
      </c>
      <c r="M401" s="2">
        <f>IFERROR(__xludf.DUMMYFUNCTION("""COMPUTED_VALUE"""),45875.66666666667)</f>
        <v>45875.66667</v>
      </c>
      <c r="N401" s="1">
        <f>IFERROR(__xludf.DUMMYFUNCTION("""COMPUTED_VALUE"""),2.8573338E7)</f>
        <v>28573338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IFERROR(__xludf.DUMMYFUNCTION("""COMPUTED_VALUE"""),2732.59)</f>
        <v>2732.59</v>
      </c>
      <c r="D402" s="2">
        <f>IFERROR(__xludf.DUMMYFUNCTION("""COMPUTED_VALUE"""),45876.66666666667)</f>
        <v>45876.66667</v>
      </c>
      <c r="E402" s="1">
        <f>IFERROR(__xludf.DUMMYFUNCTION("""COMPUTED_VALUE"""),2734.76)</f>
        <v>2734.76</v>
      </c>
      <c r="G402" s="2">
        <f>IFERROR(__xludf.DUMMYFUNCTION("""COMPUTED_VALUE"""),45876.66666666667)</f>
        <v>45876.66667</v>
      </c>
      <c r="H402" s="1">
        <f>IFERROR(__xludf.DUMMYFUNCTION("""COMPUTED_VALUE"""),2705.09)</f>
        <v>2705.09</v>
      </c>
      <c r="J402" s="2">
        <f>IFERROR(__xludf.DUMMYFUNCTION("""COMPUTED_VALUE"""),45876.66666666667)</f>
        <v>45876.66667</v>
      </c>
      <c r="K402" s="1">
        <f>IFERROR(__xludf.DUMMYFUNCTION("""COMPUTED_VALUE"""),2734.07)</f>
        <v>2734.07</v>
      </c>
      <c r="M402" s="2">
        <f>IFERROR(__xludf.DUMMYFUNCTION("""COMPUTED_VALUE"""),45876.66666666667)</f>
        <v>45876.66667</v>
      </c>
      <c r="N402" s="1">
        <f>IFERROR(__xludf.DUMMYFUNCTION("""COMPUTED_VALUE"""),2.7693522E7)</f>
        <v>27693522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IFERROR(__xludf.DUMMYFUNCTION("""COMPUTED_VALUE"""),2738.89)</f>
        <v>2738.89</v>
      </c>
      <c r="D403" s="2">
        <f>IFERROR(__xludf.DUMMYFUNCTION("""COMPUTED_VALUE"""),45877.66666666667)</f>
        <v>45877.66667</v>
      </c>
      <c r="E403" s="1">
        <f>IFERROR(__xludf.DUMMYFUNCTION("""COMPUTED_VALUE"""),2753.09)</f>
        <v>2753.09</v>
      </c>
      <c r="G403" s="2">
        <f>IFERROR(__xludf.DUMMYFUNCTION("""COMPUTED_VALUE"""),45877.66666666667)</f>
        <v>45877.66667</v>
      </c>
      <c r="H403" s="1">
        <f>IFERROR(__xludf.DUMMYFUNCTION("""COMPUTED_VALUE"""),2718.23)</f>
        <v>2718.23</v>
      </c>
      <c r="J403" s="2">
        <f>IFERROR(__xludf.DUMMYFUNCTION("""COMPUTED_VALUE"""),45877.66666666667)</f>
        <v>45877.66667</v>
      </c>
      <c r="K403" s="1">
        <f>IFERROR(__xludf.DUMMYFUNCTION("""COMPUTED_VALUE"""),2724.92)</f>
        <v>2724.92</v>
      </c>
      <c r="M403" s="2">
        <f>IFERROR(__xludf.DUMMYFUNCTION("""COMPUTED_VALUE"""),45877.66666666667)</f>
        <v>45877.66667</v>
      </c>
      <c r="N403" s="1">
        <f>IFERROR(__xludf.DUMMYFUNCTION("""COMPUTED_VALUE"""),2.5584902E7)</f>
        <v>25584902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IFERROR(__xludf.DUMMYFUNCTION("""COMPUTED_VALUE"""),2725.21)</f>
        <v>2725.21</v>
      </c>
      <c r="D404" s="2">
        <f>IFERROR(__xludf.DUMMYFUNCTION("""COMPUTED_VALUE"""),45880.66666666667)</f>
        <v>45880.66667</v>
      </c>
      <c r="E404" s="1">
        <f>IFERROR(__xludf.DUMMYFUNCTION("""COMPUTED_VALUE"""),2730.09)</f>
        <v>2730.09</v>
      </c>
      <c r="G404" s="2">
        <f>IFERROR(__xludf.DUMMYFUNCTION("""COMPUTED_VALUE"""),45880.66666666667)</f>
        <v>45880.66667</v>
      </c>
      <c r="H404" s="1">
        <f>IFERROR(__xludf.DUMMYFUNCTION("""COMPUTED_VALUE"""),2703.89)</f>
        <v>2703.89</v>
      </c>
      <c r="J404" s="2">
        <f>IFERROR(__xludf.DUMMYFUNCTION("""COMPUTED_VALUE"""),45880.66666666667)</f>
        <v>45880.66667</v>
      </c>
      <c r="K404" s="1">
        <f>IFERROR(__xludf.DUMMYFUNCTION("""COMPUTED_VALUE"""),2720.08)</f>
        <v>2720.08</v>
      </c>
      <c r="M404" s="2">
        <f>IFERROR(__xludf.DUMMYFUNCTION("""COMPUTED_VALUE"""),45880.66666666667)</f>
        <v>45880.66667</v>
      </c>
      <c r="N404" s="1">
        <f>IFERROR(__xludf.DUMMYFUNCTION("""COMPUTED_VALUE"""),2.5298007E7)</f>
        <v>25298007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IFERROR(__xludf.DUMMYFUNCTION("""COMPUTED_VALUE"""),2723.11)</f>
        <v>2723.11</v>
      </c>
      <c r="D405" s="2">
        <f>IFERROR(__xludf.DUMMYFUNCTION("""COMPUTED_VALUE"""),45881.66666666667)</f>
        <v>45881.66667</v>
      </c>
      <c r="E405" s="1">
        <f>IFERROR(__xludf.DUMMYFUNCTION("""COMPUTED_VALUE"""),2741.53)</f>
        <v>2741.53</v>
      </c>
      <c r="G405" s="2">
        <f>IFERROR(__xludf.DUMMYFUNCTION("""COMPUTED_VALUE"""),45881.66666666667)</f>
        <v>45881.66667</v>
      </c>
      <c r="H405" s="1">
        <f>IFERROR(__xludf.DUMMYFUNCTION("""COMPUTED_VALUE"""),2716.32)</f>
        <v>2716.32</v>
      </c>
      <c r="J405" s="2">
        <f>IFERROR(__xludf.DUMMYFUNCTION("""COMPUTED_VALUE"""),45881.66666666667)</f>
        <v>45881.66667</v>
      </c>
      <c r="K405" s="1">
        <f>IFERROR(__xludf.DUMMYFUNCTION("""COMPUTED_VALUE"""),2741.34)</f>
        <v>2741.34</v>
      </c>
      <c r="M405" s="2">
        <f>IFERROR(__xludf.DUMMYFUNCTION("""COMPUTED_VALUE"""),45881.66666666667)</f>
        <v>45881.66667</v>
      </c>
      <c r="N405" s="1">
        <f>IFERROR(__xludf.DUMMYFUNCTION("""COMPUTED_VALUE"""),2.6971863E7)</f>
        <v>26971863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IFERROR(__xludf.DUMMYFUNCTION("""COMPUTED_VALUE"""),2747.84)</f>
        <v>2747.84</v>
      </c>
      <c r="D406" s="2">
        <f>IFERROR(__xludf.DUMMYFUNCTION("""COMPUTED_VALUE"""),45882.66666666667)</f>
        <v>45882.66667</v>
      </c>
      <c r="E406" s="1">
        <f>IFERROR(__xludf.DUMMYFUNCTION("""COMPUTED_VALUE"""),2753.83)</f>
        <v>2753.83</v>
      </c>
      <c r="G406" s="2">
        <f>IFERROR(__xludf.DUMMYFUNCTION("""COMPUTED_VALUE"""),45882.66666666667)</f>
        <v>45882.66667</v>
      </c>
      <c r="H406" s="1">
        <f>IFERROR(__xludf.DUMMYFUNCTION("""COMPUTED_VALUE"""),2684.01)</f>
        <v>2684.01</v>
      </c>
      <c r="J406" s="2">
        <f>IFERROR(__xludf.DUMMYFUNCTION("""COMPUTED_VALUE"""),45882.66666666667)</f>
        <v>45882.66667</v>
      </c>
      <c r="K406" s="1">
        <f>IFERROR(__xludf.DUMMYFUNCTION("""COMPUTED_VALUE"""),2723.23)</f>
        <v>2723.23</v>
      </c>
      <c r="M406" s="2">
        <f>IFERROR(__xludf.DUMMYFUNCTION("""COMPUTED_VALUE"""),45882.66666666667)</f>
        <v>45882.66667</v>
      </c>
      <c r="N406" s="1">
        <f>IFERROR(__xludf.DUMMYFUNCTION("""COMPUTED_VALUE"""),3.7566256E7)</f>
        <v>37566256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IFERROR(__xludf.DUMMYFUNCTION("""COMPUTED_VALUE"""),2724.74)</f>
        <v>2724.74</v>
      </c>
      <c r="D407" s="2">
        <f>IFERROR(__xludf.DUMMYFUNCTION("""COMPUTED_VALUE"""),45883.66666666667)</f>
        <v>45883.66667</v>
      </c>
      <c r="E407" s="1">
        <f>IFERROR(__xludf.DUMMYFUNCTION("""COMPUTED_VALUE"""),2733.31)</f>
        <v>2733.31</v>
      </c>
      <c r="G407" s="2">
        <f>IFERROR(__xludf.DUMMYFUNCTION("""COMPUTED_VALUE"""),45883.66666666667)</f>
        <v>45883.66667</v>
      </c>
      <c r="H407" s="1">
        <f>IFERROR(__xludf.DUMMYFUNCTION("""COMPUTED_VALUE"""),2710.65)</f>
        <v>2710.65</v>
      </c>
      <c r="J407" s="2">
        <f>IFERROR(__xludf.DUMMYFUNCTION("""COMPUTED_VALUE"""),45883.66666666667)</f>
        <v>45883.66667</v>
      </c>
      <c r="K407" s="1">
        <f>IFERROR(__xludf.DUMMYFUNCTION("""COMPUTED_VALUE"""),2713.49)</f>
        <v>2713.49</v>
      </c>
      <c r="M407" s="2">
        <f>IFERROR(__xludf.DUMMYFUNCTION("""COMPUTED_VALUE"""),45883.66666666667)</f>
        <v>45883.66667</v>
      </c>
      <c r="N407" s="1">
        <f>IFERROR(__xludf.DUMMYFUNCTION("""COMPUTED_VALUE"""),2.5099123E7)</f>
        <v>25099123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IFERROR(__xludf.DUMMYFUNCTION("""COMPUTED_VALUE"""),2712.96)</f>
        <v>2712.96</v>
      </c>
      <c r="D408" s="2">
        <f>IFERROR(__xludf.DUMMYFUNCTION("""COMPUTED_VALUE"""),45884.66666666667)</f>
        <v>45884.66667</v>
      </c>
      <c r="E408" s="1">
        <f>IFERROR(__xludf.DUMMYFUNCTION("""COMPUTED_VALUE"""),2712.96)</f>
        <v>2712.96</v>
      </c>
      <c r="G408" s="2">
        <f>IFERROR(__xludf.DUMMYFUNCTION("""COMPUTED_VALUE"""),45884.66666666667)</f>
        <v>45884.66667</v>
      </c>
      <c r="H408" s="1">
        <f>IFERROR(__xludf.DUMMYFUNCTION("""COMPUTED_VALUE"""),2688.01)</f>
        <v>2688.01</v>
      </c>
      <c r="J408" s="2">
        <f>IFERROR(__xludf.DUMMYFUNCTION("""COMPUTED_VALUE"""),45884.66666666667)</f>
        <v>45884.66667</v>
      </c>
      <c r="K408" s="1">
        <f>IFERROR(__xludf.DUMMYFUNCTION("""COMPUTED_VALUE"""),2700.02)</f>
        <v>2700.02</v>
      </c>
      <c r="M408" s="2">
        <f>IFERROR(__xludf.DUMMYFUNCTION("""COMPUTED_VALUE"""),45884.66666666667)</f>
        <v>45884.66667</v>
      </c>
      <c r="N408" s="1">
        <f>IFERROR(__xludf.DUMMYFUNCTION("""COMPUTED_VALUE"""),3.0964266E7)</f>
        <v>30964266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IFERROR(__xludf.DUMMYFUNCTION("""COMPUTED_VALUE"""),2699.99)</f>
        <v>2699.99</v>
      </c>
      <c r="D409" s="2">
        <f>IFERROR(__xludf.DUMMYFUNCTION("""COMPUTED_VALUE"""),45887.66666666667)</f>
        <v>45887.66667</v>
      </c>
      <c r="E409" s="1">
        <f>IFERROR(__xludf.DUMMYFUNCTION("""COMPUTED_VALUE"""),2715.18)</f>
        <v>2715.18</v>
      </c>
      <c r="G409" s="2">
        <f>IFERROR(__xludf.DUMMYFUNCTION("""COMPUTED_VALUE"""),45887.66666666667)</f>
        <v>45887.66667</v>
      </c>
      <c r="H409" s="1">
        <f>IFERROR(__xludf.DUMMYFUNCTION("""COMPUTED_VALUE"""),2694.63)</f>
        <v>2694.63</v>
      </c>
      <c r="J409" s="2">
        <f>IFERROR(__xludf.DUMMYFUNCTION("""COMPUTED_VALUE"""),45887.66666666667)</f>
        <v>45887.66667</v>
      </c>
      <c r="K409" s="1">
        <f>IFERROR(__xludf.DUMMYFUNCTION("""COMPUTED_VALUE"""),2710.82)</f>
        <v>2710.82</v>
      </c>
      <c r="M409" s="2">
        <f>IFERROR(__xludf.DUMMYFUNCTION("""COMPUTED_VALUE"""),45887.66666666667)</f>
        <v>45887.66667</v>
      </c>
      <c r="N409" s="1">
        <f>IFERROR(__xludf.DUMMYFUNCTION("""COMPUTED_VALUE"""),2.9350372E7)</f>
        <v>29350372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IFERROR(__xludf.DUMMYFUNCTION("""COMPUTED_VALUE"""),2704.39)</f>
        <v>2704.39</v>
      </c>
      <c r="D410" s="2">
        <f>IFERROR(__xludf.DUMMYFUNCTION("""COMPUTED_VALUE"""),45888.66666666667)</f>
        <v>45888.66667</v>
      </c>
      <c r="E410" s="1">
        <f>IFERROR(__xludf.DUMMYFUNCTION("""COMPUTED_VALUE"""),2704.39)</f>
        <v>2704.39</v>
      </c>
      <c r="G410" s="2">
        <f>IFERROR(__xludf.DUMMYFUNCTION("""COMPUTED_VALUE"""),45888.66666666667)</f>
        <v>45888.66667</v>
      </c>
      <c r="H410" s="1">
        <f>IFERROR(__xludf.DUMMYFUNCTION("""COMPUTED_VALUE"""),2674.51)</f>
        <v>2674.51</v>
      </c>
      <c r="J410" s="2">
        <f>IFERROR(__xludf.DUMMYFUNCTION("""COMPUTED_VALUE"""),45888.66666666667)</f>
        <v>45888.66667</v>
      </c>
      <c r="K410" s="1">
        <f>IFERROR(__xludf.DUMMYFUNCTION("""COMPUTED_VALUE"""),2682.11)</f>
        <v>2682.11</v>
      </c>
      <c r="M410" s="2">
        <f>IFERROR(__xludf.DUMMYFUNCTION("""COMPUTED_VALUE"""),45888.66666666667)</f>
        <v>45888.66667</v>
      </c>
      <c r="N410" s="1">
        <f>IFERROR(__xludf.DUMMYFUNCTION("""COMPUTED_VALUE"""),2.9927487E7)</f>
        <v>29927487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IFERROR(__xludf.DUMMYFUNCTION("""COMPUTED_VALUE"""),2681.71)</f>
        <v>2681.71</v>
      </c>
      <c r="D411" s="2">
        <f>IFERROR(__xludf.DUMMYFUNCTION("""COMPUTED_VALUE"""),45889.66666666667)</f>
        <v>45889.66667</v>
      </c>
      <c r="E411" s="1">
        <f>IFERROR(__xludf.DUMMYFUNCTION("""COMPUTED_VALUE"""),2709.48)</f>
        <v>2709.48</v>
      </c>
      <c r="G411" s="2">
        <f>IFERROR(__xludf.DUMMYFUNCTION("""COMPUTED_VALUE"""),45889.66666666667)</f>
        <v>45889.66667</v>
      </c>
      <c r="H411" s="1">
        <f>IFERROR(__xludf.DUMMYFUNCTION("""COMPUTED_VALUE"""),2671.67)</f>
        <v>2671.67</v>
      </c>
      <c r="J411" s="2">
        <f>IFERROR(__xludf.DUMMYFUNCTION("""COMPUTED_VALUE"""),45889.66666666667)</f>
        <v>45889.66667</v>
      </c>
      <c r="K411" s="1">
        <f>IFERROR(__xludf.DUMMYFUNCTION("""COMPUTED_VALUE"""),2699.52)</f>
        <v>2699.52</v>
      </c>
      <c r="M411" s="2">
        <f>IFERROR(__xludf.DUMMYFUNCTION("""COMPUTED_VALUE"""),45889.66666666667)</f>
        <v>45889.66667</v>
      </c>
      <c r="N411" s="1">
        <f>IFERROR(__xludf.DUMMYFUNCTION("""COMPUTED_VALUE"""),2.6497585E7)</f>
        <v>26497585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IFERROR(__xludf.DUMMYFUNCTION("""COMPUTED_VALUE"""),2698.33)</f>
        <v>2698.33</v>
      </c>
      <c r="D412" s="2">
        <f>IFERROR(__xludf.DUMMYFUNCTION("""COMPUTED_VALUE"""),45890.66666666667)</f>
        <v>45890.66667</v>
      </c>
      <c r="E412" s="1">
        <f>IFERROR(__xludf.DUMMYFUNCTION("""COMPUTED_VALUE"""),2722.49)</f>
        <v>2722.49</v>
      </c>
      <c r="G412" s="2">
        <f>IFERROR(__xludf.DUMMYFUNCTION("""COMPUTED_VALUE"""),45890.66666666667)</f>
        <v>45890.66667</v>
      </c>
      <c r="H412" s="1">
        <f>IFERROR(__xludf.DUMMYFUNCTION("""COMPUTED_VALUE"""),2696.57)</f>
        <v>2696.57</v>
      </c>
      <c r="J412" s="2">
        <f>IFERROR(__xludf.DUMMYFUNCTION("""COMPUTED_VALUE"""),45890.66666666667)</f>
        <v>45890.66667</v>
      </c>
      <c r="K412" s="1">
        <f>IFERROR(__xludf.DUMMYFUNCTION("""COMPUTED_VALUE"""),2705.0)</f>
        <v>2705</v>
      </c>
      <c r="M412" s="2">
        <f>IFERROR(__xludf.DUMMYFUNCTION("""COMPUTED_VALUE"""),45890.66666666667)</f>
        <v>45890.66667</v>
      </c>
      <c r="N412" s="1">
        <f>IFERROR(__xludf.DUMMYFUNCTION("""COMPUTED_VALUE"""),2.426009E7)</f>
        <v>24260090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IFERROR(__xludf.DUMMYFUNCTION("""COMPUTED_VALUE"""),2711.12)</f>
        <v>2711.12</v>
      </c>
      <c r="D413" s="2">
        <f>IFERROR(__xludf.DUMMYFUNCTION("""COMPUTED_VALUE"""),45891.66666666667)</f>
        <v>45891.66667</v>
      </c>
      <c r="E413" s="1">
        <f>IFERROR(__xludf.DUMMYFUNCTION("""COMPUTED_VALUE"""),2743.2)</f>
        <v>2743.2</v>
      </c>
      <c r="G413" s="2">
        <f>IFERROR(__xludf.DUMMYFUNCTION("""COMPUTED_VALUE"""),45891.66666666667)</f>
        <v>45891.66667</v>
      </c>
      <c r="H413" s="1">
        <f>IFERROR(__xludf.DUMMYFUNCTION("""COMPUTED_VALUE"""),2708.78)</f>
        <v>2708.78</v>
      </c>
      <c r="J413" s="2">
        <f>IFERROR(__xludf.DUMMYFUNCTION("""COMPUTED_VALUE"""),45891.66666666667)</f>
        <v>45891.66667</v>
      </c>
      <c r="K413" s="1">
        <f>IFERROR(__xludf.DUMMYFUNCTION("""COMPUTED_VALUE"""),2710.77)</f>
        <v>2710.77</v>
      </c>
      <c r="M413" s="2">
        <f>IFERROR(__xludf.DUMMYFUNCTION("""COMPUTED_VALUE"""),45891.66666666667)</f>
        <v>45891.66667</v>
      </c>
      <c r="N413" s="1">
        <f>IFERROR(__xludf.DUMMYFUNCTION("""COMPUTED_VALUE"""),3.0905058E7)</f>
        <v>30905058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IFERROR(__xludf.DUMMYFUNCTION("""COMPUTED_VALUE"""),2712.22)</f>
        <v>2712.22</v>
      </c>
      <c r="D414" s="2">
        <f>IFERROR(__xludf.DUMMYFUNCTION("""COMPUTED_VALUE"""),45894.66666666667)</f>
        <v>45894.66667</v>
      </c>
      <c r="E414" s="1">
        <f>IFERROR(__xludf.DUMMYFUNCTION("""COMPUTED_VALUE"""),2735.63)</f>
        <v>2735.63</v>
      </c>
      <c r="G414" s="2">
        <f>IFERROR(__xludf.DUMMYFUNCTION("""COMPUTED_VALUE"""),45894.66666666667)</f>
        <v>45894.66667</v>
      </c>
      <c r="H414" s="1">
        <f>IFERROR(__xludf.DUMMYFUNCTION("""COMPUTED_VALUE"""),2700.34)</f>
        <v>2700.34</v>
      </c>
      <c r="J414" s="2">
        <f>IFERROR(__xludf.DUMMYFUNCTION("""COMPUTED_VALUE"""),45894.66666666667)</f>
        <v>45894.66667</v>
      </c>
      <c r="K414" s="1">
        <f>IFERROR(__xludf.DUMMYFUNCTION("""COMPUTED_VALUE"""),2700.88)</f>
        <v>2700.88</v>
      </c>
      <c r="M414" s="2">
        <f>IFERROR(__xludf.DUMMYFUNCTION("""COMPUTED_VALUE"""),45894.66666666667)</f>
        <v>45894.66667</v>
      </c>
      <c r="N414" s="1">
        <f>IFERROR(__xludf.DUMMYFUNCTION("""COMPUTED_VALUE"""),2.1897417E7)</f>
        <v>21897417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IFERROR(__xludf.DUMMYFUNCTION("""COMPUTED_VALUE"""),2706.62)</f>
        <v>2706.62</v>
      </c>
      <c r="D415" s="2">
        <f>IFERROR(__xludf.DUMMYFUNCTION("""COMPUTED_VALUE"""),45895.66666666667)</f>
        <v>45895.66667</v>
      </c>
      <c r="E415" s="1">
        <f>IFERROR(__xludf.DUMMYFUNCTION("""COMPUTED_VALUE"""),2765.92)</f>
        <v>2765.92</v>
      </c>
      <c r="G415" s="2">
        <f>IFERROR(__xludf.DUMMYFUNCTION("""COMPUTED_VALUE"""),45895.66666666667)</f>
        <v>45895.66667</v>
      </c>
      <c r="H415" s="1">
        <f>IFERROR(__xludf.DUMMYFUNCTION("""COMPUTED_VALUE"""),2706.62)</f>
        <v>2706.62</v>
      </c>
      <c r="J415" s="2">
        <f>IFERROR(__xludf.DUMMYFUNCTION("""COMPUTED_VALUE"""),45895.66666666667)</f>
        <v>45895.66667</v>
      </c>
      <c r="K415" s="1">
        <f>IFERROR(__xludf.DUMMYFUNCTION("""COMPUTED_VALUE"""),2763.28)</f>
        <v>2763.28</v>
      </c>
      <c r="M415" s="2">
        <f>IFERROR(__xludf.DUMMYFUNCTION("""COMPUTED_VALUE"""),45895.66666666667)</f>
        <v>45895.66667</v>
      </c>
      <c r="N415" s="1">
        <f>IFERROR(__xludf.DUMMYFUNCTION("""COMPUTED_VALUE"""),3.6462569E7)</f>
        <v>36462569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IFERROR(__xludf.DUMMYFUNCTION("""COMPUTED_VALUE"""),2764.72)</f>
        <v>2764.72</v>
      </c>
      <c r="D416" s="2">
        <f>IFERROR(__xludf.DUMMYFUNCTION("""COMPUTED_VALUE"""),45896.66666666667)</f>
        <v>45896.66667</v>
      </c>
      <c r="E416" s="1">
        <f>IFERROR(__xludf.DUMMYFUNCTION("""COMPUTED_VALUE"""),2770.88)</f>
        <v>2770.88</v>
      </c>
      <c r="G416" s="2">
        <f>IFERROR(__xludf.DUMMYFUNCTION("""COMPUTED_VALUE"""),45896.66666666667)</f>
        <v>45896.66667</v>
      </c>
      <c r="H416" s="1">
        <f>IFERROR(__xludf.DUMMYFUNCTION("""COMPUTED_VALUE"""),2751.12)</f>
        <v>2751.12</v>
      </c>
      <c r="J416" s="2">
        <f>IFERROR(__xludf.DUMMYFUNCTION("""COMPUTED_VALUE"""),45896.66666666667)</f>
        <v>45896.66667</v>
      </c>
      <c r="K416" s="1">
        <f>IFERROR(__xludf.DUMMYFUNCTION("""COMPUTED_VALUE"""),2757.23)</f>
        <v>2757.23</v>
      </c>
      <c r="M416" s="2">
        <f>IFERROR(__xludf.DUMMYFUNCTION("""COMPUTED_VALUE"""),45896.66666666667)</f>
        <v>45896.66667</v>
      </c>
      <c r="N416" s="1">
        <f>IFERROR(__xludf.DUMMYFUNCTION("""COMPUTED_VALUE"""),2.2557013E7)</f>
        <v>22557013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IFERROR(__xludf.DUMMYFUNCTION("""COMPUTED_VALUE"""),2758.85)</f>
        <v>2758.85</v>
      </c>
      <c r="D417" s="2">
        <f>IFERROR(__xludf.DUMMYFUNCTION("""COMPUTED_VALUE"""),45897.66666666667)</f>
        <v>45897.66667</v>
      </c>
      <c r="E417" s="1">
        <f>IFERROR(__xludf.DUMMYFUNCTION("""COMPUTED_VALUE"""),2771.87)</f>
        <v>2771.87</v>
      </c>
      <c r="G417" s="2">
        <f>IFERROR(__xludf.DUMMYFUNCTION("""COMPUTED_VALUE"""),45897.66666666667)</f>
        <v>45897.66667</v>
      </c>
      <c r="H417" s="1">
        <f>IFERROR(__xludf.DUMMYFUNCTION("""COMPUTED_VALUE"""),2752.51)</f>
        <v>2752.51</v>
      </c>
      <c r="J417" s="2">
        <f>IFERROR(__xludf.DUMMYFUNCTION("""COMPUTED_VALUE"""),45897.66666666667)</f>
        <v>45897.66667</v>
      </c>
      <c r="K417" s="1">
        <f>IFERROR(__xludf.DUMMYFUNCTION("""COMPUTED_VALUE"""),2769.76)</f>
        <v>2769.76</v>
      </c>
      <c r="M417" s="2">
        <f>IFERROR(__xludf.DUMMYFUNCTION("""COMPUTED_VALUE"""),45897.66666666667)</f>
        <v>45897.66667</v>
      </c>
      <c r="N417" s="1">
        <f>IFERROR(__xludf.DUMMYFUNCTION("""COMPUTED_VALUE"""),2.2632828E7)</f>
        <v>22632828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IFERROR(__xludf.DUMMYFUNCTION("""COMPUTED_VALUE"""),2770.86)</f>
        <v>2770.86</v>
      </c>
      <c r="D418" s="2">
        <f>IFERROR(__xludf.DUMMYFUNCTION("""COMPUTED_VALUE"""),45898.66666666667)</f>
        <v>45898.66667</v>
      </c>
      <c r="E418" s="1">
        <f>IFERROR(__xludf.DUMMYFUNCTION("""COMPUTED_VALUE"""),2772.84)</f>
        <v>2772.84</v>
      </c>
      <c r="G418" s="2">
        <f>IFERROR(__xludf.DUMMYFUNCTION("""COMPUTED_VALUE"""),45898.66666666667)</f>
        <v>45898.66667</v>
      </c>
      <c r="H418" s="1">
        <f>IFERROR(__xludf.DUMMYFUNCTION("""COMPUTED_VALUE"""),2740.46)</f>
        <v>2740.46</v>
      </c>
      <c r="J418" s="2">
        <f>IFERROR(__xludf.DUMMYFUNCTION("""COMPUTED_VALUE"""),45898.66666666667)</f>
        <v>45898.66667</v>
      </c>
      <c r="K418" s="1">
        <f>IFERROR(__xludf.DUMMYFUNCTION("""COMPUTED_VALUE"""),2749.72)</f>
        <v>2749.72</v>
      </c>
      <c r="M418" s="2">
        <f>IFERROR(__xludf.DUMMYFUNCTION("""COMPUTED_VALUE"""),45898.66666666667)</f>
        <v>45898.66667</v>
      </c>
      <c r="N418" s="1">
        <f>IFERROR(__xludf.DUMMYFUNCTION("""COMPUTED_VALUE"""),2.7110865E7)</f>
        <v>27110865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IFERROR(__xludf.DUMMYFUNCTION("""COMPUTED_VALUE"""),2730.53)</f>
        <v>2730.53</v>
      </c>
      <c r="D419" s="2">
        <f>IFERROR(__xludf.DUMMYFUNCTION("""COMPUTED_VALUE"""),45902.66666666667)</f>
        <v>45902.66667</v>
      </c>
      <c r="E419" s="1">
        <f>IFERROR(__xludf.DUMMYFUNCTION("""COMPUTED_VALUE"""),2738.85)</f>
        <v>2738.85</v>
      </c>
      <c r="G419" s="2">
        <f>IFERROR(__xludf.DUMMYFUNCTION("""COMPUTED_VALUE"""),45902.66666666667)</f>
        <v>45902.66667</v>
      </c>
      <c r="H419" s="1">
        <f>IFERROR(__xludf.DUMMYFUNCTION("""COMPUTED_VALUE"""),2698.3)</f>
        <v>2698.3</v>
      </c>
      <c r="J419" s="2">
        <f>IFERROR(__xludf.DUMMYFUNCTION("""COMPUTED_VALUE"""),45902.66666666667)</f>
        <v>45902.66667</v>
      </c>
      <c r="K419" s="1">
        <f>IFERROR(__xludf.DUMMYFUNCTION("""COMPUTED_VALUE"""),2738.81)</f>
        <v>2738.81</v>
      </c>
      <c r="M419" s="2">
        <f>IFERROR(__xludf.DUMMYFUNCTION("""COMPUTED_VALUE"""),45902.66666666667)</f>
        <v>45902.66667</v>
      </c>
      <c r="N419" s="1">
        <f>IFERROR(__xludf.DUMMYFUNCTION("""COMPUTED_VALUE"""),2.8264265E7)</f>
        <v>28264265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IFERROR(__xludf.DUMMYFUNCTION("""COMPUTED_VALUE"""),2738.61)</f>
        <v>2738.61</v>
      </c>
      <c r="D420" s="2">
        <f>IFERROR(__xludf.DUMMYFUNCTION("""COMPUTED_VALUE"""),45903.66666666667)</f>
        <v>45903.66667</v>
      </c>
      <c r="E420" s="1">
        <f>IFERROR(__xludf.DUMMYFUNCTION("""COMPUTED_VALUE"""),2738.61)</f>
        <v>2738.61</v>
      </c>
      <c r="G420" s="2">
        <f>IFERROR(__xludf.DUMMYFUNCTION("""COMPUTED_VALUE"""),45903.66666666667)</f>
        <v>45903.66667</v>
      </c>
      <c r="H420" s="1">
        <f>IFERROR(__xludf.DUMMYFUNCTION("""COMPUTED_VALUE"""),2710.3)</f>
        <v>2710.3</v>
      </c>
      <c r="J420" s="2">
        <f>IFERROR(__xludf.DUMMYFUNCTION("""COMPUTED_VALUE"""),45903.66666666667)</f>
        <v>45903.66667</v>
      </c>
      <c r="K420" s="1">
        <f>IFERROR(__xludf.DUMMYFUNCTION("""COMPUTED_VALUE"""),2721.47)</f>
        <v>2721.47</v>
      </c>
      <c r="M420" s="2">
        <f>IFERROR(__xludf.DUMMYFUNCTION("""COMPUTED_VALUE"""),45903.66666666667)</f>
        <v>45903.66667</v>
      </c>
      <c r="N420" s="1">
        <f>IFERROR(__xludf.DUMMYFUNCTION("""COMPUTED_VALUE"""),2.6257121E7)</f>
        <v>26257121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IFERROR(__xludf.DUMMYFUNCTION("""COMPUTED_VALUE"""),2723.75)</f>
        <v>2723.75</v>
      </c>
      <c r="D421" s="2">
        <f>IFERROR(__xludf.DUMMYFUNCTION("""COMPUTED_VALUE"""),45904.66666666667)</f>
        <v>45904.66667</v>
      </c>
      <c r="E421" s="1">
        <f>IFERROR(__xludf.DUMMYFUNCTION("""COMPUTED_VALUE"""),2747.36)</f>
        <v>2747.36</v>
      </c>
      <c r="G421" s="2">
        <f>IFERROR(__xludf.DUMMYFUNCTION("""COMPUTED_VALUE"""),45904.66666666667)</f>
        <v>45904.66667</v>
      </c>
      <c r="H421" s="1">
        <f>IFERROR(__xludf.DUMMYFUNCTION("""COMPUTED_VALUE"""),2717.1)</f>
        <v>2717.1</v>
      </c>
      <c r="J421" s="2">
        <f>IFERROR(__xludf.DUMMYFUNCTION("""COMPUTED_VALUE"""),45904.66666666667)</f>
        <v>45904.66667</v>
      </c>
      <c r="K421" s="1">
        <f>IFERROR(__xludf.DUMMYFUNCTION("""COMPUTED_VALUE"""),2745.29)</f>
        <v>2745.29</v>
      </c>
      <c r="M421" s="2">
        <f>IFERROR(__xludf.DUMMYFUNCTION("""COMPUTED_VALUE"""),45904.66666666667)</f>
        <v>45904.66667</v>
      </c>
      <c r="N421" s="1">
        <f>IFERROR(__xludf.DUMMYFUNCTION("""COMPUTED_VALUE"""),2.4639303E7)</f>
        <v>24639303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IFERROR(__xludf.DUMMYFUNCTION("""COMPUTED_VALUE"""),2748.86)</f>
        <v>2748.86</v>
      </c>
      <c r="D422" s="2">
        <f>IFERROR(__xludf.DUMMYFUNCTION("""COMPUTED_VALUE"""),45905.66666666667)</f>
        <v>45905.66667</v>
      </c>
      <c r="E422" s="1">
        <f>IFERROR(__xludf.DUMMYFUNCTION("""COMPUTED_VALUE"""),2755.42)</f>
        <v>2755.42</v>
      </c>
      <c r="G422" s="2">
        <f>IFERROR(__xludf.DUMMYFUNCTION("""COMPUTED_VALUE"""),45905.66666666667)</f>
        <v>45905.66667</v>
      </c>
      <c r="H422" s="1">
        <f>IFERROR(__xludf.DUMMYFUNCTION("""COMPUTED_VALUE"""),2691.41)</f>
        <v>2691.41</v>
      </c>
      <c r="J422" s="2">
        <f>IFERROR(__xludf.DUMMYFUNCTION("""COMPUTED_VALUE"""),45905.66666666667)</f>
        <v>45905.66667</v>
      </c>
      <c r="K422" s="1">
        <f>IFERROR(__xludf.DUMMYFUNCTION("""COMPUTED_VALUE"""),2734.13)</f>
        <v>2734.13</v>
      </c>
      <c r="M422" s="2">
        <f>IFERROR(__xludf.DUMMYFUNCTION("""COMPUTED_VALUE"""),45905.66666666667)</f>
        <v>45905.66667</v>
      </c>
      <c r="N422" s="1">
        <f>IFERROR(__xludf.DUMMYFUNCTION("""COMPUTED_VALUE"""),3.1597099E7)</f>
        <v>31597099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IFERROR(__xludf.DUMMYFUNCTION("""COMPUTED_VALUE"""),2735.64)</f>
        <v>2735.64</v>
      </c>
      <c r="D423" s="2">
        <f>IFERROR(__xludf.DUMMYFUNCTION("""COMPUTED_VALUE"""),45908.66666666667)</f>
        <v>45908.66667</v>
      </c>
      <c r="E423" s="1">
        <f>IFERROR(__xludf.DUMMYFUNCTION("""COMPUTED_VALUE"""),2745.32)</f>
        <v>2745.32</v>
      </c>
      <c r="G423" s="2">
        <f>IFERROR(__xludf.DUMMYFUNCTION("""COMPUTED_VALUE"""),45908.66666666667)</f>
        <v>45908.66667</v>
      </c>
      <c r="H423" s="1">
        <f>IFERROR(__xludf.DUMMYFUNCTION("""COMPUTED_VALUE"""),2715.25)</f>
        <v>2715.25</v>
      </c>
      <c r="J423" s="2">
        <f>IFERROR(__xludf.DUMMYFUNCTION("""COMPUTED_VALUE"""),45908.66666666667)</f>
        <v>45908.66667</v>
      </c>
      <c r="K423" s="1">
        <f>IFERROR(__xludf.DUMMYFUNCTION("""COMPUTED_VALUE"""),2723.9)</f>
        <v>2723.9</v>
      </c>
      <c r="M423" s="2">
        <f>IFERROR(__xludf.DUMMYFUNCTION("""COMPUTED_VALUE"""),45908.66666666667)</f>
        <v>45908.66667</v>
      </c>
      <c r="N423" s="1">
        <f>IFERROR(__xludf.DUMMYFUNCTION("""COMPUTED_VALUE"""),3.0899922E7)</f>
        <v>30899922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IFERROR(__xludf.DUMMYFUNCTION("""COMPUTED_VALUE"""),2720.13)</f>
        <v>2720.13</v>
      </c>
      <c r="D424" s="2">
        <f>IFERROR(__xludf.DUMMYFUNCTION("""COMPUTED_VALUE"""),45909.66666666667)</f>
        <v>45909.66667</v>
      </c>
      <c r="E424" s="1">
        <f>IFERROR(__xludf.DUMMYFUNCTION("""COMPUTED_VALUE"""),2720.13)</f>
        <v>2720.13</v>
      </c>
      <c r="G424" s="2">
        <f>IFERROR(__xludf.DUMMYFUNCTION("""COMPUTED_VALUE"""),45909.66666666667)</f>
        <v>45909.66667</v>
      </c>
      <c r="H424" s="1">
        <f>IFERROR(__xludf.DUMMYFUNCTION("""COMPUTED_VALUE"""),2686.54)</f>
        <v>2686.54</v>
      </c>
      <c r="J424" s="2">
        <f>IFERROR(__xludf.DUMMYFUNCTION("""COMPUTED_VALUE"""),45909.66666666667)</f>
        <v>45909.66667</v>
      </c>
      <c r="K424" s="1">
        <f>IFERROR(__xludf.DUMMYFUNCTION("""COMPUTED_VALUE"""),2706.61)</f>
        <v>2706.61</v>
      </c>
      <c r="M424" s="2">
        <f>IFERROR(__xludf.DUMMYFUNCTION("""COMPUTED_VALUE"""),45909.66666666667)</f>
        <v>45909.66667</v>
      </c>
      <c r="N424" s="1">
        <f>IFERROR(__xludf.DUMMYFUNCTION("""COMPUTED_VALUE"""),2.5703102E7)</f>
        <v>25703102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IFERROR(__xludf.DUMMYFUNCTION("""COMPUTED_VALUE"""),2711.7)</f>
        <v>2711.7</v>
      </c>
      <c r="D425" s="2">
        <f>IFERROR(__xludf.DUMMYFUNCTION("""COMPUTED_VALUE"""),45910.66666666667)</f>
        <v>45910.66667</v>
      </c>
      <c r="E425" s="1">
        <f>IFERROR(__xludf.DUMMYFUNCTION("""COMPUTED_VALUE"""),2743.31)</f>
        <v>2743.31</v>
      </c>
      <c r="G425" s="2">
        <f>IFERROR(__xludf.DUMMYFUNCTION("""COMPUTED_VALUE"""),45910.66666666667)</f>
        <v>45910.66667</v>
      </c>
      <c r="H425" s="1">
        <f>IFERROR(__xludf.DUMMYFUNCTION("""COMPUTED_VALUE"""),2711.7)</f>
        <v>2711.7</v>
      </c>
      <c r="J425" s="2">
        <f>IFERROR(__xludf.DUMMYFUNCTION("""COMPUTED_VALUE"""),45910.66666666667)</f>
        <v>45910.66667</v>
      </c>
      <c r="K425" s="1">
        <f>IFERROR(__xludf.DUMMYFUNCTION("""COMPUTED_VALUE"""),2743.31)</f>
        <v>2743.31</v>
      </c>
      <c r="M425" s="2">
        <f>IFERROR(__xludf.DUMMYFUNCTION("""COMPUTED_VALUE"""),45910.66666666667)</f>
        <v>45910.66667</v>
      </c>
      <c r="N425" s="1">
        <f>IFERROR(__xludf.DUMMYFUNCTION("""COMPUTED_VALUE"""),2.5678647E7)</f>
        <v>25678647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IFERROR(__xludf.DUMMYFUNCTION("""COMPUTED_VALUE"""),2745.13)</f>
        <v>2745.13</v>
      </c>
      <c r="D426" s="2">
        <f>IFERROR(__xludf.DUMMYFUNCTION("""COMPUTED_VALUE"""),45911.66666666667)</f>
        <v>45911.66667</v>
      </c>
      <c r="E426" s="1">
        <f>IFERROR(__xludf.DUMMYFUNCTION("""COMPUTED_VALUE"""),2770.66)</f>
        <v>2770.66</v>
      </c>
      <c r="G426" s="2">
        <f>IFERROR(__xludf.DUMMYFUNCTION("""COMPUTED_VALUE"""),45911.66666666667)</f>
        <v>45911.66667</v>
      </c>
      <c r="H426" s="1">
        <f>IFERROR(__xludf.DUMMYFUNCTION("""COMPUTED_VALUE"""),2735.69)</f>
        <v>2735.69</v>
      </c>
      <c r="J426" s="2">
        <f>IFERROR(__xludf.DUMMYFUNCTION("""COMPUTED_VALUE"""),45911.66666666667)</f>
        <v>45911.66667</v>
      </c>
      <c r="K426" s="1">
        <f>IFERROR(__xludf.DUMMYFUNCTION("""COMPUTED_VALUE"""),2749.21)</f>
        <v>2749.21</v>
      </c>
      <c r="M426" s="2">
        <f>IFERROR(__xludf.DUMMYFUNCTION("""COMPUTED_VALUE"""),45911.66666666667)</f>
        <v>45911.66667</v>
      </c>
      <c r="N426" s="1">
        <f>IFERROR(__xludf.DUMMYFUNCTION("""COMPUTED_VALUE"""),3.3796589E7)</f>
        <v>33796589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IFERROR(__xludf.DUMMYFUNCTION("""COMPUTED_VALUE"""),2749.51)</f>
        <v>2749.51</v>
      </c>
      <c r="D427" s="2">
        <f>IFERROR(__xludf.DUMMYFUNCTION("""COMPUTED_VALUE"""),45912.66666666667)</f>
        <v>45912.66667</v>
      </c>
      <c r="E427" s="1">
        <f>IFERROR(__xludf.DUMMYFUNCTION("""COMPUTED_VALUE"""),2754.15)</f>
        <v>2754.15</v>
      </c>
      <c r="G427" s="2">
        <f>IFERROR(__xludf.DUMMYFUNCTION("""COMPUTED_VALUE"""),45912.66666666667)</f>
        <v>45912.66667</v>
      </c>
      <c r="H427" s="1">
        <f>IFERROR(__xludf.DUMMYFUNCTION("""COMPUTED_VALUE"""),2730.15)</f>
        <v>2730.15</v>
      </c>
      <c r="J427" s="2">
        <f>IFERROR(__xludf.DUMMYFUNCTION("""COMPUTED_VALUE"""),45912.66666666667)</f>
        <v>45912.66667</v>
      </c>
      <c r="K427" s="1">
        <f>IFERROR(__xludf.DUMMYFUNCTION("""COMPUTED_VALUE"""),2731.67)</f>
        <v>2731.67</v>
      </c>
      <c r="M427" s="2">
        <f>IFERROR(__xludf.DUMMYFUNCTION("""COMPUTED_VALUE"""),45912.66666666667)</f>
        <v>45912.66667</v>
      </c>
      <c r="N427" s="1">
        <f>IFERROR(__xludf.DUMMYFUNCTION("""COMPUTED_VALUE"""),2.8132189E7)</f>
        <v>28132189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IFERROR(__xludf.DUMMYFUNCTION("""COMPUTED_VALUE"""),2733.37)</f>
        <v>2733.37</v>
      </c>
      <c r="D428" s="2">
        <f>IFERROR(__xludf.DUMMYFUNCTION("""COMPUTED_VALUE"""),45915.66666666667)</f>
        <v>45915.66667</v>
      </c>
      <c r="E428" s="1">
        <f>IFERROR(__xludf.DUMMYFUNCTION("""COMPUTED_VALUE"""),2765.64)</f>
        <v>2765.64</v>
      </c>
      <c r="G428" s="2">
        <f>IFERROR(__xludf.DUMMYFUNCTION("""COMPUTED_VALUE"""),45915.66666666667)</f>
        <v>45915.66667</v>
      </c>
      <c r="H428" s="1">
        <f>IFERROR(__xludf.DUMMYFUNCTION("""COMPUTED_VALUE"""),2732.64)</f>
        <v>2732.64</v>
      </c>
      <c r="J428" s="2">
        <f>IFERROR(__xludf.DUMMYFUNCTION("""COMPUTED_VALUE"""),45915.66666666667)</f>
        <v>45915.66667</v>
      </c>
      <c r="K428" s="1">
        <f>IFERROR(__xludf.DUMMYFUNCTION("""COMPUTED_VALUE"""),2761.22)</f>
        <v>2761.22</v>
      </c>
      <c r="M428" s="2">
        <f>IFERROR(__xludf.DUMMYFUNCTION("""COMPUTED_VALUE"""),45915.66666666667)</f>
        <v>45915.66667</v>
      </c>
      <c r="N428" s="1">
        <f>IFERROR(__xludf.DUMMYFUNCTION("""COMPUTED_VALUE"""),2.7418639E7)</f>
        <v>27418639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IFERROR(__xludf.DUMMYFUNCTION("""COMPUTED_VALUE"""),2772.86)</f>
        <v>2772.86</v>
      </c>
      <c r="D429" s="2">
        <f>IFERROR(__xludf.DUMMYFUNCTION("""COMPUTED_VALUE"""),45916.66666666667)</f>
        <v>45916.66667</v>
      </c>
      <c r="E429" s="1">
        <f>IFERROR(__xludf.DUMMYFUNCTION("""COMPUTED_VALUE"""),2795.31)</f>
        <v>2795.31</v>
      </c>
      <c r="G429" s="2">
        <f>IFERROR(__xludf.DUMMYFUNCTION("""COMPUTED_VALUE"""),45916.66666666667)</f>
        <v>45916.66667</v>
      </c>
      <c r="H429" s="1">
        <f>IFERROR(__xludf.DUMMYFUNCTION("""COMPUTED_VALUE"""),2765.18)</f>
        <v>2765.18</v>
      </c>
      <c r="J429" s="2">
        <f>IFERROR(__xludf.DUMMYFUNCTION("""COMPUTED_VALUE"""),45916.66666666667)</f>
        <v>45916.66667</v>
      </c>
      <c r="K429" s="1">
        <f>IFERROR(__xludf.DUMMYFUNCTION("""COMPUTED_VALUE"""),2774.22)</f>
        <v>2774.22</v>
      </c>
      <c r="M429" s="2">
        <f>IFERROR(__xludf.DUMMYFUNCTION("""COMPUTED_VALUE"""),45916.66666666667)</f>
        <v>45916.66667</v>
      </c>
      <c r="N429" s="1">
        <f>IFERROR(__xludf.DUMMYFUNCTION("""COMPUTED_VALUE"""),3.5731839E7)</f>
        <v>35731839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IFERROR(__xludf.DUMMYFUNCTION("""COMPUTED_VALUE"""),2774.2)</f>
        <v>2774.2</v>
      </c>
      <c r="D430" s="2">
        <f>IFERROR(__xludf.DUMMYFUNCTION("""COMPUTED_VALUE"""),45917.66666666667)</f>
        <v>45917.66667</v>
      </c>
      <c r="E430" s="1">
        <f>IFERROR(__xludf.DUMMYFUNCTION("""COMPUTED_VALUE"""),2781.24)</f>
        <v>2781.24</v>
      </c>
      <c r="G430" s="2">
        <f>IFERROR(__xludf.DUMMYFUNCTION("""COMPUTED_VALUE"""),45917.66666666667)</f>
        <v>45917.66667</v>
      </c>
      <c r="H430" s="1">
        <f>IFERROR(__xludf.DUMMYFUNCTION("""COMPUTED_VALUE"""),2740.39)</f>
        <v>2740.39</v>
      </c>
      <c r="J430" s="2">
        <f>IFERROR(__xludf.DUMMYFUNCTION("""COMPUTED_VALUE"""),45917.66666666667)</f>
        <v>45917.66667</v>
      </c>
      <c r="K430" s="1">
        <f>IFERROR(__xludf.DUMMYFUNCTION("""COMPUTED_VALUE"""),2755.0)</f>
        <v>2755</v>
      </c>
      <c r="M430" s="2">
        <f>IFERROR(__xludf.DUMMYFUNCTION("""COMPUTED_VALUE"""),45917.66666666667)</f>
        <v>45917.66667</v>
      </c>
      <c r="N430" s="1">
        <f>IFERROR(__xludf.DUMMYFUNCTION("""COMPUTED_VALUE"""),2.8612641E7)</f>
        <v>28612641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IFERROR(__xludf.DUMMYFUNCTION("""COMPUTED_VALUE"""),2755.47)</f>
        <v>2755.47</v>
      </c>
      <c r="D431" s="2">
        <f>IFERROR(__xludf.DUMMYFUNCTION("""COMPUTED_VALUE"""),45918.66666666667)</f>
        <v>45918.66667</v>
      </c>
      <c r="E431" s="1">
        <f>IFERROR(__xludf.DUMMYFUNCTION("""COMPUTED_VALUE"""),2789.03)</f>
        <v>2789.03</v>
      </c>
      <c r="G431" s="2">
        <f>IFERROR(__xludf.DUMMYFUNCTION("""COMPUTED_VALUE"""),45918.66666666667)</f>
        <v>45918.66667</v>
      </c>
      <c r="H431" s="1">
        <f>IFERROR(__xludf.DUMMYFUNCTION("""COMPUTED_VALUE"""),2744.73)</f>
        <v>2744.73</v>
      </c>
      <c r="J431" s="2">
        <f>IFERROR(__xludf.DUMMYFUNCTION("""COMPUTED_VALUE"""),45918.66666666667)</f>
        <v>45918.66667</v>
      </c>
      <c r="K431" s="1">
        <f>IFERROR(__xludf.DUMMYFUNCTION("""COMPUTED_VALUE"""),2786.14)</f>
        <v>2786.14</v>
      </c>
      <c r="M431" s="2">
        <f>IFERROR(__xludf.DUMMYFUNCTION("""COMPUTED_VALUE"""),45918.66666666667)</f>
        <v>45918.66667</v>
      </c>
      <c r="N431" s="1">
        <f>IFERROR(__xludf.DUMMYFUNCTION("""COMPUTED_VALUE"""),2.6734455E7)</f>
        <v>26734455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IFERROR(__xludf.DUMMYFUNCTION("""COMPUTED_VALUE"""),2787.57)</f>
        <v>2787.57</v>
      </c>
      <c r="D432" s="2">
        <f>IFERROR(__xludf.DUMMYFUNCTION("""COMPUTED_VALUE"""),45919.66666666667)</f>
        <v>45919.66667</v>
      </c>
      <c r="E432" s="1">
        <f>IFERROR(__xludf.DUMMYFUNCTION("""COMPUTED_VALUE"""),2801.79)</f>
        <v>2801.79</v>
      </c>
      <c r="G432" s="2">
        <f>IFERROR(__xludf.DUMMYFUNCTION("""COMPUTED_VALUE"""),45919.66666666667)</f>
        <v>45919.66667</v>
      </c>
      <c r="H432" s="1">
        <f>IFERROR(__xludf.DUMMYFUNCTION("""COMPUTED_VALUE"""),2764.86)</f>
        <v>2764.86</v>
      </c>
      <c r="J432" s="2">
        <f>IFERROR(__xludf.DUMMYFUNCTION("""COMPUTED_VALUE"""),45919.66666666667)</f>
        <v>45919.66667</v>
      </c>
      <c r="K432" s="1">
        <f>IFERROR(__xludf.DUMMYFUNCTION("""COMPUTED_VALUE"""),2793.45)</f>
        <v>2793.45</v>
      </c>
      <c r="M432" s="2">
        <f>IFERROR(__xludf.DUMMYFUNCTION("""COMPUTED_VALUE"""),45919.66666666667)</f>
        <v>45919.66667</v>
      </c>
      <c r="N432" s="1">
        <f>IFERROR(__xludf.DUMMYFUNCTION("""COMPUTED_VALUE"""),5.6706505E7)</f>
        <v>56706505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IFERROR(__xludf.DUMMYFUNCTION("""COMPUTED_VALUE"""),2793.15)</f>
        <v>2793.15</v>
      </c>
      <c r="D433" s="2">
        <f>IFERROR(__xludf.DUMMYFUNCTION("""COMPUTED_VALUE"""),45922.66666666667)</f>
        <v>45922.66667</v>
      </c>
      <c r="E433" s="1">
        <f>IFERROR(__xludf.DUMMYFUNCTION("""COMPUTED_VALUE"""),2805.61)</f>
        <v>2805.61</v>
      </c>
      <c r="G433" s="2">
        <f>IFERROR(__xludf.DUMMYFUNCTION("""COMPUTED_VALUE"""),45922.66666666667)</f>
        <v>45922.66667</v>
      </c>
      <c r="H433" s="1">
        <f>IFERROR(__xludf.DUMMYFUNCTION("""COMPUTED_VALUE"""),2773.96)</f>
        <v>2773.96</v>
      </c>
      <c r="J433" s="2">
        <f>IFERROR(__xludf.DUMMYFUNCTION("""COMPUTED_VALUE"""),45922.66666666667)</f>
        <v>45922.66667</v>
      </c>
      <c r="K433" s="1">
        <f>IFERROR(__xludf.DUMMYFUNCTION("""COMPUTED_VALUE"""),2802.07)</f>
        <v>2802.07</v>
      </c>
      <c r="M433" s="2">
        <f>IFERROR(__xludf.DUMMYFUNCTION("""COMPUTED_VALUE"""),45922.66666666667)</f>
        <v>45922.66667</v>
      </c>
      <c r="N433" s="1">
        <f>IFERROR(__xludf.DUMMYFUNCTION("""COMPUTED_VALUE"""),5.3983537E7)</f>
        <v>53983537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IFERROR(__xludf.DUMMYFUNCTION("""COMPUTED_VALUE"""),2802.76)</f>
        <v>2802.76</v>
      </c>
      <c r="D434" s="2">
        <f>IFERROR(__xludf.DUMMYFUNCTION("""COMPUTED_VALUE"""),45923.66666666667)</f>
        <v>45923.66667</v>
      </c>
      <c r="E434" s="1">
        <f>IFERROR(__xludf.DUMMYFUNCTION("""COMPUTED_VALUE"""),2837.88)</f>
        <v>2837.88</v>
      </c>
      <c r="G434" s="2">
        <f>IFERROR(__xludf.DUMMYFUNCTION("""COMPUTED_VALUE"""),45923.66666666667)</f>
        <v>45923.66667</v>
      </c>
      <c r="H434" s="1">
        <f>IFERROR(__xludf.DUMMYFUNCTION("""COMPUTED_VALUE"""),2802.76)</f>
        <v>2802.76</v>
      </c>
      <c r="J434" s="2">
        <f>IFERROR(__xludf.DUMMYFUNCTION("""COMPUTED_VALUE"""),45923.66666666667)</f>
        <v>45923.66667</v>
      </c>
      <c r="K434" s="1">
        <f>IFERROR(__xludf.DUMMYFUNCTION("""COMPUTED_VALUE"""),2829.36)</f>
        <v>2829.36</v>
      </c>
      <c r="M434" s="2">
        <f>IFERROR(__xludf.DUMMYFUNCTION("""COMPUTED_VALUE"""),45923.66666666667)</f>
        <v>45923.66667</v>
      </c>
      <c r="N434" s="1">
        <f>IFERROR(__xludf.DUMMYFUNCTION("""COMPUTED_VALUE"""),7.3660008E7)</f>
        <v>73660008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IFERROR(__xludf.DUMMYFUNCTION("""COMPUTED_VALUE"""),2835.21)</f>
        <v>2835.21</v>
      </c>
      <c r="D435" s="2">
        <f>IFERROR(__xludf.DUMMYFUNCTION("""COMPUTED_VALUE"""),45924.66666666667)</f>
        <v>45924.66667</v>
      </c>
      <c r="E435" s="1">
        <f>IFERROR(__xludf.DUMMYFUNCTION("""COMPUTED_VALUE"""),2839.53)</f>
        <v>2839.53</v>
      </c>
      <c r="G435" s="2">
        <f>IFERROR(__xludf.DUMMYFUNCTION("""COMPUTED_VALUE"""),45924.66666666667)</f>
        <v>45924.66667</v>
      </c>
      <c r="H435" s="1">
        <f>IFERROR(__xludf.DUMMYFUNCTION("""COMPUTED_VALUE"""),2798.26)</f>
        <v>2798.26</v>
      </c>
      <c r="J435" s="2">
        <f>IFERROR(__xludf.DUMMYFUNCTION("""COMPUTED_VALUE"""),45924.66666666667)</f>
        <v>45924.66667</v>
      </c>
      <c r="K435" s="1">
        <f>IFERROR(__xludf.DUMMYFUNCTION("""COMPUTED_VALUE"""),2798.26)</f>
        <v>2798.26</v>
      </c>
      <c r="M435" s="2">
        <f>IFERROR(__xludf.DUMMYFUNCTION("""COMPUTED_VALUE"""),45924.66666666667)</f>
        <v>45924.66667</v>
      </c>
      <c r="N435" s="1">
        <f>IFERROR(__xludf.DUMMYFUNCTION("""COMPUTED_VALUE"""),6.3655876E7)</f>
        <v>63655876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IFERROR(__xludf.DUMMYFUNCTION("""COMPUTED_VALUE"""),2796.67)</f>
        <v>2796.67</v>
      </c>
      <c r="D436" s="2">
        <f>IFERROR(__xludf.DUMMYFUNCTION("""COMPUTED_VALUE"""),45925.66666666667)</f>
        <v>45925.66667</v>
      </c>
      <c r="E436" s="1">
        <f>IFERROR(__xludf.DUMMYFUNCTION("""COMPUTED_VALUE"""),2806.1)</f>
        <v>2806.1</v>
      </c>
      <c r="G436" s="2">
        <f>IFERROR(__xludf.DUMMYFUNCTION("""COMPUTED_VALUE"""),45925.66666666667)</f>
        <v>45925.66667</v>
      </c>
      <c r="H436" s="1">
        <f>IFERROR(__xludf.DUMMYFUNCTION("""COMPUTED_VALUE"""),2773.75)</f>
        <v>2773.75</v>
      </c>
      <c r="J436" s="2">
        <f>IFERROR(__xludf.DUMMYFUNCTION("""COMPUTED_VALUE"""),45925.66666666667)</f>
        <v>45925.66667</v>
      </c>
      <c r="K436" s="1">
        <f>IFERROR(__xludf.DUMMYFUNCTION("""COMPUTED_VALUE"""),2788.25)</f>
        <v>2788.25</v>
      </c>
      <c r="M436" s="2">
        <f>IFERROR(__xludf.DUMMYFUNCTION("""COMPUTED_VALUE"""),45925.66666666667)</f>
        <v>45925.66667</v>
      </c>
      <c r="N436" s="1">
        <f>IFERROR(__xludf.DUMMYFUNCTION("""COMPUTED_VALUE"""),5.3321621E7)</f>
        <v>53321621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IFERROR(__xludf.DUMMYFUNCTION("""COMPUTED_VALUE"""),2809.43)</f>
        <v>2809.43</v>
      </c>
      <c r="D437" s="2">
        <f>IFERROR(__xludf.DUMMYFUNCTION("""COMPUTED_VALUE"""),45926.66666666667)</f>
        <v>45926.66667</v>
      </c>
      <c r="E437" s="1">
        <f>IFERROR(__xludf.DUMMYFUNCTION("""COMPUTED_VALUE"""),2843.57)</f>
        <v>2843.57</v>
      </c>
      <c r="G437" s="2">
        <f>IFERROR(__xludf.DUMMYFUNCTION("""COMPUTED_VALUE"""),45926.66666666667)</f>
        <v>45926.66667</v>
      </c>
      <c r="H437" s="1">
        <f>IFERROR(__xludf.DUMMYFUNCTION("""COMPUTED_VALUE"""),2809.43)</f>
        <v>2809.43</v>
      </c>
      <c r="J437" s="2">
        <f>IFERROR(__xludf.DUMMYFUNCTION("""COMPUTED_VALUE"""),45926.66666666667)</f>
        <v>45926.66667</v>
      </c>
      <c r="K437" s="1">
        <f>IFERROR(__xludf.DUMMYFUNCTION("""COMPUTED_VALUE"""),2821.44)</f>
        <v>2821.44</v>
      </c>
      <c r="M437" s="2">
        <f>IFERROR(__xludf.DUMMYFUNCTION("""COMPUTED_VALUE"""),45926.66666666667)</f>
        <v>45926.66667</v>
      </c>
      <c r="N437" s="1">
        <f>IFERROR(__xludf.DUMMYFUNCTION("""COMPUTED_VALUE"""),5.7482699E7)</f>
        <v>57482699</v>
      </c>
    </row>
  </sheetData>
  <drawing r:id="rId1"/>
</worksheet>
</file>