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IFERROR(__xludf.DUMMYFUNCTION("GOOGLEFINANCE(""DJUSAF"",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IFERROR(__xludf.DUMMYFUNCTION("GOOGLEFINANCE(""DJUSAF"",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IFERROR(__xludf.DUMMYFUNCTION("GOOGLEFINANCE(""DJUSAF"",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IFERROR(__xludf.DUMMYFUNCTION("GOOGLEFINANCE(""DJUSAF"",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IFERROR(__xludf.DUMMYFUNCTION("GOOGLEFINANCE(""DJUSAF"",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IFERROR(__xludf.DUMMYFUNCTION("""COMPUTED_VALUE"""),1373.72)</f>
        <v>1373.72</v>
      </c>
      <c r="D2" s="2">
        <f>IFERROR(__xludf.DUMMYFUNCTION("""COMPUTED_VALUE"""),45293.66666666667)</f>
        <v>45293.66667</v>
      </c>
      <c r="E2" s="1">
        <f>IFERROR(__xludf.DUMMYFUNCTION("""COMPUTED_VALUE"""),1390.5)</f>
        <v>1390.5</v>
      </c>
      <c r="G2" s="2">
        <f>IFERROR(__xludf.DUMMYFUNCTION("""COMPUTED_VALUE"""),45293.66666666667)</f>
        <v>45293.66667</v>
      </c>
      <c r="H2" s="1">
        <f>IFERROR(__xludf.DUMMYFUNCTION("""COMPUTED_VALUE"""),1367.9)</f>
        <v>1367.9</v>
      </c>
      <c r="J2" s="2">
        <f>IFERROR(__xludf.DUMMYFUNCTION("""COMPUTED_VALUE"""),45293.66666666667)</f>
        <v>45293.66667</v>
      </c>
      <c r="K2" s="1">
        <f>IFERROR(__xludf.DUMMYFUNCTION("""COMPUTED_VALUE"""),1379.66)</f>
        <v>1379.66</v>
      </c>
      <c r="M2" s="2">
        <f>IFERROR(__xludf.DUMMYFUNCTION("""COMPUTED_VALUE"""),45293.66666666667)</f>
        <v>45293.66667</v>
      </c>
      <c r="N2" s="1">
        <f>IFERROR(__xludf.DUMMYFUNCTION("""COMPUTED_VALUE"""),9469678.0)</f>
        <v>9469678</v>
      </c>
    </row>
    <row r="3">
      <c r="A3" s="2">
        <f>IFERROR(__xludf.DUMMYFUNCTION("""COMPUTED_VALUE"""),45294.66666666667)</f>
        <v>45294.66667</v>
      </c>
      <c r="B3" s="1">
        <f>IFERROR(__xludf.DUMMYFUNCTION("""COMPUTED_VALUE"""),1379.06)</f>
        <v>1379.06</v>
      </c>
      <c r="D3" s="2">
        <f>IFERROR(__xludf.DUMMYFUNCTION("""COMPUTED_VALUE"""),45294.66666666667)</f>
        <v>45294.66667</v>
      </c>
      <c r="E3" s="1">
        <f>IFERROR(__xludf.DUMMYFUNCTION("""COMPUTED_VALUE"""),1380.71)</f>
        <v>1380.71</v>
      </c>
      <c r="G3" s="2">
        <f>IFERROR(__xludf.DUMMYFUNCTION("""COMPUTED_VALUE"""),45294.66666666667)</f>
        <v>45294.66667</v>
      </c>
      <c r="H3" s="1">
        <f>IFERROR(__xludf.DUMMYFUNCTION("""COMPUTED_VALUE"""),1357.55)</f>
        <v>1357.55</v>
      </c>
      <c r="J3" s="2">
        <f>IFERROR(__xludf.DUMMYFUNCTION("""COMPUTED_VALUE"""),45294.66666666667)</f>
        <v>45294.66667</v>
      </c>
      <c r="K3" s="1">
        <f>IFERROR(__xludf.DUMMYFUNCTION("""COMPUTED_VALUE"""),1367.3)</f>
        <v>1367.3</v>
      </c>
      <c r="M3" s="2">
        <f>IFERROR(__xludf.DUMMYFUNCTION("""COMPUTED_VALUE"""),45294.66666666667)</f>
        <v>45294.66667</v>
      </c>
      <c r="N3" s="1">
        <f>IFERROR(__xludf.DUMMYFUNCTION("""COMPUTED_VALUE"""),1.0800813E7)</f>
        <v>10800813</v>
      </c>
    </row>
    <row r="4">
      <c r="A4" s="2">
        <f>IFERROR(__xludf.DUMMYFUNCTION("""COMPUTED_VALUE"""),45295.66666666667)</f>
        <v>45295.66667</v>
      </c>
      <c r="B4" s="1">
        <f>IFERROR(__xludf.DUMMYFUNCTION("""COMPUTED_VALUE"""),1365.88)</f>
        <v>1365.88</v>
      </c>
      <c r="D4" s="2">
        <f>IFERROR(__xludf.DUMMYFUNCTION("""COMPUTED_VALUE"""),45295.66666666667)</f>
        <v>45295.66667</v>
      </c>
      <c r="E4" s="1">
        <f>IFERROR(__xludf.DUMMYFUNCTION("""COMPUTED_VALUE"""),1370.73)</f>
        <v>1370.73</v>
      </c>
      <c r="G4" s="2">
        <f>IFERROR(__xludf.DUMMYFUNCTION("""COMPUTED_VALUE"""),45295.66666666667)</f>
        <v>45295.66667</v>
      </c>
      <c r="H4" s="1">
        <f>IFERROR(__xludf.DUMMYFUNCTION("""COMPUTED_VALUE"""),1360.0)</f>
        <v>1360</v>
      </c>
      <c r="J4" s="2">
        <f>IFERROR(__xludf.DUMMYFUNCTION("""COMPUTED_VALUE"""),45295.66666666667)</f>
        <v>45295.66667</v>
      </c>
      <c r="K4" s="1">
        <f>IFERROR(__xludf.DUMMYFUNCTION("""COMPUTED_VALUE"""),1362.11)</f>
        <v>1362.11</v>
      </c>
      <c r="M4" s="2">
        <f>IFERROR(__xludf.DUMMYFUNCTION("""COMPUTED_VALUE"""),45295.66666666667)</f>
        <v>45295.66667</v>
      </c>
      <c r="N4" s="1">
        <f>IFERROR(__xludf.DUMMYFUNCTION("""COMPUTED_VALUE"""),9399901.0)</f>
        <v>9399901</v>
      </c>
    </row>
    <row r="5">
      <c r="A5" s="2">
        <f>IFERROR(__xludf.DUMMYFUNCTION("""COMPUTED_VALUE"""),45296.66666666667)</f>
        <v>45296.66667</v>
      </c>
      <c r="B5" s="1">
        <f>IFERROR(__xludf.DUMMYFUNCTION("""COMPUTED_VALUE"""),1361.65)</f>
        <v>1361.65</v>
      </c>
      <c r="D5" s="2">
        <f>IFERROR(__xludf.DUMMYFUNCTION("""COMPUTED_VALUE"""),45296.66666666667)</f>
        <v>45296.66667</v>
      </c>
      <c r="E5" s="1">
        <f>IFERROR(__xludf.DUMMYFUNCTION("""COMPUTED_VALUE"""),1382.35)</f>
        <v>1382.35</v>
      </c>
      <c r="G5" s="2">
        <f>IFERROR(__xludf.DUMMYFUNCTION("""COMPUTED_VALUE"""),45296.66666666667)</f>
        <v>45296.66667</v>
      </c>
      <c r="H5" s="1">
        <f>IFERROR(__xludf.DUMMYFUNCTION("""COMPUTED_VALUE"""),1356.73)</f>
        <v>1356.73</v>
      </c>
      <c r="J5" s="2">
        <f>IFERROR(__xludf.DUMMYFUNCTION("""COMPUTED_VALUE"""),45296.66666666667)</f>
        <v>45296.66667</v>
      </c>
      <c r="K5" s="1">
        <f>IFERROR(__xludf.DUMMYFUNCTION("""COMPUTED_VALUE"""),1374.79)</f>
        <v>1374.79</v>
      </c>
      <c r="M5" s="2">
        <f>IFERROR(__xludf.DUMMYFUNCTION("""COMPUTED_VALUE"""),45296.66666666667)</f>
        <v>45296.66667</v>
      </c>
      <c r="N5" s="1">
        <f>IFERROR(__xludf.DUMMYFUNCTION("""COMPUTED_VALUE"""),8451582.0)</f>
        <v>8451582</v>
      </c>
    </row>
    <row r="6">
      <c r="A6" s="2">
        <f>IFERROR(__xludf.DUMMYFUNCTION("""COMPUTED_VALUE"""),45299.66666666667)</f>
        <v>45299.66667</v>
      </c>
      <c r="B6" s="1">
        <f>IFERROR(__xludf.DUMMYFUNCTION("""COMPUTED_VALUE"""),1375.43)</f>
        <v>1375.43</v>
      </c>
      <c r="D6" s="2">
        <f>IFERROR(__xludf.DUMMYFUNCTION("""COMPUTED_VALUE"""),45299.66666666667)</f>
        <v>45299.66667</v>
      </c>
      <c r="E6" s="1">
        <f>IFERROR(__xludf.DUMMYFUNCTION("""COMPUTED_VALUE"""),1382.3)</f>
        <v>1382.3</v>
      </c>
      <c r="G6" s="2">
        <f>IFERROR(__xludf.DUMMYFUNCTION("""COMPUTED_VALUE"""),45299.66666666667)</f>
        <v>45299.66667</v>
      </c>
      <c r="H6" s="1">
        <f>IFERROR(__xludf.DUMMYFUNCTION("""COMPUTED_VALUE"""),1365.96)</f>
        <v>1365.96</v>
      </c>
      <c r="J6" s="2">
        <f>IFERROR(__xludf.DUMMYFUNCTION("""COMPUTED_VALUE"""),45299.66666666667)</f>
        <v>45299.66667</v>
      </c>
      <c r="K6" s="1">
        <f>IFERROR(__xludf.DUMMYFUNCTION("""COMPUTED_VALUE"""),1381.12)</f>
        <v>1381.12</v>
      </c>
      <c r="M6" s="2">
        <f>IFERROR(__xludf.DUMMYFUNCTION("""COMPUTED_VALUE"""),45299.66666666667)</f>
        <v>45299.66667</v>
      </c>
      <c r="N6" s="1">
        <f>IFERROR(__xludf.DUMMYFUNCTION("""COMPUTED_VALUE"""),7847975.0)</f>
        <v>7847975</v>
      </c>
    </row>
    <row r="7">
      <c r="A7" s="2">
        <f>IFERROR(__xludf.DUMMYFUNCTION("""COMPUTED_VALUE"""),45300.66666666667)</f>
        <v>45300.66667</v>
      </c>
      <c r="B7" s="1">
        <f>IFERROR(__xludf.DUMMYFUNCTION("""COMPUTED_VALUE"""),1372.7)</f>
        <v>1372.7</v>
      </c>
      <c r="D7" s="2">
        <f>IFERROR(__xludf.DUMMYFUNCTION("""COMPUTED_VALUE"""),45300.66666666667)</f>
        <v>45300.66667</v>
      </c>
      <c r="E7" s="1">
        <f>IFERROR(__xludf.DUMMYFUNCTION("""COMPUTED_VALUE"""),1379.85)</f>
        <v>1379.85</v>
      </c>
      <c r="G7" s="2">
        <f>IFERROR(__xludf.DUMMYFUNCTION("""COMPUTED_VALUE"""),45300.66666666667)</f>
        <v>45300.66667</v>
      </c>
      <c r="H7" s="1">
        <f>IFERROR(__xludf.DUMMYFUNCTION("""COMPUTED_VALUE"""),1369.24)</f>
        <v>1369.24</v>
      </c>
      <c r="J7" s="2">
        <f>IFERROR(__xludf.DUMMYFUNCTION("""COMPUTED_VALUE"""),45300.66666666667)</f>
        <v>45300.66667</v>
      </c>
      <c r="K7" s="1">
        <f>IFERROR(__xludf.DUMMYFUNCTION("""COMPUTED_VALUE"""),1374.5)</f>
        <v>1374.5</v>
      </c>
      <c r="M7" s="2">
        <f>IFERROR(__xludf.DUMMYFUNCTION("""COMPUTED_VALUE"""),45300.66666666667)</f>
        <v>45300.66667</v>
      </c>
      <c r="N7" s="1">
        <f>IFERROR(__xludf.DUMMYFUNCTION("""COMPUTED_VALUE"""),6984546.0)</f>
        <v>6984546</v>
      </c>
    </row>
    <row r="8">
      <c r="A8" s="2">
        <f>IFERROR(__xludf.DUMMYFUNCTION("""COMPUTED_VALUE"""),45301.66666666667)</f>
        <v>45301.66667</v>
      </c>
      <c r="B8" s="1">
        <f>IFERROR(__xludf.DUMMYFUNCTION("""COMPUTED_VALUE"""),1375.01)</f>
        <v>1375.01</v>
      </c>
      <c r="D8" s="2">
        <f>IFERROR(__xludf.DUMMYFUNCTION("""COMPUTED_VALUE"""),45301.66666666667)</f>
        <v>45301.66667</v>
      </c>
      <c r="E8" s="1">
        <f>IFERROR(__xludf.DUMMYFUNCTION("""COMPUTED_VALUE"""),1390.06)</f>
        <v>1390.06</v>
      </c>
      <c r="G8" s="2">
        <f>IFERROR(__xludf.DUMMYFUNCTION("""COMPUTED_VALUE"""),45301.66666666667)</f>
        <v>45301.66667</v>
      </c>
      <c r="H8" s="1">
        <f>IFERROR(__xludf.DUMMYFUNCTION("""COMPUTED_VALUE"""),1370.41)</f>
        <v>1370.41</v>
      </c>
      <c r="J8" s="2">
        <f>IFERROR(__xludf.DUMMYFUNCTION("""COMPUTED_VALUE"""),45301.66666666667)</f>
        <v>45301.66667</v>
      </c>
      <c r="K8" s="1">
        <f>IFERROR(__xludf.DUMMYFUNCTION("""COMPUTED_VALUE"""),1389.24)</f>
        <v>1389.24</v>
      </c>
      <c r="M8" s="2">
        <f>IFERROR(__xludf.DUMMYFUNCTION("""COMPUTED_VALUE"""),45301.66666666667)</f>
        <v>45301.66667</v>
      </c>
      <c r="N8" s="1">
        <f>IFERROR(__xludf.DUMMYFUNCTION("""COMPUTED_VALUE"""),6645118.0)</f>
        <v>6645118</v>
      </c>
    </row>
    <row r="9">
      <c r="A9" s="2">
        <f>IFERROR(__xludf.DUMMYFUNCTION("""COMPUTED_VALUE"""),45302.66666666667)</f>
        <v>45302.66667</v>
      </c>
      <c r="B9" s="1">
        <f>IFERROR(__xludf.DUMMYFUNCTION("""COMPUTED_VALUE"""),1388.5)</f>
        <v>1388.5</v>
      </c>
      <c r="D9" s="2">
        <f>IFERROR(__xludf.DUMMYFUNCTION("""COMPUTED_VALUE"""),45302.66666666667)</f>
        <v>45302.66667</v>
      </c>
      <c r="E9" s="1">
        <f>IFERROR(__xludf.DUMMYFUNCTION("""COMPUTED_VALUE"""),1389.99)</f>
        <v>1389.99</v>
      </c>
      <c r="G9" s="2">
        <f>IFERROR(__xludf.DUMMYFUNCTION("""COMPUTED_VALUE"""),45302.66666666667)</f>
        <v>45302.66667</v>
      </c>
      <c r="H9" s="1">
        <f>IFERROR(__xludf.DUMMYFUNCTION("""COMPUTED_VALUE"""),1372.03)</f>
        <v>1372.03</v>
      </c>
      <c r="J9" s="2">
        <f>IFERROR(__xludf.DUMMYFUNCTION("""COMPUTED_VALUE"""),45302.66666666667)</f>
        <v>45302.66667</v>
      </c>
      <c r="K9" s="1">
        <f>IFERROR(__xludf.DUMMYFUNCTION("""COMPUTED_VALUE"""),1379.6)</f>
        <v>1379.6</v>
      </c>
      <c r="M9" s="2">
        <f>IFERROR(__xludf.DUMMYFUNCTION("""COMPUTED_VALUE"""),45302.66666666667)</f>
        <v>45302.66667</v>
      </c>
      <c r="N9" s="1">
        <f>IFERROR(__xludf.DUMMYFUNCTION("""COMPUTED_VALUE"""),8222580.0)</f>
        <v>8222580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IFERROR(__xludf.DUMMYFUNCTION("""COMPUTED_VALUE"""),1380.55)</f>
        <v>1380.55</v>
      </c>
      <c r="D10" s="2">
        <f>IFERROR(__xludf.DUMMYFUNCTION("""COMPUTED_VALUE"""),45303.66666666667)</f>
        <v>45303.66667</v>
      </c>
      <c r="E10" s="1">
        <f>IFERROR(__xludf.DUMMYFUNCTION("""COMPUTED_VALUE"""),1390.15)</f>
        <v>1390.15</v>
      </c>
      <c r="G10" s="2">
        <f>IFERROR(__xludf.DUMMYFUNCTION("""COMPUTED_VALUE"""),45303.66666666667)</f>
        <v>45303.66667</v>
      </c>
      <c r="H10" s="1">
        <f>IFERROR(__xludf.DUMMYFUNCTION("""COMPUTED_VALUE"""),1370.71)</f>
        <v>1370.71</v>
      </c>
      <c r="J10" s="2">
        <f>IFERROR(__xludf.DUMMYFUNCTION("""COMPUTED_VALUE"""),45303.66666666667)</f>
        <v>45303.66667</v>
      </c>
      <c r="K10" s="1">
        <f>IFERROR(__xludf.DUMMYFUNCTION("""COMPUTED_VALUE"""),1371.49)</f>
        <v>1371.49</v>
      </c>
      <c r="M10" s="2">
        <f>IFERROR(__xludf.DUMMYFUNCTION("""COMPUTED_VALUE"""),45303.66666666667)</f>
        <v>45303.66667</v>
      </c>
      <c r="N10" s="1">
        <f>IFERROR(__xludf.DUMMYFUNCTION("""COMPUTED_VALUE"""),7770278.0)</f>
        <v>7770278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IFERROR(__xludf.DUMMYFUNCTION("""COMPUTED_VALUE"""),1369.9)</f>
        <v>1369.9</v>
      </c>
      <c r="D11" s="2">
        <f>IFERROR(__xludf.DUMMYFUNCTION("""COMPUTED_VALUE"""),45307.66666666667)</f>
        <v>45307.66667</v>
      </c>
      <c r="E11" s="1">
        <f>IFERROR(__xludf.DUMMYFUNCTION("""COMPUTED_VALUE"""),1369.9)</f>
        <v>1369.9</v>
      </c>
      <c r="G11" s="2">
        <f>IFERROR(__xludf.DUMMYFUNCTION("""COMPUTED_VALUE"""),45307.66666666667)</f>
        <v>45307.66667</v>
      </c>
      <c r="H11" s="1">
        <f>IFERROR(__xludf.DUMMYFUNCTION("""COMPUTED_VALUE"""),1348.42)</f>
        <v>1348.42</v>
      </c>
      <c r="J11" s="2">
        <f>IFERROR(__xludf.DUMMYFUNCTION("""COMPUTED_VALUE"""),45307.66666666667)</f>
        <v>45307.66667</v>
      </c>
      <c r="K11" s="1">
        <f>IFERROR(__xludf.DUMMYFUNCTION("""COMPUTED_VALUE"""),1351.28)</f>
        <v>1351.28</v>
      </c>
      <c r="M11" s="2">
        <f>IFERROR(__xludf.DUMMYFUNCTION("""COMPUTED_VALUE"""),45307.66666666667)</f>
        <v>45307.66667</v>
      </c>
      <c r="N11" s="1">
        <f>IFERROR(__xludf.DUMMYFUNCTION("""COMPUTED_VALUE"""),1.1581236E7)</f>
        <v>11581236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IFERROR(__xludf.DUMMYFUNCTION("""COMPUTED_VALUE"""),1350.32)</f>
        <v>1350.32</v>
      </c>
      <c r="D12" s="2">
        <f>IFERROR(__xludf.DUMMYFUNCTION("""COMPUTED_VALUE"""),45308.66666666667)</f>
        <v>45308.66667</v>
      </c>
      <c r="E12" s="1">
        <f>IFERROR(__xludf.DUMMYFUNCTION("""COMPUTED_VALUE"""),1350.32)</f>
        <v>1350.32</v>
      </c>
      <c r="G12" s="2">
        <f>IFERROR(__xludf.DUMMYFUNCTION("""COMPUTED_VALUE"""),45308.66666666667)</f>
        <v>45308.66667</v>
      </c>
      <c r="H12" s="1">
        <f>IFERROR(__xludf.DUMMYFUNCTION("""COMPUTED_VALUE"""),1328.0)</f>
        <v>1328</v>
      </c>
      <c r="J12" s="2">
        <f>IFERROR(__xludf.DUMMYFUNCTION("""COMPUTED_VALUE"""),45308.66666666667)</f>
        <v>45308.66667</v>
      </c>
      <c r="K12" s="1">
        <f>IFERROR(__xludf.DUMMYFUNCTION("""COMPUTED_VALUE"""),1342.2)</f>
        <v>1342.2</v>
      </c>
      <c r="M12" s="2">
        <f>IFERROR(__xludf.DUMMYFUNCTION("""COMPUTED_VALUE"""),45308.66666666667)</f>
        <v>45308.66667</v>
      </c>
      <c r="N12" s="1">
        <f>IFERROR(__xludf.DUMMYFUNCTION("""COMPUTED_VALUE"""),8731168.0)</f>
        <v>8731168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IFERROR(__xludf.DUMMYFUNCTION("""COMPUTED_VALUE"""),1348.14)</f>
        <v>1348.14</v>
      </c>
      <c r="D13" s="2">
        <f>IFERROR(__xludf.DUMMYFUNCTION("""COMPUTED_VALUE"""),45309.66666666667)</f>
        <v>45309.66667</v>
      </c>
      <c r="E13" s="1">
        <f>IFERROR(__xludf.DUMMYFUNCTION("""COMPUTED_VALUE"""),1357.77)</f>
        <v>1357.77</v>
      </c>
      <c r="G13" s="2">
        <f>IFERROR(__xludf.DUMMYFUNCTION("""COMPUTED_VALUE"""),45309.66666666667)</f>
        <v>45309.66667</v>
      </c>
      <c r="H13" s="1">
        <f>IFERROR(__xludf.DUMMYFUNCTION("""COMPUTED_VALUE"""),1340.93)</f>
        <v>1340.93</v>
      </c>
      <c r="J13" s="2">
        <f>IFERROR(__xludf.DUMMYFUNCTION("""COMPUTED_VALUE"""),45309.66666666667)</f>
        <v>45309.66667</v>
      </c>
      <c r="K13" s="1">
        <f>IFERROR(__xludf.DUMMYFUNCTION("""COMPUTED_VALUE"""),1355.28)</f>
        <v>1355.28</v>
      </c>
      <c r="M13" s="2">
        <f>IFERROR(__xludf.DUMMYFUNCTION("""COMPUTED_VALUE"""),45309.66666666667)</f>
        <v>45309.66667</v>
      </c>
      <c r="N13" s="1">
        <f>IFERROR(__xludf.DUMMYFUNCTION("""COMPUTED_VALUE"""),7818862.0)</f>
        <v>7818862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IFERROR(__xludf.DUMMYFUNCTION("""COMPUTED_VALUE"""),1355.63)</f>
        <v>1355.63</v>
      </c>
      <c r="D14" s="2">
        <f>IFERROR(__xludf.DUMMYFUNCTION("""COMPUTED_VALUE"""),45310.66666666667)</f>
        <v>45310.66667</v>
      </c>
      <c r="E14" s="1">
        <f>IFERROR(__xludf.DUMMYFUNCTION("""COMPUTED_VALUE"""),1363.91)</f>
        <v>1363.91</v>
      </c>
      <c r="G14" s="2">
        <f>IFERROR(__xludf.DUMMYFUNCTION("""COMPUTED_VALUE"""),45310.66666666667)</f>
        <v>45310.66667</v>
      </c>
      <c r="H14" s="1">
        <f>IFERROR(__xludf.DUMMYFUNCTION("""COMPUTED_VALUE"""),1342.98)</f>
        <v>1342.98</v>
      </c>
      <c r="J14" s="2">
        <f>IFERROR(__xludf.DUMMYFUNCTION("""COMPUTED_VALUE"""),45310.66666666667)</f>
        <v>45310.66667</v>
      </c>
      <c r="K14" s="1">
        <f>IFERROR(__xludf.DUMMYFUNCTION("""COMPUTED_VALUE"""),1360.22)</f>
        <v>1360.22</v>
      </c>
      <c r="M14" s="2">
        <f>IFERROR(__xludf.DUMMYFUNCTION("""COMPUTED_VALUE"""),45310.66666666667)</f>
        <v>45310.66667</v>
      </c>
      <c r="N14" s="1">
        <f>IFERROR(__xludf.DUMMYFUNCTION("""COMPUTED_VALUE"""),9389944.0)</f>
        <v>9389944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IFERROR(__xludf.DUMMYFUNCTION("""COMPUTED_VALUE"""),1367.13)</f>
        <v>1367.13</v>
      </c>
      <c r="D15" s="2">
        <f>IFERROR(__xludf.DUMMYFUNCTION("""COMPUTED_VALUE"""),45313.66666666667)</f>
        <v>45313.66667</v>
      </c>
      <c r="E15" s="1">
        <f>IFERROR(__xludf.DUMMYFUNCTION("""COMPUTED_VALUE"""),1382.82)</f>
        <v>1382.82</v>
      </c>
      <c r="G15" s="2">
        <f>IFERROR(__xludf.DUMMYFUNCTION("""COMPUTED_VALUE"""),45313.66666666667)</f>
        <v>45313.66667</v>
      </c>
      <c r="H15" s="1">
        <f>IFERROR(__xludf.DUMMYFUNCTION("""COMPUTED_VALUE"""),1367.13)</f>
        <v>1367.13</v>
      </c>
      <c r="J15" s="2">
        <f>IFERROR(__xludf.DUMMYFUNCTION("""COMPUTED_VALUE"""),45313.66666666667)</f>
        <v>45313.66667</v>
      </c>
      <c r="K15" s="1">
        <f>IFERROR(__xludf.DUMMYFUNCTION("""COMPUTED_VALUE"""),1377.33)</f>
        <v>1377.33</v>
      </c>
      <c r="M15" s="2">
        <f>IFERROR(__xludf.DUMMYFUNCTION("""COMPUTED_VALUE"""),45313.66666666667)</f>
        <v>45313.66667</v>
      </c>
      <c r="N15" s="1">
        <f>IFERROR(__xludf.DUMMYFUNCTION("""COMPUTED_VALUE"""),7316138.0)</f>
        <v>7316138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IFERROR(__xludf.DUMMYFUNCTION("""COMPUTED_VALUE"""),1379.71)</f>
        <v>1379.71</v>
      </c>
      <c r="D16" s="2">
        <f>IFERROR(__xludf.DUMMYFUNCTION("""COMPUTED_VALUE"""),45314.66666666667)</f>
        <v>45314.66667</v>
      </c>
      <c r="E16" s="1">
        <f>IFERROR(__xludf.DUMMYFUNCTION("""COMPUTED_VALUE"""),1388.41)</f>
        <v>1388.41</v>
      </c>
      <c r="G16" s="2">
        <f>IFERROR(__xludf.DUMMYFUNCTION("""COMPUTED_VALUE"""),45314.66666666667)</f>
        <v>45314.66667</v>
      </c>
      <c r="H16" s="1">
        <f>IFERROR(__xludf.DUMMYFUNCTION("""COMPUTED_VALUE"""),1374.81)</f>
        <v>1374.81</v>
      </c>
      <c r="J16" s="2">
        <f>IFERROR(__xludf.DUMMYFUNCTION("""COMPUTED_VALUE"""),45314.66666666667)</f>
        <v>45314.66667</v>
      </c>
      <c r="K16" s="1">
        <f>IFERROR(__xludf.DUMMYFUNCTION("""COMPUTED_VALUE"""),1384.36)</f>
        <v>1384.36</v>
      </c>
      <c r="M16" s="2">
        <f>IFERROR(__xludf.DUMMYFUNCTION("""COMPUTED_VALUE"""),45314.66666666667)</f>
        <v>45314.66667</v>
      </c>
      <c r="N16" s="1">
        <f>IFERROR(__xludf.DUMMYFUNCTION("""COMPUTED_VALUE"""),7875943.0)</f>
        <v>7875943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IFERROR(__xludf.DUMMYFUNCTION("""COMPUTED_VALUE"""),1385.13)</f>
        <v>1385.13</v>
      </c>
      <c r="D17" s="2">
        <f>IFERROR(__xludf.DUMMYFUNCTION("""COMPUTED_VALUE"""),45315.66666666667)</f>
        <v>45315.66667</v>
      </c>
      <c r="E17" s="1">
        <f>IFERROR(__xludf.DUMMYFUNCTION("""COMPUTED_VALUE"""),1391.78)</f>
        <v>1391.78</v>
      </c>
      <c r="G17" s="2">
        <f>IFERROR(__xludf.DUMMYFUNCTION("""COMPUTED_VALUE"""),45315.66666666667)</f>
        <v>45315.66667</v>
      </c>
      <c r="H17" s="1">
        <f>IFERROR(__xludf.DUMMYFUNCTION("""COMPUTED_VALUE"""),1362.32)</f>
        <v>1362.32</v>
      </c>
      <c r="J17" s="2">
        <f>IFERROR(__xludf.DUMMYFUNCTION("""COMPUTED_VALUE"""),45315.66666666667)</f>
        <v>45315.66667</v>
      </c>
      <c r="K17" s="1">
        <f>IFERROR(__xludf.DUMMYFUNCTION("""COMPUTED_VALUE"""),1362.65)</f>
        <v>1362.65</v>
      </c>
      <c r="M17" s="2">
        <f>IFERROR(__xludf.DUMMYFUNCTION("""COMPUTED_VALUE"""),45315.66666666667)</f>
        <v>45315.66667</v>
      </c>
      <c r="N17" s="1">
        <f>IFERROR(__xludf.DUMMYFUNCTION("""COMPUTED_VALUE"""),7516686.0)</f>
        <v>7516686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IFERROR(__xludf.DUMMYFUNCTION("""COMPUTED_VALUE"""),1367.57)</f>
        <v>1367.57</v>
      </c>
      <c r="D18" s="2">
        <f>IFERROR(__xludf.DUMMYFUNCTION("""COMPUTED_VALUE"""),45316.66666666667)</f>
        <v>45316.66667</v>
      </c>
      <c r="E18" s="1">
        <f>IFERROR(__xludf.DUMMYFUNCTION("""COMPUTED_VALUE"""),1393.6)</f>
        <v>1393.6</v>
      </c>
      <c r="G18" s="2">
        <f>IFERROR(__xludf.DUMMYFUNCTION("""COMPUTED_VALUE"""),45316.66666666667)</f>
        <v>45316.66667</v>
      </c>
      <c r="H18" s="1">
        <f>IFERROR(__xludf.DUMMYFUNCTION("""COMPUTED_VALUE"""),1366.98)</f>
        <v>1366.98</v>
      </c>
      <c r="J18" s="2">
        <f>IFERROR(__xludf.DUMMYFUNCTION("""COMPUTED_VALUE"""),45316.66666666667)</f>
        <v>45316.66667</v>
      </c>
      <c r="K18" s="1">
        <f>IFERROR(__xludf.DUMMYFUNCTION("""COMPUTED_VALUE"""),1387.58)</f>
        <v>1387.58</v>
      </c>
      <c r="M18" s="2">
        <f>IFERROR(__xludf.DUMMYFUNCTION("""COMPUTED_VALUE"""),45316.66666666667)</f>
        <v>45316.66667</v>
      </c>
      <c r="N18" s="1">
        <f>IFERROR(__xludf.DUMMYFUNCTION("""COMPUTED_VALUE"""),8115714.0)</f>
        <v>8115714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IFERROR(__xludf.DUMMYFUNCTION("""COMPUTED_VALUE"""),1388.4)</f>
        <v>1388.4</v>
      </c>
      <c r="D19" s="2">
        <f>IFERROR(__xludf.DUMMYFUNCTION("""COMPUTED_VALUE"""),45317.66666666667)</f>
        <v>45317.66667</v>
      </c>
      <c r="E19" s="1">
        <f>IFERROR(__xludf.DUMMYFUNCTION("""COMPUTED_VALUE"""),1398.33)</f>
        <v>1398.33</v>
      </c>
      <c r="G19" s="2">
        <f>IFERROR(__xludf.DUMMYFUNCTION("""COMPUTED_VALUE"""),45317.66666666667)</f>
        <v>45317.66667</v>
      </c>
      <c r="H19" s="1">
        <f>IFERROR(__xludf.DUMMYFUNCTION("""COMPUTED_VALUE"""),1378.25)</f>
        <v>1378.25</v>
      </c>
      <c r="J19" s="2">
        <f>IFERROR(__xludf.DUMMYFUNCTION("""COMPUTED_VALUE"""),45317.66666666667)</f>
        <v>45317.66667</v>
      </c>
      <c r="K19" s="1">
        <f>IFERROR(__xludf.DUMMYFUNCTION("""COMPUTED_VALUE"""),1383.64)</f>
        <v>1383.64</v>
      </c>
      <c r="M19" s="2">
        <f>IFERROR(__xludf.DUMMYFUNCTION("""COMPUTED_VALUE"""),45317.66666666667)</f>
        <v>45317.66667</v>
      </c>
      <c r="N19" s="1">
        <f>IFERROR(__xludf.DUMMYFUNCTION("""COMPUTED_VALUE"""),6720116.0)</f>
        <v>6720116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IFERROR(__xludf.DUMMYFUNCTION("""COMPUTED_VALUE"""),1383.0)</f>
        <v>1383</v>
      </c>
      <c r="D20" s="2">
        <f>IFERROR(__xludf.DUMMYFUNCTION("""COMPUTED_VALUE"""),45320.66666666667)</f>
        <v>45320.66667</v>
      </c>
      <c r="E20" s="1">
        <f>IFERROR(__xludf.DUMMYFUNCTION("""COMPUTED_VALUE"""),1383.0)</f>
        <v>1383</v>
      </c>
      <c r="G20" s="2">
        <f>IFERROR(__xludf.DUMMYFUNCTION("""COMPUTED_VALUE"""),45320.66666666667)</f>
        <v>45320.66667</v>
      </c>
      <c r="H20" s="1">
        <f>IFERROR(__xludf.DUMMYFUNCTION("""COMPUTED_VALUE"""),1358.58)</f>
        <v>1358.58</v>
      </c>
      <c r="J20" s="2">
        <f>IFERROR(__xludf.DUMMYFUNCTION("""COMPUTED_VALUE"""),45320.66666666667)</f>
        <v>45320.66667</v>
      </c>
      <c r="K20" s="1">
        <f>IFERROR(__xludf.DUMMYFUNCTION("""COMPUTED_VALUE"""),1369.07)</f>
        <v>1369.07</v>
      </c>
      <c r="M20" s="2">
        <f>IFERROR(__xludf.DUMMYFUNCTION("""COMPUTED_VALUE"""),45320.66666666667)</f>
        <v>45320.66667</v>
      </c>
      <c r="N20" s="1">
        <f>IFERROR(__xludf.DUMMYFUNCTION("""COMPUTED_VALUE"""),1.0898516E7)</f>
        <v>10898516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IFERROR(__xludf.DUMMYFUNCTION("""COMPUTED_VALUE"""),1366.55)</f>
        <v>1366.55</v>
      </c>
      <c r="D21" s="2">
        <f>IFERROR(__xludf.DUMMYFUNCTION("""COMPUTED_VALUE"""),45321.66666666667)</f>
        <v>45321.66667</v>
      </c>
      <c r="E21" s="1">
        <f>IFERROR(__xludf.DUMMYFUNCTION("""COMPUTED_VALUE"""),1366.55)</f>
        <v>1366.55</v>
      </c>
      <c r="G21" s="2">
        <f>IFERROR(__xludf.DUMMYFUNCTION("""COMPUTED_VALUE"""),45321.66666666667)</f>
        <v>45321.66667</v>
      </c>
      <c r="H21" s="1">
        <f>IFERROR(__xludf.DUMMYFUNCTION("""COMPUTED_VALUE"""),1292.63)</f>
        <v>1292.63</v>
      </c>
      <c r="J21" s="2">
        <f>IFERROR(__xludf.DUMMYFUNCTION("""COMPUTED_VALUE"""),45321.66666666667)</f>
        <v>45321.66667</v>
      </c>
      <c r="K21" s="1">
        <f>IFERROR(__xludf.DUMMYFUNCTION("""COMPUTED_VALUE"""),1300.24)</f>
        <v>1300.24</v>
      </c>
      <c r="M21" s="2">
        <f>IFERROR(__xludf.DUMMYFUNCTION("""COMPUTED_VALUE"""),45321.66666666667)</f>
        <v>45321.66667</v>
      </c>
      <c r="N21" s="1">
        <f>IFERROR(__xludf.DUMMYFUNCTION("""COMPUTED_VALUE"""),2.3547338E7)</f>
        <v>23547338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IFERROR(__xludf.DUMMYFUNCTION("""COMPUTED_VALUE"""),1299.27)</f>
        <v>1299.27</v>
      </c>
      <c r="D22" s="2">
        <f>IFERROR(__xludf.DUMMYFUNCTION("""COMPUTED_VALUE"""),45322.66666666667)</f>
        <v>45322.66667</v>
      </c>
      <c r="E22" s="1">
        <f>IFERROR(__xludf.DUMMYFUNCTION("""COMPUTED_VALUE"""),1301.66)</f>
        <v>1301.66</v>
      </c>
      <c r="G22" s="2">
        <f>IFERROR(__xludf.DUMMYFUNCTION("""COMPUTED_VALUE"""),45322.66666666667)</f>
        <v>45322.66667</v>
      </c>
      <c r="H22" s="1">
        <f>IFERROR(__xludf.DUMMYFUNCTION("""COMPUTED_VALUE"""),1276.69)</f>
        <v>1276.69</v>
      </c>
      <c r="J22" s="2">
        <f>IFERROR(__xludf.DUMMYFUNCTION("""COMPUTED_VALUE"""),45322.66666666667)</f>
        <v>45322.66667</v>
      </c>
      <c r="K22" s="1">
        <f>IFERROR(__xludf.DUMMYFUNCTION("""COMPUTED_VALUE"""),1276.71)</f>
        <v>1276.71</v>
      </c>
      <c r="M22" s="2">
        <f>IFERROR(__xludf.DUMMYFUNCTION("""COMPUTED_VALUE"""),45322.66666666667)</f>
        <v>45322.66667</v>
      </c>
      <c r="N22" s="1">
        <f>IFERROR(__xludf.DUMMYFUNCTION("""COMPUTED_VALUE"""),1.892695E7)</f>
        <v>18926950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IFERROR(__xludf.DUMMYFUNCTION("""COMPUTED_VALUE"""),1276.87)</f>
        <v>1276.87</v>
      </c>
      <c r="D23" s="2">
        <f>IFERROR(__xludf.DUMMYFUNCTION("""COMPUTED_VALUE"""),45323.66666666667)</f>
        <v>45323.66667</v>
      </c>
      <c r="E23" s="1">
        <f>IFERROR(__xludf.DUMMYFUNCTION("""COMPUTED_VALUE"""),1277.11)</f>
        <v>1277.11</v>
      </c>
      <c r="G23" s="2">
        <f>IFERROR(__xludf.DUMMYFUNCTION("""COMPUTED_VALUE"""),45323.66666666667)</f>
        <v>45323.66667</v>
      </c>
      <c r="H23" s="1">
        <f>IFERROR(__xludf.DUMMYFUNCTION("""COMPUTED_VALUE"""),1249.08)</f>
        <v>1249.08</v>
      </c>
      <c r="J23" s="2">
        <f>IFERROR(__xludf.DUMMYFUNCTION("""COMPUTED_VALUE"""),45323.66666666667)</f>
        <v>45323.66667</v>
      </c>
      <c r="K23" s="1">
        <f>IFERROR(__xludf.DUMMYFUNCTION("""COMPUTED_VALUE"""),1269.93)</f>
        <v>1269.93</v>
      </c>
      <c r="M23" s="2">
        <f>IFERROR(__xludf.DUMMYFUNCTION("""COMPUTED_VALUE"""),45323.66666666667)</f>
        <v>45323.66667</v>
      </c>
      <c r="N23" s="1">
        <f>IFERROR(__xludf.DUMMYFUNCTION("""COMPUTED_VALUE"""),1.9256933E7)</f>
        <v>19256933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IFERROR(__xludf.DUMMYFUNCTION("""COMPUTED_VALUE"""),1264.31)</f>
        <v>1264.31</v>
      </c>
      <c r="D24" s="2">
        <f>IFERROR(__xludf.DUMMYFUNCTION("""COMPUTED_VALUE"""),45324.66666666667)</f>
        <v>45324.66667</v>
      </c>
      <c r="E24" s="1">
        <f>IFERROR(__xludf.DUMMYFUNCTION("""COMPUTED_VALUE"""),1273.69)</f>
        <v>1273.69</v>
      </c>
      <c r="G24" s="2">
        <f>IFERROR(__xludf.DUMMYFUNCTION("""COMPUTED_VALUE"""),45324.66666666667)</f>
        <v>45324.66667</v>
      </c>
      <c r="H24" s="1">
        <f>IFERROR(__xludf.DUMMYFUNCTION("""COMPUTED_VALUE"""),1250.08)</f>
        <v>1250.08</v>
      </c>
      <c r="J24" s="2">
        <f>IFERROR(__xludf.DUMMYFUNCTION("""COMPUTED_VALUE"""),45324.66666666667)</f>
        <v>45324.66667</v>
      </c>
      <c r="K24" s="1">
        <f>IFERROR(__xludf.DUMMYFUNCTION("""COMPUTED_VALUE"""),1268.89)</f>
        <v>1268.89</v>
      </c>
      <c r="M24" s="2">
        <f>IFERROR(__xludf.DUMMYFUNCTION("""COMPUTED_VALUE"""),45324.66666666667)</f>
        <v>45324.66667</v>
      </c>
      <c r="N24" s="1">
        <f>IFERROR(__xludf.DUMMYFUNCTION("""COMPUTED_VALUE"""),1.0769769E7)</f>
        <v>10769769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IFERROR(__xludf.DUMMYFUNCTION("""COMPUTED_VALUE"""),1268.01)</f>
        <v>1268.01</v>
      </c>
      <c r="D25" s="2">
        <f>IFERROR(__xludf.DUMMYFUNCTION("""COMPUTED_VALUE"""),45327.66666666667)</f>
        <v>45327.66667</v>
      </c>
      <c r="E25" s="1">
        <f>IFERROR(__xludf.DUMMYFUNCTION("""COMPUTED_VALUE"""),1268.01)</f>
        <v>1268.01</v>
      </c>
      <c r="G25" s="2">
        <f>IFERROR(__xludf.DUMMYFUNCTION("""COMPUTED_VALUE"""),45327.66666666667)</f>
        <v>45327.66667</v>
      </c>
      <c r="H25" s="1">
        <f>IFERROR(__xludf.DUMMYFUNCTION("""COMPUTED_VALUE"""),1247.19)</f>
        <v>1247.19</v>
      </c>
      <c r="J25" s="2">
        <f>IFERROR(__xludf.DUMMYFUNCTION("""COMPUTED_VALUE"""),45327.66666666667)</f>
        <v>45327.66667</v>
      </c>
      <c r="K25" s="1">
        <f>IFERROR(__xludf.DUMMYFUNCTION("""COMPUTED_VALUE"""),1248.83)</f>
        <v>1248.83</v>
      </c>
      <c r="M25" s="2">
        <f>IFERROR(__xludf.DUMMYFUNCTION("""COMPUTED_VALUE"""),45327.66666666667)</f>
        <v>45327.66667</v>
      </c>
      <c r="N25" s="1">
        <f>IFERROR(__xludf.DUMMYFUNCTION("""COMPUTED_VALUE"""),1.057355E7)</f>
        <v>10573550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IFERROR(__xludf.DUMMYFUNCTION("""COMPUTED_VALUE"""),1263.69)</f>
        <v>1263.69</v>
      </c>
      <c r="D26" s="2">
        <f>IFERROR(__xludf.DUMMYFUNCTION("""COMPUTED_VALUE"""),45328.66666666667)</f>
        <v>45328.66667</v>
      </c>
      <c r="E26" s="1">
        <f>IFERROR(__xludf.DUMMYFUNCTION("""COMPUTED_VALUE"""),1296.35)</f>
        <v>1296.35</v>
      </c>
      <c r="G26" s="2">
        <f>IFERROR(__xludf.DUMMYFUNCTION("""COMPUTED_VALUE"""),45328.66666666667)</f>
        <v>45328.66667</v>
      </c>
      <c r="H26" s="1">
        <f>IFERROR(__xludf.DUMMYFUNCTION("""COMPUTED_VALUE"""),1260.83)</f>
        <v>1260.83</v>
      </c>
      <c r="J26" s="2">
        <f>IFERROR(__xludf.DUMMYFUNCTION("""COMPUTED_VALUE"""),45328.66666666667)</f>
        <v>45328.66667</v>
      </c>
      <c r="K26" s="1">
        <f>IFERROR(__xludf.DUMMYFUNCTION("""COMPUTED_VALUE"""),1288.48)</f>
        <v>1288.48</v>
      </c>
      <c r="M26" s="2">
        <f>IFERROR(__xludf.DUMMYFUNCTION("""COMPUTED_VALUE"""),45328.66666666667)</f>
        <v>45328.66667</v>
      </c>
      <c r="N26" s="1">
        <f>IFERROR(__xludf.DUMMYFUNCTION("""COMPUTED_VALUE"""),1.3251999E7)</f>
        <v>13251999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IFERROR(__xludf.DUMMYFUNCTION("""COMPUTED_VALUE"""),1290.87)</f>
        <v>1290.87</v>
      </c>
      <c r="D27" s="2">
        <f>IFERROR(__xludf.DUMMYFUNCTION("""COMPUTED_VALUE"""),45329.66666666667)</f>
        <v>45329.66667</v>
      </c>
      <c r="E27" s="1">
        <f>IFERROR(__xludf.DUMMYFUNCTION("""COMPUTED_VALUE"""),1300.18)</f>
        <v>1300.18</v>
      </c>
      <c r="G27" s="2">
        <f>IFERROR(__xludf.DUMMYFUNCTION("""COMPUTED_VALUE"""),45329.66666666667)</f>
        <v>45329.66667</v>
      </c>
      <c r="H27" s="1">
        <f>IFERROR(__xludf.DUMMYFUNCTION("""COMPUTED_VALUE"""),1283.2)</f>
        <v>1283.2</v>
      </c>
      <c r="J27" s="2">
        <f>IFERROR(__xludf.DUMMYFUNCTION("""COMPUTED_VALUE"""),45329.66666666667)</f>
        <v>45329.66667</v>
      </c>
      <c r="K27" s="1">
        <f>IFERROR(__xludf.DUMMYFUNCTION("""COMPUTED_VALUE"""),1297.82)</f>
        <v>1297.82</v>
      </c>
      <c r="M27" s="2">
        <f>IFERROR(__xludf.DUMMYFUNCTION("""COMPUTED_VALUE"""),45329.66666666667)</f>
        <v>45329.66667</v>
      </c>
      <c r="N27" s="1">
        <f>IFERROR(__xludf.DUMMYFUNCTION("""COMPUTED_VALUE"""),9546023.0)</f>
        <v>9546023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IFERROR(__xludf.DUMMYFUNCTION("""COMPUTED_VALUE"""),1295.47)</f>
        <v>1295.47</v>
      </c>
      <c r="D28" s="2">
        <f>IFERROR(__xludf.DUMMYFUNCTION("""COMPUTED_VALUE"""),45330.66666666667)</f>
        <v>45330.66667</v>
      </c>
      <c r="E28" s="1">
        <f>IFERROR(__xludf.DUMMYFUNCTION("""COMPUTED_VALUE"""),1302.68)</f>
        <v>1302.68</v>
      </c>
      <c r="G28" s="2">
        <f>IFERROR(__xludf.DUMMYFUNCTION("""COMPUTED_VALUE"""),45330.66666666667)</f>
        <v>45330.66667</v>
      </c>
      <c r="H28" s="1">
        <f>IFERROR(__xludf.DUMMYFUNCTION("""COMPUTED_VALUE"""),1287.06)</f>
        <v>1287.06</v>
      </c>
      <c r="J28" s="2">
        <f>IFERROR(__xludf.DUMMYFUNCTION("""COMPUTED_VALUE"""),45330.66666666667)</f>
        <v>45330.66667</v>
      </c>
      <c r="K28" s="1">
        <f>IFERROR(__xludf.DUMMYFUNCTION("""COMPUTED_VALUE"""),1301.46)</f>
        <v>1301.46</v>
      </c>
      <c r="M28" s="2">
        <f>IFERROR(__xludf.DUMMYFUNCTION("""COMPUTED_VALUE"""),45330.66666666667)</f>
        <v>45330.66667</v>
      </c>
      <c r="N28" s="1">
        <f>IFERROR(__xludf.DUMMYFUNCTION("""COMPUTED_VALUE"""),8536371.0)</f>
        <v>8536371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IFERROR(__xludf.DUMMYFUNCTION("""COMPUTED_VALUE"""),1301.36)</f>
        <v>1301.36</v>
      </c>
      <c r="D29" s="2">
        <f>IFERROR(__xludf.DUMMYFUNCTION("""COMPUTED_VALUE"""),45331.66666666667)</f>
        <v>45331.66667</v>
      </c>
      <c r="E29" s="1">
        <f>IFERROR(__xludf.DUMMYFUNCTION("""COMPUTED_VALUE"""),1301.43)</f>
        <v>1301.43</v>
      </c>
      <c r="G29" s="2">
        <f>IFERROR(__xludf.DUMMYFUNCTION("""COMPUTED_VALUE"""),45331.66666666667)</f>
        <v>45331.66667</v>
      </c>
      <c r="H29" s="1">
        <f>IFERROR(__xludf.DUMMYFUNCTION("""COMPUTED_VALUE"""),1291.06)</f>
        <v>1291.06</v>
      </c>
      <c r="J29" s="2">
        <f>IFERROR(__xludf.DUMMYFUNCTION("""COMPUTED_VALUE"""),45331.66666666667)</f>
        <v>45331.66667</v>
      </c>
      <c r="K29" s="1">
        <f>IFERROR(__xludf.DUMMYFUNCTION("""COMPUTED_VALUE"""),1295.13)</f>
        <v>1295.13</v>
      </c>
      <c r="M29" s="2">
        <f>IFERROR(__xludf.DUMMYFUNCTION("""COMPUTED_VALUE"""),45331.66666666667)</f>
        <v>45331.66667</v>
      </c>
      <c r="N29" s="1">
        <f>IFERROR(__xludf.DUMMYFUNCTION("""COMPUTED_VALUE"""),6936610.0)</f>
        <v>6936610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IFERROR(__xludf.DUMMYFUNCTION("""COMPUTED_VALUE"""),1295.09)</f>
        <v>1295.09</v>
      </c>
      <c r="D30" s="2">
        <f>IFERROR(__xludf.DUMMYFUNCTION("""COMPUTED_VALUE"""),45334.66666666667)</f>
        <v>45334.66667</v>
      </c>
      <c r="E30" s="1">
        <f>IFERROR(__xludf.DUMMYFUNCTION("""COMPUTED_VALUE"""),1306.53)</f>
        <v>1306.53</v>
      </c>
      <c r="G30" s="2">
        <f>IFERROR(__xludf.DUMMYFUNCTION("""COMPUTED_VALUE"""),45334.66666666667)</f>
        <v>45334.66667</v>
      </c>
      <c r="H30" s="1">
        <f>IFERROR(__xludf.DUMMYFUNCTION("""COMPUTED_VALUE"""),1294.91)</f>
        <v>1294.91</v>
      </c>
      <c r="J30" s="2">
        <f>IFERROR(__xludf.DUMMYFUNCTION("""COMPUTED_VALUE"""),45334.66666666667)</f>
        <v>45334.66667</v>
      </c>
      <c r="K30" s="1">
        <f>IFERROR(__xludf.DUMMYFUNCTION("""COMPUTED_VALUE"""),1304.01)</f>
        <v>1304.01</v>
      </c>
      <c r="M30" s="2">
        <f>IFERROR(__xludf.DUMMYFUNCTION("""COMPUTED_VALUE"""),45334.66666666667)</f>
        <v>45334.66667</v>
      </c>
      <c r="N30" s="1">
        <f>IFERROR(__xludf.DUMMYFUNCTION("""COMPUTED_VALUE"""),7540231.0)</f>
        <v>7540231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IFERROR(__xludf.DUMMYFUNCTION("""COMPUTED_VALUE"""),1302.01)</f>
        <v>1302.01</v>
      </c>
      <c r="D31" s="2">
        <f>IFERROR(__xludf.DUMMYFUNCTION("""COMPUTED_VALUE"""),45335.66666666667)</f>
        <v>45335.66667</v>
      </c>
      <c r="E31" s="1">
        <f>IFERROR(__xludf.DUMMYFUNCTION("""COMPUTED_VALUE"""),1302.01)</f>
        <v>1302.01</v>
      </c>
      <c r="G31" s="2">
        <f>IFERROR(__xludf.DUMMYFUNCTION("""COMPUTED_VALUE"""),45335.66666666667)</f>
        <v>45335.66667</v>
      </c>
      <c r="H31" s="1">
        <f>IFERROR(__xludf.DUMMYFUNCTION("""COMPUTED_VALUE"""),1264.45)</f>
        <v>1264.45</v>
      </c>
      <c r="J31" s="2">
        <f>IFERROR(__xludf.DUMMYFUNCTION("""COMPUTED_VALUE"""),45335.66666666667)</f>
        <v>45335.66667</v>
      </c>
      <c r="K31" s="1">
        <f>IFERROR(__xludf.DUMMYFUNCTION("""COMPUTED_VALUE"""),1275.42)</f>
        <v>1275.42</v>
      </c>
      <c r="M31" s="2">
        <f>IFERROR(__xludf.DUMMYFUNCTION("""COMPUTED_VALUE"""),45335.66666666667)</f>
        <v>45335.66667</v>
      </c>
      <c r="N31" s="1">
        <f>IFERROR(__xludf.DUMMYFUNCTION("""COMPUTED_VALUE"""),9223984.0)</f>
        <v>9223984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IFERROR(__xludf.DUMMYFUNCTION("""COMPUTED_VALUE"""),1275.93)</f>
        <v>1275.93</v>
      </c>
      <c r="D32" s="2">
        <f>IFERROR(__xludf.DUMMYFUNCTION("""COMPUTED_VALUE"""),45336.66666666667)</f>
        <v>45336.66667</v>
      </c>
      <c r="E32" s="1">
        <f>IFERROR(__xludf.DUMMYFUNCTION("""COMPUTED_VALUE"""),1282.19)</f>
        <v>1282.19</v>
      </c>
      <c r="G32" s="2">
        <f>IFERROR(__xludf.DUMMYFUNCTION("""COMPUTED_VALUE"""),45336.66666666667)</f>
        <v>45336.66667</v>
      </c>
      <c r="H32" s="1">
        <f>IFERROR(__xludf.DUMMYFUNCTION("""COMPUTED_VALUE"""),1267.9)</f>
        <v>1267.9</v>
      </c>
      <c r="J32" s="2">
        <f>IFERROR(__xludf.DUMMYFUNCTION("""COMPUTED_VALUE"""),45336.66666666667)</f>
        <v>45336.66667</v>
      </c>
      <c r="K32" s="1">
        <f>IFERROR(__xludf.DUMMYFUNCTION("""COMPUTED_VALUE"""),1272.59)</f>
        <v>1272.59</v>
      </c>
      <c r="M32" s="2">
        <f>IFERROR(__xludf.DUMMYFUNCTION("""COMPUTED_VALUE"""),45336.66666666667)</f>
        <v>45336.66667</v>
      </c>
      <c r="N32" s="1">
        <f>IFERROR(__xludf.DUMMYFUNCTION("""COMPUTED_VALUE"""),8343566.0)</f>
        <v>8343566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IFERROR(__xludf.DUMMYFUNCTION("""COMPUTED_VALUE"""),1275.37)</f>
        <v>1275.37</v>
      </c>
      <c r="D33" s="2">
        <f>IFERROR(__xludf.DUMMYFUNCTION("""COMPUTED_VALUE"""),45337.66666666667)</f>
        <v>45337.66667</v>
      </c>
      <c r="E33" s="1">
        <f>IFERROR(__xludf.DUMMYFUNCTION("""COMPUTED_VALUE"""),1289.86)</f>
        <v>1289.86</v>
      </c>
      <c r="G33" s="2">
        <f>IFERROR(__xludf.DUMMYFUNCTION("""COMPUTED_VALUE"""),45337.66666666667)</f>
        <v>45337.66667</v>
      </c>
      <c r="H33" s="1">
        <f>IFERROR(__xludf.DUMMYFUNCTION("""COMPUTED_VALUE"""),1273.68)</f>
        <v>1273.68</v>
      </c>
      <c r="J33" s="2">
        <f>IFERROR(__xludf.DUMMYFUNCTION("""COMPUTED_VALUE"""),45337.66666666667)</f>
        <v>45337.66667</v>
      </c>
      <c r="K33" s="1">
        <f>IFERROR(__xludf.DUMMYFUNCTION("""COMPUTED_VALUE"""),1286.7)</f>
        <v>1286.7</v>
      </c>
      <c r="M33" s="2">
        <f>IFERROR(__xludf.DUMMYFUNCTION("""COMPUTED_VALUE"""),45337.66666666667)</f>
        <v>45337.66667</v>
      </c>
      <c r="N33" s="1">
        <f>IFERROR(__xludf.DUMMYFUNCTION("""COMPUTED_VALUE"""),8433677.0)</f>
        <v>8433677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IFERROR(__xludf.DUMMYFUNCTION("""COMPUTED_VALUE"""),1284.35)</f>
        <v>1284.35</v>
      </c>
      <c r="D34" s="2">
        <f>IFERROR(__xludf.DUMMYFUNCTION("""COMPUTED_VALUE"""),45338.66666666667)</f>
        <v>45338.66667</v>
      </c>
      <c r="E34" s="1">
        <f>IFERROR(__xludf.DUMMYFUNCTION("""COMPUTED_VALUE"""),1296.42)</f>
        <v>1296.42</v>
      </c>
      <c r="G34" s="2">
        <f>IFERROR(__xludf.DUMMYFUNCTION("""COMPUTED_VALUE"""),45338.66666666667)</f>
        <v>45338.66667</v>
      </c>
      <c r="H34" s="1">
        <f>IFERROR(__xludf.DUMMYFUNCTION("""COMPUTED_VALUE"""),1273.54)</f>
        <v>1273.54</v>
      </c>
      <c r="J34" s="2">
        <f>IFERROR(__xludf.DUMMYFUNCTION("""COMPUTED_VALUE"""),45338.66666666667)</f>
        <v>45338.66667</v>
      </c>
      <c r="K34" s="1">
        <f>IFERROR(__xludf.DUMMYFUNCTION("""COMPUTED_VALUE"""),1291.59)</f>
        <v>1291.59</v>
      </c>
      <c r="M34" s="2">
        <f>IFERROR(__xludf.DUMMYFUNCTION("""COMPUTED_VALUE"""),45338.66666666667)</f>
        <v>45338.66667</v>
      </c>
      <c r="N34" s="1">
        <f>IFERROR(__xludf.DUMMYFUNCTION("""COMPUTED_VALUE"""),1.0773329E7)</f>
        <v>10773329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IFERROR(__xludf.DUMMYFUNCTION("""COMPUTED_VALUE"""),1286.73)</f>
        <v>1286.73</v>
      </c>
      <c r="D35" s="2">
        <f>IFERROR(__xludf.DUMMYFUNCTION("""COMPUTED_VALUE"""),45342.66666666667)</f>
        <v>45342.66667</v>
      </c>
      <c r="E35" s="1">
        <f>IFERROR(__xludf.DUMMYFUNCTION("""COMPUTED_VALUE"""),1292.12)</f>
        <v>1292.12</v>
      </c>
      <c r="G35" s="2">
        <f>IFERROR(__xludf.DUMMYFUNCTION("""COMPUTED_VALUE"""),45342.66666666667)</f>
        <v>45342.66667</v>
      </c>
      <c r="H35" s="1">
        <f>IFERROR(__xludf.DUMMYFUNCTION("""COMPUTED_VALUE"""),1272.77)</f>
        <v>1272.77</v>
      </c>
      <c r="J35" s="2">
        <f>IFERROR(__xludf.DUMMYFUNCTION("""COMPUTED_VALUE"""),45342.66666666667)</f>
        <v>45342.66667</v>
      </c>
      <c r="K35" s="1">
        <f>IFERROR(__xludf.DUMMYFUNCTION("""COMPUTED_VALUE"""),1285.98)</f>
        <v>1285.98</v>
      </c>
      <c r="M35" s="2">
        <f>IFERROR(__xludf.DUMMYFUNCTION("""COMPUTED_VALUE"""),45342.66666666667)</f>
        <v>45342.66667</v>
      </c>
      <c r="N35" s="1">
        <f>IFERROR(__xludf.DUMMYFUNCTION("""COMPUTED_VALUE"""),1.0730445E7)</f>
        <v>10730445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IFERROR(__xludf.DUMMYFUNCTION("""COMPUTED_VALUE"""),1286.66)</f>
        <v>1286.66</v>
      </c>
      <c r="D36" s="2">
        <f>IFERROR(__xludf.DUMMYFUNCTION("""COMPUTED_VALUE"""),45343.66666666667)</f>
        <v>45343.66667</v>
      </c>
      <c r="E36" s="1">
        <f>IFERROR(__xludf.DUMMYFUNCTION("""COMPUTED_VALUE"""),1291.94)</f>
        <v>1291.94</v>
      </c>
      <c r="G36" s="2">
        <f>IFERROR(__xludf.DUMMYFUNCTION("""COMPUTED_VALUE"""),45343.66666666667)</f>
        <v>45343.66667</v>
      </c>
      <c r="H36" s="1">
        <f>IFERROR(__xludf.DUMMYFUNCTION("""COMPUTED_VALUE"""),1279.26)</f>
        <v>1279.26</v>
      </c>
      <c r="J36" s="2">
        <f>IFERROR(__xludf.DUMMYFUNCTION("""COMPUTED_VALUE"""),45343.66666666667)</f>
        <v>45343.66667</v>
      </c>
      <c r="K36" s="1">
        <f>IFERROR(__xludf.DUMMYFUNCTION("""COMPUTED_VALUE"""),1289.66)</f>
        <v>1289.66</v>
      </c>
      <c r="M36" s="2">
        <f>IFERROR(__xludf.DUMMYFUNCTION("""COMPUTED_VALUE"""),45343.66666666667)</f>
        <v>45343.66667</v>
      </c>
      <c r="N36" s="1">
        <f>IFERROR(__xludf.DUMMYFUNCTION("""COMPUTED_VALUE"""),7961137.0)</f>
        <v>7961137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IFERROR(__xludf.DUMMYFUNCTION("""COMPUTED_VALUE"""),1292.26)</f>
        <v>1292.26</v>
      </c>
      <c r="D37" s="2">
        <f>IFERROR(__xludf.DUMMYFUNCTION("""COMPUTED_VALUE"""),45344.66666666667)</f>
        <v>45344.66667</v>
      </c>
      <c r="E37" s="1">
        <f>IFERROR(__xludf.DUMMYFUNCTION("""COMPUTED_VALUE"""),1305.58)</f>
        <v>1305.58</v>
      </c>
      <c r="G37" s="2">
        <f>IFERROR(__xludf.DUMMYFUNCTION("""COMPUTED_VALUE"""),45344.66666666667)</f>
        <v>45344.66667</v>
      </c>
      <c r="H37" s="1">
        <f>IFERROR(__xludf.DUMMYFUNCTION("""COMPUTED_VALUE"""),1286.06)</f>
        <v>1286.06</v>
      </c>
      <c r="J37" s="2">
        <f>IFERROR(__xludf.DUMMYFUNCTION("""COMPUTED_VALUE"""),45344.66666666667)</f>
        <v>45344.66667</v>
      </c>
      <c r="K37" s="1">
        <f>IFERROR(__xludf.DUMMYFUNCTION("""COMPUTED_VALUE"""),1304.06)</f>
        <v>1304.06</v>
      </c>
      <c r="M37" s="2">
        <f>IFERROR(__xludf.DUMMYFUNCTION("""COMPUTED_VALUE"""),45344.66666666667)</f>
        <v>45344.66667</v>
      </c>
      <c r="N37" s="1">
        <f>IFERROR(__xludf.DUMMYFUNCTION("""COMPUTED_VALUE"""),7962156.0)</f>
        <v>7962156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IFERROR(__xludf.DUMMYFUNCTION("""COMPUTED_VALUE"""),1305.93)</f>
        <v>1305.93</v>
      </c>
      <c r="D38" s="2">
        <f>IFERROR(__xludf.DUMMYFUNCTION("""COMPUTED_VALUE"""),45345.66666666667)</f>
        <v>45345.66667</v>
      </c>
      <c r="E38" s="1">
        <f>IFERROR(__xludf.DUMMYFUNCTION("""COMPUTED_VALUE"""),1307.76)</f>
        <v>1307.76</v>
      </c>
      <c r="G38" s="2">
        <f>IFERROR(__xludf.DUMMYFUNCTION("""COMPUTED_VALUE"""),45345.66666666667)</f>
        <v>45345.66667</v>
      </c>
      <c r="H38" s="1">
        <f>IFERROR(__xludf.DUMMYFUNCTION("""COMPUTED_VALUE"""),1296.92)</f>
        <v>1296.92</v>
      </c>
      <c r="J38" s="2">
        <f>IFERROR(__xludf.DUMMYFUNCTION("""COMPUTED_VALUE"""),45345.66666666667)</f>
        <v>45345.66667</v>
      </c>
      <c r="K38" s="1">
        <f>IFERROR(__xludf.DUMMYFUNCTION("""COMPUTED_VALUE"""),1297.14)</f>
        <v>1297.14</v>
      </c>
      <c r="M38" s="2">
        <f>IFERROR(__xludf.DUMMYFUNCTION("""COMPUTED_VALUE"""),45345.66666666667)</f>
        <v>45345.66667</v>
      </c>
      <c r="N38" s="1">
        <f>IFERROR(__xludf.DUMMYFUNCTION("""COMPUTED_VALUE"""),6737247.0)</f>
        <v>6737247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IFERROR(__xludf.DUMMYFUNCTION("""COMPUTED_VALUE"""),1293.4)</f>
        <v>1293.4</v>
      </c>
      <c r="D39" s="2">
        <f>IFERROR(__xludf.DUMMYFUNCTION("""COMPUTED_VALUE"""),45348.66666666667)</f>
        <v>45348.66667</v>
      </c>
      <c r="E39" s="1">
        <f>IFERROR(__xludf.DUMMYFUNCTION("""COMPUTED_VALUE"""),1294.46)</f>
        <v>1294.46</v>
      </c>
      <c r="G39" s="2">
        <f>IFERROR(__xludf.DUMMYFUNCTION("""COMPUTED_VALUE"""),45348.66666666667)</f>
        <v>45348.66667</v>
      </c>
      <c r="H39" s="1">
        <f>IFERROR(__xludf.DUMMYFUNCTION("""COMPUTED_VALUE"""),1282.57)</f>
        <v>1282.57</v>
      </c>
      <c r="J39" s="2">
        <f>IFERROR(__xludf.DUMMYFUNCTION("""COMPUTED_VALUE"""),45348.66666666667)</f>
        <v>45348.66667</v>
      </c>
      <c r="K39" s="1">
        <f>IFERROR(__xludf.DUMMYFUNCTION("""COMPUTED_VALUE"""),1286.89)</f>
        <v>1286.89</v>
      </c>
      <c r="M39" s="2">
        <f>IFERROR(__xludf.DUMMYFUNCTION("""COMPUTED_VALUE"""),45348.66666666667)</f>
        <v>45348.66667</v>
      </c>
      <c r="N39" s="1">
        <f>IFERROR(__xludf.DUMMYFUNCTION("""COMPUTED_VALUE"""),7823012.0)</f>
        <v>7823012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IFERROR(__xludf.DUMMYFUNCTION("""COMPUTED_VALUE"""),1288.24)</f>
        <v>1288.24</v>
      </c>
      <c r="D40" s="2">
        <f>IFERROR(__xludf.DUMMYFUNCTION("""COMPUTED_VALUE"""),45349.66666666667)</f>
        <v>45349.66667</v>
      </c>
      <c r="E40" s="1">
        <f>IFERROR(__xludf.DUMMYFUNCTION("""COMPUTED_VALUE"""),1294.61)</f>
        <v>1294.61</v>
      </c>
      <c r="G40" s="2">
        <f>IFERROR(__xludf.DUMMYFUNCTION("""COMPUTED_VALUE"""),45349.66666666667)</f>
        <v>45349.66667</v>
      </c>
      <c r="H40" s="1">
        <f>IFERROR(__xludf.DUMMYFUNCTION("""COMPUTED_VALUE"""),1284.61)</f>
        <v>1284.61</v>
      </c>
      <c r="J40" s="2">
        <f>IFERROR(__xludf.DUMMYFUNCTION("""COMPUTED_VALUE"""),45349.66666666667)</f>
        <v>45349.66667</v>
      </c>
      <c r="K40" s="1">
        <f>IFERROR(__xludf.DUMMYFUNCTION("""COMPUTED_VALUE"""),1290.83)</f>
        <v>1290.83</v>
      </c>
      <c r="M40" s="2">
        <f>IFERROR(__xludf.DUMMYFUNCTION("""COMPUTED_VALUE"""),45349.66666666667)</f>
        <v>45349.66667</v>
      </c>
      <c r="N40" s="1">
        <f>IFERROR(__xludf.DUMMYFUNCTION("""COMPUTED_VALUE"""),6522804.0)</f>
        <v>6522804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IFERROR(__xludf.DUMMYFUNCTION("""COMPUTED_VALUE"""),1289.9)</f>
        <v>1289.9</v>
      </c>
      <c r="D41" s="2">
        <f>IFERROR(__xludf.DUMMYFUNCTION("""COMPUTED_VALUE"""),45350.66666666667)</f>
        <v>45350.66667</v>
      </c>
      <c r="E41" s="1">
        <f>IFERROR(__xludf.DUMMYFUNCTION("""COMPUTED_VALUE"""),1293.25)</f>
        <v>1293.25</v>
      </c>
      <c r="G41" s="2">
        <f>IFERROR(__xludf.DUMMYFUNCTION("""COMPUTED_VALUE"""),45350.66666666667)</f>
        <v>45350.66667</v>
      </c>
      <c r="H41" s="1">
        <f>IFERROR(__xludf.DUMMYFUNCTION("""COMPUTED_VALUE"""),1281.3)</f>
        <v>1281.3</v>
      </c>
      <c r="J41" s="2">
        <f>IFERROR(__xludf.DUMMYFUNCTION("""COMPUTED_VALUE"""),45350.66666666667)</f>
        <v>45350.66667</v>
      </c>
      <c r="K41" s="1">
        <f>IFERROR(__xludf.DUMMYFUNCTION("""COMPUTED_VALUE"""),1292.32)</f>
        <v>1292.32</v>
      </c>
      <c r="M41" s="2">
        <f>IFERROR(__xludf.DUMMYFUNCTION("""COMPUTED_VALUE"""),45350.66666666667)</f>
        <v>45350.66667</v>
      </c>
      <c r="N41" s="1">
        <f>IFERROR(__xludf.DUMMYFUNCTION("""COMPUTED_VALUE"""),6907098.0)</f>
        <v>6907098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IFERROR(__xludf.DUMMYFUNCTION("""COMPUTED_VALUE"""),1293.64)</f>
        <v>1293.64</v>
      </c>
      <c r="D42" s="2">
        <f>IFERROR(__xludf.DUMMYFUNCTION("""COMPUTED_VALUE"""),45351.66666666667)</f>
        <v>45351.66667</v>
      </c>
      <c r="E42" s="1">
        <f>IFERROR(__xludf.DUMMYFUNCTION("""COMPUTED_VALUE"""),1308.39)</f>
        <v>1308.39</v>
      </c>
      <c r="G42" s="2">
        <f>IFERROR(__xludf.DUMMYFUNCTION("""COMPUTED_VALUE"""),45351.66666666667)</f>
        <v>45351.66667</v>
      </c>
      <c r="H42" s="1">
        <f>IFERROR(__xludf.DUMMYFUNCTION("""COMPUTED_VALUE"""),1293.64)</f>
        <v>1293.64</v>
      </c>
      <c r="J42" s="2">
        <f>IFERROR(__xludf.DUMMYFUNCTION("""COMPUTED_VALUE"""),45351.66666666667)</f>
        <v>45351.66667</v>
      </c>
      <c r="K42" s="1">
        <f>IFERROR(__xludf.DUMMYFUNCTION("""COMPUTED_VALUE"""),1302.61)</f>
        <v>1302.61</v>
      </c>
      <c r="M42" s="2">
        <f>IFERROR(__xludf.DUMMYFUNCTION("""COMPUTED_VALUE"""),45351.66666666667)</f>
        <v>45351.66667</v>
      </c>
      <c r="N42" s="1">
        <f>IFERROR(__xludf.DUMMYFUNCTION("""COMPUTED_VALUE"""),1.2534492E7)</f>
        <v>12534492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IFERROR(__xludf.DUMMYFUNCTION("""COMPUTED_VALUE"""),1302.49)</f>
        <v>1302.49</v>
      </c>
      <c r="D43" s="2">
        <f>IFERROR(__xludf.DUMMYFUNCTION("""COMPUTED_VALUE"""),45352.66666666667)</f>
        <v>45352.66667</v>
      </c>
      <c r="E43" s="1">
        <f>IFERROR(__xludf.DUMMYFUNCTION("""COMPUTED_VALUE"""),1302.49)</f>
        <v>1302.49</v>
      </c>
      <c r="G43" s="2">
        <f>IFERROR(__xludf.DUMMYFUNCTION("""COMPUTED_VALUE"""),45352.66666666667)</f>
        <v>45352.66667</v>
      </c>
      <c r="H43" s="1">
        <f>IFERROR(__xludf.DUMMYFUNCTION("""COMPUTED_VALUE"""),1290.65)</f>
        <v>1290.65</v>
      </c>
      <c r="J43" s="2">
        <f>IFERROR(__xludf.DUMMYFUNCTION("""COMPUTED_VALUE"""),45352.66666666667)</f>
        <v>45352.66667</v>
      </c>
      <c r="K43" s="1">
        <f>IFERROR(__xludf.DUMMYFUNCTION("""COMPUTED_VALUE"""),1298.23)</f>
        <v>1298.23</v>
      </c>
      <c r="M43" s="2">
        <f>IFERROR(__xludf.DUMMYFUNCTION("""COMPUTED_VALUE"""),45352.66666666667)</f>
        <v>45352.66667</v>
      </c>
      <c r="N43" s="1">
        <f>IFERROR(__xludf.DUMMYFUNCTION("""COMPUTED_VALUE"""),8505539.0)</f>
        <v>8505539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IFERROR(__xludf.DUMMYFUNCTION("""COMPUTED_VALUE"""),1294.79)</f>
        <v>1294.79</v>
      </c>
      <c r="D44" s="2">
        <f>IFERROR(__xludf.DUMMYFUNCTION("""COMPUTED_VALUE"""),45355.66666666667)</f>
        <v>45355.66667</v>
      </c>
      <c r="E44" s="1">
        <f>IFERROR(__xludf.DUMMYFUNCTION("""COMPUTED_VALUE"""),1317.29)</f>
        <v>1317.29</v>
      </c>
      <c r="G44" s="2">
        <f>IFERROR(__xludf.DUMMYFUNCTION("""COMPUTED_VALUE"""),45355.66666666667)</f>
        <v>45355.66667</v>
      </c>
      <c r="H44" s="1">
        <f>IFERROR(__xludf.DUMMYFUNCTION("""COMPUTED_VALUE"""),1294.79)</f>
        <v>1294.79</v>
      </c>
      <c r="J44" s="2">
        <f>IFERROR(__xludf.DUMMYFUNCTION("""COMPUTED_VALUE"""),45355.66666666667)</f>
        <v>45355.66667</v>
      </c>
      <c r="K44" s="1">
        <f>IFERROR(__xludf.DUMMYFUNCTION("""COMPUTED_VALUE"""),1306.55)</f>
        <v>1306.55</v>
      </c>
      <c r="M44" s="2">
        <f>IFERROR(__xludf.DUMMYFUNCTION("""COMPUTED_VALUE"""),45355.66666666667)</f>
        <v>45355.66667</v>
      </c>
      <c r="N44" s="1">
        <f>IFERROR(__xludf.DUMMYFUNCTION("""COMPUTED_VALUE"""),1.1636167E7)</f>
        <v>11636167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IFERROR(__xludf.DUMMYFUNCTION("""COMPUTED_VALUE"""),1305.98)</f>
        <v>1305.98</v>
      </c>
      <c r="D45" s="2">
        <f>IFERROR(__xludf.DUMMYFUNCTION("""COMPUTED_VALUE"""),45356.66666666667)</f>
        <v>45356.66667</v>
      </c>
      <c r="E45" s="1">
        <f>IFERROR(__xludf.DUMMYFUNCTION("""COMPUTED_VALUE"""),1313.17)</f>
        <v>1313.17</v>
      </c>
      <c r="G45" s="2">
        <f>IFERROR(__xludf.DUMMYFUNCTION("""COMPUTED_VALUE"""),45356.66666666667)</f>
        <v>45356.66667</v>
      </c>
      <c r="H45" s="1">
        <f>IFERROR(__xludf.DUMMYFUNCTION("""COMPUTED_VALUE"""),1296.41)</f>
        <v>1296.41</v>
      </c>
      <c r="J45" s="2">
        <f>IFERROR(__xludf.DUMMYFUNCTION("""COMPUTED_VALUE"""),45356.66666666667)</f>
        <v>45356.66667</v>
      </c>
      <c r="K45" s="1">
        <f>IFERROR(__xludf.DUMMYFUNCTION("""COMPUTED_VALUE"""),1302.5)</f>
        <v>1302.5</v>
      </c>
      <c r="M45" s="2">
        <f>IFERROR(__xludf.DUMMYFUNCTION("""COMPUTED_VALUE"""),45356.66666666667)</f>
        <v>45356.66667</v>
      </c>
      <c r="N45" s="1">
        <f>IFERROR(__xludf.DUMMYFUNCTION("""COMPUTED_VALUE"""),1.0938422E7)</f>
        <v>10938422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IFERROR(__xludf.DUMMYFUNCTION("""COMPUTED_VALUE"""),1306.92)</f>
        <v>1306.92</v>
      </c>
      <c r="D46" s="2">
        <f>IFERROR(__xludf.DUMMYFUNCTION("""COMPUTED_VALUE"""),45357.66666666667)</f>
        <v>45357.66667</v>
      </c>
      <c r="E46" s="1">
        <f>IFERROR(__xludf.DUMMYFUNCTION("""COMPUTED_VALUE"""),1329.06)</f>
        <v>1329.06</v>
      </c>
      <c r="G46" s="2">
        <f>IFERROR(__xludf.DUMMYFUNCTION("""COMPUTED_VALUE"""),45357.66666666667)</f>
        <v>45357.66667</v>
      </c>
      <c r="H46" s="1">
        <f>IFERROR(__xludf.DUMMYFUNCTION("""COMPUTED_VALUE"""),1306.92)</f>
        <v>1306.92</v>
      </c>
      <c r="J46" s="2">
        <f>IFERROR(__xludf.DUMMYFUNCTION("""COMPUTED_VALUE"""),45357.66666666667)</f>
        <v>45357.66667</v>
      </c>
      <c r="K46" s="1">
        <f>IFERROR(__xludf.DUMMYFUNCTION("""COMPUTED_VALUE"""),1320.5)</f>
        <v>1320.5</v>
      </c>
      <c r="M46" s="2">
        <f>IFERROR(__xludf.DUMMYFUNCTION("""COMPUTED_VALUE"""),45357.66666666667)</f>
        <v>45357.66667</v>
      </c>
      <c r="N46" s="1">
        <f>IFERROR(__xludf.DUMMYFUNCTION("""COMPUTED_VALUE"""),1.0462294E7)</f>
        <v>10462294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IFERROR(__xludf.DUMMYFUNCTION("""COMPUTED_VALUE"""),1321.19)</f>
        <v>1321.19</v>
      </c>
      <c r="D47" s="2">
        <f>IFERROR(__xludf.DUMMYFUNCTION("""COMPUTED_VALUE"""),45358.66666666667)</f>
        <v>45358.66667</v>
      </c>
      <c r="E47" s="1">
        <f>IFERROR(__xludf.DUMMYFUNCTION("""COMPUTED_VALUE"""),1334.48)</f>
        <v>1334.48</v>
      </c>
      <c r="G47" s="2">
        <f>IFERROR(__xludf.DUMMYFUNCTION("""COMPUTED_VALUE"""),45358.66666666667)</f>
        <v>45358.66667</v>
      </c>
      <c r="H47" s="1">
        <f>IFERROR(__xludf.DUMMYFUNCTION("""COMPUTED_VALUE"""),1321.19)</f>
        <v>1321.19</v>
      </c>
      <c r="J47" s="2">
        <f>IFERROR(__xludf.DUMMYFUNCTION("""COMPUTED_VALUE"""),45358.66666666667)</f>
        <v>45358.66667</v>
      </c>
      <c r="K47" s="1">
        <f>IFERROR(__xludf.DUMMYFUNCTION("""COMPUTED_VALUE"""),1328.91)</f>
        <v>1328.91</v>
      </c>
      <c r="M47" s="2">
        <f>IFERROR(__xludf.DUMMYFUNCTION("""COMPUTED_VALUE"""),45358.66666666667)</f>
        <v>45358.66667</v>
      </c>
      <c r="N47" s="1">
        <f>IFERROR(__xludf.DUMMYFUNCTION("""COMPUTED_VALUE"""),8788806.0)</f>
        <v>8788806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IFERROR(__xludf.DUMMYFUNCTION("""COMPUTED_VALUE"""),1329.33)</f>
        <v>1329.33</v>
      </c>
      <c r="D48" s="2">
        <f>IFERROR(__xludf.DUMMYFUNCTION("""COMPUTED_VALUE"""),45359.66666666667)</f>
        <v>45359.66667</v>
      </c>
      <c r="E48" s="1">
        <f>IFERROR(__xludf.DUMMYFUNCTION("""COMPUTED_VALUE"""),1337.21)</f>
        <v>1337.21</v>
      </c>
      <c r="G48" s="2">
        <f>IFERROR(__xludf.DUMMYFUNCTION("""COMPUTED_VALUE"""),45359.66666666667)</f>
        <v>45359.66667</v>
      </c>
      <c r="H48" s="1">
        <f>IFERROR(__xludf.DUMMYFUNCTION("""COMPUTED_VALUE"""),1322.08)</f>
        <v>1322.08</v>
      </c>
      <c r="J48" s="2">
        <f>IFERROR(__xludf.DUMMYFUNCTION("""COMPUTED_VALUE"""),45359.66666666667)</f>
        <v>45359.66667</v>
      </c>
      <c r="K48" s="1">
        <f>IFERROR(__xludf.DUMMYFUNCTION("""COMPUTED_VALUE"""),1326.23)</f>
        <v>1326.23</v>
      </c>
      <c r="M48" s="2">
        <f>IFERROR(__xludf.DUMMYFUNCTION("""COMPUTED_VALUE"""),45359.66666666667)</f>
        <v>45359.66667</v>
      </c>
      <c r="N48" s="1">
        <f>IFERROR(__xludf.DUMMYFUNCTION("""COMPUTED_VALUE"""),7453878.0)</f>
        <v>7453878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IFERROR(__xludf.DUMMYFUNCTION("""COMPUTED_VALUE"""),1325.88)</f>
        <v>1325.88</v>
      </c>
      <c r="D49" s="2">
        <f>IFERROR(__xludf.DUMMYFUNCTION("""COMPUTED_VALUE"""),45362.66666666667)</f>
        <v>45362.66667</v>
      </c>
      <c r="E49" s="1">
        <f>IFERROR(__xludf.DUMMYFUNCTION("""COMPUTED_VALUE"""),1342.69)</f>
        <v>1342.69</v>
      </c>
      <c r="G49" s="2">
        <f>IFERROR(__xludf.DUMMYFUNCTION("""COMPUTED_VALUE"""),45362.66666666667)</f>
        <v>45362.66667</v>
      </c>
      <c r="H49" s="1">
        <f>IFERROR(__xludf.DUMMYFUNCTION("""COMPUTED_VALUE"""),1324.52)</f>
        <v>1324.52</v>
      </c>
      <c r="J49" s="2">
        <f>IFERROR(__xludf.DUMMYFUNCTION("""COMPUTED_VALUE"""),45362.66666666667)</f>
        <v>45362.66667</v>
      </c>
      <c r="K49" s="1">
        <f>IFERROR(__xludf.DUMMYFUNCTION("""COMPUTED_VALUE"""),1339.18)</f>
        <v>1339.18</v>
      </c>
      <c r="M49" s="2">
        <f>IFERROR(__xludf.DUMMYFUNCTION("""COMPUTED_VALUE"""),45362.66666666667)</f>
        <v>45362.66667</v>
      </c>
      <c r="N49" s="1">
        <f>IFERROR(__xludf.DUMMYFUNCTION("""COMPUTED_VALUE"""),8597497.0)</f>
        <v>8597497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IFERROR(__xludf.DUMMYFUNCTION("""COMPUTED_VALUE"""),1339.84)</f>
        <v>1339.84</v>
      </c>
      <c r="D50" s="2">
        <f>IFERROR(__xludf.DUMMYFUNCTION("""COMPUTED_VALUE"""),45363.66666666667)</f>
        <v>45363.66667</v>
      </c>
      <c r="E50" s="1">
        <f>IFERROR(__xludf.DUMMYFUNCTION("""COMPUTED_VALUE"""),1359.56)</f>
        <v>1359.56</v>
      </c>
      <c r="G50" s="2">
        <f>IFERROR(__xludf.DUMMYFUNCTION("""COMPUTED_VALUE"""),45363.66666666667)</f>
        <v>45363.66667</v>
      </c>
      <c r="H50" s="1">
        <f>IFERROR(__xludf.DUMMYFUNCTION("""COMPUTED_VALUE"""),1339.84)</f>
        <v>1339.84</v>
      </c>
      <c r="J50" s="2">
        <f>IFERROR(__xludf.DUMMYFUNCTION("""COMPUTED_VALUE"""),45363.66666666667)</f>
        <v>45363.66667</v>
      </c>
      <c r="K50" s="1">
        <f>IFERROR(__xludf.DUMMYFUNCTION("""COMPUTED_VALUE"""),1355.05)</f>
        <v>1355.05</v>
      </c>
      <c r="M50" s="2">
        <f>IFERROR(__xludf.DUMMYFUNCTION("""COMPUTED_VALUE"""),45363.66666666667)</f>
        <v>45363.66667</v>
      </c>
      <c r="N50" s="1">
        <f>IFERROR(__xludf.DUMMYFUNCTION("""COMPUTED_VALUE"""),9139348.0)</f>
        <v>9139348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IFERROR(__xludf.DUMMYFUNCTION("""COMPUTED_VALUE"""),1356.65)</f>
        <v>1356.65</v>
      </c>
      <c r="D51" s="2">
        <f>IFERROR(__xludf.DUMMYFUNCTION("""COMPUTED_VALUE"""),45364.66666666667)</f>
        <v>45364.66667</v>
      </c>
      <c r="E51" s="1">
        <f>IFERROR(__xludf.DUMMYFUNCTION("""COMPUTED_VALUE"""),1369.5)</f>
        <v>1369.5</v>
      </c>
      <c r="G51" s="2">
        <f>IFERROR(__xludf.DUMMYFUNCTION("""COMPUTED_VALUE"""),45364.66666666667)</f>
        <v>45364.66667</v>
      </c>
      <c r="H51" s="1">
        <f>IFERROR(__xludf.DUMMYFUNCTION("""COMPUTED_VALUE"""),1343.87)</f>
        <v>1343.87</v>
      </c>
      <c r="J51" s="2">
        <f>IFERROR(__xludf.DUMMYFUNCTION("""COMPUTED_VALUE"""),45364.66666666667)</f>
        <v>45364.66667</v>
      </c>
      <c r="K51" s="1">
        <f>IFERROR(__xludf.DUMMYFUNCTION("""COMPUTED_VALUE"""),1344.32)</f>
        <v>1344.32</v>
      </c>
      <c r="M51" s="2">
        <f>IFERROR(__xludf.DUMMYFUNCTION("""COMPUTED_VALUE"""),45364.66666666667)</f>
        <v>45364.66667</v>
      </c>
      <c r="N51" s="1">
        <f>IFERROR(__xludf.DUMMYFUNCTION("""COMPUTED_VALUE"""),9536377.0)</f>
        <v>9536377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IFERROR(__xludf.DUMMYFUNCTION("""COMPUTED_VALUE"""),1341.86)</f>
        <v>1341.86</v>
      </c>
      <c r="D52" s="2">
        <f>IFERROR(__xludf.DUMMYFUNCTION("""COMPUTED_VALUE"""),45365.66666666667)</f>
        <v>45365.66667</v>
      </c>
      <c r="E52" s="1">
        <f>IFERROR(__xludf.DUMMYFUNCTION("""COMPUTED_VALUE"""),1342.93)</f>
        <v>1342.93</v>
      </c>
      <c r="G52" s="2">
        <f>IFERROR(__xludf.DUMMYFUNCTION("""COMPUTED_VALUE"""),45365.66666666667)</f>
        <v>45365.66667</v>
      </c>
      <c r="H52" s="1">
        <f>IFERROR(__xludf.DUMMYFUNCTION("""COMPUTED_VALUE"""),1329.42)</f>
        <v>1329.42</v>
      </c>
      <c r="J52" s="2">
        <f>IFERROR(__xludf.DUMMYFUNCTION("""COMPUTED_VALUE"""),45365.66666666667)</f>
        <v>45365.66667</v>
      </c>
      <c r="K52" s="1">
        <f>IFERROR(__xludf.DUMMYFUNCTION("""COMPUTED_VALUE"""),1338.28)</f>
        <v>1338.28</v>
      </c>
      <c r="M52" s="2">
        <f>IFERROR(__xludf.DUMMYFUNCTION("""COMPUTED_VALUE"""),45365.66666666667)</f>
        <v>45365.66667</v>
      </c>
      <c r="N52" s="1">
        <f>IFERROR(__xludf.DUMMYFUNCTION("""COMPUTED_VALUE"""),1.0007163E7)</f>
        <v>10007163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IFERROR(__xludf.DUMMYFUNCTION("""COMPUTED_VALUE"""),1338.0)</f>
        <v>1338</v>
      </c>
      <c r="D53" s="2">
        <f>IFERROR(__xludf.DUMMYFUNCTION("""COMPUTED_VALUE"""),45366.66666666667)</f>
        <v>45366.66667</v>
      </c>
      <c r="E53" s="1">
        <f>IFERROR(__xludf.DUMMYFUNCTION("""COMPUTED_VALUE"""),1342.39)</f>
        <v>1342.39</v>
      </c>
      <c r="G53" s="2">
        <f>IFERROR(__xludf.DUMMYFUNCTION("""COMPUTED_VALUE"""),45366.66666666667)</f>
        <v>45366.66667</v>
      </c>
      <c r="H53" s="1">
        <f>IFERROR(__xludf.DUMMYFUNCTION("""COMPUTED_VALUE"""),1329.87)</f>
        <v>1329.87</v>
      </c>
      <c r="J53" s="2">
        <f>IFERROR(__xludf.DUMMYFUNCTION("""COMPUTED_VALUE"""),45366.66666666667)</f>
        <v>45366.66667</v>
      </c>
      <c r="K53" s="1">
        <f>IFERROR(__xludf.DUMMYFUNCTION("""COMPUTED_VALUE"""),1332.02)</f>
        <v>1332.02</v>
      </c>
      <c r="M53" s="2">
        <f>IFERROR(__xludf.DUMMYFUNCTION("""COMPUTED_VALUE"""),45366.66666666667)</f>
        <v>45366.66667</v>
      </c>
      <c r="N53" s="1">
        <f>IFERROR(__xludf.DUMMYFUNCTION("""COMPUTED_VALUE"""),2.7746434E7)</f>
        <v>27746434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IFERROR(__xludf.DUMMYFUNCTION("""COMPUTED_VALUE"""),1335.65)</f>
        <v>1335.65</v>
      </c>
      <c r="D54" s="2">
        <f>IFERROR(__xludf.DUMMYFUNCTION("""COMPUTED_VALUE"""),45369.66666666667)</f>
        <v>45369.66667</v>
      </c>
      <c r="E54" s="1">
        <f>IFERROR(__xludf.DUMMYFUNCTION("""COMPUTED_VALUE"""),1339.09)</f>
        <v>1339.09</v>
      </c>
      <c r="G54" s="2">
        <f>IFERROR(__xludf.DUMMYFUNCTION("""COMPUTED_VALUE"""),45369.66666666667)</f>
        <v>45369.66667</v>
      </c>
      <c r="H54" s="1">
        <f>IFERROR(__xludf.DUMMYFUNCTION("""COMPUTED_VALUE"""),1320.32)</f>
        <v>1320.32</v>
      </c>
      <c r="J54" s="2">
        <f>IFERROR(__xludf.DUMMYFUNCTION("""COMPUTED_VALUE"""),45369.66666666667)</f>
        <v>45369.66667</v>
      </c>
      <c r="K54" s="1">
        <f>IFERROR(__xludf.DUMMYFUNCTION("""COMPUTED_VALUE"""),1320.5)</f>
        <v>1320.5</v>
      </c>
      <c r="M54" s="2">
        <f>IFERROR(__xludf.DUMMYFUNCTION("""COMPUTED_VALUE"""),45369.66666666667)</f>
        <v>45369.66667</v>
      </c>
      <c r="N54" s="1">
        <f>IFERROR(__xludf.DUMMYFUNCTION("""COMPUTED_VALUE"""),1.0639606E7)</f>
        <v>10639606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IFERROR(__xludf.DUMMYFUNCTION("""COMPUTED_VALUE"""),1320.67)</f>
        <v>1320.67</v>
      </c>
      <c r="D55" s="2">
        <f>IFERROR(__xludf.DUMMYFUNCTION("""COMPUTED_VALUE"""),45370.66666666667)</f>
        <v>45370.66667</v>
      </c>
      <c r="E55" s="1">
        <f>IFERROR(__xludf.DUMMYFUNCTION("""COMPUTED_VALUE"""),1336.42)</f>
        <v>1336.42</v>
      </c>
      <c r="G55" s="2">
        <f>IFERROR(__xludf.DUMMYFUNCTION("""COMPUTED_VALUE"""),45370.66666666667)</f>
        <v>45370.66667</v>
      </c>
      <c r="H55" s="1">
        <f>IFERROR(__xludf.DUMMYFUNCTION("""COMPUTED_VALUE"""),1312.89)</f>
        <v>1312.89</v>
      </c>
      <c r="J55" s="2">
        <f>IFERROR(__xludf.DUMMYFUNCTION("""COMPUTED_VALUE"""),45370.66666666667)</f>
        <v>45370.66667</v>
      </c>
      <c r="K55" s="1">
        <f>IFERROR(__xludf.DUMMYFUNCTION("""COMPUTED_VALUE"""),1334.36)</f>
        <v>1334.36</v>
      </c>
      <c r="M55" s="2">
        <f>IFERROR(__xludf.DUMMYFUNCTION("""COMPUTED_VALUE"""),45370.66666666667)</f>
        <v>45370.66667</v>
      </c>
      <c r="N55" s="1">
        <f>IFERROR(__xludf.DUMMYFUNCTION("""COMPUTED_VALUE"""),9167985.0)</f>
        <v>9167985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IFERROR(__xludf.DUMMYFUNCTION("""COMPUTED_VALUE"""),1330.88)</f>
        <v>1330.88</v>
      </c>
      <c r="D56" s="2">
        <f>IFERROR(__xludf.DUMMYFUNCTION("""COMPUTED_VALUE"""),45371.66666666667)</f>
        <v>45371.66667</v>
      </c>
      <c r="E56" s="1">
        <f>IFERROR(__xludf.DUMMYFUNCTION("""COMPUTED_VALUE"""),1349.39)</f>
        <v>1349.39</v>
      </c>
      <c r="G56" s="2">
        <f>IFERROR(__xludf.DUMMYFUNCTION("""COMPUTED_VALUE"""),45371.66666666667)</f>
        <v>45371.66667</v>
      </c>
      <c r="H56" s="1">
        <f>IFERROR(__xludf.DUMMYFUNCTION("""COMPUTED_VALUE"""),1325.73)</f>
        <v>1325.73</v>
      </c>
      <c r="J56" s="2">
        <f>IFERROR(__xludf.DUMMYFUNCTION("""COMPUTED_VALUE"""),45371.66666666667)</f>
        <v>45371.66667</v>
      </c>
      <c r="K56" s="1">
        <f>IFERROR(__xludf.DUMMYFUNCTION("""COMPUTED_VALUE"""),1349.06)</f>
        <v>1349.06</v>
      </c>
      <c r="M56" s="2">
        <f>IFERROR(__xludf.DUMMYFUNCTION("""COMPUTED_VALUE"""),45371.66666666667)</f>
        <v>45371.66667</v>
      </c>
      <c r="N56" s="1">
        <f>IFERROR(__xludf.DUMMYFUNCTION("""COMPUTED_VALUE"""),7735933.0)</f>
        <v>7735933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IFERROR(__xludf.DUMMYFUNCTION("""COMPUTED_VALUE"""),1349.32)</f>
        <v>1349.32</v>
      </c>
      <c r="D57" s="2">
        <f>IFERROR(__xludf.DUMMYFUNCTION("""COMPUTED_VALUE"""),45372.66666666667)</f>
        <v>45372.66667</v>
      </c>
      <c r="E57" s="1">
        <f>IFERROR(__xludf.DUMMYFUNCTION("""COMPUTED_VALUE"""),1364.41)</f>
        <v>1364.41</v>
      </c>
      <c r="G57" s="2">
        <f>IFERROR(__xludf.DUMMYFUNCTION("""COMPUTED_VALUE"""),45372.66666666667)</f>
        <v>45372.66667</v>
      </c>
      <c r="H57" s="1">
        <f>IFERROR(__xludf.DUMMYFUNCTION("""COMPUTED_VALUE"""),1348.08)</f>
        <v>1348.08</v>
      </c>
      <c r="J57" s="2">
        <f>IFERROR(__xludf.DUMMYFUNCTION("""COMPUTED_VALUE"""),45372.66666666667)</f>
        <v>45372.66667</v>
      </c>
      <c r="K57" s="1">
        <f>IFERROR(__xludf.DUMMYFUNCTION("""COMPUTED_VALUE"""),1361.94)</f>
        <v>1361.94</v>
      </c>
      <c r="M57" s="2">
        <f>IFERROR(__xludf.DUMMYFUNCTION("""COMPUTED_VALUE"""),45372.66666666667)</f>
        <v>45372.66667</v>
      </c>
      <c r="N57" s="1">
        <f>IFERROR(__xludf.DUMMYFUNCTION("""COMPUTED_VALUE"""),1.1810294E7)</f>
        <v>11810294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IFERROR(__xludf.DUMMYFUNCTION("""COMPUTED_VALUE"""),1396.33)</f>
        <v>1396.33</v>
      </c>
      <c r="D58" s="2">
        <f>IFERROR(__xludf.DUMMYFUNCTION("""COMPUTED_VALUE"""),45373.66666666667)</f>
        <v>45373.66667</v>
      </c>
      <c r="E58" s="1">
        <f>IFERROR(__xludf.DUMMYFUNCTION("""COMPUTED_VALUE"""),1420.29)</f>
        <v>1420.29</v>
      </c>
      <c r="G58" s="2">
        <f>IFERROR(__xludf.DUMMYFUNCTION("""COMPUTED_VALUE"""),45373.66666666667)</f>
        <v>45373.66667</v>
      </c>
      <c r="H58" s="1">
        <f>IFERROR(__xludf.DUMMYFUNCTION("""COMPUTED_VALUE"""),1392.22)</f>
        <v>1392.22</v>
      </c>
      <c r="J58" s="2">
        <f>IFERROR(__xludf.DUMMYFUNCTION("""COMPUTED_VALUE"""),45373.66666666667)</f>
        <v>45373.66667</v>
      </c>
      <c r="K58" s="1">
        <f>IFERROR(__xludf.DUMMYFUNCTION("""COMPUTED_VALUE"""),1396.3)</f>
        <v>1396.3</v>
      </c>
      <c r="M58" s="2">
        <f>IFERROR(__xludf.DUMMYFUNCTION("""COMPUTED_VALUE"""),45373.66666666667)</f>
        <v>45373.66667</v>
      </c>
      <c r="N58" s="1">
        <f>IFERROR(__xludf.DUMMYFUNCTION("""COMPUTED_VALUE"""),1.4861786E7)</f>
        <v>14861786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IFERROR(__xludf.DUMMYFUNCTION("""COMPUTED_VALUE"""),1396.33)</f>
        <v>1396.33</v>
      </c>
      <c r="D59" s="2">
        <f>IFERROR(__xludf.DUMMYFUNCTION("""COMPUTED_VALUE"""),45376.66666666667)</f>
        <v>45376.66667</v>
      </c>
      <c r="E59" s="1">
        <f>IFERROR(__xludf.DUMMYFUNCTION("""COMPUTED_VALUE"""),1396.33)</f>
        <v>1396.33</v>
      </c>
      <c r="G59" s="2">
        <f>IFERROR(__xludf.DUMMYFUNCTION("""COMPUTED_VALUE"""),45376.66666666667)</f>
        <v>45376.66667</v>
      </c>
      <c r="H59" s="1">
        <f>IFERROR(__xludf.DUMMYFUNCTION("""COMPUTED_VALUE"""),1380.89)</f>
        <v>1380.89</v>
      </c>
      <c r="J59" s="2">
        <f>IFERROR(__xludf.DUMMYFUNCTION("""COMPUTED_VALUE"""),45376.66666666667)</f>
        <v>45376.66667</v>
      </c>
      <c r="K59" s="1">
        <f>IFERROR(__xludf.DUMMYFUNCTION("""COMPUTED_VALUE"""),1394.12)</f>
        <v>1394.12</v>
      </c>
      <c r="M59" s="2">
        <f>IFERROR(__xludf.DUMMYFUNCTION("""COMPUTED_VALUE"""),45376.66666666667)</f>
        <v>45376.66667</v>
      </c>
      <c r="N59" s="1">
        <f>IFERROR(__xludf.DUMMYFUNCTION("""COMPUTED_VALUE"""),1.1069873E7)</f>
        <v>11069873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IFERROR(__xludf.DUMMYFUNCTION("""COMPUTED_VALUE"""),1395.19)</f>
        <v>1395.19</v>
      </c>
      <c r="D60" s="2">
        <f>IFERROR(__xludf.DUMMYFUNCTION("""COMPUTED_VALUE"""),45377.66666666667)</f>
        <v>45377.66667</v>
      </c>
      <c r="E60" s="1">
        <f>IFERROR(__xludf.DUMMYFUNCTION("""COMPUTED_VALUE"""),1403.93)</f>
        <v>1403.93</v>
      </c>
      <c r="G60" s="2">
        <f>IFERROR(__xludf.DUMMYFUNCTION("""COMPUTED_VALUE"""),45377.66666666667)</f>
        <v>45377.66667</v>
      </c>
      <c r="H60" s="1">
        <f>IFERROR(__xludf.DUMMYFUNCTION("""COMPUTED_VALUE"""),1337.34)</f>
        <v>1337.34</v>
      </c>
      <c r="J60" s="2">
        <f>IFERROR(__xludf.DUMMYFUNCTION("""COMPUTED_VALUE"""),45377.66666666667)</f>
        <v>45377.66667</v>
      </c>
      <c r="K60" s="1">
        <f>IFERROR(__xludf.DUMMYFUNCTION("""COMPUTED_VALUE"""),1340.87)</f>
        <v>1340.87</v>
      </c>
      <c r="M60" s="2">
        <f>IFERROR(__xludf.DUMMYFUNCTION("""COMPUTED_VALUE"""),45377.66666666667)</f>
        <v>45377.66667</v>
      </c>
      <c r="N60" s="1">
        <f>IFERROR(__xludf.DUMMYFUNCTION("""COMPUTED_VALUE"""),2.6644173E7)</f>
        <v>26644173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IFERROR(__xludf.DUMMYFUNCTION("""COMPUTED_VALUE"""),1345.47)</f>
        <v>1345.47</v>
      </c>
      <c r="D61" s="2">
        <f>IFERROR(__xludf.DUMMYFUNCTION("""COMPUTED_VALUE"""),45378.66666666667)</f>
        <v>45378.66667</v>
      </c>
      <c r="E61" s="1">
        <f>IFERROR(__xludf.DUMMYFUNCTION("""COMPUTED_VALUE"""),1362.19)</f>
        <v>1362.19</v>
      </c>
      <c r="G61" s="2">
        <f>IFERROR(__xludf.DUMMYFUNCTION("""COMPUTED_VALUE"""),45378.66666666667)</f>
        <v>45378.66667</v>
      </c>
      <c r="H61" s="1">
        <f>IFERROR(__xludf.DUMMYFUNCTION("""COMPUTED_VALUE"""),1341.6)</f>
        <v>1341.6</v>
      </c>
      <c r="J61" s="2">
        <f>IFERROR(__xludf.DUMMYFUNCTION("""COMPUTED_VALUE"""),45378.66666666667)</f>
        <v>45378.66667</v>
      </c>
      <c r="K61" s="1">
        <f>IFERROR(__xludf.DUMMYFUNCTION("""COMPUTED_VALUE"""),1359.85)</f>
        <v>1359.85</v>
      </c>
      <c r="M61" s="2">
        <f>IFERROR(__xludf.DUMMYFUNCTION("""COMPUTED_VALUE"""),45378.66666666667)</f>
        <v>45378.66667</v>
      </c>
      <c r="N61" s="1">
        <f>IFERROR(__xludf.DUMMYFUNCTION("""COMPUTED_VALUE"""),1.225733E7)</f>
        <v>12257330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IFERROR(__xludf.DUMMYFUNCTION("""COMPUTED_VALUE"""),1360.19)</f>
        <v>1360.19</v>
      </c>
      <c r="D62" s="2">
        <f>IFERROR(__xludf.DUMMYFUNCTION("""COMPUTED_VALUE"""),45379.66666666667)</f>
        <v>45379.66667</v>
      </c>
      <c r="E62" s="1">
        <f>IFERROR(__xludf.DUMMYFUNCTION("""COMPUTED_VALUE"""),1375.12)</f>
        <v>1375.12</v>
      </c>
      <c r="G62" s="2">
        <f>IFERROR(__xludf.DUMMYFUNCTION("""COMPUTED_VALUE"""),45379.66666666667)</f>
        <v>45379.66667</v>
      </c>
      <c r="H62" s="1">
        <f>IFERROR(__xludf.DUMMYFUNCTION("""COMPUTED_VALUE"""),1358.4)</f>
        <v>1358.4</v>
      </c>
      <c r="J62" s="2">
        <f>IFERROR(__xludf.DUMMYFUNCTION("""COMPUTED_VALUE"""),45379.66666666667)</f>
        <v>45379.66667</v>
      </c>
      <c r="K62" s="1">
        <f>IFERROR(__xludf.DUMMYFUNCTION("""COMPUTED_VALUE"""),1371.53)</f>
        <v>1371.53</v>
      </c>
      <c r="M62" s="2">
        <f>IFERROR(__xludf.DUMMYFUNCTION("""COMPUTED_VALUE"""),45379.66666666667)</f>
        <v>45379.66667</v>
      </c>
      <c r="N62" s="1">
        <f>IFERROR(__xludf.DUMMYFUNCTION("""COMPUTED_VALUE"""),1.0939206E7)</f>
        <v>10939206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IFERROR(__xludf.DUMMYFUNCTION("""COMPUTED_VALUE"""),1362.32)</f>
        <v>1362.32</v>
      </c>
      <c r="D63" s="2">
        <f>IFERROR(__xludf.DUMMYFUNCTION("""COMPUTED_VALUE"""),45383.66666666667)</f>
        <v>45383.66667</v>
      </c>
      <c r="E63" s="1">
        <f>IFERROR(__xludf.DUMMYFUNCTION("""COMPUTED_VALUE"""),1371.1)</f>
        <v>1371.1</v>
      </c>
      <c r="G63" s="2">
        <f>IFERROR(__xludf.DUMMYFUNCTION("""COMPUTED_VALUE"""),45383.66666666667)</f>
        <v>45383.66667</v>
      </c>
      <c r="H63" s="1">
        <f>IFERROR(__xludf.DUMMYFUNCTION("""COMPUTED_VALUE"""),1342.88)</f>
        <v>1342.88</v>
      </c>
      <c r="J63" s="2">
        <f>IFERROR(__xludf.DUMMYFUNCTION("""COMPUTED_VALUE"""),45383.66666666667)</f>
        <v>45383.66667</v>
      </c>
      <c r="K63" s="1">
        <f>IFERROR(__xludf.DUMMYFUNCTION("""COMPUTED_VALUE"""),1346.59)</f>
        <v>1346.59</v>
      </c>
      <c r="M63" s="2">
        <f>IFERROR(__xludf.DUMMYFUNCTION("""COMPUTED_VALUE"""),45383.66666666667)</f>
        <v>45383.66667</v>
      </c>
      <c r="N63" s="1">
        <f>IFERROR(__xludf.DUMMYFUNCTION("""COMPUTED_VALUE"""),1.1462754E7)</f>
        <v>11462754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IFERROR(__xludf.DUMMYFUNCTION("""COMPUTED_VALUE"""),1345.6)</f>
        <v>1345.6</v>
      </c>
      <c r="D64" s="2">
        <f>IFERROR(__xludf.DUMMYFUNCTION("""COMPUTED_VALUE"""),45384.66666666667)</f>
        <v>45384.66667</v>
      </c>
      <c r="E64" s="1">
        <f>IFERROR(__xludf.DUMMYFUNCTION("""COMPUTED_VALUE"""),1357.94)</f>
        <v>1357.94</v>
      </c>
      <c r="G64" s="2">
        <f>IFERROR(__xludf.DUMMYFUNCTION("""COMPUTED_VALUE"""),45384.66666666667)</f>
        <v>45384.66667</v>
      </c>
      <c r="H64" s="1">
        <f>IFERROR(__xludf.DUMMYFUNCTION("""COMPUTED_VALUE"""),1339.77)</f>
        <v>1339.77</v>
      </c>
      <c r="J64" s="2">
        <f>IFERROR(__xludf.DUMMYFUNCTION("""COMPUTED_VALUE"""),45384.66666666667)</f>
        <v>45384.66667</v>
      </c>
      <c r="K64" s="1">
        <f>IFERROR(__xludf.DUMMYFUNCTION("""COMPUTED_VALUE"""),1343.45)</f>
        <v>1343.45</v>
      </c>
      <c r="M64" s="2">
        <f>IFERROR(__xludf.DUMMYFUNCTION("""COMPUTED_VALUE"""),45384.66666666667)</f>
        <v>45384.66667</v>
      </c>
      <c r="N64" s="1">
        <f>IFERROR(__xludf.DUMMYFUNCTION("""COMPUTED_VALUE"""),1.047067E7)</f>
        <v>10470670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IFERROR(__xludf.DUMMYFUNCTION("""COMPUTED_VALUE"""),1344.13)</f>
        <v>1344.13</v>
      </c>
      <c r="D65" s="2">
        <f>IFERROR(__xludf.DUMMYFUNCTION("""COMPUTED_VALUE"""),45385.66666666667)</f>
        <v>45385.66667</v>
      </c>
      <c r="E65" s="1">
        <f>IFERROR(__xludf.DUMMYFUNCTION("""COMPUTED_VALUE"""),1364.38)</f>
        <v>1364.38</v>
      </c>
      <c r="G65" s="2">
        <f>IFERROR(__xludf.DUMMYFUNCTION("""COMPUTED_VALUE"""),45385.66666666667)</f>
        <v>45385.66667</v>
      </c>
      <c r="H65" s="1">
        <f>IFERROR(__xludf.DUMMYFUNCTION("""COMPUTED_VALUE"""),1344.13)</f>
        <v>1344.13</v>
      </c>
      <c r="J65" s="2">
        <f>IFERROR(__xludf.DUMMYFUNCTION("""COMPUTED_VALUE"""),45385.66666666667)</f>
        <v>45385.66667</v>
      </c>
      <c r="K65" s="1">
        <f>IFERROR(__xludf.DUMMYFUNCTION("""COMPUTED_VALUE"""),1362.74)</f>
        <v>1362.74</v>
      </c>
      <c r="M65" s="2">
        <f>IFERROR(__xludf.DUMMYFUNCTION("""COMPUTED_VALUE"""),45385.66666666667)</f>
        <v>45385.66667</v>
      </c>
      <c r="N65" s="1">
        <f>IFERROR(__xludf.DUMMYFUNCTION("""COMPUTED_VALUE"""),8878605.0)</f>
        <v>8878605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IFERROR(__xludf.DUMMYFUNCTION("""COMPUTED_VALUE"""),1366.16)</f>
        <v>1366.16</v>
      </c>
      <c r="D66" s="2">
        <f>IFERROR(__xludf.DUMMYFUNCTION("""COMPUTED_VALUE"""),45386.66666666667)</f>
        <v>45386.66667</v>
      </c>
      <c r="E66" s="1">
        <f>IFERROR(__xludf.DUMMYFUNCTION("""COMPUTED_VALUE"""),1376.74)</f>
        <v>1376.74</v>
      </c>
      <c r="G66" s="2">
        <f>IFERROR(__xludf.DUMMYFUNCTION("""COMPUTED_VALUE"""),45386.66666666667)</f>
        <v>45386.66667</v>
      </c>
      <c r="H66" s="1">
        <f>IFERROR(__xludf.DUMMYFUNCTION("""COMPUTED_VALUE"""),1340.74)</f>
        <v>1340.74</v>
      </c>
      <c r="J66" s="2">
        <f>IFERROR(__xludf.DUMMYFUNCTION("""COMPUTED_VALUE"""),45386.66666666667)</f>
        <v>45386.66667</v>
      </c>
      <c r="K66" s="1">
        <f>IFERROR(__xludf.DUMMYFUNCTION("""COMPUTED_VALUE"""),1345.25)</f>
        <v>1345.25</v>
      </c>
      <c r="M66" s="2">
        <f>IFERROR(__xludf.DUMMYFUNCTION("""COMPUTED_VALUE"""),45386.66666666667)</f>
        <v>45386.66667</v>
      </c>
      <c r="N66" s="1">
        <f>IFERROR(__xludf.DUMMYFUNCTION("""COMPUTED_VALUE"""),7773797.0)</f>
        <v>7773797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IFERROR(__xludf.DUMMYFUNCTION("""COMPUTED_VALUE"""),1345.27)</f>
        <v>1345.27</v>
      </c>
      <c r="D67" s="2">
        <f>IFERROR(__xludf.DUMMYFUNCTION("""COMPUTED_VALUE"""),45387.66666666667)</f>
        <v>45387.66667</v>
      </c>
      <c r="E67" s="1">
        <f>IFERROR(__xludf.DUMMYFUNCTION("""COMPUTED_VALUE"""),1353.86)</f>
        <v>1353.86</v>
      </c>
      <c r="G67" s="2">
        <f>IFERROR(__xludf.DUMMYFUNCTION("""COMPUTED_VALUE"""),45387.66666666667)</f>
        <v>45387.66667</v>
      </c>
      <c r="H67" s="1">
        <f>IFERROR(__xludf.DUMMYFUNCTION("""COMPUTED_VALUE"""),1333.4)</f>
        <v>1333.4</v>
      </c>
      <c r="J67" s="2">
        <f>IFERROR(__xludf.DUMMYFUNCTION("""COMPUTED_VALUE"""),45387.66666666667)</f>
        <v>45387.66667</v>
      </c>
      <c r="K67" s="1">
        <f>IFERROR(__xludf.DUMMYFUNCTION("""COMPUTED_VALUE"""),1350.64)</f>
        <v>1350.64</v>
      </c>
      <c r="M67" s="2">
        <f>IFERROR(__xludf.DUMMYFUNCTION("""COMPUTED_VALUE"""),45387.66666666667)</f>
        <v>45387.66667</v>
      </c>
      <c r="N67" s="1">
        <f>IFERROR(__xludf.DUMMYFUNCTION("""COMPUTED_VALUE"""),7686735.0)</f>
        <v>7686735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IFERROR(__xludf.DUMMYFUNCTION("""COMPUTED_VALUE"""),1353.34)</f>
        <v>1353.34</v>
      </c>
      <c r="D68" s="2">
        <f>IFERROR(__xludf.DUMMYFUNCTION("""COMPUTED_VALUE"""),45390.66666666667)</f>
        <v>45390.66667</v>
      </c>
      <c r="E68" s="1">
        <f>IFERROR(__xludf.DUMMYFUNCTION("""COMPUTED_VALUE"""),1359.54)</f>
        <v>1359.54</v>
      </c>
      <c r="G68" s="2">
        <f>IFERROR(__xludf.DUMMYFUNCTION("""COMPUTED_VALUE"""),45390.66666666667)</f>
        <v>45390.66667</v>
      </c>
      <c r="H68" s="1">
        <f>IFERROR(__xludf.DUMMYFUNCTION("""COMPUTED_VALUE"""),1349.25)</f>
        <v>1349.25</v>
      </c>
      <c r="J68" s="2">
        <f>IFERROR(__xludf.DUMMYFUNCTION("""COMPUTED_VALUE"""),45390.66666666667)</f>
        <v>45390.66667</v>
      </c>
      <c r="K68" s="1">
        <f>IFERROR(__xludf.DUMMYFUNCTION("""COMPUTED_VALUE"""),1349.62)</f>
        <v>1349.62</v>
      </c>
      <c r="M68" s="2">
        <f>IFERROR(__xludf.DUMMYFUNCTION("""COMPUTED_VALUE"""),45390.66666666667)</f>
        <v>45390.66667</v>
      </c>
      <c r="N68" s="1">
        <f>IFERROR(__xludf.DUMMYFUNCTION("""COMPUTED_VALUE"""),7764444.0)</f>
        <v>7764444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IFERROR(__xludf.DUMMYFUNCTION("""COMPUTED_VALUE"""),1349.91)</f>
        <v>1349.91</v>
      </c>
      <c r="D69" s="2">
        <f>IFERROR(__xludf.DUMMYFUNCTION("""COMPUTED_VALUE"""),45391.66666666667)</f>
        <v>45391.66667</v>
      </c>
      <c r="E69" s="1">
        <f>IFERROR(__xludf.DUMMYFUNCTION("""COMPUTED_VALUE"""),1357.94)</f>
        <v>1357.94</v>
      </c>
      <c r="G69" s="2">
        <f>IFERROR(__xludf.DUMMYFUNCTION("""COMPUTED_VALUE"""),45391.66666666667)</f>
        <v>45391.66667</v>
      </c>
      <c r="H69" s="1">
        <f>IFERROR(__xludf.DUMMYFUNCTION("""COMPUTED_VALUE"""),1345.55)</f>
        <v>1345.55</v>
      </c>
      <c r="J69" s="2">
        <f>IFERROR(__xludf.DUMMYFUNCTION("""COMPUTED_VALUE"""),45391.66666666667)</f>
        <v>45391.66667</v>
      </c>
      <c r="K69" s="1">
        <f>IFERROR(__xludf.DUMMYFUNCTION("""COMPUTED_VALUE"""),1357.13)</f>
        <v>1357.13</v>
      </c>
      <c r="M69" s="2">
        <f>IFERROR(__xludf.DUMMYFUNCTION("""COMPUTED_VALUE"""),45391.66666666667)</f>
        <v>45391.66667</v>
      </c>
      <c r="N69" s="1">
        <f>IFERROR(__xludf.DUMMYFUNCTION("""COMPUTED_VALUE"""),7120339.0)</f>
        <v>7120339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IFERROR(__xludf.DUMMYFUNCTION("""COMPUTED_VALUE"""),1356.81)</f>
        <v>1356.81</v>
      </c>
      <c r="D70" s="2">
        <f>IFERROR(__xludf.DUMMYFUNCTION("""COMPUTED_VALUE"""),45392.66666666667)</f>
        <v>45392.66667</v>
      </c>
      <c r="E70" s="1">
        <f>IFERROR(__xludf.DUMMYFUNCTION("""COMPUTED_VALUE"""),1356.81)</f>
        <v>1356.81</v>
      </c>
      <c r="G70" s="2">
        <f>IFERROR(__xludf.DUMMYFUNCTION("""COMPUTED_VALUE"""),45392.66666666667)</f>
        <v>45392.66667</v>
      </c>
      <c r="H70" s="1">
        <f>IFERROR(__xludf.DUMMYFUNCTION("""COMPUTED_VALUE"""),1317.39)</f>
        <v>1317.39</v>
      </c>
      <c r="J70" s="2">
        <f>IFERROR(__xludf.DUMMYFUNCTION("""COMPUTED_VALUE"""),45392.66666666667)</f>
        <v>45392.66667</v>
      </c>
      <c r="K70" s="1">
        <f>IFERROR(__xludf.DUMMYFUNCTION("""COMPUTED_VALUE"""),1326.37)</f>
        <v>1326.37</v>
      </c>
      <c r="M70" s="2">
        <f>IFERROR(__xludf.DUMMYFUNCTION("""COMPUTED_VALUE"""),45392.66666666667)</f>
        <v>45392.66667</v>
      </c>
      <c r="N70" s="1">
        <f>IFERROR(__xludf.DUMMYFUNCTION("""COMPUTED_VALUE"""),1.0095093E7)</f>
        <v>10095093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IFERROR(__xludf.DUMMYFUNCTION("""COMPUTED_VALUE"""),1327.05)</f>
        <v>1327.05</v>
      </c>
      <c r="D71" s="2">
        <f>IFERROR(__xludf.DUMMYFUNCTION("""COMPUTED_VALUE"""),45393.66666666667)</f>
        <v>45393.66667</v>
      </c>
      <c r="E71" s="1">
        <f>IFERROR(__xludf.DUMMYFUNCTION("""COMPUTED_VALUE"""),1341.57)</f>
        <v>1341.57</v>
      </c>
      <c r="G71" s="2">
        <f>IFERROR(__xludf.DUMMYFUNCTION("""COMPUTED_VALUE"""),45393.66666666667)</f>
        <v>45393.66667</v>
      </c>
      <c r="H71" s="1">
        <f>IFERROR(__xludf.DUMMYFUNCTION("""COMPUTED_VALUE"""),1326.44)</f>
        <v>1326.44</v>
      </c>
      <c r="J71" s="2">
        <f>IFERROR(__xludf.DUMMYFUNCTION("""COMPUTED_VALUE"""),45393.66666666667)</f>
        <v>45393.66667</v>
      </c>
      <c r="K71" s="1">
        <f>IFERROR(__xludf.DUMMYFUNCTION("""COMPUTED_VALUE"""),1339.07)</f>
        <v>1339.07</v>
      </c>
      <c r="M71" s="2">
        <f>IFERROR(__xludf.DUMMYFUNCTION("""COMPUTED_VALUE"""),45393.66666666667)</f>
        <v>45393.66667</v>
      </c>
      <c r="N71" s="1">
        <f>IFERROR(__xludf.DUMMYFUNCTION("""COMPUTED_VALUE"""),6015584.0)</f>
        <v>6015584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IFERROR(__xludf.DUMMYFUNCTION("""COMPUTED_VALUE"""),1338.14)</f>
        <v>1338.14</v>
      </c>
      <c r="D72" s="2">
        <f>IFERROR(__xludf.DUMMYFUNCTION("""COMPUTED_VALUE"""),45394.66666666667)</f>
        <v>45394.66667</v>
      </c>
      <c r="E72" s="1">
        <f>IFERROR(__xludf.DUMMYFUNCTION("""COMPUTED_VALUE"""),1338.14)</f>
        <v>1338.14</v>
      </c>
      <c r="G72" s="2">
        <f>IFERROR(__xludf.DUMMYFUNCTION("""COMPUTED_VALUE"""),45394.66666666667)</f>
        <v>45394.66667</v>
      </c>
      <c r="H72" s="1">
        <f>IFERROR(__xludf.DUMMYFUNCTION("""COMPUTED_VALUE"""),1304.65)</f>
        <v>1304.65</v>
      </c>
      <c r="J72" s="2">
        <f>IFERROR(__xludf.DUMMYFUNCTION("""COMPUTED_VALUE"""),45394.66666666667)</f>
        <v>45394.66667</v>
      </c>
      <c r="K72" s="1">
        <f>IFERROR(__xludf.DUMMYFUNCTION("""COMPUTED_VALUE"""),1309.87)</f>
        <v>1309.87</v>
      </c>
      <c r="M72" s="2">
        <f>IFERROR(__xludf.DUMMYFUNCTION("""COMPUTED_VALUE"""),45394.66666666667)</f>
        <v>45394.66667</v>
      </c>
      <c r="N72" s="1">
        <f>IFERROR(__xludf.DUMMYFUNCTION("""COMPUTED_VALUE"""),7839056.0)</f>
        <v>7839056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IFERROR(__xludf.DUMMYFUNCTION("""COMPUTED_VALUE"""),1310.54)</f>
        <v>1310.54</v>
      </c>
      <c r="D73" s="2">
        <f>IFERROR(__xludf.DUMMYFUNCTION("""COMPUTED_VALUE"""),45397.66666666667)</f>
        <v>45397.66667</v>
      </c>
      <c r="E73" s="1">
        <f>IFERROR(__xludf.DUMMYFUNCTION("""COMPUTED_VALUE"""),1324.61)</f>
        <v>1324.61</v>
      </c>
      <c r="G73" s="2">
        <f>IFERROR(__xludf.DUMMYFUNCTION("""COMPUTED_VALUE"""),45397.66666666667)</f>
        <v>45397.66667</v>
      </c>
      <c r="H73" s="1">
        <f>IFERROR(__xludf.DUMMYFUNCTION("""COMPUTED_VALUE"""),1296.88)</f>
        <v>1296.88</v>
      </c>
      <c r="J73" s="2">
        <f>IFERROR(__xludf.DUMMYFUNCTION("""COMPUTED_VALUE"""),45397.66666666667)</f>
        <v>45397.66667</v>
      </c>
      <c r="K73" s="1">
        <f>IFERROR(__xludf.DUMMYFUNCTION("""COMPUTED_VALUE"""),1305.4)</f>
        <v>1305.4</v>
      </c>
      <c r="M73" s="2">
        <f>IFERROR(__xludf.DUMMYFUNCTION("""COMPUTED_VALUE"""),45397.66666666667)</f>
        <v>45397.66667</v>
      </c>
      <c r="N73" s="1">
        <f>IFERROR(__xludf.DUMMYFUNCTION("""COMPUTED_VALUE"""),7306880.0)</f>
        <v>7306880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IFERROR(__xludf.DUMMYFUNCTION("""COMPUTED_VALUE"""),1303.98)</f>
        <v>1303.98</v>
      </c>
      <c r="D74" s="2">
        <f>IFERROR(__xludf.DUMMYFUNCTION("""COMPUTED_VALUE"""),45398.66666666667)</f>
        <v>45398.66667</v>
      </c>
      <c r="E74" s="1">
        <f>IFERROR(__xludf.DUMMYFUNCTION("""COMPUTED_VALUE"""),1303.98)</f>
        <v>1303.98</v>
      </c>
      <c r="G74" s="2">
        <f>IFERROR(__xludf.DUMMYFUNCTION("""COMPUTED_VALUE"""),45398.66666666667)</f>
        <v>45398.66667</v>
      </c>
      <c r="H74" s="1">
        <f>IFERROR(__xludf.DUMMYFUNCTION("""COMPUTED_VALUE"""),1287.57)</f>
        <v>1287.57</v>
      </c>
      <c r="J74" s="2">
        <f>IFERROR(__xludf.DUMMYFUNCTION("""COMPUTED_VALUE"""),45398.66666666667)</f>
        <v>45398.66667</v>
      </c>
      <c r="K74" s="1">
        <f>IFERROR(__xludf.DUMMYFUNCTION("""COMPUTED_VALUE"""),1291.19)</f>
        <v>1291.19</v>
      </c>
      <c r="M74" s="2">
        <f>IFERROR(__xludf.DUMMYFUNCTION("""COMPUTED_VALUE"""),45398.66666666667)</f>
        <v>45398.66667</v>
      </c>
      <c r="N74" s="1">
        <f>IFERROR(__xludf.DUMMYFUNCTION("""COMPUTED_VALUE"""),9235288.0)</f>
        <v>9235288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IFERROR(__xludf.DUMMYFUNCTION("""COMPUTED_VALUE"""),1290.4)</f>
        <v>1290.4</v>
      </c>
      <c r="D75" s="2">
        <f>IFERROR(__xludf.DUMMYFUNCTION("""COMPUTED_VALUE"""),45399.66666666667)</f>
        <v>45399.66667</v>
      </c>
      <c r="E75" s="1">
        <f>IFERROR(__xludf.DUMMYFUNCTION("""COMPUTED_VALUE"""),1292.3)</f>
        <v>1292.3</v>
      </c>
      <c r="G75" s="2">
        <f>IFERROR(__xludf.DUMMYFUNCTION("""COMPUTED_VALUE"""),45399.66666666667)</f>
        <v>45399.66667</v>
      </c>
      <c r="H75" s="1">
        <f>IFERROR(__xludf.DUMMYFUNCTION("""COMPUTED_VALUE"""),1278.99)</f>
        <v>1278.99</v>
      </c>
      <c r="J75" s="2">
        <f>IFERROR(__xludf.DUMMYFUNCTION("""COMPUTED_VALUE"""),45399.66666666667)</f>
        <v>45399.66667</v>
      </c>
      <c r="K75" s="1">
        <f>IFERROR(__xludf.DUMMYFUNCTION("""COMPUTED_VALUE"""),1283.85)</f>
        <v>1283.85</v>
      </c>
      <c r="M75" s="2">
        <f>IFERROR(__xludf.DUMMYFUNCTION("""COMPUTED_VALUE"""),45399.66666666667)</f>
        <v>45399.66667</v>
      </c>
      <c r="N75" s="1">
        <f>IFERROR(__xludf.DUMMYFUNCTION("""COMPUTED_VALUE"""),9369584.0)</f>
        <v>9369584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IFERROR(__xludf.DUMMYFUNCTION("""COMPUTED_VALUE"""),1284.63)</f>
        <v>1284.63</v>
      </c>
      <c r="D76" s="2">
        <f>IFERROR(__xludf.DUMMYFUNCTION("""COMPUTED_VALUE"""),45400.66666666667)</f>
        <v>45400.66667</v>
      </c>
      <c r="E76" s="1">
        <f>IFERROR(__xludf.DUMMYFUNCTION("""COMPUTED_VALUE"""),1291.84)</f>
        <v>1291.84</v>
      </c>
      <c r="G76" s="2">
        <f>IFERROR(__xludf.DUMMYFUNCTION("""COMPUTED_VALUE"""),45400.66666666667)</f>
        <v>45400.66667</v>
      </c>
      <c r="H76" s="1">
        <f>IFERROR(__xludf.DUMMYFUNCTION("""COMPUTED_VALUE"""),1281.27)</f>
        <v>1281.27</v>
      </c>
      <c r="J76" s="2">
        <f>IFERROR(__xludf.DUMMYFUNCTION("""COMPUTED_VALUE"""),45400.66666666667)</f>
        <v>45400.66667</v>
      </c>
      <c r="K76" s="1">
        <f>IFERROR(__xludf.DUMMYFUNCTION("""COMPUTED_VALUE"""),1287.34)</f>
        <v>1287.34</v>
      </c>
      <c r="M76" s="2">
        <f>IFERROR(__xludf.DUMMYFUNCTION("""COMPUTED_VALUE"""),45400.66666666667)</f>
        <v>45400.66667</v>
      </c>
      <c r="N76" s="1">
        <f>IFERROR(__xludf.DUMMYFUNCTION("""COMPUTED_VALUE"""),7705556.0)</f>
        <v>7705556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IFERROR(__xludf.DUMMYFUNCTION("""COMPUTED_VALUE"""),1288.32)</f>
        <v>1288.32</v>
      </c>
      <c r="D77" s="2">
        <f>IFERROR(__xludf.DUMMYFUNCTION("""COMPUTED_VALUE"""),45401.66666666667)</f>
        <v>45401.66667</v>
      </c>
      <c r="E77" s="1">
        <f>IFERROR(__xludf.DUMMYFUNCTION("""COMPUTED_VALUE"""),1304.01)</f>
        <v>1304.01</v>
      </c>
      <c r="G77" s="2">
        <f>IFERROR(__xludf.DUMMYFUNCTION("""COMPUTED_VALUE"""),45401.66666666667)</f>
        <v>45401.66667</v>
      </c>
      <c r="H77" s="1">
        <f>IFERROR(__xludf.DUMMYFUNCTION("""COMPUTED_VALUE"""),1288.32)</f>
        <v>1288.32</v>
      </c>
      <c r="J77" s="2">
        <f>IFERROR(__xludf.DUMMYFUNCTION("""COMPUTED_VALUE"""),45401.66666666667)</f>
        <v>45401.66667</v>
      </c>
      <c r="K77" s="1">
        <f>IFERROR(__xludf.DUMMYFUNCTION("""COMPUTED_VALUE"""),1295.13)</f>
        <v>1295.13</v>
      </c>
      <c r="M77" s="2">
        <f>IFERROR(__xludf.DUMMYFUNCTION("""COMPUTED_VALUE"""),45401.66666666667)</f>
        <v>45401.66667</v>
      </c>
      <c r="N77" s="1">
        <f>IFERROR(__xludf.DUMMYFUNCTION("""COMPUTED_VALUE"""),1.2863867E7)</f>
        <v>12863867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IFERROR(__xludf.DUMMYFUNCTION("""COMPUTED_VALUE"""),1298.69)</f>
        <v>1298.69</v>
      </c>
      <c r="D78" s="2">
        <f>IFERROR(__xludf.DUMMYFUNCTION("""COMPUTED_VALUE"""),45404.66666666667)</f>
        <v>45404.66667</v>
      </c>
      <c r="E78" s="1">
        <f>IFERROR(__xludf.DUMMYFUNCTION("""COMPUTED_VALUE"""),1318.69)</f>
        <v>1318.69</v>
      </c>
      <c r="G78" s="2">
        <f>IFERROR(__xludf.DUMMYFUNCTION("""COMPUTED_VALUE"""),45404.66666666667)</f>
        <v>45404.66667</v>
      </c>
      <c r="H78" s="1">
        <f>IFERROR(__xludf.DUMMYFUNCTION("""COMPUTED_VALUE"""),1294.58)</f>
        <v>1294.58</v>
      </c>
      <c r="J78" s="2">
        <f>IFERROR(__xludf.DUMMYFUNCTION("""COMPUTED_VALUE"""),45404.66666666667)</f>
        <v>45404.66667</v>
      </c>
      <c r="K78" s="1">
        <f>IFERROR(__xludf.DUMMYFUNCTION("""COMPUTED_VALUE"""),1311.49)</f>
        <v>1311.49</v>
      </c>
      <c r="M78" s="2">
        <f>IFERROR(__xludf.DUMMYFUNCTION("""COMPUTED_VALUE"""),45404.66666666667)</f>
        <v>45404.66667</v>
      </c>
      <c r="N78" s="1">
        <f>IFERROR(__xludf.DUMMYFUNCTION("""COMPUTED_VALUE"""),8857902.0)</f>
        <v>8857902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IFERROR(__xludf.DUMMYFUNCTION("""COMPUTED_VALUE"""),1311.79)</f>
        <v>1311.79</v>
      </c>
      <c r="D79" s="2">
        <f>IFERROR(__xludf.DUMMYFUNCTION("""COMPUTED_VALUE"""),45405.66666666667)</f>
        <v>45405.66667</v>
      </c>
      <c r="E79" s="1">
        <f>IFERROR(__xludf.DUMMYFUNCTION("""COMPUTED_VALUE"""),1335.77)</f>
        <v>1335.77</v>
      </c>
      <c r="G79" s="2">
        <f>IFERROR(__xludf.DUMMYFUNCTION("""COMPUTED_VALUE"""),45405.66666666667)</f>
        <v>45405.66667</v>
      </c>
      <c r="H79" s="1">
        <f>IFERROR(__xludf.DUMMYFUNCTION("""COMPUTED_VALUE"""),1311.78)</f>
        <v>1311.78</v>
      </c>
      <c r="J79" s="2">
        <f>IFERROR(__xludf.DUMMYFUNCTION("""COMPUTED_VALUE"""),45405.66666666667)</f>
        <v>45405.66667</v>
      </c>
      <c r="K79" s="1">
        <f>IFERROR(__xludf.DUMMYFUNCTION("""COMPUTED_VALUE"""),1329.77)</f>
        <v>1329.77</v>
      </c>
      <c r="M79" s="2">
        <f>IFERROR(__xludf.DUMMYFUNCTION("""COMPUTED_VALUE"""),45405.66666666667)</f>
        <v>45405.66667</v>
      </c>
      <c r="N79" s="1">
        <f>IFERROR(__xludf.DUMMYFUNCTION("""COMPUTED_VALUE"""),1.0281527E7)</f>
        <v>10281527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IFERROR(__xludf.DUMMYFUNCTION("""COMPUTED_VALUE"""),1328.11)</f>
        <v>1328.11</v>
      </c>
      <c r="D80" s="2">
        <f>IFERROR(__xludf.DUMMYFUNCTION("""COMPUTED_VALUE"""),45406.66666666667)</f>
        <v>45406.66667</v>
      </c>
      <c r="E80" s="1">
        <f>IFERROR(__xludf.DUMMYFUNCTION("""COMPUTED_VALUE"""),1328.11)</f>
        <v>1328.11</v>
      </c>
      <c r="G80" s="2">
        <f>IFERROR(__xludf.DUMMYFUNCTION("""COMPUTED_VALUE"""),45406.66666666667)</f>
        <v>45406.66667</v>
      </c>
      <c r="H80" s="1">
        <f>IFERROR(__xludf.DUMMYFUNCTION("""COMPUTED_VALUE"""),1293.49)</f>
        <v>1293.49</v>
      </c>
      <c r="J80" s="2">
        <f>IFERROR(__xludf.DUMMYFUNCTION("""COMPUTED_VALUE"""),45406.66666666667)</f>
        <v>45406.66667</v>
      </c>
      <c r="K80" s="1">
        <f>IFERROR(__xludf.DUMMYFUNCTION("""COMPUTED_VALUE"""),1309.78)</f>
        <v>1309.78</v>
      </c>
      <c r="M80" s="2">
        <f>IFERROR(__xludf.DUMMYFUNCTION("""COMPUTED_VALUE"""),45406.66666666667)</f>
        <v>45406.66667</v>
      </c>
      <c r="N80" s="1">
        <f>IFERROR(__xludf.DUMMYFUNCTION("""COMPUTED_VALUE"""),1.0540755E7)</f>
        <v>10540755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IFERROR(__xludf.DUMMYFUNCTION("""COMPUTED_VALUE"""),1306.58)</f>
        <v>1306.58</v>
      </c>
      <c r="D81" s="2">
        <f>IFERROR(__xludf.DUMMYFUNCTION("""COMPUTED_VALUE"""),45407.66666666667)</f>
        <v>45407.66667</v>
      </c>
      <c r="E81" s="1">
        <f>IFERROR(__xludf.DUMMYFUNCTION("""COMPUTED_VALUE"""),1317.57)</f>
        <v>1317.57</v>
      </c>
      <c r="G81" s="2">
        <f>IFERROR(__xludf.DUMMYFUNCTION("""COMPUTED_VALUE"""),45407.66666666667)</f>
        <v>45407.66667</v>
      </c>
      <c r="H81" s="1">
        <f>IFERROR(__xludf.DUMMYFUNCTION("""COMPUTED_VALUE"""),1297.64)</f>
        <v>1297.64</v>
      </c>
      <c r="J81" s="2">
        <f>IFERROR(__xludf.DUMMYFUNCTION("""COMPUTED_VALUE"""),45407.66666666667)</f>
        <v>45407.66667</v>
      </c>
      <c r="K81" s="1">
        <f>IFERROR(__xludf.DUMMYFUNCTION("""COMPUTED_VALUE"""),1313.51)</f>
        <v>1313.51</v>
      </c>
      <c r="M81" s="2">
        <f>IFERROR(__xludf.DUMMYFUNCTION("""COMPUTED_VALUE"""),45407.66666666667)</f>
        <v>45407.66667</v>
      </c>
      <c r="N81" s="1">
        <f>IFERROR(__xludf.DUMMYFUNCTION("""COMPUTED_VALUE"""),9324624.0)</f>
        <v>9324624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IFERROR(__xludf.DUMMYFUNCTION("""COMPUTED_VALUE"""),1311.19)</f>
        <v>1311.19</v>
      </c>
      <c r="D82" s="2">
        <f>IFERROR(__xludf.DUMMYFUNCTION("""COMPUTED_VALUE"""),45408.66666666667)</f>
        <v>45408.66667</v>
      </c>
      <c r="E82" s="1">
        <f>IFERROR(__xludf.DUMMYFUNCTION("""COMPUTED_VALUE"""),1323.5)</f>
        <v>1323.5</v>
      </c>
      <c r="G82" s="2">
        <f>IFERROR(__xludf.DUMMYFUNCTION("""COMPUTED_VALUE"""),45408.66666666667)</f>
        <v>45408.66667</v>
      </c>
      <c r="H82" s="1">
        <f>IFERROR(__xludf.DUMMYFUNCTION("""COMPUTED_VALUE"""),1307.66)</f>
        <v>1307.66</v>
      </c>
      <c r="J82" s="2">
        <f>IFERROR(__xludf.DUMMYFUNCTION("""COMPUTED_VALUE"""),45408.66666666667)</f>
        <v>45408.66667</v>
      </c>
      <c r="K82" s="1">
        <f>IFERROR(__xludf.DUMMYFUNCTION("""COMPUTED_VALUE"""),1315.05)</f>
        <v>1315.05</v>
      </c>
      <c r="M82" s="2">
        <f>IFERROR(__xludf.DUMMYFUNCTION("""COMPUTED_VALUE"""),45408.66666666667)</f>
        <v>45408.66667</v>
      </c>
      <c r="N82" s="1">
        <f>IFERROR(__xludf.DUMMYFUNCTION("""COMPUTED_VALUE"""),6249094.0)</f>
        <v>6249094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IFERROR(__xludf.DUMMYFUNCTION("""COMPUTED_VALUE"""),1315.72)</f>
        <v>1315.72</v>
      </c>
      <c r="D83" s="2">
        <f>IFERROR(__xludf.DUMMYFUNCTION("""COMPUTED_VALUE"""),45411.66666666667)</f>
        <v>45411.66667</v>
      </c>
      <c r="E83" s="1">
        <f>IFERROR(__xludf.DUMMYFUNCTION("""COMPUTED_VALUE"""),1336.28)</f>
        <v>1336.28</v>
      </c>
      <c r="G83" s="2">
        <f>IFERROR(__xludf.DUMMYFUNCTION("""COMPUTED_VALUE"""),45411.66666666667)</f>
        <v>45411.66667</v>
      </c>
      <c r="H83" s="1">
        <f>IFERROR(__xludf.DUMMYFUNCTION("""COMPUTED_VALUE"""),1313.94)</f>
        <v>1313.94</v>
      </c>
      <c r="J83" s="2">
        <f>IFERROR(__xludf.DUMMYFUNCTION("""COMPUTED_VALUE"""),45411.66666666667)</f>
        <v>45411.66667</v>
      </c>
      <c r="K83" s="1">
        <f>IFERROR(__xludf.DUMMYFUNCTION("""COMPUTED_VALUE"""),1321.65)</f>
        <v>1321.65</v>
      </c>
      <c r="M83" s="2">
        <f>IFERROR(__xludf.DUMMYFUNCTION("""COMPUTED_VALUE"""),45411.66666666667)</f>
        <v>45411.66667</v>
      </c>
      <c r="N83" s="1">
        <f>IFERROR(__xludf.DUMMYFUNCTION("""COMPUTED_VALUE"""),7188341.0)</f>
        <v>7188341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IFERROR(__xludf.DUMMYFUNCTION("""COMPUTED_VALUE"""),1319.1)</f>
        <v>1319.1</v>
      </c>
      <c r="D84" s="2">
        <f>IFERROR(__xludf.DUMMYFUNCTION("""COMPUTED_VALUE"""),45412.66666666667)</f>
        <v>45412.66667</v>
      </c>
      <c r="E84" s="1">
        <f>IFERROR(__xludf.DUMMYFUNCTION("""COMPUTED_VALUE"""),1319.52)</f>
        <v>1319.52</v>
      </c>
      <c r="G84" s="2">
        <f>IFERROR(__xludf.DUMMYFUNCTION("""COMPUTED_VALUE"""),45412.66666666667)</f>
        <v>45412.66667</v>
      </c>
      <c r="H84" s="1">
        <f>IFERROR(__xludf.DUMMYFUNCTION("""COMPUTED_VALUE"""),1306.11)</f>
        <v>1306.11</v>
      </c>
      <c r="J84" s="2">
        <f>IFERROR(__xludf.DUMMYFUNCTION("""COMPUTED_VALUE"""),45412.66666666667)</f>
        <v>45412.66667</v>
      </c>
      <c r="K84" s="1">
        <f>IFERROR(__xludf.DUMMYFUNCTION("""COMPUTED_VALUE"""),1306.36)</f>
        <v>1306.36</v>
      </c>
      <c r="M84" s="2">
        <f>IFERROR(__xludf.DUMMYFUNCTION("""COMPUTED_VALUE"""),45412.66666666667)</f>
        <v>45412.66667</v>
      </c>
      <c r="N84" s="1">
        <f>IFERROR(__xludf.DUMMYFUNCTION("""COMPUTED_VALUE"""),9308262.0)</f>
        <v>9308262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IFERROR(__xludf.DUMMYFUNCTION("""COMPUTED_VALUE"""),1306.54)</f>
        <v>1306.54</v>
      </c>
      <c r="D85" s="2">
        <f>IFERROR(__xludf.DUMMYFUNCTION("""COMPUTED_VALUE"""),45413.66666666667)</f>
        <v>45413.66667</v>
      </c>
      <c r="E85" s="1">
        <f>IFERROR(__xludf.DUMMYFUNCTION("""COMPUTED_VALUE"""),1315.35)</f>
        <v>1315.35</v>
      </c>
      <c r="G85" s="2">
        <f>IFERROR(__xludf.DUMMYFUNCTION("""COMPUTED_VALUE"""),45413.66666666667)</f>
        <v>45413.66667</v>
      </c>
      <c r="H85" s="1">
        <f>IFERROR(__xludf.DUMMYFUNCTION("""COMPUTED_VALUE"""),1293.31)</f>
        <v>1293.31</v>
      </c>
      <c r="J85" s="2">
        <f>IFERROR(__xludf.DUMMYFUNCTION("""COMPUTED_VALUE"""),45413.66666666667)</f>
        <v>45413.66667</v>
      </c>
      <c r="K85" s="1">
        <f>IFERROR(__xludf.DUMMYFUNCTION("""COMPUTED_VALUE"""),1298.47)</f>
        <v>1298.47</v>
      </c>
      <c r="M85" s="2">
        <f>IFERROR(__xludf.DUMMYFUNCTION("""COMPUTED_VALUE"""),45413.66666666667)</f>
        <v>45413.66667</v>
      </c>
      <c r="N85" s="1">
        <f>IFERROR(__xludf.DUMMYFUNCTION("""COMPUTED_VALUE"""),8440703.0)</f>
        <v>8440703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IFERROR(__xludf.DUMMYFUNCTION("""COMPUTED_VALUE"""),1303.87)</f>
        <v>1303.87</v>
      </c>
      <c r="D86" s="2">
        <f>IFERROR(__xludf.DUMMYFUNCTION("""COMPUTED_VALUE"""),45414.66666666667)</f>
        <v>45414.66667</v>
      </c>
      <c r="E86" s="1">
        <f>IFERROR(__xludf.DUMMYFUNCTION("""COMPUTED_VALUE"""),1322.78)</f>
        <v>1322.78</v>
      </c>
      <c r="G86" s="2">
        <f>IFERROR(__xludf.DUMMYFUNCTION("""COMPUTED_VALUE"""),45414.66666666667)</f>
        <v>45414.66667</v>
      </c>
      <c r="H86" s="1">
        <f>IFERROR(__xludf.DUMMYFUNCTION("""COMPUTED_VALUE"""),1303.87)</f>
        <v>1303.87</v>
      </c>
      <c r="J86" s="2">
        <f>IFERROR(__xludf.DUMMYFUNCTION("""COMPUTED_VALUE"""),45414.66666666667)</f>
        <v>45414.66667</v>
      </c>
      <c r="K86" s="1">
        <f>IFERROR(__xludf.DUMMYFUNCTION("""COMPUTED_VALUE"""),1316.12)</f>
        <v>1316.12</v>
      </c>
      <c r="M86" s="2">
        <f>IFERROR(__xludf.DUMMYFUNCTION("""COMPUTED_VALUE"""),45414.66666666667)</f>
        <v>45414.66667</v>
      </c>
      <c r="N86" s="1">
        <f>IFERROR(__xludf.DUMMYFUNCTION("""COMPUTED_VALUE"""),1.193839E7)</f>
        <v>11938390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IFERROR(__xludf.DUMMYFUNCTION("""COMPUTED_VALUE"""),1316.12)</f>
        <v>1316.12</v>
      </c>
      <c r="D87" s="2">
        <f>IFERROR(__xludf.DUMMYFUNCTION("""COMPUTED_VALUE"""),45415.66666666667)</f>
        <v>45415.66667</v>
      </c>
      <c r="E87" s="1">
        <f>IFERROR(__xludf.DUMMYFUNCTION("""COMPUTED_VALUE"""),1327.64)</f>
        <v>1327.64</v>
      </c>
      <c r="G87" s="2">
        <f>IFERROR(__xludf.DUMMYFUNCTION("""COMPUTED_VALUE"""),45415.66666666667)</f>
        <v>45415.66667</v>
      </c>
      <c r="H87" s="1">
        <f>IFERROR(__xludf.DUMMYFUNCTION("""COMPUTED_VALUE"""),1310.6)</f>
        <v>1310.6</v>
      </c>
      <c r="J87" s="2">
        <f>IFERROR(__xludf.DUMMYFUNCTION("""COMPUTED_VALUE"""),45415.66666666667)</f>
        <v>45415.66667</v>
      </c>
      <c r="K87" s="1">
        <f>IFERROR(__xludf.DUMMYFUNCTION("""COMPUTED_VALUE"""),1311.48)</f>
        <v>1311.48</v>
      </c>
      <c r="M87" s="2">
        <f>IFERROR(__xludf.DUMMYFUNCTION("""COMPUTED_VALUE"""),45415.66666666667)</f>
        <v>45415.66667</v>
      </c>
      <c r="N87" s="1">
        <f>IFERROR(__xludf.DUMMYFUNCTION("""COMPUTED_VALUE"""),7880923.0)</f>
        <v>7880923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IFERROR(__xludf.DUMMYFUNCTION("""COMPUTED_VALUE"""),1313.28)</f>
        <v>1313.28</v>
      </c>
      <c r="D88" s="2">
        <f>IFERROR(__xludf.DUMMYFUNCTION("""COMPUTED_VALUE"""),45418.66666666667)</f>
        <v>45418.66667</v>
      </c>
      <c r="E88" s="1">
        <f>IFERROR(__xludf.DUMMYFUNCTION("""COMPUTED_VALUE"""),1321.74)</f>
        <v>1321.74</v>
      </c>
      <c r="G88" s="2">
        <f>IFERROR(__xludf.DUMMYFUNCTION("""COMPUTED_VALUE"""),45418.66666666667)</f>
        <v>45418.66667</v>
      </c>
      <c r="H88" s="1">
        <f>IFERROR(__xludf.DUMMYFUNCTION("""COMPUTED_VALUE"""),1309.7)</f>
        <v>1309.7</v>
      </c>
      <c r="J88" s="2">
        <f>IFERROR(__xludf.DUMMYFUNCTION("""COMPUTED_VALUE"""),45418.66666666667)</f>
        <v>45418.66667</v>
      </c>
      <c r="K88" s="1">
        <f>IFERROR(__xludf.DUMMYFUNCTION("""COMPUTED_VALUE"""),1311.76)</f>
        <v>1311.76</v>
      </c>
      <c r="M88" s="2">
        <f>IFERROR(__xludf.DUMMYFUNCTION("""COMPUTED_VALUE"""),45418.66666666667)</f>
        <v>45418.66667</v>
      </c>
      <c r="N88" s="1">
        <f>IFERROR(__xludf.DUMMYFUNCTION("""COMPUTED_VALUE"""),7974775.0)</f>
        <v>7974775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IFERROR(__xludf.DUMMYFUNCTION("""COMPUTED_VALUE"""),1312.55)</f>
        <v>1312.55</v>
      </c>
      <c r="D89" s="2">
        <f>IFERROR(__xludf.DUMMYFUNCTION("""COMPUTED_VALUE"""),45419.66666666667)</f>
        <v>45419.66667</v>
      </c>
      <c r="E89" s="1">
        <f>IFERROR(__xludf.DUMMYFUNCTION("""COMPUTED_VALUE"""),1319.52)</f>
        <v>1319.52</v>
      </c>
      <c r="G89" s="2">
        <f>IFERROR(__xludf.DUMMYFUNCTION("""COMPUTED_VALUE"""),45419.66666666667)</f>
        <v>45419.66667</v>
      </c>
      <c r="H89" s="1">
        <f>IFERROR(__xludf.DUMMYFUNCTION("""COMPUTED_VALUE"""),1307.14)</f>
        <v>1307.14</v>
      </c>
      <c r="J89" s="2">
        <f>IFERROR(__xludf.DUMMYFUNCTION("""COMPUTED_VALUE"""),45419.66666666667)</f>
        <v>45419.66667</v>
      </c>
      <c r="K89" s="1">
        <f>IFERROR(__xludf.DUMMYFUNCTION("""COMPUTED_VALUE"""),1312.22)</f>
        <v>1312.22</v>
      </c>
      <c r="M89" s="2">
        <f>IFERROR(__xludf.DUMMYFUNCTION("""COMPUTED_VALUE"""),45419.66666666667)</f>
        <v>45419.66667</v>
      </c>
      <c r="N89" s="1">
        <f>IFERROR(__xludf.DUMMYFUNCTION("""COMPUTED_VALUE"""),9591410.0)</f>
        <v>9591410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IFERROR(__xludf.DUMMYFUNCTION("""COMPUTED_VALUE"""),1310.38)</f>
        <v>1310.38</v>
      </c>
      <c r="D90" s="2">
        <f>IFERROR(__xludf.DUMMYFUNCTION("""COMPUTED_VALUE"""),45420.66666666667)</f>
        <v>45420.66667</v>
      </c>
      <c r="E90" s="1">
        <f>IFERROR(__xludf.DUMMYFUNCTION("""COMPUTED_VALUE"""),1317.66)</f>
        <v>1317.66</v>
      </c>
      <c r="G90" s="2">
        <f>IFERROR(__xludf.DUMMYFUNCTION("""COMPUTED_VALUE"""),45420.66666666667)</f>
        <v>45420.66667</v>
      </c>
      <c r="H90" s="1">
        <f>IFERROR(__xludf.DUMMYFUNCTION("""COMPUTED_VALUE"""),1302.54)</f>
        <v>1302.54</v>
      </c>
      <c r="J90" s="2">
        <f>IFERROR(__xludf.DUMMYFUNCTION("""COMPUTED_VALUE"""),45420.66666666667)</f>
        <v>45420.66667</v>
      </c>
      <c r="K90" s="1">
        <f>IFERROR(__xludf.DUMMYFUNCTION("""COMPUTED_VALUE"""),1316.02)</f>
        <v>1316.02</v>
      </c>
      <c r="M90" s="2">
        <f>IFERROR(__xludf.DUMMYFUNCTION("""COMPUTED_VALUE"""),45420.66666666667)</f>
        <v>45420.66667</v>
      </c>
      <c r="N90" s="1">
        <f>IFERROR(__xludf.DUMMYFUNCTION("""COMPUTED_VALUE"""),8031566.0)</f>
        <v>8031566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IFERROR(__xludf.DUMMYFUNCTION("""COMPUTED_VALUE"""),1316.42)</f>
        <v>1316.42</v>
      </c>
      <c r="D91" s="2">
        <f>IFERROR(__xludf.DUMMYFUNCTION("""COMPUTED_VALUE"""),45421.66666666667)</f>
        <v>45421.66667</v>
      </c>
      <c r="E91" s="1">
        <f>IFERROR(__xludf.DUMMYFUNCTION("""COMPUTED_VALUE"""),1327.75)</f>
        <v>1327.75</v>
      </c>
      <c r="G91" s="2">
        <f>IFERROR(__xludf.DUMMYFUNCTION("""COMPUTED_VALUE"""),45421.66666666667)</f>
        <v>45421.66667</v>
      </c>
      <c r="H91" s="1">
        <f>IFERROR(__xludf.DUMMYFUNCTION("""COMPUTED_VALUE"""),1314.45)</f>
        <v>1314.45</v>
      </c>
      <c r="J91" s="2">
        <f>IFERROR(__xludf.DUMMYFUNCTION("""COMPUTED_VALUE"""),45421.66666666667)</f>
        <v>45421.66667</v>
      </c>
      <c r="K91" s="1">
        <f>IFERROR(__xludf.DUMMYFUNCTION("""COMPUTED_VALUE"""),1325.73)</f>
        <v>1325.73</v>
      </c>
      <c r="M91" s="2">
        <f>IFERROR(__xludf.DUMMYFUNCTION("""COMPUTED_VALUE"""),45421.66666666667)</f>
        <v>45421.66667</v>
      </c>
      <c r="N91" s="1">
        <f>IFERROR(__xludf.DUMMYFUNCTION("""COMPUTED_VALUE"""),6939418.0)</f>
        <v>6939418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IFERROR(__xludf.DUMMYFUNCTION("""COMPUTED_VALUE"""),1326.23)</f>
        <v>1326.23</v>
      </c>
      <c r="D92" s="2">
        <f>IFERROR(__xludf.DUMMYFUNCTION("""COMPUTED_VALUE"""),45422.66666666667)</f>
        <v>45422.66667</v>
      </c>
      <c r="E92" s="1">
        <f>IFERROR(__xludf.DUMMYFUNCTION("""COMPUTED_VALUE"""),1332.57)</f>
        <v>1332.57</v>
      </c>
      <c r="G92" s="2">
        <f>IFERROR(__xludf.DUMMYFUNCTION("""COMPUTED_VALUE"""),45422.66666666667)</f>
        <v>45422.66667</v>
      </c>
      <c r="H92" s="1">
        <f>IFERROR(__xludf.DUMMYFUNCTION("""COMPUTED_VALUE"""),1321.08)</f>
        <v>1321.08</v>
      </c>
      <c r="J92" s="2">
        <f>IFERROR(__xludf.DUMMYFUNCTION("""COMPUTED_VALUE"""),45422.66666666667)</f>
        <v>45422.66667</v>
      </c>
      <c r="K92" s="1">
        <f>IFERROR(__xludf.DUMMYFUNCTION("""COMPUTED_VALUE"""),1330.46)</f>
        <v>1330.46</v>
      </c>
      <c r="M92" s="2">
        <f>IFERROR(__xludf.DUMMYFUNCTION("""COMPUTED_VALUE"""),45422.66666666667)</f>
        <v>45422.66667</v>
      </c>
      <c r="N92" s="1">
        <f>IFERROR(__xludf.DUMMYFUNCTION("""COMPUTED_VALUE"""),6625575.0)</f>
        <v>6625575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IFERROR(__xludf.DUMMYFUNCTION("""COMPUTED_VALUE"""),1330.77)</f>
        <v>1330.77</v>
      </c>
      <c r="D93" s="2">
        <f>IFERROR(__xludf.DUMMYFUNCTION("""COMPUTED_VALUE"""),45425.66666666667)</f>
        <v>45425.66667</v>
      </c>
      <c r="E93" s="1">
        <f>IFERROR(__xludf.DUMMYFUNCTION("""COMPUTED_VALUE"""),1350.56)</f>
        <v>1350.56</v>
      </c>
      <c r="G93" s="2">
        <f>IFERROR(__xludf.DUMMYFUNCTION("""COMPUTED_VALUE"""),45425.66666666667)</f>
        <v>45425.66667</v>
      </c>
      <c r="H93" s="1">
        <f>IFERROR(__xludf.DUMMYFUNCTION("""COMPUTED_VALUE"""),1330.77)</f>
        <v>1330.77</v>
      </c>
      <c r="J93" s="2">
        <f>IFERROR(__xludf.DUMMYFUNCTION("""COMPUTED_VALUE"""),45425.66666666667)</f>
        <v>45425.66667</v>
      </c>
      <c r="K93" s="1">
        <f>IFERROR(__xludf.DUMMYFUNCTION("""COMPUTED_VALUE"""),1348.06)</f>
        <v>1348.06</v>
      </c>
      <c r="M93" s="2">
        <f>IFERROR(__xludf.DUMMYFUNCTION("""COMPUTED_VALUE"""),45425.66666666667)</f>
        <v>45425.66667</v>
      </c>
      <c r="N93" s="1">
        <f>IFERROR(__xludf.DUMMYFUNCTION("""COMPUTED_VALUE"""),9056182.0)</f>
        <v>9056182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IFERROR(__xludf.DUMMYFUNCTION("""COMPUTED_VALUE"""),1349.52)</f>
        <v>1349.52</v>
      </c>
      <c r="D94" s="2">
        <f>IFERROR(__xludf.DUMMYFUNCTION("""COMPUTED_VALUE"""),45426.66666666667)</f>
        <v>45426.66667</v>
      </c>
      <c r="E94" s="1">
        <f>IFERROR(__xludf.DUMMYFUNCTION("""COMPUTED_VALUE"""),1362.3)</f>
        <v>1362.3</v>
      </c>
      <c r="G94" s="2">
        <f>IFERROR(__xludf.DUMMYFUNCTION("""COMPUTED_VALUE"""),45426.66666666667)</f>
        <v>45426.66667</v>
      </c>
      <c r="H94" s="1">
        <f>IFERROR(__xludf.DUMMYFUNCTION("""COMPUTED_VALUE"""),1322.32)</f>
        <v>1322.32</v>
      </c>
      <c r="J94" s="2">
        <f>IFERROR(__xludf.DUMMYFUNCTION("""COMPUTED_VALUE"""),45426.66666666667)</f>
        <v>45426.66667</v>
      </c>
      <c r="K94" s="1">
        <f>IFERROR(__xludf.DUMMYFUNCTION("""COMPUTED_VALUE"""),1322.57)</f>
        <v>1322.57</v>
      </c>
      <c r="M94" s="2">
        <f>IFERROR(__xludf.DUMMYFUNCTION("""COMPUTED_VALUE"""),45426.66666666667)</f>
        <v>45426.66667</v>
      </c>
      <c r="N94" s="1">
        <f>IFERROR(__xludf.DUMMYFUNCTION("""COMPUTED_VALUE"""),9312423.0)</f>
        <v>9312423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IFERROR(__xludf.DUMMYFUNCTION("""COMPUTED_VALUE"""),1323.54)</f>
        <v>1323.54</v>
      </c>
      <c r="D95" s="2">
        <f>IFERROR(__xludf.DUMMYFUNCTION("""COMPUTED_VALUE"""),45427.66666666667)</f>
        <v>45427.66667</v>
      </c>
      <c r="E95" s="1">
        <f>IFERROR(__xludf.DUMMYFUNCTION("""COMPUTED_VALUE"""),1329.82)</f>
        <v>1329.82</v>
      </c>
      <c r="G95" s="2">
        <f>IFERROR(__xludf.DUMMYFUNCTION("""COMPUTED_VALUE"""),45427.66666666667)</f>
        <v>45427.66667</v>
      </c>
      <c r="H95" s="1">
        <f>IFERROR(__xludf.DUMMYFUNCTION("""COMPUTED_VALUE"""),1320.83)</f>
        <v>1320.83</v>
      </c>
      <c r="J95" s="2">
        <f>IFERROR(__xludf.DUMMYFUNCTION("""COMPUTED_VALUE"""),45427.66666666667)</f>
        <v>45427.66667</v>
      </c>
      <c r="K95" s="1">
        <f>IFERROR(__xludf.DUMMYFUNCTION("""COMPUTED_VALUE"""),1322.93)</f>
        <v>1322.93</v>
      </c>
      <c r="M95" s="2">
        <f>IFERROR(__xludf.DUMMYFUNCTION("""COMPUTED_VALUE"""),45427.66666666667)</f>
        <v>45427.66667</v>
      </c>
      <c r="N95" s="1">
        <f>IFERROR(__xludf.DUMMYFUNCTION("""COMPUTED_VALUE"""),7239261.0)</f>
        <v>7239261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IFERROR(__xludf.DUMMYFUNCTION("""COMPUTED_VALUE"""),1322.94)</f>
        <v>1322.94</v>
      </c>
      <c r="D96" s="2">
        <f>IFERROR(__xludf.DUMMYFUNCTION("""COMPUTED_VALUE"""),45428.66666666667)</f>
        <v>45428.66667</v>
      </c>
      <c r="E96" s="1">
        <f>IFERROR(__xludf.DUMMYFUNCTION("""COMPUTED_VALUE"""),1333.82)</f>
        <v>1333.82</v>
      </c>
      <c r="G96" s="2">
        <f>IFERROR(__xludf.DUMMYFUNCTION("""COMPUTED_VALUE"""),45428.66666666667)</f>
        <v>45428.66667</v>
      </c>
      <c r="H96" s="1">
        <f>IFERROR(__xludf.DUMMYFUNCTION("""COMPUTED_VALUE"""),1316.29)</f>
        <v>1316.29</v>
      </c>
      <c r="J96" s="2">
        <f>IFERROR(__xludf.DUMMYFUNCTION("""COMPUTED_VALUE"""),45428.66666666667)</f>
        <v>45428.66667</v>
      </c>
      <c r="K96" s="1">
        <f>IFERROR(__xludf.DUMMYFUNCTION("""COMPUTED_VALUE"""),1330.08)</f>
        <v>1330.08</v>
      </c>
      <c r="M96" s="2">
        <f>IFERROR(__xludf.DUMMYFUNCTION("""COMPUTED_VALUE"""),45428.66666666667)</f>
        <v>45428.66667</v>
      </c>
      <c r="N96" s="1">
        <f>IFERROR(__xludf.DUMMYFUNCTION("""COMPUTED_VALUE"""),6163740.0)</f>
        <v>6163740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IFERROR(__xludf.DUMMYFUNCTION("""COMPUTED_VALUE"""),1330.47)</f>
        <v>1330.47</v>
      </c>
      <c r="D97" s="2">
        <f>IFERROR(__xludf.DUMMYFUNCTION("""COMPUTED_VALUE"""),45429.66666666667)</f>
        <v>45429.66667</v>
      </c>
      <c r="E97" s="1">
        <f>IFERROR(__xludf.DUMMYFUNCTION("""COMPUTED_VALUE"""),1332.74)</f>
        <v>1332.74</v>
      </c>
      <c r="G97" s="2">
        <f>IFERROR(__xludf.DUMMYFUNCTION("""COMPUTED_VALUE"""),45429.66666666667)</f>
        <v>45429.66667</v>
      </c>
      <c r="H97" s="1">
        <f>IFERROR(__xludf.DUMMYFUNCTION("""COMPUTED_VALUE"""),1319.68)</f>
        <v>1319.68</v>
      </c>
      <c r="J97" s="2">
        <f>IFERROR(__xludf.DUMMYFUNCTION("""COMPUTED_VALUE"""),45429.66666666667)</f>
        <v>45429.66667</v>
      </c>
      <c r="K97" s="1">
        <f>IFERROR(__xludf.DUMMYFUNCTION("""COMPUTED_VALUE"""),1326.71)</f>
        <v>1326.71</v>
      </c>
      <c r="M97" s="2">
        <f>IFERROR(__xludf.DUMMYFUNCTION("""COMPUTED_VALUE"""),45429.66666666667)</f>
        <v>45429.66667</v>
      </c>
      <c r="N97" s="1">
        <f>IFERROR(__xludf.DUMMYFUNCTION("""COMPUTED_VALUE"""),6246013.0)</f>
        <v>6246013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IFERROR(__xludf.DUMMYFUNCTION("""COMPUTED_VALUE"""),1326.63)</f>
        <v>1326.63</v>
      </c>
      <c r="D98" s="2">
        <f>IFERROR(__xludf.DUMMYFUNCTION("""COMPUTED_VALUE"""),45432.66666666667)</f>
        <v>45432.66667</v>
      </c>
      <c r="E98" s="1">
        <f>IFERROR(__xludf.DUMMYFUNCTION("""COMPUTED_VALUE"""),1328.59)</f>
        <v>1328.59</v>
      </c>
      <c r="G98" s="2">
        <f>IFERROR(__xludf.DUMMYFUNCTION("""COMPUTED_VALUE"""),45432.66666666667)</f>
        <v>45432.66667</v>
      </c>
      <c r="H98" s="1">
        <f>IFERROR(__xludf.DUMMYFUNCTION("""COMPUTED_VALUE"""),1314.44)</f>
        <v>1314.44</v>
      </c>
      <c r="J98" s="2">
        <f>IFERROR(__xludf.DUMMYFUNCTION("""COMPUTED_VALUE"""),45432.66666666667)</f>
        <v>45432.66667</v>
      </c>
      <c r="K98" s="1">
        <f>IFERROR(__xludf.DUMMYFUNCTION("""COMPUTED_VALUE"""),1316.61)</f>
        <v>1316.61</v>
      </c>
      <c r="M98" s="2">
        <f>IFERROR(__xludf.DUMMYFUNCTION("""COMPUTED_VALUE"""),45432.66666666667)</f>
        <v>45432.66667</v>
      </c>
      <c r="N98" s="1">
        <f>IFERROR(__xludf.DUMMYFUNCTION("""COMPUTED_VALUE"""),5592153.0)</f>
        <v>5592153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IFERROR(__xludf.DUMMYFUNCTION("""COMPUTED_VALUE"""),1315.69)</f>
        <v>1315.69</v>
      </c>
      <c r="D99" s="2">
        <f>IFERROR(__xludf.DUMMYFUNCTION("""COMPUTED_VALUE"""),45433.66666666667)</f>
        <v>45433.66667</v>
      </c>
      <c r="E99" s="1">
        <f>IFERROR(__xludf.DUMMYFUNCTION("""COMPUTED_VALUE"""),1315.69)</f>
        <v>1315.69</v>
      </c>
      <c r="G99" s="2">
        <f>IFERROR(__xludf.DUMMYFUNCTION("""COMPUTED_VALUE"""),45433.66666666667)</f>
        <v>45433.66667</v>
      </c>
      <c r="H99" s="1">
        <f>IFERROR(__xludf.DUMMYFUNCTION("""COMPUTED_VALUE"""),1295.47)</f>
        <v>1295.47</v>
      </c>
      <c r="J99" s="2">
        <f>IFERROR(__xludf.DUMMYFUNCTION("""COMPUTED_VALUE"""),45433.66666666667)</f>
        <v>45433.66667</v>
      </c>
      <c r="K99" s="1">
        <f>IFERROR(__xludf.DUMMYFUNCTION("""COMPUTED_VALUE"""),1299.97)</f>
        <v>1299.97</v>
      </c>
      <c r="M99" s="2">
        <f>IFERROR(__xludf.DUMMYFUNCTION("""COMPUTED_VALUE"""),45433.66666666667)</f>
        <v>45433.66667</v>
      </c>
      <c r="N99" s="1">
        <f>IFERROR(__xludf.DUMMYFUNCTION("""COMPUTED_VALUE"""),6790293.0)</f>
        <v>6790293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IFERROR(__xludf.DUMMYFUNCTION("""COMPUTED_VALUE"""),1299.52)</f>
        <v>1299.52</v>
      </c>
      <c r="D100" s="2">
        <f>IFERROR(__xludf.DUMMYFUNCTION("""COMPUTED_VALUE"""),45434.66666666667)</f>
        <v>45434.66667</v>
      </c>
      <c r="E100" s="1">
        <f>IFERROR(__xludf.DUMMYFUNCTION("""COMPUTED_VALUE"""),1299.52)</f>
        <v>1299.52</v>
      </c>
      <c r="G100" s="2">
        <f>IFERROR(__xludf.DUMMYFUNCTION("""COMPUTED_VALUE"""),45434.66666666667)</f>
        <v>45434.66667</v>
      </c>
      <c r="H100" s="1">
        <f>IFERROR(__xludf.DUMMYFUNCTION("""COMPUTED_VALUE"""),1285.85)</f>
        <v>1285.85</v>
      </c>
      <c r="J100" s="2">
        <f>IFERROR(__xludf.DUMMYFUNCTION("""COMPUTED_VALUE"""),45434.66666666667)</f>
        <v>45434.66667</v>
      </c>
      <c r="K100" s="1">
        <f>IFERROR(__xludf.DUMMYFUNCTION("""COMPUTED_VALUE"""),1291.99)</f>
        <v>1291.99</v>
      </c>
      <c r="M100" s="2">
        <f>IFERROR(__xludf.DUMMYFUNCTION("""COMPUTED_VALUE"""),45434.66666666667)</f>
        <v>45434.66667</v>
      </c>
      <c r="N100" s="1">
        <f>IFERROR(__xludf.DUMMYFUNCTION("""COMPUTED_VALUE"""),9020834.0)</f>
        <v>9020834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IFERROR(__xludf.DUMMYFUNCTION("""COMPUTED_VALUE"""),1291.25)</f>
        <v>1291.25</v>
      </c>
      <c r="D101" s="2">
        <f>IFERROR(__xludf.DUMMYFUNCTION("""COMPUTED_VALUE"""),45435.66666666667)</f>
        <v>45435.66667</v>
      </c>
      <c r="E101" s="1">
        <f>IFERROR(__xludf.DUMMYFUNCTION("""COMPUTED_VALUE"""),1291.25)</f>
        <v>1291.25</v>
      </c>
      <c r="G101" s="2">
        <f>IFERROR(__xludf.DUMMYFUNCTION("""COMPUTED_VALUE"""),45435.66666666667)</f>
        <v>45435.66667</v>
      </c>
      <c r="H101" s="1">
        <f>IFERROR(__xludf.DUMMYFUNCTION("""COMPUTED_VALUE"""),1260.88)</f>
        <v>1260.88</v>
      </c>
      <c r="J101" s="2">
        <f>IFERROR(__xludf.DUMMYFUNCTION("""COMPUTED_VALUE"""),45435.66666666667)</f>
        <v>45435.66667</v>
      </c>
      <c r="K101" s="1">
        <f>IFERROR(__xludf.DUMMYFUNCTION("""COMPUTED_VALUE"""),1262.75)</f>
        <v>1262.75</v>
      </c>
      <c r="M101" s="2">
        <f>IFERROR(__xludf.DUMMYFUNCTION("""COMPUTED_VALUE"""),45435.66666666667)</f>
        <v>45435.66667</v>
      </c>
      <c r="N101" s="1">
        <f>IFERROR(__xludf.DUMMYFUNCTION("""COMPUTED_VALUE"""),1.0716448E7)</f>
        <v>10716448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IFERROR(__xludf.DUMMYFUNCTION("""COMPUTED_VALUE"""),1263.24)</f>
        <v>1263.24</v>
      </c>
      <c r="D102" s="2">
        <f>IFERROR(__xludf.DUMMYFUNCTION("""COMPUTED_VALUE"""),45436.66666666667)</f>
        <v>45436.66667</v>
      </c>
      <c r="E102" s="1">
        <f>IFERROR(__xludf.DUMMYFUNCTION("""COMPUTED_VALUE"""),1272.36)</f>
        <v>1272.36</v>
      </c>
      <c r="G102" s="2">
        <f>IFERROR(__xludf.DUMMYFUNCTION("""COMPUTED_VALUE"""),45436.66666666667)</f>
        <v>45436.66667</v>
      </c>
      <c r="H102" s="1">
        <f>IFERROR(__xludf.DUMMYFUNCTION("""COMPUTED_VALUE"""),1254.78)</f>
        <v>1254.78</v>
      </c>
      <c r="J102" s="2">
        <f>IFERROR(__xludf.DUMMYFUNCTION("""COMPUTED_VALUE"""),45436.66666666667)</f>
        <v>45436.66667</v>
      </c>
      <c r="K102" s="1">
        <f>IFERROR(__xludf.DUMMYFUNCTION("""COMPUTED_VALUE"""),1260.74)</f>
        <v>1260.74</v>
      </c>
      <c r="M102" s="2">
        <f>IFERROR(__xludf.DUMMYFUNCTION("""COMPUTED_VALUE"""),45436.66666666667)</f>
        <v>45436.66667</v>
      </c>
      <c r="N102" s="1">
        <f>IFERROR(__xludf.DUMMYFUNCTION("""COMPUTED_VALUE"""),7930873.0)</f>
        <v>7930873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IFERROR(__xludf.DUMMYFUNCTION("""COMPUTED_VALUE"""),1261.3)</f>
        <v>1261.3</v>
      </c>
      <c r="D103" s="2">
        <f>IFERROR(__xludf.DUMMYFUNCTION("""COMPUTED_VALUE"""),45440.66666666667)</f>
        <v>45440.66667</v>
      </c>
      <c r="E103" s="1">
        <f>IFERROR(__xludf.DUMMYFUNCTION("""COMPUTED_VALUE"""),1266.2)</f>
        <v>1266.2</v>
      </c>
      <c r="G103" s="2">
        <f>IFERROR(__xludf.DUMMYFUNCTION("""COMPUTED_VALUE"""),45440.66666666667)</f>
        <v>45440.66667</v>
      </c>
      <c r="H103" s="1">
        <f>IFERROR(__xludf.DUMMYFUNCTION("""COMPUTED_VALUE"""),1247.9)</f>
        <v>1247.9</v>
      </c>
      <c r="J103" s="2">
        <f>IFERROR(__xludf.DUMMYFUNCTION("""COMPUTED_VALUE"""),45440.66666666667)</f>
        <v>45440.66667</v>
      </c>
      <c r="K103" s="1">
        <f>IFERROR(__xludf.DUMMYFUNCTION("""COMPUTED_VALUE"""),1256.57)</f>
        <v>1256.57</v>
      </c>
      <c r="M103" s="2">
        <f>IFERROR(__xludf.DUMMYFUNCTION("""COMPUTED_VALUE"""),45440.66666666667)</f>
        <v>45440.66667</v>
      </c>
      <c r="N103" s="1">
        <f>IFERROR(__xludf.DUMMYFUNCTION("""COMPUTED_VALUE"""),8854441.0)</f>
        <v>8854441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IFERROR(__xludf.DUMMYFUNCTION("""COMPUTED_VALUE"""),1255.61)</f>
        <v>1255.61</v>
      </c>
      <c r="D104" s="2">
        <f>IFERROR(__xludf.DUMMYFUNCTION("""COMPUTED_VALUE"""),45441.66666666667)</f>
        <v>45441.66667</v>
      </c>
      <c r="E104" s="1">
        <f>IFERROR(__xludf.DUMMYFUNCTION("""COMPUTED_VALUE"""),1255.61)</f>
        <v>1255.61</v>
      </c>
      <c r="G104" s="2">
        <f>IFERROR(__xludf.DUMMYFUNCTION("""COMPUTED_VALUE"""),45441.66666666667)</f>
        <v>45441.66667</v>
      </c>
      <c r="H104" s="1">
        <f>IFERROR(__xludf.DUMMYFUNCTION("""COMPUTED_VALUE"""),1233.37)</f>
        <v>1233.37</v>
      </c>
      <c r="J104" s="2">
        <f>IFERROR(__xludf.DUMMYFUNCTION("""COMPUTED_VALUE"""),45441.66666666667)</f>
        <v>45441.66667</v>
      </c>
      <c r="K104" s="1">
        <f>IFERROR(__xludf.DUMMYFUNCTION("""COMPUTED_VALUE"""),1234.03)</f>
        <v>1234.03</v>
      </c>
      <c r="M104" s="2">
        <f>IFERROR(__xludf.DUMMYFUNCTION("""COMPUTED_VALUE"""),45441.66666666667)</f>
        <v>45441.66667</v>
      </c>
      <c r="N104" s="1">
        <f>IFERROR(__xludf.DUMMYFUNCTION("""COMPUTED_VALUE"""),8848422.0)</f>
        <v>8848422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IFERROR(__xludf.DUMMYFUNCTION("""COMPUTED_VALUE"""),1234.81)</f>
        <v>1234.81</v>
      </c>
      <c r="D105" s="2">
        <f>IFERROR(__xludf.DUMMYFUNCTION("""COMPUTED_VALUE"""),45442.66666666667)</f>
        <v>45442.66667</v>
      </c>
      <c r="E105" s="1">
        <f>IFERROR(__xludf.DUMMYFUNCTION("""COMPUTED_VALUE"""),1256.5)</f>
        <v>1256.5</v>
      </c>
      <c r="G105" s="2">
        <f>IFERROR(__xludf.DUMMYFUNCTION("""COMPUTED_VALUE"""),45442.66666666667)</f>
        <v>45442.66667</v>
      </c>
      <c r="H105" s="1">
        <f>IFERROR(__xludf.DUMMYFUNCTION("""COMPUTED_VALUE"""),1231.35)</f>
        <v>1231.35</v>
      </c>
      <c r="J105" s="2">
        <f>IFERROR(__xludf.DUMMYFUNCTION("""COMPUTED_VALUE"""),45442.66666666667)</f>
        <v>45442.66667</v>
      </c>
      <c r="K105" s="1">
        <f>IFERROR(__xludf.DUMMYFUNCTION("""COMPUTED_VALUE"""),1255.77)</f>
        <v>1255.77</v>
      </c>
      <c r="M105" s="2">
        <f>IFERROR(__xludf.DUMMYFUNCTION("""COMPUTED_VALUE"""),45442.66666666667)</f>
        <v>45442.66667</v>
      </c>
      <c r="N105" s="1">
        <f>IFERROR(__xludf.DUMMYFUNCTION("""COMPUTED_VALUE"""),8634510.0)</f>
        <v>8634510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IFERROR(__xludf.DUMMYFUNCTION("""COMPUTED_VALUE"""),1256.1)</f>
        <v>1256.1</v>
      </c>
      <c r="D106" s="2">
        <f>IFERROR(__xludf.DUMMYFUNCTION("""COMPUTED_VALUE"""),45443.66666666667)</f>
        <v>45443.66667</v>
      </c>
      <c r="E106" s="1">
        <f>IFERROR(__xludf.DUMMYFUNCTION("""COMPUTED_VALUE"""),1275.73)</f>
        <v>1275.73</v>
      </c>
      <c r="G106" s="2">
        <f>IFERROR(__xludf.DUMMYFUNCTION("""COMPUTED_VALUE"""),45443.66666666667)</f>
        <v>45443.66667</v>
      </c>
      <c r="H106" s="1">
        <f>IFERROR(__xludf.DUMMYFUNCTION("""COMPUTED_VALUE"""),1251.22)</f>
        <v>1251.22</v>
      </c>
      <c r="J106" s="2">
        <f>IFERROR(__xludf.DUMMYFUNCTION("""COMPUTED_VALUE"""),45443.66666666667)</f>
        <v>45443.66667</v>
      </c>
      <c r="K106" s="1">
        <f>IFERROR(__xludf.DUMMYFUNCTION("""COMPUTED_VALUE"""),1275.05)</f>
        <v>1275.05</v>
      </c>
      <c r="M106" s="2">
        <f>IFERROR(__xludf.DUMMYFUNCTION("""COMPUTED_VALUE"""),45443.66666666667)</f>
        <v>45443.66667</v>
      </c>
      <c r="N106" s="1">
        <f>IFERROR(__xludf.DUMMYFUNCTION("""COMPUTED_VALUE"""),2.1058687E7)</f>
        <v>21058687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IFERROR(__xludf.DUMMYFUNCTION("""COMPUTED_VALUE"""),1275.5)</f>
        <v>1275.5</v>
      </c>
      <c r="D107" s="2">
        <f>IFERROR(__xludf.DUMMYFUNCTION("""COMPUTED_VALUE"""),45446.66666666667)</f>
        <v>45446.66667</v>
      </c>
      <c r="E107" s="1">
        <f>IFERROR(__xludf.DUMMYFUNCTION("""COMPUTED_VALUE"""),1278.53)</f>
        <v>1278.53</v>
      </c>
      <c r="G107" s="2">
        <f>IFERROR(__xludf.DUMMYFUNCTION("""COMPUTED_VALUE"""),45446.66666666667)</f>
        <v>45446.66667</v>
      </c>
      <c r="H107" s="1">
        <f>IFERROR(__xludf.DUMMYFUNCTION("""COMPUTED_VALUE"""),1255.04)</f>
        <v>1255.04</v>
      </c>
      <c r="J107" s="2">
        <f>IFERROR(__xludf.DUMMYFUNCTION("""COMPUTED_VALUE"""),45446.66666666667)</f>
        <v>45446.66667</v>
      </c>
      <c r="K107" s="1">
        <f>IFERROR(__xludf.DUMMYFUNCTION("""COMPUTED_VALUE"""),1265.57)</f>
        <v>1265.57</v>
      </c>
      <c r="M107" s="2">
        <f>IFERROR(__xludf.DUMMYFUNCTION("""COMPUTED_VALUE"""),45446.66666666667)</f>
        <v>45446.66667</v>
      </c>
      <c r="N107" s="1">
        <f>IFERROR(__xludf.DUMMYFUNCTION("""COMPUTED_VALUE"""),7712871.0)</f>
        <v>7712871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IFERROR(__xludf.DUMMYFUNCTION("""COMPUTED_VALUE"""),1265.5)</f>
        <v>1265.5</v>
      </c>
      <c r="D108" s="2">
        <f>IFERROR(__xludf.DUMMYFUNCTION("""COMPUTED_VALUE"""),45447.66666666667)</f>
        <v>45447.66667</v>
      </c>
      <c r="E108" s="1">
        <f>IFERROR(__xludf.DUMMYFUNCTION("""COMPUTED_VALUE"""),1265.5)</f>
        <v>1265.5</v>
      </c>
      <c r="G108" s="2">
        <f>IFERROR(__xludf.DUMMYFUNCTION("""COMPUTED_VALUE"""),45447.66666666667)</f>
        <v>45447.66667</v>
      </c>
      <c r="H108" s="1">
        <f>IFERROR(__xludf.DUMMYFUNCTION("""COMPUTED_VALUE"""),1247.0)</f>
        <v>1247</v>
      </c>
      <c r="J108" s="2">
        <f>IFERROR(__xludf.DUMMYFUNCTION("""COMPUTED_VALUE"""),45447.66666666667)</f>
        <v>45447.66667</v>
      </c>
      <c r="K108" s="1">
        <f>IFERROR(__xludf.DUMMYFUNCTION("""COMPUTED_VALUE"""),1248.04)</f>
        <v>1248.04</v>
      </c>
      <c r="M108" s="2">
        <f>IFERROR(__xludf.DUMMYFUNCTION("""COMPUTED_VALUE"""),45447.66666666667)</f>
        <v>45447.66667</v>
      </c>
      <c r="N108" s="1">
        <f>IFERROR(__xludf.DUMMYFUNCTION("""COMPUTED_VALUE"""),8946843.0)</f>
        <v>8946843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IFERROR(__xludf.DUMMYFUNCTION("""COMPUTED_VALUE"""),1251.17)</f>
        <v>1251.17</v>
      </c>
      <c r="D109" s="2">
        <f>IFERROR(__xludf.DUMMYFUNCTION("""COMPUTED_VALUE"""),45448.66666666667)</f>
        <v>45448.66667</v>
      </c>
      <c r="E109" s="1">
        <f>IFERROR(__xludf.DUMMYFUNCTION("""COMPUTED_VALUE"""),1266.51)</f>
        <v>1266.51</v>
      </c>
      <c r="G109" s="2">
        <f>IFERROR(__xludf.DUMMYFUNCTION("""COMPUTED_VALUE"""),45448.66666666667)</f>
        <v>45448.66667</v>
      </c>
      <c r="H109" s="1">
        <f>IFERROR(__xludf.DUMMYFUNCTION("""COMPUTED_VALUE"""),1245.82)</f>
        <v>1245.82</v>
      </c>
      <c r="J109" s="2">
        <f>IFERROR(__xludf.DUMMYFUNCTION("""COMPUTED_VALUE"""),45448.66666666667)</f>
        <v>45448.66667</v>
      </c>
      <c r="K109" s="1">
        <f>IFERROR(__xludf.DUMMYFUNCTION("""COMPUTED_VALUE"""),1266.16)</f>
        <v>1266.16</v>
      </c>
      <c r="M109" s="2">
        <f>IFERROR(__xludf.DUMMYFUNCTION("""COMPUTED_VALUE"""),45448.66666666667)</f>
        <v>45448.66667</v>
      </c>
      <c r="N109" s="1">
        <f>IFERROR(__xludf.DUMMYFUNCTION("""COMPUTED_VALUE"""),7965840.0)</f>
        <v>7965840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IFERROR(__xludf.DUMMYFUNCTION("""COMPUTED_VALUE"""),1266.13)</f>
        <v>1266.13</v>
      </c>
      <c r="D110" s="2">
        <f>IFERROR(__xludf.DUMMYFUNCTION("""COMPUTED_VALUE"""),45449.66666666667)</f>
        <v>45449.66667</v>
      </c>
      <c r="E110" s="1">
        <f>IFERROR(__xludf.DUMMYFUNCTION("""COMPUTED_VALUE"""),1269.42)</f>
        <v>1269.42</v>
      </c>
      <c r="G110" s="2">
        <f>IFERROR(__xludf.DUMMYFUNCTION("""COMPUTED_VALUE"""),45449.66666666667)</f>
        <v>45449.66667</v>
      </c>
      <c r="H110" s="1">
        <f>IFERROR(__xludf.DUMMYFUNCTION("""COMPUTED_VALUE"""),1257.09)</f>
        <v>1257.09</v>
      </c>
      <c r="J110" s="2">
        <f>IFERROR(__xludf.DUMMYFUNCTION("""COMPUTED_VALUE"""),45449.66666666667)</f>
        <v>45449.66667</v>
      </c>
      <c r="K110" s="1">
        <f>IFERROR(__xludf.DUMMYFUNCTION("""COMPUTED_VALUE"""),1268.92)</f>
        <v>1268.92</v>
      </c>
      <c r="M110" s="2">
        <f>IFERROR(__xludf.DUMMYFUNCTION("""COMPUTED_VALUE"""),45449.66666666667)</f>
        <v>45449.66667</v>
      </c>
      <c r="N110" s="1">
        <f>IFERROR(__xludf.DUMMYFUNCTION("""COMPUTED_VALUE"""),6810161.0)</f>
        <v>6810161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IFERROR(__xludf.DUMMYFUNCTION("""COMPUTED_VALUE"""),1263.69)</f>
        <v>1263.69</v>
      </c>
      <c r="D111" s="2">
        <f>IFERROR(__xludf.DUMMYFUNCTION("""COMPUTED_VALUE"""),45450.66666666667)</f>
        <v>45450.66667</v>
      </c>
      <c r="E111" s="1">
        <f>IFERROR(__xludf.DUMMYFUNCTION("""COMPUTED_VALUE"""),1281.08)</f>
        <v>1281.08</v>
      </c>
      <c r="G111" s="2">
        <f>IFERROR(__xludf.DUMMYFUNCTION("""COMPUTED_VALUE"""),45450.66666666667)</f>
        <v>45450.66667</v>
      </c>
      <c r="H111" s="1">
        <f>IFERROR(__xludf.DUMMYFUNCTION("""COMPUTED_VALUE"""),1258.91)</f>
        <v>1258.91</v>
      </c>
      <c r="J111" s="2">
        <f>IFERROR(__xludf.DUMMYFUNCTION("""COMPUTED_VALUE"""),45450.66666666667)</f>
        <v>45450.66667</v>
      </c>
      <c r="K111" s="1">
        <f>IFERROR(__xludf.DUMMYFUNCTION("""COMPUTED_VALUE"""),1263.53)</f>
        <v>1263.53</v>
      </c>
      <c r="M111" s="2">
        <f>IFERROR(__xludf.DUMMYFUNCTION("""COMPUTED_VALUE"""),45450.66666666667)</f>
        <v>45450.66667</v>
      </c>
      <c r="N111" s="1">
        <f>IFERROR(__xludf.DUMMYFUNCTION("""COMPUTED_VALUE"""),8274520.0)</f>
        <v>8274520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IFERROR(__xludf.DUMMYFUNCTION("""COMPUTED_VALUE"""),1262.65)</f>
        <v>1262.65</v>
      </c>
      <c r="D112" s="2">
        <f>IFERROR(__xludf.DUMMYFUNCTION("""COMPUTED_VALUE"""),45453.66666666667)</f>
        <v>45453.66667</v>
      </c>
      <c r="E112" s="1">
        <f>IFERROR(__xludf.DUMMYFUNCTION("""COMPUTED_VALUE"""),1276.15)</f>
        <v>1276.15</v>
      </c>
      <c r="G112" s="2">
        <f>IFERROR(__xludf.DUMMYFUNCTION("""COMPUTED_VALUE"""),45453.66666666667)</f>
        <v>45453.66667</v>
      </c>
      <c r="H112" s="1">
        <f>IFERROR(__xludf.DUMMYFUNCTION("""COMPUTED_VALUE"""),1253.68)</f>
        <v>1253.68</v>
      </c>
      <c r="J112" s="2">
        <f>IFERROR(__xludf.DUMMYFUNCTION("""COMPUTED_VALUE"""),45453.66666666667)</f>
        <v>45453.66667</v>
      </c>
      <c r="K112" s="1">
        <f>IFERROR(__xludf.DUMMYFUNCTION("""COMPUTED_VALUE"""),1273.98)</f>
        <v>1273.98</v>
      </c>
      <c r="M112" s="2">
        <f>IFERROR(__xludf.DUMMYFUNCTION("""COMPUTED_VALUE"""),45453.66666666667)</f>
        <v>45453.66667</v>
      </c>
      <c r="N112" s="1">
        <f>IFERROR(__xludf.DUMMYFUNCTION("""COMPUTED_VALUE"""),8529039.0)</f>
        <v>8529039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IFERROR(__xludf.DUMMYFUNCTION("""COMPUTED_VALUE"""),1271.85)</f>
        <v>1271.85</v>
      </c>
      <c r="D113" s="2">
        <f>IFERROR(__xludf.DUMMYFUNCTION("""COMPUTED_VALUE"""),45454.66666666667)</f>
        <v>45454.66667</v>
      </c>
      <c r="E113" s="1">
        <f>IFERROR(__xludf.DUMMYFUNCTION("""COMPUTED_VALUE"""),1271.85)</f>
        <v>1271.85</v>
      </c>
      <c r="G113" s="2">
        <f>IFERROR(__xludf.DUMMYFUNCTION("""COMPUTED_VALUE"""),45454.66666666667)</f>
        <v>45454.66667</v>
      </c>
      <c r="H113" s="1">
        <f>IFERROR(__xludf.DUMMYFUNCTION("""COMPUTED_VALUE"""),1259.97)</f>
        <v>1259.97</v>
      </c>
      <c r="J113" s="2">
        <f>IFERROR(__xludf.DUMMYFUNCTION("""COMPUTED_VALUE"""),45454.66666666667)</f>
        <v>45454.66667</v>
      </c>
      <c r="K113" s="1">
        <f>IFERROR(__xludf.DUMMYFUNCTION("""COMPUTED_VALUE"""),1266.93)</f>
        <v>1266.93</v>
      </c>
      <c r="M113" s="2">
        <f>IFERROR(__xludf.DUMMYFUNCTION("""COMPUTED_VALUE"""),45454.66666666667)</f>
        <v>45454.66667</v>
      </c>
      <c r="N113" s="1">
        <f>IFERROR(__xludf.DUMMYFUNCTION("""COMPUTED_VALUE"""),7027447.0)</f>
        <v>7027447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IFERROR(__xludf.DUMMYFUNCTION("""COMPUTED_VALUE"""),1268.45)</f>
        <v>1268.45</v>
      </c>
      <c r="D114" s="2">
        <f>IFERROR(__xludf.DUMMYFUNCTION("""COMPUTED_VALUE"""),45455.66666666667)</f>
        <v>45455.66667</v>
      </c>
      <c r="E114" s="1">
        <f>IFERROR(__xludf.DUMMYFUNCTION("""COMPUTED_VALUE"""),1277.41)</f>
        <v>1277.41</v>
      </c>
      <c r="G114" s="2">
        <f>IFERROR(__xludf.DUMMYFUNCTION("""COMPUTED_VALUE"""),45455.66666666667)</f>
        <v>45455.66667</v>
      </c>
      <c r="H114" s="1">
        <f>IFERROR(__xludf.DUMMYFUNCTION("""COMPUTED_VALUE"""),1255.42)</f>
        <v>1255.42</v>
      </c>
      <c r="J114" s="2">
        <f>IFERROR(__xludf.DUMMYFUNCTION("""COMPUTED_VALUE"""),45455.66666666667)</f>
        <v>45455.66667</v>
      </c>
      <c r="K114" s="1">
        <f>IFERROR(__xludf.DUMMYFUNCTION("""COMPUTED_VALUE"""),1257.95)</f>
        <v>1257.95</v>
      </c>
      <c r="M114" s="2">
        <f>IFERROR(__xludf.DUMMYFUNCTION("""COMPUTED_VALUE"""),45455.66666666667)</f>
        <v>45455.66667</v>
      </c>
      <c r="N114" s="1">
        <f>IFERROR(__xludf.DUMMYFUNCTION("""COMPUTED_VALUE"""),7844742.0)</f>
        <v>7844742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IFERROR(__xludf.DUMMYFUNCTION("""COMPUTED_VALUE"""),1257.93)</f>
        <v>1257.93</v>
      </c>
      <c r="D115" s="2">
        <f>IFERROR(__xludf.DUMMYFUNCTION("""COMPUTED_VALUE"""),45456.66666666667)</f>
        <v>45456.66667</v>
      </c>
      <c r="E115" s="1">
        <f>IFERROR(__xludf.DUMMYFUNCTION("""COMPUTED_VALUE"""),1257.93)</f>
        <v>1257.93</v>
      </c>
      <c r="G115" s="2">
        <f>IFERROR(__xludf.DUMMYFUNCTION("""COMPUTED_VALUE"""),45456.66666666667)</f>
        <v>45456.66667</v>
      </c>
      <c r="H115" s="1">
        <f>IFERROR(__xludf.DUMMYFUNCTION("""COMPUTED_VALUE"""),1236.53)</f>
        <v>1236.53</v>
      </c>
      <c r="J115" s="2">
        <f>IFERROR(__xludf.DUMMYFUNCTION("""COMPUTED_VALUE"""),45456.66666666667)</f>
        <v>45456.66667</v>
      </c>
      <c r="K115" s="1">
        <f>IFERROR(__xludf.DUMMYFUNCTION("""COMPUTED_VALUE"""),1248.74)</f>
        <v>1248.74</v>
      </c>
      <c r="M115" s="2">
        <f>IFERROR(__xludf.DUMMYFUNCTION("""COMPUTED_VALUE"""),45456.66666666667)</f>
        <v>45456.66667</v>
      </c>
      <c r="N115" s="1">
        <f>IFERROR(__xludf.DUMMYFUNCTION("""COMPUTED_VALUE"""),8616771.0)</f>
        <v>8616771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IFERROR(__xludf.DUMMYFUNCTION("""COMPUTED_VALUE"""),1247.04)</f>
        <v>1247.04</v>
      </c>
      <c r="D116" s="2">
        <f>IFERROR(__xludf.DUMMYFUNCTION("""COMPUTED_VALUE"""),45457.66666666667)</f>
        <v>45457.66667</v>
      </c>
      <c r="E116" s="1">
        <f>IFERROR(__xludf.DUMMYFUNCTION("""COMPUTED_VALUE"""),1247.04)</f>
        <v>1247.04</v>
      </c>
      <c r="G116" s="2">
        <f>IFERROR(__xludf.DUMMYFUNCTION("""COMPUTED_VALUE"""),45457.66666666667)</f>
        <v>45457.66667</v>
      </c>
      <c r="H116" s="1">
        <f>IFERROR(__xludf.DUMMYFUNCTION("""COMPUTED_VALUE"""),1225.55)</f>
        <v>1225.55</v>
      </c>
      <c r="J116" s="2">
        <f>IFERROR(__xludf.DUMMYFUNCTION("""COMPUTED_VALUE"""),45457.66666666667)</f>
        <v>45457.66667</v>
      </c>
      <c r="K116" s="1">
        <f>IFERROR(__xludf.DUMMYFUNCTION("""COMPUTED_VALUE"""),1246.32)</f>
        <v>1246.32</v>
      </c>
      <c r="M116" s="2">
        <f>IFERROR(__xludf.DUMMYFUNCTION("""COMPUTED_VALUE"""),45457.66666666667)</f>
        <v>45457.66667</v>
      </c>
      <c r="N116" s="1">
        <f>IFERROR(__xludf.DUMMYFUNCTION("""COMPUTED_VALUE"""),8277924.0)</f>
        <v>8277924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IFERROR(__xludf.DUMMYFUNCTION("""COMPUTED_VALUE"""),1245.26)</f>
        <v>1245.26</v>
      </c>
      <c r="D117" s="2">
        <f>IFERROR(__xludf.DUMMYFUNCTION("""COMPUTED_VALUE"""),45460.66666666667)</f>
        <v>45460.66667</v>
      </c>
      <c r="E117" s="1">
        <f>IFERROR(__xludf.DUMMYFUNCTION("""COMPUTED_VALUE"""),1256.22)</f>
        <v>1256.22</v>
      </c>
      <c r="G117" s="2">
        <f>IFERROR(__xludf.DUMMYFUNCTION("""COMPUTED_VALUE"""),45460.66666666667)</f>
        <v>45460.66667</v>
      </c>
      <c r="H117" s="1">
        <f>IFERROR(__xludf.DUMMYFUNCTION("""COMPUTED_VALUE"""),1241.3)</f>
        <v>1241.3</v>
      </c>
      <c r="J117" s="2">
        <f>IFERROR(__xludf.DUMMYFUNCTION("""COMPUTED_VALUE"""),45460.66666666667)</f>
        <v>45460.66667</v>
      </c>
      <c r="K117" s="1">
        <f>IFERROR(__xludf.DUMMYFUNCTION("""COMPUTED_VALUE"""),1254.82)</f>
        <v>1254.82</v>
      </c>
      <c r="M117" s="2">
        <f>IFERROR(__xludf.DUMMYFUNCTION("""COMPUTED_VALUE"""),45460.66666666667)</f>
        <v>45460.66667</v>
      </c>
      <c r="N117" s="1">
        <f>IFERROR(__xludf.DUMMYFUNCTION("""COMPUTED_VALUE"""),8572581.0)</f>
        <v>8572581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IFERROR(__xludf.DUMMYFUNCTION("""COMPUTED_VALUE"""),1254.64)</f>
        <v>1254.64</v>
      </c>
      <c r="D118" s="2">
        <f>IFERROR(__xludf.DUMMYFUNCTION("""COMPUTED_VALUE"""),45461.66666666667)</f>
        <v>45461.66667</v>
      </c>
      <c r="E118" s="1">
        <f>IFERROR(__xludf.DUMMYFUNCTION("""COMPUTED_VALUE"""),1266.55)</f>
        <v>1266.55</v>
      </c>
      <c r="G118" s="2">
        <f>IFERROR(__xludf.DUMMYFUNCTION("""COMPUTED_VALUE"""),45461.66666666667)</f>
        <v>45461.66667</v>
      </c>
      <c r="H118" s="1">
        <f>IFERROR(__xludf.DUMMYFUNCTION("""COMPUTED_VALUE"""),1242.3)</f>
        <v>1242.3</v>
      </c>
      <c r="J118" s="2">
        <f>IFERROR(__xludf.DUMMYFUNCTION("""COMPUTED_VALUE"""),45461.66666666667)</f>
        <v>45461.66667</v>
      </c>
      <c r="K118" s="1">
        <f>IFERROR(__xludf.DUMMYFUNCTION("""COMPUTED_VALUE"""),1243.98)</f>
        <v>1243.98</v>
      </c>
      <c r="M118" s="2">
        <f>IFERROR(__xludf.DUMMYFUNCTION("""COMPUTED_VALUE"""),45461.66666666667)</f>
        <v>45461.66667</v>
      </c>
      <c r="N118" s="1">
        <f>IFERROR(__xludf.DUMMYFUNCTION("""COMPUTED_VALUE"""),8965584.0)</f>
        <v>8965584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IFERROR(__xludf.DUMMYFUNCTION("""COMPUTED_VALUE"""),1243.49)</f>
        <v>1243.49</v>
      </c>
      <c r="D119" s="2">
        <f>IFERROR(__xludf.DUMMYFUNCTION("""COMPUTED_VALUE"""),45463.66666666667)</f>
        <v>45463.66667</v>
      </c>
      <c r="E119" s="1">
        <f>IFERROR(__xludf.DUMMYFUNCTION("""COMPUTED_VALUE"""),1270.77)</f>
        <v>1270.77</v>
      </c>
      <c r="G119" s="2">
        <f>IFERROR(__xludf.DUMMYFUNCTION("""COMPUTED_VALUE"""),45463.66666666667)</f>
        <v>45463.66667</v>
      </c>
      <c r="H119" s="1">
        <f>IFERROR(__xludf.DUMMYFUNCTION("""COMPUTED_VALUE"""),1242.02)</f>
        <v>1242.02</v>
      </c>
      <c r="J119" s="2">
        <f>IFERROR(__xludf.DUMMYFUNCTION("""COMPUTED_VALUE"""),45463.66666666667)</f>
        <v>45463.66667</v>
      </c>
      <c r="K119" s="1">
        <f>IFERROR(__xludf.DUMMYFUNCTION("""COMPUTED_VALUE"""),1267.05)</f>
        <v>1267.05</v>
      </c>
      <c r="M119" s="2">
        <f>IFERROR(__xludf.DUMMYFUNCTION("""COMPUTED_VALUE"""),45463.66666666667)</f>
        <v>45463.66667</v>
      </c>
      <c r="N119" s="1">
        <f>IFERROR(__xludf.DUMMYFUNCTION("""COMPUTED_VALUE"""),9534275.0)</f>
        <v>9534275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IFERROR(__xludf.DUMMYFUNCTION("""COMPUTED_VALUE"""),1267.44)</f>
        <v>1267.44</v>
      </c>
      <c r="D120" s="2">
        <f>IFERROR(__xludf.DUMMYFUNCTION("""COMPUTED_VALUE"""),45464.66666666667)</f>
        <v>45464.66667</v>
      </c>
      <c r="E120" s="1">
        <f>IFERROR(__xludf.DUMMYFUNCTION("""COMPUTED_VALUE"""),1280.82)</f>
        <v>1280.82</v>
      </c>
      <c r="G120" s="2">
        <f>IFERROR(__xludf.DUMMYFUNCTION("""COMPUTED_VALUE"""),45464.66666666667)</f>
        <v>45464.66667</v>
      </c>
      <c r="H120" s="1">
        <f>IFERROR(__xludf.DUMMYFUNCTION("""COMPUTED_VALUE"""),1263.47)</f>
        <v>1263.47</v>
      </c>
      <c r="J120" s="2">
        <f>IFERROR(__xludf.DUMMYFUNCTION("""COMPUTED_VALUE"""),45464.66666666667)</f>
        <v>45464.66667</v>
      </c>
      <c r="K120" s="1">
        <f>IFERROR(__xludf.DUMMYFUNCTION("""COMPUTED_VALUE"""),1267.19)</f>
        <v>1267.19</v>
      </c>
      <c r="M120" s="2">
        <f>IFERROR(__xludf.DUMMYFUNCTION("""COMPUTED_VALUE"""),45464.66666666667)</f>
        <v>45464.66667</v>
      </c>
      <c r="N120" s="1">
        <f>IFERROR(__xludf.DUMMYFUNCTION("""COMPUTED_VALUE"""),2.341558E7)</f>
        <v>23415580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IFERROR(__xludf.DUMMYFUNCTION("""COMPUTED_VALUE"""),1268.27)</f>
        <v>1268.27</v>
      </c>
      <c r="D121" s="2">
        <f>IFERROR(__xludf.DUMMYFUNCTION("""COMPUTED_VALUE"""),45467.66666666667)</f>
        <v>45467.66667</v>
      </c>
      <c r="E121" s="1">
        <f>IFERROR(__xludf.DUMMYFUNCTION("""COMPUTED_VALUE"""),1290.93)</f>
        <v>1290.93</v>
      </c>
      <c r="G121" s="2">
        <f>IFERROR(__xludf.DUMMYFUNCTION("""COMPUTED_VALUE"""),45467.66666666667)</f>
        <v>45467.66667</v>
      </c>
      <c r="H121" s="1">
        <f>IFERROR(__xludf.DUMMYFUNCTION("""COMPUTED_VALUE"""),1268.27)</f>
        <v>1268.27</v>
      </c>
      <c r="J121" s="2">
        <f>IFERROR(__xludf.DUMMYFUNCTION("""COMPUTED_VALUE"""),45467.66666666667)</f>
        <v>45467.66667</v>
      </c>
      <c r="K121" s="1">
        <f>IFERROR(__xludf.DUMMYFUNCTION("""COMPUTED_VALUE"""),1284.2)</f>
        <v>1284.2</v>
      </c>
      <c r="M121" s="2">
        <f>IFERROR(__xludf.DUMMYFUNCTION("""COMPUTED_VALUE"""),45467.66666666667)</f>
        <v>45467.66667</v>
      </c>
      <c r="N121" s="1">
        <f>IFERROR(__xludf.DUMMYFUNCTION("""COMPUTED_VALUE"""),9362515.0)</f>
        <v>9362515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IFERROR(__xludf.DUMMYFUNCTION("""COMPUTED_VALUE"""),1285.09)</f>
        <v>1285.09</v>
      </c>
      <c r="D122" s="2">
        <f>IFERROR(__xludf.DUMMYFUNCTION("""COMPUTED_VALUE"""),45468.66666666667)</f>
        <v>45468.66667</v>
      </c>
      <c r="E122" s="1">
        <f>IFERROR(__xludf.DUMMYFUNCTION("""COMPUTED_VALUE"""),1285.09)</f>
        <v>1285.09</v>
      </c>
      <c r="G122" s="2">
        <f>IFERROR(__xludf.DUMMYFUNCTION("""COMPUTED_VALUE"""),45468.66666666667)</f>
        <v>45468.66667</v>
      </c>
      <c r="H122" s="1">
        <f>IFERROR(__xludf.DUMMYFUNCTION("""COMPUTED_VALUE"""),1255.28)</f>
        <v>1255.28</v>
      </c>
      <c r="J122" s="2">
        <f>IFERROR(__xludf.DUMMYFUNCTION("""COMPUTED_VALUE"""),45468.66666666667)</f>
        <v>45468.66667</v>
      </c>
      <c r="K122" s="1">
        <f>IFERROR(__xludf.DUMMYFUNCTION("""COMPUTED_VALUE"""),1263.19)</f>
        <v>1263.19</v>
      </c>
      <c r="M122" s="2">
        <f>IFERROR(__xludf.DUMMYFUNCTION("""COMPUTED_VALUE"""),45468.66666666667)</f>
        <v>45468.66667</v>
      </c>
      <c r="N122" s="1">
        <f>IFERROR(__xludf.DUMMYFUNCTION("""COMPUTED_VALUE"""),1.4622628E7)</f>
        <v>14622628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IFERROR(__xludf.DUMMYFUNCTION("""COMPUTED_VALUE"""),1263.09)</f>
        <v>1263.09</v>
      </c>
      <c r="D123" s="2">
        <f>IFERROR(__xludf.DUMMYFUNCTION("""COMPUTED_VALUE"""),45469.66666666667)</f>
        <v>45469.66667</v>
      </c>
      <c r="E123" s="1">
        <f>IFERROR(__xludf.DUMMYFUNCTION("""COMPUTED_VALUE"""),1344.28)</f>
        <v>1344.28</v>
      </c>
      <c r="G123" s="2">
        <f>IFERROR(__xludf.DUMMYFUNCTION("""COMPUTED_VALUE"""),45469.66666666667)</f>
        <v>45469.66667</v>
      </c>
      <c r="H123" s="1">
        <f>IFERROR(__xludf.DUMMYFUNCTION("""COMPUTED_VALUE"""),1263.09)</f>
        <v>1263.09</v>
      </c>
      <c r="J123" s="2">
        <f>IFERROR(__xludf.DUMMYFUNCTION("""COMPUTED_VALUE"""),45469.66666666667)</f>
        <v>45469.66667</v>
      </c>
      <c r="K123" s="1">
        <f>IFERROR(__xludf.DUMMYFUNCTION("""COMPUTED_VALUE"""),1342.18)</f>
        <v>1342.18</v>
      </c>
      <c r="M123" s="2">
        <f>IFERROR(__xludf.DUMMYFUNCTION("""COMPUTED_VALUE"""),45469.66666666667)</f>
        <v>45469.66667</v>
      </c>
      <c r="N123" s="1">
        <f>IFERROR(__xludf.DUMMYFUNCTION("""COMPUTED_VALUE"""),2.0836121E7)</f>
        <v>20836121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IFERROR(__xludf.DUMMYFUNCTION("""COMPUTED_VALUE"""),1337.73)</f>
        <v>1337.73</v>
      </c>
      <c r="D124" s="2">
        <f>IFERROR(__xludf.DUMMYFUNCTION("""COMPUTED_VALUE"""),45470.66666666667)</f>
        <v>45470.66667</v>
      </c>
      <c r="E124" s="1">
        <f>IFERROR(__xludf.DUMMYFUNCTION("""COMPUTED_VALUE"""),1337.73)</f>
        <v>1337.73</v>
      </c>
      <c r="G124" s="2">
        <f>IFERROR(__xludf.DUMMYFUNCTION("""COMPUTED_VALUE"""),45470.66666666667)</f>
        <v>45470.66667</v>
      </c>
      <c r="H124" s="1">
        <f>IFERROR(__xludf.DUMMYFUNCTION("""COMPUTED_VALUE"""),1320.87)</f>
        <v>1320.87</v>
      </c>
      <c r="J124" s="2">
        <f>IFERROR(__xludf.DUMMYFUNCTION("""COMPUTED_VALUE"""),45470.66666666667)</f>
        <v>45470.66667</v>
      </c>
      <c r="K124" s="1">
        <f>IFERROR(__xludf.DUMMYFUNCTION("""COMPUTED_VALUE"""),1328.04)</f>
        <v>1328.04</v>
      </c>
      <c r="M124" s="2">
        <f>IFERROR(__xludf.DUMMYFUNCTION("""COMPUTED_VALUE"""),45470.66666666667)</f>
        <v>45470.66667</v>
      </c>
      <c r="N124" s="1">
        <f>IFERROR(__xludf.DUMMYFUNCTION("""COMPUTED_VALUE"""),1.0985529E7)</f>
        <v>10985529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IFERROR(__xludf.DUMMYFUNCTION("""COMPUTED_VALUE"""),1326.04)</f>
        <v>1326.04</v>
      </c>
      <c r="D125" s="2">
        <f>IFERROR(__xludf.DUMMYFUNCTION("""COMPUTED_VALUE"""),45471.66666666667)</f>
        <v>45471.66667</v>
      </c>
      <c r="E125" s="1">
        <f>IFERROR(__xludf.DUMMYFUNCTION("""COMPUTED_VALUE"""),1344.02)</f>
        <v>1344.02</v>
      </c>
      <c r="G125" s="2">
        <f>IFERROR(__xludf.DUMMYFUNCTION("""COMPUTED_VALUE"""),45471.66666666667)</f>
        <v>45471.66667</v>
      </c>
      <c r="H125" s="1">
        <f>IFERROR(__xludf.DUMMYFUNCTION("""COMPUTED_VALUE"""),1325.99)</f>
        <v>1325.99</v>
      </c>
      <c r="J125" s="2">
        <f>IFERROR(__xludf.DUMMYFUNCTION("""COMPUTED_VALUE"""),45471.66666666667)</f>
        <v>45471.66667</v>
      </c>
      <c r="K125" s="1">
        <f>IFERROR(__xludf.DUMMYFUNCTION("""COMPUTED_VALUE"""),1339.45)</f>
        <v>1339.45</v>
      </c>
      <c r="M125" s="2">
        <f>IFERROR(__xludf.DUMMYFUNCTION("""COMPUTED_VALUE"""),45471.66666666667)</f>
        <v>45471.66667</v>
      </c>
      <c r="N125" s="1">
        <f>IFERROR(__xludf.DUMMYFUNCTION("""COMPUTED_VALUE"""),1.7901785E7)</f>
        <v>17901785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IFERROR(__xludf.DUMMYFUNCTION("""COMPUTED_VALUE"""),1338.43)</f>
        <v>1338.43</v>
      </c>
      <c r="D126" s="2">
        <f>IFERROR(__xludf.DUMMYFUNCTION("""COMPUTED_VALUE"""),45474.66666666667)</f>
        <v>45474.66667</v>
      </c>
      <c r="E126" s="1">
        <f>IFERROR(__xludf.DUMMYFUNCTION("""COMPUTED_VALUE"""),1345.52)</f>
        <v>1345.52</v>
      </c>
      <c r="G126" s="2">
        <f>IFERROR(__xludf.DUMMYFUNCTION("""COMPUTED_VALUE"""),45474.66666666667)</f>
        <v>45474.66667</v>
      </c>
      <c r="H126" s="1">
        <f>IFERROR(__xludf.DUMMYFUNCTION("""COMPUTED_VALUE"""),1324.16)</f>
        <v>1324.16</v>
      </c>
      <c r="J126" s="2">
        <f>IFERROR(__xludf.DUMMYFUNCTION("""COMPUTED_VALUE"""),45474.66666666667)</f>
        <v>45474.66667</v>
      </c>
      <c r="K126" s="1">
        <f>IFERROR(__xludf.DUMMYFUNCTION("""COMPUTED_VALUE"""),1328.08)</f>
        <v>1328.08</v>
      </c>
      <c r="M126" s="2">
        <f>IFERROR(__xludf.DUMMYFUNCTION("""COMPUTED_VALUE"""),45474.66666666667)</f>
        <v>45474.66667</v>
      </c>
      <c r="N126" s="1">
        <f>IFERROR(__xludf.DUMMYFUNCTION("""COMPUTED_VALUE"""),8015635.0)</f>
        <v>8015635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IFERROR(__xludf.DUMMYFUNCTION("""COMPUTED_VALUE"""),1323.47)</f>
        <v>1323.47</v>
      </c>
      <c r="D127" s="2">
        <f>IFERROR(__xludf.DUMMYFUNCTION("""COMPUTED_VALUE"""),45475.66666666667)</f>
        <v>45475.66667</v>
      </c>
      <c r="E127" s="1">
        <f>IFERROR(__xludf.DUMMYFUNCTION("""COMPUTED_VALUE"""),1329.9)</f>
        <v>1329.9</v>
      </c>
      <c r="G127" s="2">
        <f>IFERROR(__xludf.DUMMYFUNCTION("""COMPUTED_VALUE"""),45475.66666666667)</f>
        <v>45475.66667</v>
      </c>
      <c r="H127" s="1">
        <f>IFERROR(__xludf.DUMMYFUNCTION("""COMPUTED_VALUE"""),1316.04)</f>
        <v>1316.04</v>
      </c>
      <c r="J127" s="2">
        <f>IFERROR(__xludf.DUMMYFUNCTION("""COMPUTED_VALUE"""),45475.66666666667)</f>
        <v>45475.66667</v>
      </c>
      <c r="K127" s="1">
        <f>IFERROR(__xludf.DUMMYFUNCTION("""COMPUTED_VALUE"""),1321.82)</f>
        <v>1321.82</v>
      </c>
      <c r="M127" s="2">
        <f>IFERROR(__xludf.DUMMYFUNCTION("""COMPUTED_VALUE"""),45475.66666666667)</f>
        <v>45475.66667</v>
      </c>
      <c r="N127" s="1">
        <f>IFERROR(__xludf.DUMMYFUNCTION("""COMPUTED_VALUE"""),8627899.0)</f>
        <v>8627899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IFERROR(__xludf.DUMMYFUNCTION("""COMPUTED_VALUE"""),1322.74)</f>
        <v>1322.74</v>
      </c>
      <c r="D128" s="2">
        <f>IFERROR(__xludf.DUMMYFUNCTION("""COMPUTED_VALUE"""),45476.54166666667)</f>
        <v>45476.54167</v>
      </c>
      <c r="E128" s="1">
        <f>IFERROR(__xludf.DUMMYFUNCTION("""COMPUTED_VALUE"""),1332.8)</f>
        <v>1332.8</v>
      </c>
      <c r="G128" s="2">
        <f>IFERROR(__xludf.DUMMYFUNCTION("""COMPUTED_VALUE"""),45476.54166666667)</f>
        <v>45476.54167</v>
      </c>
      <c r="H128" s="1">
        <f>IFERROR(__xludf.DUMMYFUNCTION("""COMPUTED_VALUE"""),1318.97)</f>
        <v>1318.97</v>
      </c>
      <c r="J128" s="2">
        <f>IFERROR(__xludf.DUMMYFUNCTION("""COMPUTED_VALUE"""),45476.54166666667)</f>
        <v>45476.54167</v>
      </c>
      <c r="K128" s="1">
        <f>IFERROR(__xludf.DUMMYFUNCTION("""COMPUTED_VALUE"""),1321.7)</f>
        <v>1321.7</v>
      </c>
      <c r="M128" s="2">
        <f>IFERROR(__xludf.DUMMYFUNCTION("""COMPUTED_VALUE"""),45476.54166666667)</f>
        <v>45476.54167</v>
      </c>
      <c r="N128" s="1">
        <f>IFERROR(__xludf.DUMMYFUNCTION("""COMPUTED_VALUE"""),5102317.0)</f>
        <v>5102317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IFERROR(__xludf.DUMMYFUNCTION("""COMPUTED_VALUE"""),1320.66)</f>
        <v>1320.66</v>
      </c>
      <c r="D129" s="2">
        <f>IFERROR(__xludf.DUMMYFUNCTION("""COMPUTED_VALUE"""),45478.66666666667)</f>
        <v>45478.66667</v>
      </c>
      <c r="E129" s="1">
        <f>IFERROR(__xludf.DUMMYFUNCTION("""COMPUTED_VALUE"""),1324.97)</f>
        <v>1324.97</v>
      </c>
      <c r="G129" s="2">
        <f>IFERROR(__xludf.DUMMYFUNCTION("""COMPUTED_VALUE"""),45478.66666666667)</f>
        <v>45478.66667</v>
      </c>
      <c r="H129" s="1">
        <f>IFERROR(__xludf.DUMMYFUNCTION("""COMPUTED_VALUE"""),1312.34)</f>
        <v>1312.34</v>
      </c>
      <c r="J129" s="2">
        <f>IFERROR(__xludf.DUMMYFUNCTION("""COMPUTED_VALUE"""),45478.66666666667)</f>
        <v>45478.66667</v>
      </c>
      <c r="K129" s="1">
        <f>IFERROR(__xludf.DUMMYFUNCTION("""COMPUTED_VALUE"""),1323.86)</f>
        <v>1323.86</v>
      </c>
      <c r="M129" s="2">
        <f>IFERROR(__xludf.DUMMYFUNCTION("""COMPUTED_VALUE"""),45478.66666666667)</f>
        <v>45478.66667</v>
      </c>
      <c r="N129" s="1">
        <f>IFERROR(__xludf.DUMMYFUNCTION("""COMPUTED_VALUE"""),8599686.0)</f>
        <v>8599686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IFERROR(__xludf.DUMMYFUNCTION("""COMPUTED_VALUE"""),1325.33)</f>
        <v>1325.33</v>
      </c>
      <c r="D130" s="2">
        <f>IFERROR(__xludf.DUMMYFUNCTION("""COMPUTED_VALUE"""),45481.66666666667)</f>
        <v>45481.66667</v>
      </c>
      <c r="E130" s="1">
        <f>IFERROR(__xludf.DUMMYFUNCTION("""COMPUTED_VALUE"""),1333.38)</f>
        <v>1333.38</v>
      </c>
      <c r="G130" s="2">
        <f>IFERROR(__xludf.DUMMYFUNCTION("""COMPUTED_VALUE"""),45481.66666666667)</f>
        <v>45481.66667</v>
      </c>
      <c r="H130" s="1">
        <f>IFERROR(__xludf.DUMMYFUNCTION("""COMPUTED_VALUE"""),1319.12)</f>
        <v>1319.12</v>
      </c>
      <c r="J130" s="2">
        <f>IFERROR(__xludf.DUMMYFUNCTION("""COMPUTED_VALUE"""),45481.66666666667)</f>
        <v>45481.66667</v>
      </c>
      <c r="K130" s="1">
        <f>IFERROR(__xludf.DUMMYFUNCTION("""COMPUTED_VALUE"""),1319.59)</f>
        <v>1319.59</v>
      </c>
      <c r="M130" s="2">
        <f>IFERROR(__xludf.DUMMYFUNCTION("""COMPUTED_VALUE"""),45481.66666666667)</f>
        <v>45481.66667</v>
      </c>
      <c r="N130" s="1">
        <f>IFERROR(__xludf.DUMMYFUNCTION("""COMPUTED_VALUE"""),7319095.0)</f>
        <v>7319095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IFERROR(__xludf.DUMMYFUNCTION("""COMPUTED_VALUE"""),1321.55)</f>
        <v>1321.55</v>
      </c>
      <c r="D131" s="2">
        <f>IFERROR(__xludf.DUMMYFUNCTION("""COMPUTED_VALUE"""),45482.66666666667)</f>
        <v>45482.66667</v>
      </c>
      <c r="E131" s="1">
        <f>IFERROR(__xludf.DUMMYFUNCTION("""COMPUTED_VALUE"""),1322.16)</f>
        <v>1322.16</v>
      </c>
      <c r="G131" s="2">
        <f>IFERROR(__xludf.DUMMYFUNCTION("""COMPUTED_VALUE"""),45482.66666666667)</f>
        <v>45482.66667</v>
      </c>
      <c r="H131" s="1">
        <f>IFERROR(__xludf.DUMMYFUNCTION("""COMPUTED_VALUE"""),1306.09)</f>
        <v>1306.09</v>
      </c>
      <c r="J131" s="2">
        <f>IFERROR(__xludf.DUMMYFUNCTION("""COMPUTED_VALUE"""),45482.66666666667)</f>
        <v>45482.66667</v>
      </c>
      <c r="K131" s="1">
        <f>IFERROR(__xludf.DUMMYFUNCTION("""COMPUTED_VALUE"""),1307.49)</f>
        <v>1307.49</v>
      </c>
      <c r="M131" s="2">
        <f>IFERROR(__xludf.DUMMYFUNCTION("""COMPUTED_VALUE"""),45482.66666666667)</f>
        <v>45482.66667</v>
      </c>
      <c r="N131" s="1">
        <f>IFERROR(__xludf.DUMMYFUNCTION("""COMPUTED_VALUE"""),7775037.0)</f>
        <v>7775037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IFERROR(__xludf.DUMMYFUNCTION("""COMPUTED_VALUE"""),1309.66)</f>
        <v>1309.66</v>
      </c>
      <c r="D132" s="2">
        <f>IFERROR(__xludf.DUMMYFUNCTION("""COMPUTED_VALUE"""),45483.66666666667)</f>
        <v>45483.66667</v>
      </c>
      <c r="E132" s="1">
        <f>IFERROR(__xludf.DUMMYFUNCTION("""COMPUTED_VALUE"""),1317.07)</f>
        <v>1317.07</v>
      </c>
      <c r="G132" s="2">
        <f>IFERROR(__xludf.DUMMYFUNCTION("""COMPUTED_VALUE"""),45483.66666666667)</f>
        <v>45483.66667</v>
      </c>
      <c r="H132" s="1">
        <f>IFERROR(__xludf.DUMMYFUNCTION("""COMPUTED_VALUE"""),1301.76)</f>
        <v>1301.76</v>
      </c>
      <c r="J132" s="2">
        <f>IFERROR(__xludf.DUMMYFUNCTION("""COMPUTED_VALUE"""),45483.66666666667)</f>
        <v>45483.66667</v>
      </c>
      <c r="K132" s="1">
        <f>IFERROR(__xludf.DUMMYFUNCTION("""COMPUTED_VALUE"""),1316.25)</f>
        <v>1316.25</v>
      </c>
      <c r="M132" s="2">
        <f>IFERROR(__xludf.DUMMYFUNCTION("""COMPUTED_VALUE"""),45483.66666666667)</f>
        <v>45483.66667</v>
      </c>
      <c r="N132" s="1">
        <f>IFERROR(__xludf.DUMMYFUNCTION("""COMPUTED_VALUE"""),7406083.0)</f>
        <v>7406083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IFERROR(__xludf.DUMMYFUNCTION("""COMPUTED_VALUE"""),1321.25)</f>
        <v>1321.25</v>
      </c>
      <c r="D133" s="2">
        <f>IFERROR(__xludf.DUMMYFUNCTION("""COMPUTED_VALUE"""),45484.66666666667)</f>
        <v>45484.66667</v>
      </c>
      <c r="E133" s="1">
        <f>IFERROR(__xludf.DUMMYFUNCTION("""COMPUTED_VALUE"""),1347.6)</f>
        <v>1347.6</v>
      </c>
      <c r="G133" s="2">
        <f>IFERROR(__xludf.DUMMYFUNCTION("""COMPUTED_VALUE"""),45484.66666666667)</f>
        <v>45484.66667</v>
      </c>
      <c r="H133" s="1">
        <f>IFERROR(__xludf.DUMMYFUNCTION("""COMPUTED_VALUE"""),1321.25)</f>
        <v>1321.25</v>
      </c>
      <c r="J133" s="2">
        <f>IFERROR(__xludf.DUMMYFUNCTION("""COMPUTED_VALUE"""),45484.66666666667)</f>
        <v>45484.66667</v>
      </c>
      <c r="K133" s="1">
        <f>IFERROR(__xludf.DUMMYFUNCTION("""COMPUTED_VALUE"""),1343.72)</f>
        <v>1343.72</v>
      </c>
      <c r="M133" s="2">
        <f>IFERROR(__xludf.DUMMYFUNCTION("""COMPUTED_VALUE"""),45484.66666666667)</f>
        <v>45484.66667</v>
      </c>
      <c r="N133" s="1">
        <f>IFERROR(__xludf.DUMMYFUNCTION("""COMPUTED_VALUE"""),8712989.0)</f>
        <v>8712989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IFERROR(__xludf.DUMMYFUNCTION("""COMPUTED_VALUE"""),1343.6)</f>
        <v>1343.6</v>
      </c>
      <c r="D134" s="2">
        <f>IFERROR(__xludf.DUMMYFUNCTION("""COMPUTED_VALUE"""),45485.66666666667)</f>
        <v>45485.66667</v>
      </c>
      <c r="E134" s="1">
        <f>IFERROR(__xludf.DUMMYFUNCTION("""COMPUTED_VALUE"""),1369.11)</f>
        <v>1369.11</v>
      </c>
      <c r="G134" s="2">
        <f>IFERROR(__xludf.DUMMYFUNCTION("""COMPUTED_VALUE"""),45485.66666666667)</f>
        <v>45485.66667</v>
      </c>
      <c r="H134" s="1">
        <f>IFERROR(__xludf.DUMMYFUNCTION("""COMPUTED_VALUE"""),1343.6)</f>
        <v>1343.6</v>
      </c>
      <c r="J134" s="2">
        <f>IFERROR(__xludf.DUMMYFUNCTION("""COMPUTED_VALUE"""),45485.66666666667)</f>
        <v>45485.66667</v>
      </c>
      <c r="K134" s="1">
        <f>IFERROR(__xludf.DUMMYFUNCTION("""COMPUTED_VALUE"""),1360.88)</f>
        <v>1360.88</v>
      </c>
      <c r="M134" s="2">
        <f>IFERROR(__xludf.DUMMYFUNCTION("""COMPUTED_VALUE"""),45485.66666666667)</f>
        <v>45485.66667</v>
      </c>
      <c r="N134" s="1">
        <f>IFERROR(__xludf.DUMMYFUNCTION("""COMPUTED_VALUE"""),1.085953E7)</f>
        <v>10859530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IFERROR(__xludf.DUMMYFUNCTION("""COMPUTED_VALUE"""),1362.95)</f>
        <v>1362.95</v>
      </c>
      <c r="D135" s="2">
        <f>IFERROR(__xludf.DUMMYFUNCTION("""COMPUTED_VALUE"""),45488.66666666667)</f>
        <v>45488.66667</v>
      </c>
      <c r="E135" s="1">
        <f>IFERROR(__xludf.DUMMYFUNCTION("""COMPUTED_VALUE"""),1383.79)</f>
        <v>1383.79</v>
      </c>
      <c r="G135" s="2">
        <f>IFERROR(__xludf.DUMMYFUNCTION("""COMPUTED_VALUE"""),45488.66666666667)</f>
        <v>45488.66667</v>
      </c>
      <c r="H135" s="1">
        <f>IFERROR(__xludf.DUMMYFUNCTION("""COMPUTED_VALUE"""),1361.53)</f>
        <v>1361.53</v>
      </c>
      <c r="J135" s="2">
        <f>IFERROR(__xludf.DUMMYFUNCTION("""COMPUTED_VALUE"""),45488.66666666667)</f>
        <v>45488.66667</v>
      </c>
      <c r="K135" s="1">
        <f>IFERROR(__xludf.DUMMYFUNCTION("""COMPUTED_VALUE"""),1378.57)</f>
        <v>1378.57</v>
      </c>
      <c r="M135" s="2">
        <f>IFERROR(__xludf.DUMMYFUNCTION("""COMPUTED_VALUE"""),45488.66666666667)</f>
        <v>45488.66667</v>
      </c>
      <c r="N135" s="1">
        <f>IFERROR(__xludf.DUMMYFUNCTION("""COMPUTED_VALUE"""),1.0707198E7)</f>
        <v>10707198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IFERROR(__xludf.DUMMYFUNCTION("""COMPUTED_VALUE"""),1380.09)</f>
        <v>1380.09</v>
      </c>
      <c r="D136" s="2">
        <f>IFERROR(__xludf.DUMMYFUNCTION("""COMPUTED_VALUE"""),45489.66666666667)</f>
        <v>45489.66667</v>
      </c>
      <c r="E136" s="1">
        <f>IFERROR(__xludf.DUMMYFUNCTION("""COMPUTED_VALUE"""),1412.83)</f>
        <v>1412.83</v>
      </c>
      <c r="G136" s="2">
        <f>IFERROR(__xludf.DUMMYFUNCTION("""COMPUTED_VALUE"""),45489.66666666667)</f>
        <v>45489.66667</v>
      </c>
      <c r="H136" s="1">
        <f>IFERROR(__xludf.DUMMYFUNCTION("""COMPUTED_VALUE"""),1380.09)</f>
        <v>1380.09</v>
      </c>
      <c r="J136" s="2">
        <f>IFERROR(__xludf.DUMMYFUNCTION("""COMPUTED_VALUE"""),45489.66666666667)</f>
        <v>45489.66667</v>
      </c>
      <c r="K136" s="1">
        <f>IFERROR(__xludf.DUMMYFUNCTION("""COMPUTED_VALUE"""),1411.71)</f>
        <v>1411.71</v>
      </c>
      <c r="M136" s="2">
        <f>IFERROR(__xludf.DUMMYFUNCTION("""COMPUTED_VALUE"""),45489.66666666667)</f>
        <v>45489.66667</v>
      </c>
      <c r="N136" s="1">
        <f>IFERROR(__xludf.DUMMYFUNCTION("""COMPUTED_VALUE"""),1.1366274E7)</f>
        <v>11366274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IFERROR(__xludf.DUMMYFUNCTION("""COMPUTED_VALUE"""),1404.68)</f>
        <v>1404.68</v>
      </c>
      <c r="D137" s="2">
        <f>IFERROR(__xludf.DUMMYFUNCTION("""COMPUTED_VALUE"""),45490.66666666667)</f>
        <v>45490.66667</v>
      </c>
      <c r="E137" s="1">
        <f>IFERROR(__xludf.DUMMYFUNCTION("""COMPUTED_VALUE"""),1411.9)</f>
        <v>1411.9</v>
      </c>
      <c r="G137" s="2">
        <f>IFERROR(__xludf.DUMMYFUNCTION("""COMPUTED_VALUE"""),45490.66666666667)</f>
        <v>45490.66667</v>
      </c>
      <c r="H137" s="1">
        <f>IFERROR(__xludf.DUMMYFUNCTION("""COMPUTED_VALUE"""),1400.11)</f>
        <v>1400.11</v>
      </c>
      <c r="J137" s="2">
        <f>IFERROR(__xludf.DUMMYFUNCTION("""COMPUTED_VALUE"""),45490.66666666667)</f>
        <v>45490.66667</v>
      </c>
      <c r="K137" s="1">
        <f>IFERROR(__xludf.DUMMYFUNCTION("""COMPUTED_VALUE"""),1406.78)</f>
        <v>1406.78</v>
      </c>
      <c r="M137" s="2">
        <f>IFERROR(__xludf.DUMMYFUNCTION("""COMPUTED_VALUE"""),45490.66666666667)</f>
        <v>45490.66667</v>
      </c>
      <c r="N137" s="1">
        <f>IFERROR(__xludf.DUMMYFUNCTION("""COMPUTED_VALUE"""),8180728.0)</f>
        <v>8180728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IFERROR(__xludf.DUMMYFUNCTION("""COMPUTED_VALUE"""),1404.6)</f>
        <v>1404.6</v>
      </c>
      <c r="D138" s="2">
        <f>IFERROR(__xludf.DUMMYFUNCTION("""COMPUTED_VALUE"""),45491.66666666667)</f>
        <v>45491.66667</v>
      </c>
      <c r="E138" s="1">
        <f>IFERROR(__xludf.DUMMYFUNCTION("""COMPUTED_VALUE"""),1416.98)</f>
        <v>1416.98</v>
      </c>
      <c r="G138" s="2">
        <f>IFERROR(__xludf.DUMMYFUNCTION("""COMPUTED_VALUE"""),45491.66666666667)</f>
        <v>45491.66667</v>
      </c>
      <c r="H138" s="1">
        <f>IFERROR(__xludf.DUMMYFUNCTION("""COMPUTED_VALUE"""),1383.95)</f>
        <v>1383.95</v>
      </c>
      <c r="J138" s="2">
        <f>IFERROR(__xludf.DUMMYFUNCTION("""COMPUTED_VALUE"""),45491.66666666667)</f>
        <v>45491.66667</v>
      </c>
      <c r="K138" s="1">
        <f>IFERROR(__xludf.DUMMYFUNCTION("""COMPUTED_VALUE"""),1385.94)</f>
        <v>1385.94</v>
      </c>
      <c r="M138" s="2">
        <f>IFERROR(__xludf.DUMMYFUNCTION("""COMPUTED_VALUE"""),45491.66666666667)</f>
        <v>45491.66667</v>
      </c>
      <c r="N138" s="1">
        <f>IFERROR(__xludf.DUMMYFUNCTION("""COMPUTED_VALUE"""),8195106.0)</f>
        <v>8195106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IFERROR(__xludf.DUMMYFUNCTION("""COMPUTED_VALUE"""),1386.87)</f>
        <v>1386.87</v>
      </c>
      <c r="D139" s="2">
        <f>IFERROR(__xludf.DUMMYFUNCTION("""COMPUTED_VALUE"""),45492.66666666667)</f>
        <v>45492.66667</v>
      </c>
      <c r="E139" s="1">
        <f>IFERROR(__xludf.DUMMYFUNCTION("""COMPUTED_VALUE"""),1394.37)</f>
        <v>1394.37</v>
      </c>
      <c r="G139" s="2">
        <f>IFERROR(__xludf.DUMMYFUNCTION("""COMPUTED_VALUE"""),45492.66666666667)</f>
        <v>45492.66667</v>
      </c>
      <c r="H139" s="1">
        <f>IFERROR(__xludf.DUMMYFUNCTION("""COMPUTED_VALUE"""),1374.12)</f>
        <v>1374.12</v>
      </c>
      <c r="J139" s="2">
        <f>IFERROR(__xludf.DUMMYFUNCTION("""COMPUTED_VALUE"""),45492.66666666667)</f>
        <v>45492.66667</v>
      </c>
      <c r="K139" s="1">
        <f>IFERROR(__xludf.DUMMYFUNCTION("""COMPUTED_VALUE"""),1388.69)</f>
        <v>1388.69</v>
      </c>
      <c r="M139" s="2">
        <f>IFERROR(__xludf.DUMMYFUNCTION("""COMPUTED_VALUE"""),45492.66666666667)</f>
        <v>45492.66667</v>
      </c>
      <c r="N139" s="1">
        <f>IFERROR(__xludf.DUMMYFUNCTION("""COMPUTED_VALUE"""),9277844.0)</f>
        <v>9277844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IFERROR(__xludf.DUMMYFUNCTION("""COMPUTED_VALUE"""),1391.48)</f>
        <v>1391.48</v>
      </c>
      <c r="D140" s="2">
        <f>IFERROR(__xludf.DUMMYFUNCTION("""COMPUTED_VALUE"""),45495.66666666667)</f>
        <v>45495.66667</v>
      </c>
      <c r="E140" s="1">
        <f>IFERROR(__xludf.DUMMYFUNCTION("""COMPUTED_VALUE"""),1398.31)</f>
        <v>1398.31</v>
      </c>
      <c r="G140" s="2">
        <f>IFERROR(__xludf.DUMMYFUNCTION("""COMPUTED_VALUE"""),45495.66666666667)</f>
        <v>45495.66667</v>
      </c>
      <c r="H140" s="1">
        <f>IFERROR(__xludf.DUMMYFUNCTION("""COMPUTED_VALUE"""),1376.15)</f>
        <v>1376.15</v>
      </c>
      <c r="J140" s="2">
        <f>IFERROR(__xludf.DUMMYFUNCTION("""COMPUTED_VALUE"""),45495.66666666667)</f>
        <v>45495.66667</v>
      </c>
      <c r="K140" s="1">
        <f>IFERROR(__xludf.DUMMYFUNCTION("""COMPUTED_VALUE"""),1394.33)</f>
        <v>1394.33</v>
      </c>
      <c r="M140" s="2">
        <f>IFERROR(__xludf.DUMMYFUNCTION("""COMPUTED_VALUE"""),45495.66666666667)</f>
        <v>45495.66667</v>
      </c>
      <c r="N140" s="1">
        <f>IFERROR(__xludf.DUMMYFUNCTION("""COMPUTED_VALUE"""),8296709.0)</f>
        <v>8296709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IFERROR(__xludf.DUMMYFUNCTION("""COMPUTED_VALUE"""),1310.74)</f>
        <v>1310.74</v>
      </c>
      <c r="D141" s="2">
        <f>IFERROR(__xludf.DUMMYFUNCTION("""COMPUTED_VALUE"""),45496.66666666667)</f>
        <v>45496.66667</v>
      </c>
      <c r="E141" s="1">
        <f>IFERROR(__xludf.DUMMYFUNCTION("""COMPUTED_VALUE"""),1319.75)</f>
        <v>1319.75</v>
      </c>
      <c r="G141" s="2">
        <f>IFERROR(__xludf.DUMMYFUNCTION("""COMPUTED_VALUE"""),45496.66666666667)</f>
        <v>45496.66667</v>
      </c>
      <c r="H141" s="1">
        <f>IFERROR(__xludf.DUMMYFUNCTION("""COMPUTED_VALUE"""),1282.14)</f>
        <v>1282.14</v>
      </c>
      <c r="J141" s="2">
        <f>IFERROR(__xludf.DUMMYFUNCTION("""COMPUTED_VALUE"""),45496.66666666667)</f>
        <v>45496.66667</v>
      </c>
      <c r="K141" s="1">
        <f>IFERROR(__xludf.DUMMYFUNCTION("""COMPUTED_VALUE"""),1300.49)</f>
        <v>1300.49</v>
      </c>
      <c r="M141" s="2">
        <f>IFERROR(__xludf.DUMMYFUNCTION("""COMPUTED_VALUE"""),45496.66666666667)</f>
        <v>45496.66667</v>
      </c>
      <c r="N141" s="1">
        <f>IFERROR(__xludf.DUMMYFUNCTION("""COMPUTED_VALUE"""),3.0523512E7)</f>
        <v>30523512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IFERROR(__xludf.DUMMYFUNCTION("""COMPUTED_VALUE"""),1294.27)</f>
        <v>1294.27</v>
      </c>
      <c r="D142" s="2">
        <f>IFERROR(__xludf.DUMMYFUNCTION("""COMPUTED_VALUE"""),45497.66666666667)</f>
        <v>45497.66667</v>
      </c>
      <c r="E142" s="1">
        <f>IFERROR(__xludf.DUMMYFUNCTION("""COMPUTED_VALUE"""),1307.23)</f>
        <v>1307.23</v>
      </c>
      <c r="G142" s="2">
        <f>IFERROR(__xludf.DUMMYFUNCTION("""COMPUTED_VALUE"""),45497.66666666667)</f>
        <v>45497.66667</v>
      </c>
      <c r="H142" s="1">
        <f>IFERROR(__xludf.DUMMYFUNCTION("""COMPUTED_VALUE"""),1277.89)</f>
        <v>1277.89</v>
      </c>
      <c r="J142" s="2">
        <f>IFERROR(__xludf.DUMMYFUNCTION("""COMPUTED_VALUE"""),45497.66666666667)</f>
        <v>45497.66667</v>
      </c>
      <c r="K142" s="1">
        <f>IFERROR(__xludf.DUMMYFUNCTION("""COMPUTED_VALUE"""),1299.82)</f>
        <v>1299.82</v>
      </c>
      <c r="M142" s="2">
        <f>IFERROR(__xludf.DUMMYFUNCTION("""COMPUTED_VALUE"""),45497.66666666667)</f>
        <v>45497.66667</v>
      </c>
      <c r="N142" s="1">
        <f>IFERROR(__xludf.DUMMYFUNCTION("""COMPUTED_VALUE"""),1.5989365E7)</f>
        <v>15989365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IFERROR(__xludf.DUMMYFUNCTION("""COMPUTED_VALUE"""),1303.47)</f>
        <v>1303.47</v>
      </c>
      <c r="D143" s="2">
        <f>IFERROR(__xludf.DUMMYFUNCTION("""COMPUTED_VALUE"""),45498.66666666667)</f>
        <v>45498.66667</v>
      </c>
      <c r="E143" s="1">
        <f>IFERROR(__xludf.DUMMYFUNCTION("""COMPUTED_VALUE"""),1317.92)</f>
        <v>1317.92</v>
      </c>
      <c r="G143" s="2">
        <f>IFERROR(__xludf.DUMMYFUNCTION("""COMPUTED_VALUE"""),45498.66666666667)</f>
        <v>45498.66667</v>
      </c>
      <c r="H143" s="1">
        <f>IFERROR(__xludf.DUMMYFUNCTION("""COMPUTED_VALUE"""),1295.11)</f>
        <v>1295.11</v>
      </c>
      <c r="J143" s="2">
        <f>IFERROR(__xludf.DUMMYFUNCTION("""COMPUTED_VALUE"""),45498.66666666667)</f>
        <v>45498.66667</v>
      </c>
      <c r="K143" s="1">
        <f>IFERROR(__xludf.DUMMYFUNCTION("""COMPUTED_VALUE"""),1295.11)</f>
        <v>1295.11</v>
      </c>
      <c r="M143" s="2">
        <f>IFERROR(__xludf.DUMMYFUNCTION("""COMPUTED_VALUE"""),45498.66666666667)</f>
        <v>45498.66667</v>
      </c>
      <c r="N143" s="1">
        <f>IFERROR(__xludf.DUMMYFUNCTION("""COMPUTED_VALUE"""),1.3195135E7)</f>
        <v>13195135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IFERROR(__xludf.DUMMYFUNCTION("""COMPUTED_VALUE"""),1297.44)</f>
        <v>1297.44</v>
      </c>
      <c r="D144" s="2">
        <f>IFERROR(__xludf.DUMMYFUNCTION("""COMPUTED_VALUE"""),45499.66666666667)</f>
        <v>45499.66667</v>
      </c>
      <c r="E144" s="1">
        <f>IFERROR(__xludf.DUMMYFUNCTION("""COMPUTED_VALUE"""),1313.56)</f>
        <v>1313.56</v>
      </c>
      <c r="G144" s="2">
        <f>IFERROR(__xludf.DUMMYFUNCTION("""COMPUTED_VALUE"""),45499.66666666667)</f>
        <v>45499.66667</v>
      </c>
      <c r="H144" s="1">
        <f>IFERROR(__xludf.DUMMYFUNCTION("""COMPUTED_VALUE"""),1296.46)</f>
        <v>1296.46</v>
      </c>
      <c r="J144" s="2">
        <f>IFERROR(__xludf.DUMMYFUNCTION("""COMPUTED_VALUE"""),45499.66666666667)</f>
        <v>45499.66667</v>
      </c>
      <c r="K144" s="1">
        <f>IFERROR(__xludf.DUMMYFUNCTION("""COMPUTED_VALUE"""),1305.65)</f>
        <v>1305.65</v>
      </c>
      <c r="M144" s="2">
        <f>IFERROR(__xludf.DUMMYFUNCTION("""COMPUTED_VALUE"""),45499.66666666667)</f>
        <v>45499.66667</v>
      </c>
      <c r="N144" s="1">
        <f>IFERROR(__xludf.DUMMYFUNCTION("""COMPUTED_VALUE"""),1.1223907E7)</f>
        <v>11223907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IFERROR(__xludf.DUMMYFUNCTION("""COMPUTED_VALUE"""),1307.42)</f>
        <v>1307.42</v>
      </c>
      <c r="D145" s="2">
        <f>IFERROR(__xludf.DUMMYFUNCTION("""COMPUTED_VALUE"""),45502.66666666667)</f>
        <v>45502.66667</v>
      </c>
      <c r="E145" s="1">
        <f>IFERROR(__xludf.DUMMYFUNCTION("""COMPUTED_VALUE"""),1308.27)</f>
        <v>1308.27</v>
      </c>
      <c r="G145" s="2">
        <f>IFERROR(__xludf.DUMMYFUNCTION("""COMPUTED_VALUE"""),45502.66666666667)</f>
        <v>45502.66667</v>
      </c>
      <c r="H145" s="1">
        <f>IFERROR(__xludf.DUMMYFUNCTION("""COMPUTED_VALUE"""),1296.67)</f>
        <v>1296.67</v>
      </c>
      <c r="J145" s="2">
        <f>IFERROR(__xludf.DUMMYFUNCTION("""COMPUTED_VALUE"""),45502.66666666667)</f>
        <v>45502.66667</v>
      </c>
      <c r="K145" s="1">
        <f>IFERROR(__xludf.DUMMYFUNCTION("""COMPUTED_VALUE"""),1303.14)</f>
        <v>1303.14</v>
      </c>
      <c r="M145" s="2">
        <f>IFERROR(__xludf.DUMMYFUNCTION("""COMPUTED_VALUE"""),45502.66666666667)</f>
        <v>45502.66667</v>
      </c>
      <c r="N145" s="1">
        <f>IFERROR(__xludf.DUMMYFUNCTION("""COMPUTED_VALUE"""),8708717.0)</f>
        <v>8708717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IFERROR(__xludf.DUMMYFUNCTION("""COMPUTED_VALUE"""),1304.63)</f>
        <v>1304.63</v>
      </c>
      <c r="D146" s="2">
        <f>IFERROR(__xludf.DUMMYFUNCTION("""COMPUTED_VALUE"""),45503.66666666667)</f>
        <v>45503.66667</v>
      </c>
      <c r="E146" s="1">
        <f>IFERROR(__xludf.DUMMYFUNCTION("""COMPUTED_VALUE"""),1321.32)</f>
        <v>1321.32</v>
      </c>
      <c r="G146" s="2">
        <f>IFERROR(__xludf.DUMMYFUNCTION("""COMPUTED_VALUE"""),45503.66666666667)</f>
        <v>45503.66667</v>
      </c>
      <c r="H146" s="1">
        <f>IFERROR(__xludf.DUMMYFUNCTION("""COMPUTED_VALUE"""),1302.91)</f>
        <v>1302.91</v>
      </c>
      <c r="J146" s="2">
        <f>IFERROR(__xludf.DUMMYFUNCTION("""COMPUTED_VALUE"""),45503.66666666667)</f>
        <v>45503.66667</v>
      </c>
      <c r="K146" s="1">
        <f>IFERROR(__xludf.DUMMYFUNCTION("""COMPUTED_VALUE"""),1307.9)</f>
        <v>1307.9</v>
      </c>
      <c r="M146" s="2">
        <f>IFERROR(__xludf.DUMMYFUNCTION("""COMPUTED_VALUE"""),45503.66666666667)</f>
        <v>45503.66667</v>
      </c>
      <c r="N146" s="1">
        <f>IFERROR(__xludf.DUMMYFUNCTION("""COMPUTED_VALUE"""),7756480.0)</f>
        <v>7756480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IFERROR(__xludf.DUMMYFUNCTION("""COMPUTED_VALUE"""),1310.06)</f>
        <v>1310.06</v>
      </c>
      <c r="D147" s="2">
        <f>IFERROR(__xludf.DUMMYFUNCTION("""COMPUTED_VALUE"""),45504.66666666667)</f>
        <v>45504.66667</v>
      </c>
      <c r="E147" s="1">
        <f>IFERROR(__xludf.DUMMYFUNCTION("""COMPUTED_VALUE"""),1327.57)</f>
        <v>1327.57</v>
      </c>
      <c r="G147" s="2">
        <f>IFERROR(__xludf.DUMMYFUNCTION("""COMPUTED_VALUE"""),45504.66666666667)</f>
        <v>45504.66667</v>
      </c>
      <c r="H147" s="1">
        <f>IFERROR(__xludf.DUMMYFUNCTION("""COMPUTED_VALUE"""),1299.94)</f>
        <v>1299.94</v>
      </c>
      <c r="J147" s="2">
        <f>IFERROR(__xludf.DUMMYFUNCTION("""COMPUTED_VALUE"""),45504.66666666667)</f>
        <v>45504.66667</v>
      </c>
      <c r="K147" s="1">
        <f>IFERROR(__xludf.DUMMYFUNCTION("""COMPUTED_VALUE"""),1316.78)</f>
        <v>1316.78</v>
      </c>
      <c r="M147" s="2">
        <f>IFERROR(__xludf.DUMMYFUNCTION("""COMPUTED_VALUE"""),45504.66666666667)</f>
        <v>45504.66667</v>
      </c>
      <c r="N147" s="1">
        <f>IFERROR(__xludf.DUMMYFUNCTION("""COMPUTED_VALUE"""),1.3969881E7)</f>
        <v>13969881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IFERROR(__xludf.DUMMYFUNCTION("""COMPUTED_VALUE"""),1327.72)</f>
        <v>1327.72</v>
      </c>
      <c r="D148" s="2">
        <f>IFERROR(__xludf.DUMMYFUNCTION("""COMPUTED_VALUE"""),45505.66666666667)</f>
        <v>45505.66667</v>
      </c>
      <c r="E148" s="1">
        <f>IFERROR(__xludf.DUMMYFUNCTION("""COMPUTED_VALUE"""),1345.75)</f>
        <v>1345.75</v>
      </c>
      <c r="G148" s="2">
        <f>IFERROR(__xludf.DUMMYFUNCTION("""COMPUTED_VALUE"""),45505.66666666667)</f>
        <v>45505.66667</v>
      </c>
      <c r="H148" s="1">
        <f>IFERROR(__xludf.DUMMYFUNCTION("""COMPUTED_VALUE"""),1313.76)</f>
        <v>1313.76</v>
      </c>
      <c r="J148" s="2">
        <f>IFERROR(__xludf.DUMMYFUNCTION("""COMPUTED_VALUE"""),45505.66666666667)</f>
        <v>45505.66667</v>
      </c>
      <c r="K148" s="1">
        <f>IFERROR(__xludf.DUMMYFUNCTION("""COMPUTED_VALUE"""),1321.67)</f>
        <v>1321.67</v>
      </c>
      <c r="M148" s="2">
        <f>IFERROR(__xludf.DUMMYFUNCTION("""COMPUTED_VALUE"""),45505.66666666667)</f>
        <v>45505.66667</v>
      </c>
      <c r="N148" s="1">
        <f>IFERROR(__xludf.DUMMYFUNCTION("""COMPUTED_VALUE"""),1.2289872E7)</f>
        <v>12289872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IFERROR(__xludf.DUMMYFUNCTION("""COMPUTED_VALUE"""),1319.65)</f>
        <v>1319.65</v>
      </c>
      <c r="D149" s="2">
        <f>IFERROR(__xludf.DUMMYFUNCTION("""COMPUTED_VALUE"""),45506.66666666667)</f>
        <v>45506.66667</v>
      </c>
      <c r="E149" s="1">
        <f>IFERROR(__xludf.DUMMYFUNCTION("""COMPUTED_VALUE"""),1319.65)</f>
        <v>1319.65</v>
      </c>
      <c r="G149" s="2">
        <f>IFERROR(__xludf.DUMMYFUNCTION("""COMPUTED_VALUE"""),45506.66666666667)</f>
        <v>45506.66667</v>
      </c>
      <c r="H149" s="1">
        <f>IFERROR(__xludf.DUMMYFUNCTION("""COMPUTED_VALUE"""),1282.4)</f>
        <v>1282.4</v>
      </c>
      <c r="J149" s="2">
        <f>IFERROR(__xludf.DUMMYFUNCTION("""COMPUTED_VALUE"""),45506.66666666667)</f>
        <v>45506.66667</v>
      </c>
      <c r="K149" s="1">
        <f>IFERROR(__xludf.DUMMYFUNCTION("""COMPUTED_VALUE"""),1293.15)</f>
        <v>1293.15</v>
      </c>
      <c r="M149" s="2">
        <f>IFERROR(__xludf.DUMMYFUNCTION("""COMPUTED_VALUE"""),45506.66666666667)</f>
        <v>45506.66667</v>
      </c>
      <c r="N149" s="1">
        <f>IFERROR(__xludf.DUMMYFUNCTION("""COMPUTED_VALUE"""),1.1422589E7)</f>
        <v>11422589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IFERROR(__xludf.DUMMYFUNCTION("""COMPUTED_VALUE"""),1280.07)</f>
        <v>1280.07</v>
      </c>
      <c r="D150" s="2">
        <f>IFERROR(__xludf.DUMMYFUNCTION("""COMPUTED_VALUE"""),45509.66666666667)</f>
        <v>45509.66667</v>
      </c>
      <c r="E150" s="1">
        <f>IFERROR(__xludf.DUMMYFUNCTION("""COMPUTED_VALUE"""),1286.63)</f>
        <v>1286.63</v>
      </c>
      <c r="G150" s="2">
        <f>IFERROR(__xludf.DUMMYFUNCTION("""COMPUTED_VALUE"""),45509.66666666667)</f>
        <v>45509.66667</v>
      </c>
      <c r="H150" s="1">
        <f>IFERROR(__xludf.DUMMYFUNCTION("""COMPUTED_VALUE"""),1260.27)</f>
        <v>1260.27</v>
      </c>
      <c r="J150" s="2">
        <f>IFERROR(__xludf.DUMMYFUNCTION("""COMPUTED_VALUE"""),45509.66666666667)</f>
        <v>45509.66667</v>
      </c>
      <c r="K150" s="1">
        <f>IFERROR(__xludf.DUMMYFUNCTION("""COMPUTED_VALUE"""),1265.85)</f>
        <v>1265.85</v>
      </c>
      <c r="M150" s="2">
        <f>IFERROR(__xludf.DUMMYFUNCTION("""COMPUTED_VALUE"""),45509.66666666667)</f>
        <v>45509.66667</v>
      </c>
      <c r="N150" s="1">
        <f>IFERROR(__xludf.DUMMYFUNCTION("""COMPUTED_VALUE"""),1.1953764E7)</f>
        <v>11953764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IFERROR(__xludf.DUMMYFUNCTION("""COMPUTED_VALUE"""),1259.97)</f>
        <v>1259.97</v>
      </c>
      <c r="D151" s="2">
        <f>IFERROR(__xludf.DUMMYFUNCTION("""COMPUTED_VALUE"""),45510.66666666667)</f>
        <v>45510.66667</v>
      </c>
      <c r="E151" s="1">
        <f>IFERROR(__xludf.DUMMYFUNCTION("""COMPUTED_VALUE"""),1280.54)</f>
        <v>1280.54</v>
      </c>
      <c r="G151" s="2">
        <f>IFERROR(__xludf.DUMMYFUNCTION("""COMPUTED_VALUE"""),45510.66666666667)</f>
        <v>45510.66667</v>
      </c>
      <c r="H151" s="1">
        <f>IFERROR(__xludf.DUMMYFUNCTION("""COMPUTED_VALUE"""),1255.86)</f>
        <v>1255.86</v>
      </c>
      <c r="J151" s="2">
        <f>IFERROR(__xludf.DUMMYFUNCTION("""COMPUTED_VALUE"""),45510.66666666667)</f>
        <v>45510.66667</v>
      </c>
      <c r="K151" s="1">
        <f>IFERROR(__xludf.DUMMYFUNCTION("""COMPUTED_VALUE"""),1256.46)</f>
        <v>1256.46</v>
      </c>
      <c r="M151" s="2">
        <f>IFERROR(__xludf.DUMMYFUNCTION("""COMPUTED_VALUE"""),45510.66666666667)</f>
        <v>45510.66667</v>
      </c>
      <c r="N151" s="1">
        <f>IFERROR(__xludf.DUMMYFUNCTION("""COMPUTED_VALUE"""),1.2616024E7)</f>
        <v>12616024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IFERROR(__xludf.DUMMYFUNCTION("""COMPUTED_VALUE"""),1262.14)</f>
        <v>1262.14</v>
      </c>
      <c r="D152" s="2">
        <f>IFERROR(__xludf.DUMMYFUNCTION("""COMPUTED_VALUE"""),45511.66666666667)</f>
        <v>45511.66667</v>
      </c>
      <c r="E152" s="1">
        <f>IFERROR(__xludf.DUMMYFUNCTION("""COMPUTED_VALUE"""),1276.06)</f>
        <v>1276.06</v>
      </c>
      <c r="G152" s="2">
        <f>IFERROR(__xludf.DUMMYFUNCTION("""COMPUTED_VALUE"""),45511.66666666667)</f>
        <v>45511.66667</v>
      </c>
      <c r="H152" s="1">
        <f>IFERROR(__xludf.DUMMYFUNCTION("""COMPUTED_VALUE"""),1238.28)</f>
        <v>1238.28</v>
      </c>
      <c r="J152" s="2">
        <f>IFERROR(__xludf.DUMMYFUNCTION("""COMPUTED_VALUE"""),45511.66666666667)</f>
        <v>45511.66667</v>
      </c>
      <c r="K152" s="1">
        <f>IFERROR(__xludf.DUMMYFUNCTION("""COMPUTED_VALUE"""),1238.96)</f>
        <v>1238.96</v>
      </c>
      <c r="M152" s="2">
        <f>IFERROR(__xludf.DUMMYFUNCTION("""COMPUTED_VALUE"""),45511.66666666667)</f>
        <v>45511.66667</v>
      </c>
      <c r="N152" s="1">
        <f>IFERROR(__xludf.DUMMYFUNCTION("""COMPUTED_VALUE"""),1.0514585E7)</f>
        <v>10514585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IFERROR(__xludf.DUMMYFUNCTION("""COMPUTED_VALUE"""),1241.34)</f>
        <v>1241.34</v>
      </c>
      <c r="D153" s="2">
        <f>IFERROR(__xludf.DUMMYFUNCTION("""COMPUTED_VALUE"""),45512.66666666667)</f>
        <v>45512.66667</v>
      </c>
      <c r="E153" s="1">
        <f>IFERROR(__xludf.DUMMYFUNCTION("""COMPUTED_VALUE"""),1257.82)</f>
        <v>1257.82</v>
      </c>
      <c r="G153" s="2">
        <f>IFERROR(__xludf.DUMMYFUNCTION("""COMPUTED_VALUE"""),45512.66666666667)</f>
        <v>45512.66667</v>
      </c>
      <c r="H153" s="1">
        <f>IFERROR(__xludf.DUMMYFUNCTION("""COMPUTED_VALUE"""),1239.46)</f>
        <v>1239.46</v>
      </c>
      <c r="J153" s="2">
        <f>IFERROR(__xludf.DUMMYFUNCTION("""COMPUTED_VALUE"""),45512.66666666667)</f>
        <v>45512.66667</v>
      </c>
      <c r="K153" s="1">
        <f>IFERROR(__xludf.DUMMYFUNCTION("""COMPUTED_VALUE"""),1257.07)</f>
        <v>1257.07</v>
      </c>
      <c r="M153" s="2">
        <f>IFERROR(__xludf.DUMMYFUNCTION("""COMPUTED_VALUE"""),45512.66666666667)</f>
        <v>45512.66667</v>
      </c>
      <c r="N153" s="1">
        <f>IFERROR(__xludf.DUMMYFUNCTION("""COMPUTED_VALUE"""),8984026.0)</f>
        <v>8984026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IFERROR(__xludf.DUMMYFUNCTION("""COMPUTED_VALUE"""),1255.68)</f>
        <v>1255.68</v>
      </c>
      <c r="D154" s="2">
        <f>IFERROR(__xludf.DUMMYFUNCTION("""COMPUTED_VALUE"""),45513.66666666667)</f>
        <v>45513.66667</v>
      </c>
      <c r="E154" s="1">
        <f>IFERROR(__xludf.DUMMYFUNCTION("""COMPUTED_VALUE"""),1255.68)</f>
        <v>1255.68</v>
      </c>
      <c r="G154" s="2">
        <f>IFERROR(__xludf.DUMMYFUNCTION("""COMPUTED_VALUE"""),45513.66666666667)</f>
        <v>45513.66667</v>
      </c>
      <c r="H154" s="1">
        <f>IFERROR(__xludf.DUMMYFUNCTION("""COMPUTED_VALUE"""),1241.17)</f>
        <v>1241.17</v>
      </c>
      <c r="J154" s="2">
        <f>IFERROR(__xludf.DUMMYFUNCTION("""COMPUTED_VALUE"""),45513.66666666667)</f>
        <v>45513.66667</v>
      </c>
      <c r="K154" s="1">
        <f>IFERROR(__xludf.DUMMYFUNCTION("""COMPUTED_VALUE"""),1252.83)</f>
        <v>1252.83</v>
      </c>
      <c r="M154" s="2">
        <f>IFERROR(__xludf.DUMMYFUNCTION("""COMPUTED_VALUE"""),45513.66666666667)</f>
        <v>45513.66667</v>
      </c>
      <c r="N154" s="1">
        <f>IFERROR(__xludf.DUMMYFUNCTION("""COMPUTED_VALUE"""),7529719.0)</f>
        <v>7529719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IFERROR(__xludf.DUMMYFUNCTION("""COMPUTED_VALUE"""),1252.99)</f>
        <v>1252.99</v>
      </c>
      <c r="D155" s="2">
        <f>IFERROR(__xludf.DUMMYFUNCTION("""COMPUTED_VALUE"""),45516.66666666667)</f>
        <v>45516.66667</v>
      </c>
      <c r="E155" s="1">
        <f>IFERROR(__xludf.DUMMYFUNCTION("""COMPUTED_VALUE"""),1257.34)</f>
        <v>1257.34</v>
      </c>
      <c r="G155" s="2">
        <f>IFERROR(__xludf.DUMMYFUNCTION("""COMPUTED_VALUE"""),45516.66666666667)</f>
        <v>45516.66667</v>
      </c>
      <c r="H155" s="1">
        <f>IFERROR(__xludf.DUMMYFUNCTION("""COMPUTED_VALUE"""),1247.69)</f>
        <v>1247.69</v>
      </c>
      <c r="J155" s="2">
        <f>IFERROR(__xludf.DUMMYFUNCTION("""COMPUTED_VALUE"""),45516.66666666667)</f>
        <v>45516.66667</v>
      </c>
      <c r="K155" s="1">
        <f>IFERROR(__xludf.DUMMYFUNCTION("""COMPUTED_VALUE"""),1249.94)</f>
        <v>1249.94</v>
      </c>
      <c r="M155" s="2">
        <f>IFERROR(__xludf.DUMMYFUNCTION("""COMPUTED_VALUE"""),45516.66666666667)</f>
        <v>45516.66667</v>
      </c>
      <c r="N155" s="1">
        <f>IFERROR(__xludf.DUMMYFUNCTION("""COMPUTED_VALUE"""),6484784.0)</f>
        <v>6484784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IFERROR(__xludf.DUMMYFUNCTION("""COMPUTED_VALUE"""),1251.26)</f>
        <v>1251.26</v>
      </c>
      <c r="D156" s="2">
        <f>IFERROR(__xludf.DUMMYFUNCTION("""COMPUTED_VALUE"""),45517.66666666667)</f>
        <v>45517.66667</v>
      </c>
      <c r="E156" s="1">
        <f>IFERROR(__xludf.DUMMYFUNCTION("""COMPUTED_VALUE"""),1265.14)</f>
        <v>1265.14</v>
      </c>
      <c r="G156" s="2">
        <f>IFERROR(__xludf.DUMMYFUNCTION("""COMPUTED_VALUE"""),45517.66666666667)</f>
        <v>45517.66667</v>
      </c>
      <c r="H156" s="1">
        <f>IFERROR(__xludf.DUMMYFUNCTION("""COMPUTED_VALUE"""),1248.49)</f>
        <v>1248.49</v>
      </c>
      <c r="J156" s="2">
        <f>IFERROR(__xludf.DUMMYFUNCTION("""COMPUTED_VALUE"""),45517.66666666667)</f>
        <v>45517.66667</v>
      </c>
      <c r="K156" s="1">
        <f>IFERROR(__xludf.DUMMYFUNCTION("""COMPUTED_VALUE"""),1264.07)</f>
        <v>1264.07</v>
      </c>
      <c r="M156" s="2">
        <f>IFERROR(__xludf.DUMMYFUNCTION("""COMPUTED_VALUE"""),45517.66666666667)</f>
        <v>45517.66667</v>
      </c>
      <c r="N156" s="1">
        <f>IFERROR(__xludf.DUMMYFUNCTION("""COMPUTED_VALUE"""),8049503.0)</f>
        <v>8049503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IFERROR(__xludf.DUMMYFUNCTION("""COMPUTED_VALUE"""),1264.14)</f>
        <v>1264.14</v>
      </c>
      <c r="D157" s="2">
        <f>IFERROR(__xludf.DUMMYFUNCTION("""COMPUTED_VALUE"""),45518.66666666667)</f>
        <v>45518.66667</v>
      </c>
      <c r="E157" s="1">
        <f>IFERROR(__xludf.DUMMYFUNCTION("""COMPUTED_VALUE"""),1269.03)</f>
        <v>1269.03</v>
      </c>
      <c r="G157" s="2">
        <f>IFERROR(__xludf.DUMMYFUNCTION("""COMPUTED_VALUE"""),45518.66666666667)</f>
        <v>45518.66667</v>
      </c>
      <c r="H157" s="1">
        <f>IFERROR(__xludf.DUMMYFUNCTION("""COMPUTED_VALUE"""),1258.61)</f>
        <v>1258.61</v>
      </c>
      <c r="J157" s="2">
        <f>IFERROR(__xludf.DUMMYFUNCTION("""COMPUTED_VALUE"""),45518.66666666667)</f>
        <v>45518.66667</v>
      </c>
      <c r="K157" s="1">
        <f>IFERROR(__xludf.DUMMYFUNCTION("""COMPUTED_VALUE"""),1263.61)</f>
        <v>1263.61</v>
      </c>
      <c r="M157" s="2">
        <f>IFERROR(__xludf.DUMMYFUNCTION("""COMPUTED_VALUE"""),45518.66666666667)</f>
        <v>45518.66667</v>
      </c>
      <c r="N157" s="1">
        <f>IFERROR(__xludf.DUMMYFUNCTION("""COMPUTED_VALUE"""),5883630.0)</f>
        <v>5883630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IFERROR(__xludf.DUMMYFUNCTION("""COMPUTED_VALUE"""),1277.91)</f>
        <v>1277.91</v>
      </c>
      <c r="D158" s="2">
        <f>IFERROR(__xludf.DUMMYFUNCTION("""COMPUTED_VALUE"""),45519.66666666667)</f>
        <v>45519.66667</v>
      </c>
      <c r="E158" s="1">
        <f>IFERROR(__xludf.DUMMYFUNCTION("""COMPUTED_VALUE"""),1293.15)</f>
        <v>1293.15</v>
      </c>
      <c r="G158" s="2">
        <f>IFERROR(__xludf.DUMMYFUNCTION("""COMPUTED_VALUE"""),45519.66666666667)</f>
        <v>45519.66667</v>
      </c>
      <c r="H158" s="1">
        <f>IFERROR(__xludf.DUMMYFUNCTION("""COMPUTED_VALUE"""),1274.22)</f>
        <v>1274.22</v>
      </c>
      <c r="J158" s="2">
        <f>IFERROR(__xludf.DUMMYFUNCTION("""COMPUTED_VALUE"""),45519.66666666667)</f>
        <v>45519.66667</v>
      </c>
      <c r="K158" s="1">
        <f>IFERROR(__xludf.DUMMYFUNCTION("""COMPUTED_VALUE"""),1276.76)</f>
        <v>1276.76</v>
      </c>
      <c r="M158" s="2">
        <f>IFERROR(__xludf.DUMMYFUNCTION("""COMPUTED_VALUE"""),45519.66666666667)</f>
        <v>45519.66667</v>
      </c>
      <c r="N158" s="1">
        <f>IFERROR(__xludf.DUMMYFUNCTION("""COMPUTED_VALUE"""),8216931.0)</f>
        <v>8216931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IFERROR(__xludf.DUMMYFUNCTION("""COMPUTED_VALUE"""),1276.48)</f>
        <v>1276.48</v>
      </c>
      <c r="D159" s="2">
        <f>IFERROR(__xludf.DUMMYFUNCTION("""COMPUTED_VALUE"""),45520.66666666667)</f>
        <v>45520.66667</v>
      </c>
      <c r="E159" s="1">
        <f>IFERROR(__xludf.DUMMYFUNCTION("""COMPUTED_VALUE"""),1286.71)</f>
        <v>1286.71</v>
      </c>
      <c r="G159" s="2">
        <f>IFERROR(__xludf.DUMMYFUNCTION("""COMPUTED_VALUE"""),45520.66666666667)</f>
        <v>45520.66667</v>
      </c>
      <c r="H159" s="1">
        <f>IFERROR(__xludf.DUMMYFUNCTION("""COMPUTED_VALUE"""),1268.42)</f>
        <v>1268.42</v>
      </c>
      <c r="J159" s="2">
        <f>IFERROR(__xludf.DUMMYFUNCTION("""COMPUTED_VALUE"""),45520.66666666667)</f>
        <v>45520.66667</v>
      </c>
      <c r="K159" s="1">
        <f>IFERROR(__xludf.DUMMYFUNCTION("""COMPUTED_VALUE"""),1285.23)</f>
        <v>1285.23</v>
      </c>
      <c r="M159" s="2">
        <f>IFERROR(__xludf.DUMMYFUNCTION("""COMPUTED_VALUE"""),45520.66666666667)</f>
        <v>45520.66667</v>
      </c>
      <c r="N159" s="1">
        <f>IFERROR(__xludf.DUMMYFUNCTION("""COMPUTED_VALUE"""),7265151.0)</f>
        <v>7265151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IFERROR(__xludf.DUMMYFUNCTION("""COMPUTED_VALUE"""),1286.14)</f>
        <v>1286.14</v>
      </c>
      <c r="D160" s="2">
        <f>IFERROR(__xludf.DUMMYFUNCTION("""COMPUTED_VALUE"""),45523.66666666667)</f>
        <v>45523.66667</v>
      </c>
      <c r="E160" s="1">
        <f>IFERROR(__xludf.DUMMYFUNCTION("""COMPUTED_VALUE"""),1292.84)</f>
        <v>1292.84</v>
      </c>
      <c r="G160" s="2">
        <f>IFERROR(__xludf.DUMMYFUNCTION("""COMPUTED_VALUE"""),45523.66666666667)</f>
        <v>45523.66667</v>
      </c>
      <c r="H160" s="1">
        <f>IFERROR(__xludf.DUMMYFUNCTION("""COMPUTED_VALUE"""),1276.72)</f>
        <v>1276.72</v>
      </c>
      <c r="J160" s="2">
        <f>IFERROR(__xludf.DUMMYFUNCTION("""COMPUTED_VALUE"""),45523.66666666667)</f>
        <v>45523.66667</v>
      </c>
      <c r="K160" s="1">
        <f>IFERROR(__xludf.DUMMYFUNCTION("""COMPUTED_VALUE"""),1289.38)</f>
        <v>1289.38</v>
      </c>
      <c r="M160" s="2">
        <f>IFERROR(__xludf.DUMMYFUNCTION("""COMPUTED_VALUE"""),45523.66666666667)</f>
        <v>45523.66667</v>
      </c>
      <c r="N160" s="1">
        <f>IFERROR(__xludf.DUMMYFUNCTION("""COMPUTED_VALUE"""),6578147.0)</f>
        <v>6578147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IFERROR(__xludf.DUMMYFUNCTION("""COMPUTED_VALUE"""),1288.52)</f>
        <v>1288.52</v>
      </c>
      <c r="D161" s="2">
        <f>IFERROR(__xludf.DUMMYFUNCTION("""COMPUTED_VALUE"""),45524.66666666667)</f>
        <v>45524.66667</v>
      </c>
      <c r="E161" s="1">
        <f>IFERROR(__xludf.DUMMYFUNCTION("""COMPUTED_VALUE"""),1289.35)</f>
        <v>1289.35</v>
      </c>
      <c r="G161" s="2">
        <f>IFERROR(__xludf.DUMMYFUNCTION("""COMPUTED_VALUE"""),45524.66666666667)</f>
        <v>45524.66667</v>
      </c>
      <c r="H161" s="1">
        <f>IFERROR(__xludf.DUMMYFUNCTION("""COMPUTED_VALUE"""),1277.19)</f>
        <v>1277.19</v>
      </c>
      <c r="J161" s="2">
        <f>IFERROR(__xludf.DUMMYFUNCTION("""COMPUTED_VALUE"""),45524.66666666667)</f>
        <v>45524.66667</v>
      </c>
      <c r="K161" s="1">
        <f>IFERROR(__xludf.DUMMYFUNCTION("""COMPUTED_VALUE"""),1285.81)</f>
        <v>1285.81</v>
      </c>
      <c r="M161" s="2">
        <f>IFERROR(__xludf.DUMMYFUNCTION("""COMPUTED_VALUE"""),45524.66666666667)</f>
        <v>45524.66667</v>
      </c>
      <c r="N161" s="1">
        <f>IFERROR(__xludf.DUMMYFUNCTION("""COMPUTED_VALUE"""),4939534.0)</f>
        <v>4939534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IFERROR(__xludf.DUMMYFUNCTION("""COMPUTED_VALUE"""),1294.53)</f>
        <v>1294.53</v>
      </c>
      <c r="D162" s="2">
        <f>IFERROR(__xludf.DUMMYFUNCTION("""COMPUTED_VALUE"""),45525.66666666667)</f>
        <v>45525.66667</v>
      </c>
      <c r="E162" s="1">
        <f>IFERROR(__xludf.DUMMYFUNCTION("""COMPUTED_VALUE"""),1295.18)</f>
        <v>1295.18</v>
      </c>
      <c r="G162" s="2">
        <f>IFERROR(__xludf.DUMMYFUNCTION("""COMPUTED_VALUE"""),45525.66666666667)</f>
        <v>45525.66667</v>
      </c>
      <c r="H162" s="1">
        <f>IFERROR(__xludf.DUMMYFUNCTION("""COMPUTED_VALUE"""),1286.19)</f>
        <v>1286.19</v>
      </c>
      <c r="J162" s="2">
        <f>IFERROR(__xludf.DUMMYFUNCTION("""COMPUTED_VALUE"""),45525.66666666667)</f>
        <v>45525.66667</v>
      </c>
      <c r="K162" s="1">
        <f>IFERROR(__xludf.DUMMYFUNCTION("""COMPUTED_VALUE"""),1289.25)</f>
        <v>1289.25</v>
      </c>
      <c r="M162" s="2">
        <f>IFERROR(__xludf.DUMMYFUNCTION("""COMPUTED_VALUE"""),45525.66666666667)</f>
        <v>45525.66667</v>
      </c>
      <c r="N162" s="1">
        <f>IFERROR(__xludf.DUMMYFUNCTION("""COMPUTED_VALUE"""),8280893.0)</f>
        <v>8280893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IFERROR(__xludf.DUMMYFUNCTION("""COMPUTED_VALUE"""),1290.89)</f>
        <v>1290.89</v>
      </c>
      <c r="D163" s="2">
        <f>IFERROR(__xludf.DUMMYFUNCTION("""COMPUTED_VALUE"""),45526.66666666667)</f>
        <v>45526.66667</v>
      </c>
      <c r="E163" s="1">
        <f>IFERROR(__xludf.DUMMYFUNCTION("""COMPUTED_VALUE"""),1295.38)</f>
        <v>1295.38</v>
      </c>
      <c r="G163" s="2">
        <f>IFERROR(__xludf.DUMMYFUNCTION("""COMPUTED_VALUE"""),45526.66666666667)</f>
        <v>45526.66667</v>
      </c>
      <c r="H163" s="1">
        <f>IFERROR(__xludf.DUMMYFUNCTION("""COMPUTED_VALUE"""),1280.95)</f>
        <v>1280.95</v>
      </c>
      <c r="J163" s="2">
        <f>IFERROR(__xludf.DUMMYFUNCTION("""COMPUTED_VALUE"""),45526.66666666667)</f>
        <v>45526.66667</v>
      </c>
      <c r="K163" s="1">
        <f>IFERROR(__xludf.DUMMYFUNCTION("""COMPUTED_VALUE"""),1289.95)</f>
        <v>1289.95</v>
      </c>
      <c r="M163" s="2">
        <f>IFERROR(__xludf.DUMMYFUNCTION("""COMPUTED_VALUE"""),45526.66666666667)</f>
        <v>45526.66667</v>
      </c>
      <c r="N163" s="1">
        <f>IFERROR(__xludf.DUMMYFUNCTION("""COMPUTED_VALUE"""),8017424.0)</f>
        <v>8017424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IFERROR(__xludf.DUMMYFUNCTION("""COMPUTED_VALUE"""),1293.19)</f>
        <v>1293.19</v>
      </c>
      <c r="D164" s="2">
        <f>IFERROR(__xludf.DUMMYFUNCTION("""COMPUTED_VALUE"""),45527.66666666667)</f>
        <v>45527.66667</v>
      </c>
      <c r="E164" s="1">
        <f>IFERROR(__xludf.DUMMYFUNCTION("""COMPUTED_VALUE"""),1309.83)</f>
        <v>1309.83</v>
      </c>
      <c r="G164" s="2">
        <f>IFERROR(__xludf.DUMMYFUNCTION("""COMPUTED_VALUE"""),45527.66666666667)</f>
        <v>45527.66667</v>
      </c>
      <c r="H164" s="1">
        <f>IFERROR(__xludf.DUMMYFUNCTION("""COMPUTED_VALUE"""),1291.82)</f>
        <v>1291.82</v>
      </c>
      <c r="J164" s="2">
        <f>IFERROR(__xludf.DUMMYFUNCTION("""COMPUTED_VALUE"""),45527.66666666667)</f>
        <v>45527.66667</v>
      </c>
      <c r="K164" s="1">
        <f>IFERROR(__xludf.DUMMYFUNCTION("""COMPUTED_VALUE"""),1301.05)</f>
        <v>1301.05</v>
      </c>
      <c r="M164" s="2">
        <f>IFERROR(__xludf.DUMMYFUNCTION("""COMPUTED_VALUE"""),45527.66666666667)</f>
        <v>45527.66667</v>
      </c>
      <c r="N164" s="1">
        <f>IFERROR(__xludf.DUMMYFUNCTION("""COMPUTED_VALUE"""),8969465.0)</f>
        <v>8969465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IFERROR(__xludf.DUMMYFUNCTION("""COMPUTED_VALUE"""),1303.47)</f>
        <v>1303.47</v>
      </c>
      <c r="D165" s="2">
        <f>IFERROR(__xludf.DUMMYFUNCTION("""COMPUTED_VALUE"""),45530.66666666667)</f>
        <v>45530.66667</v>
      </c>
      <c r="E165" s="1">
        <f>IFERROR(__xludf.DUMMYFUNCTION("""COMPUTED_VALUE"""),1311.61)</f>
        <v>1311.61</v>
      </c>
      <c r="G165" s="2">
        <f>IFERROR(__xludf.DUMMYFUNCTION("""COMPUTED_VALUE"""),45530.66666666667)</f>
        <v>45530.66667</v>
      </c>
      <c r="H165" s="1">
        <f>IFERROR(__xludf.DUMMYFUNCTION("""COMPUTED_VALUE"""),1302.14)</f>
        <v>1302.14</v>
      </c>
      <c r="J165" s="2">
        <f>IFERROR(__xludf.DUMMYFUNCTION("""COMPUTED_VALUE"""),45530.66666666667)</f>
        <v>45530.66667</v>
      </c>
      <c r="K165" s="1">
        <f>IFERROR(__xludf.DUMMYFUNCTION("""COMPUTED_VALUE"""),1307.57)</f>
        <v>1307.57</v>
      </c>
      <c r="M165" s="2">
        <f>IFERROR(__xludf.DUMMYFUNCTION("""COMPUTED_VALUE"""),45530.66666666667)</f>
        <v>45530.66667</v>
      </c>
      <c r="N165" s="1">
        <f>IFERROR(__xludf.DUMMYFUNCTION("""COMPUTED_VALUE"""),7175749.0)</f>
        <v>7175749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IFERROR(__xludf.DUMMYFUNCTION("""COMPUTED_VALUE"""),1308.03)</f>
        <v>1308.03</v>
      </c>
      <c r="D166" s="2">
        <f>IFERROR(__xludf.DUMMYFUNCTION("""COMPUTED_VALUE"""),45531.66666666667)</f>
        <v>45531.66667</v>
      </c>
      <c r="E166" s="1">
        <f>IFERROR(__xludf.DUMMYFUNCTION("""COMPUTED_VALUE"""),1309.59)</f>
        <v>1309.59</v>
      </c>
      <c r="G166" s="2">
        <f>IFERROR(__xludf.DUMMYFUNCTION("""COMPUTED_VALUE"""),45531.66666666667)</f>
        <v>45531.66667</v>
      </c>
      <c r="H166" s="1">
        <f>IFERROR(__xludf.DUMMYFUNCTION("""COMPUTED_VALUE"""),1290.26)</f>
        <v>1290.26</v>
      </c>
      <c r="J166" s="2">
        <f>IFERROR(__xludf.DUMMYFUNCTION("""COMPUTED_VALUE"""),45531.66666666667)</f>
        <v>45531.66667</v>
      </c>
      <c r="K166" s="1">
        <f>IFERROR(__xludf.DUMMYFUNCTION("""COMPUTED_VALUE"""),1297.53)</f>
        <v>1297.53</v>
      </c>
      <c r="M166" s="2">
        <f>IFERROR(__xludf.DUMMYFUNCTION("""COMPUTED_VALUE"""),45531.66666666667)</f>
        <v>45531.66667</v>
      </c>
      <c r="N166" s="1">
        <f>IFERROR(__xludf.DUMMYFUNCTION("""COMPUTED_VALUE"""),5986503.0)</f>
        <v>5986503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IFERROR(__xludf.DUMMYFUNCTION("""COMPUTED_VALUE"""),1297.29)</f>
        <v>1297.29</v>
      </c>
      <c r="D167" s="2">
        <f>IFERROR(__xludf.DUMMYFUNCTION("""COMPUTED_VALUE"""),45532.66666666667)</f>
        <v>45532.66667</v>
      </c>
      <c r="E167" s="1">
        <f>IFERROR(__xludf.DUMMYFUNCTION("""COMPUTED_VALUE"""),1305.59)</f>
        <v>1305.59</v>
      </c>
      <c r="G167" s="2">
        <f>IFERROR(__xludf.DUMMYFUNCTION("""COMPUTED_VALUE"""),45532.66666666667)</f>
        <v>45532.66667</v>
      </c>
      <c r="H167" s="1">
        <f>IFERROR(__xludf.DUMMYFUNCTION("""COMPUTED_VALUE"""),1289.48)</f>
        <v>1289.48</v>
      </c>
      <c r="J167" s="2">
        <f>IFERROR(__xludf.DUMMYFUNCTION("""COMPUTED_VALUE"""),45532.66666666667)</f>
        <v>45532.66667</v>
      </c>
      <c r="K167" s="1">
        <f>IFERROR(__xludf.DUMMYFUNCTION("""COMPUTED_VALUE"""),1296.16)</f>
        <v>1296.16</v>
      </c>
      <c r="M167" s="2">
        <f>IFERROR(__xludf.DUMMYFUNCTION("""COMPUTED_VALUE"""),45532.66666666667)</f>
        <v>45532.66667</v>
      </c>
      <c r="N167" s="1">
        <f>IFERROR(__xludf.DUMMYFUNCTION("""COMPUTED_VALUE"""),5908236.0)</f>
        <v>5908236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IFERROR(__xludf.DUMMYFUNCTION("""COMPUTED_VALUE"""),1300.06)</f>
        <v>1300.06</v>
      </c>
      <c r="D168" s="2">
        <f>IFERROR(__xludf.DUMMYFUNCTION("""COMPUTED_VALUE"""),45533.66666666667)</f>
        <v>45533.66667</v>
      </c>
      <c r="E168" s="1">
        <f>IFERROR(__xludf.DUMMYFUNCTION("""COMPUTED_VALUE"""),1307.53)</f>
        <v>1307.53</v>
      </c>
      <c r="G168" s="2">
        <f>IFERROR(__xludf.DUMMYFUNCTION("""COMPUTED_VALUE"""),45533.66666666667)</f>
        <v>45533.66667</v>
      </c>
      <c r="H168" s="1">
        <f>IFERROR(__xludf.DUMMYFUNCTION("""COMPUTED_VALUE"""),1292.96)</f>
        <v>1292.96</v>
      </c>
      <c r="J168" s="2">
        <f>IFERROR(__xludf.DUMMYFUNCTION("""COMPUTED_VALUE"""),45533.66666666667)</f>
        <v>45533.66667</v>
      </c>
      <c r="K168" s="1">
        <f>IFERROR(__xludf.DUMMYFUNCTION("""COMPUTED_VALUE"""),1294.44)</f>
        <v>1294.44</v>
      </c>
      <c r="M168" s="2">
        <f>IFERROR(__xludf.DUMMYFUNCTION("""COMPUTED_VALUE"""),45533.66666666667)</f>
        <v>45533.66667</v>
      </c>
      <c r="N168" s="1">
        <f>IFERROR(__xludf.DUMMYFUNCTION("""COMPUTED_VALUE"""),6462922.0)</f>
        <v>6462922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IFERROR(__xludf.DUMMYFUNCTION("""COMPUTED_VALUE"""),1296.46)</f>
        <v>1296.46</v>
      </c>
      <c r="D169" s="2">
        <f>IFERROR(__xludf.DUMMYFUNCTION("""COMPUTED_VALUE"""),45534.66666666667)</f>
        <v>45534.66667</v>
      </c>
      <c r="E169" s="1">
        <f>IFERROR(__xludf.DUMMYFUNCTION("""COMPUTED_VALUE"""),1308.49)</f>
        <v>1308.49</v>
      </c>
      <c r="G169" s="2">
        <f>IFERROR(__xludf.DUMMYFUNCTION("""COMPUTED_VALUE"""),45534.66666666667)</f>
        <v>45534.66667</v>
      </c>
      <c r="H169" s="1">
        <f>IFERROR(__xludf.DUMMYFUNCTION("""COMPUTED_VALUE"""),1291.4)</f>
        <v>1291.4</v>
      </c>
      <c r="J169" s="2">
        <f>IFERROR(__xludf.DUMMYFUNCTION("""COMPUTED_VALUE"""),45534.66666666667)</f>
        <v>45534.66667</v>
      </c>
      <c r="K169" s="1">
        <f>IFERROR(__xludf.DUMMYFUNCTION("""COMPUTED_VALUE"""),1307.95)</f>
        <v>1307.95</v>
      </c>
      <c r="M169" s="2">
        <f>IFERROR(__xludf.DUMMYFUNCTION("""COMPUTED_VALUE"""),45534.66666666667)</f>
        <v>45534.66667</v>
      </c>
      <c r="N169" s="1">
        <f>IFERROR(__xludf.DUMMYFUNCTION("""COMPUTED_VALUE"""),8538557.0)</f>
        <v>8538557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IFERROR(__xludf.DUMMYFUNCTION("""COMPUTED_VALUE"""),1301.91)</f>
        <v>1301.91</v>
      </c>
      <c r="D170" s="2">
        <f>IFERROR(__xludf.DUMMYFUNCTION("""COMPUTED_VALUE"""),45538.66666666667)</f>
        <v>45538.66667</v>
      </c>
      <c r="E170" s="1">
        <f>IFERROR(__xludf.DUMMYFUNCTION("""COMPUTED_VALUE"""),1301.91)</f>
        <v>1301.91</v>
      </c>
      <c r="G170" s="2">
        <f>IFERROR(__xludf.DUMMYFUNCTION("""COMPUTED_VALUE"""),45538.66666666667)</f>
        <v>45538.66667</v>
      </c>
      <c r="H170" s="1">
        <f>IFERROR(__xludf.DUMMYFUNCTION("""COMPUTED_VALUE"""),1287.92)</f>
        <v>1287.92</v>
      </c>
      <c r="J170" s="2">
        <f>IFERROR(__xludf.DUMMYFUNCTION("""COMPUTED_VALUE"""),45538.66666666667)</f>
        <v>45538.66667</v>
      </c>
      <c r="K170" s="1">
        <f>IFERROR(__xludf.DUMMYFUNCTION("""COMPUTED_VALUE"""),1293.98)</f>
        <v>1293.98</v>
      </c>
      <c r="M170" s="2">
        <f>IFERROR(__xludf.DUMMYFUNCTION("""COMPUTED_VALUE"""),45538.66666666667)</f>
        <v>45538.66667</v>
      </c>
      <c r="N170" s="1">
        <f>IFERROR(__xludf.DUMMYFUNCTION("""COMPUTED_VALUE"""),9255928.0)</f>
        <v>9255928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IFERROR(__xludf.DUMMYFUNCTION("""COMPUTED_VALUE"""),1295.04)</f>
        <v>1295.04</v>
      </c>
      <c r="D171" s="2">
        <f>IFERROR(__xludf.DUMMYFUNCTION("""COMPUTED_VALUE"""),45539.66666666667)</f>
        <v>45539.66667</v>
      </c>
      <c r="E171" s="1">
        <f>IFERROR(__xludf.DUMMYFUNCTION("""COMPUTED_VALUE"""),1307.08)</f>
        <v>1307.08</v>
      </c>
      <c r="G171" s="2">
        <f>IFERROR(__xludf.DUMMYFUNCTION("""COMPUTED_VALUE"""),45539.66666666667)</f>
        <v>45539.66667</v>
      </c>
      <c r="H171" s="1">
        <f>IFERROR(__xludf.DUMMYFUNCTION("""COMPUTED_VALUE"""),1291.61)</f>
        <v>1291.61</v>
      </c>
      <c r="J171" s="2">
        <f>IFERROR(__xludf.DUMMYFUNCTION("""COMPUTED_VALUE"""),45539.66666666667)</f>
        <v>45539.66667</v>
      </c>
      <c r="K171" s="1">
        <f>IFERROR(__xludf.DUMMYFUNCTION("""COMPUTED_VALUE"""),1301.7)</f>
        <v>1301.7</v>
      </c>
      <c r="M171" s="2">
        <f>IFERROR(__xludf.DUMMYFUNCTION("""COMPUTED_VALUE"""),45539.66666666667)</f>
        <v>45539.66667</v>
      </c>
      <c r="N171" s="1">
        <f>IFERROR(__xludf.DUMMYFUNCTION("""COMPUTED_VALUE"""),8927303.0)</f>
        <v>8927303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IFERROR(__xludf.DUMMYFUNCTION("""COMPUTED_VALUE"""),1301.68)</f>
        <v>1301.68</v>
      </c>
      <c r="D172" s="2">
        <f>IFERROR(__xludf.DUMMYFUNCTION("""COMPUTED_VALUE"""),45540.66666666667)</f>
        <v>45540.66667</v>
      </c>
      <c r="E172" s="1">
        <f>IFERROR(__xludf.DUMMYFUNCTION("""COMPUTED_VALUE"""),1304.08)</f>
        <v>1304.08</v>
      </c>
      <c r="G172" s="2">
        <f>IFERROR(__xludf.DUMMYFUNCTION("""COMPUTED_VALUE"""),45540.66666666667)</f>
        <v>45540.66667</v>
      </c>
      <c r="H172" s="1">
        <f>IFERROR(__xludf.DUMMYFUNCTION("""COMPUTED_VALUE"""),1271.57)</f>
        <v>1271.57</v>
      </c>
      <c r="J172" s="2">
        <f>IFERROR(__xludf.DUMMYFUNCTION("""COMPUTED_VALUE"""),45540.66666666667)</f>
        <v>45540.66667</v>
      </c>
      <c r="K172" s="1">
        <f>IFERROR(__xludf.DUMMYFUNCTION("""COMPUTED_VALUE"""),1278.38)</f>
        <v>1278.38</v>
      </c>
      <c r="M172" s="2">
        <f>IFERROR(__xludf.DUMMYFUNCTION("""COMPUTED_VALUE"""),45540.66666666667)</f>
        <v>45540.66667</v>
      </c>
      <c r="N172" s="1">
        <f>IFERROR(__xludf.DUMMYFUNCTION("""COMPUTED_VALUE"""),8962623.0)</f>
        <v>8962623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IFERROR(__xludf.DUMMYFUNCTION("""COMPUTED_VALUE"""),1278.36)</f>
        <v>1278.36</v>
      </c>
      <c r="D173" s="2">
        <f>IFERROR(__xludf.DUMMYFUNCTION("""COMPUTED_VALUE"""),45541.66666666667)</f>
        <v>45541.66667</v>
      </c>
      <c r="E173" s="1">
        <f>IFERROR(__xludf.DUMMYFUNCTION("""COMPUTED_VALUE"""),1286.67)</f>
        <v>1286.67</v>
      </c>
      <c r="G173" s="2">
        <f>IFERROR(__xludf.DUMMYFUNCTION("""COMPUTED_VALUE"""),45541.66666666667)</f>
        <v>45541.66667</v>
      </c>
      <c r="H173" s="1">
        <f>IFERROR(__xludf.DUMMYFUNCTION("""COMPUTED_VALUE"""),1268.06)</f>
        <v>1268.06</v>
      </c>
      <c r="J173" s="2">
        <f>IFERROR(__xludf.DUMMYFUNCTION("""COMPUTED_VALUE"""),45541.66666666667)</f>
        <v>45541.66667</v>
      </c>
      <c r="K173" s="1">
        <f>IFERROR(__xludf.DUMMYFUNCTION("""COMPUTED_VALUE"""),1273.77)</f>
        <v>1273.77</v>
      </c>
      <c r="M173" s="2">
        <f>IFERROR(__xludf.DUMMYFUNCTION("""COMPUTED_VALUE"""),45541.66666666667)</f>
        <v>45541.66667</v>
      </c>
      <c r="N173" s="1">
        <f>IFERROR(__xludf.DUMMYFUNCTION("""COMPUTED_VALUE"""),7314548.0)</f>
        <v>7314548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IFERROR(__xludf.DUMMYFUNCTION("""COMPUTED_VALUE"""),1276.0)</f>
        <v>1276</v>
      </c>
      <c r="D174" s="2">
        <f>IFERROR(__xludf.DUMMYFUNCTION("""COMPUTED_VALUE"""),45544.66666666667)</f>
        <v>45544.66667</v>
      </c>
      <c r="E174" s="1">
        <f>IFERROR(__xludf.DUMMYFUNCTION("""COMPUTED_VALUE"""),1291.73)</f>
        <v>1291.73</v>
      </c>
      <c r="G174" s="2">
        <f>IFERROR(__xludf.DUMMYFUNCTION("""COMPUTED_VALUE"""),45544.66666666667)</f>
        <v>45544.66667</v>
      </c>
      <c r="H174" s="1">
        <f>IFERROR(__xludf.DUMMYFUNCTION("""COMPUTED_VALUE"""),1276.0)</f>
        <v>1276</v>
      </c>
      <c r="J174" s="2">
        <f>IFERROR(__xludf.DUMMYFUNCTION("""COMPUTED_VALUE"""),45544.66666666667)</f>
        <v>45544.66667</v>
      </c>
      <c r="K174" s="1">
        <f>IFERROR(__xludf.DUMMYFUNCTION("""COMPUTED_VALUE"""),1282.09)</f>
        <v>1282.09</v>
      </c>
      <c r="M174" s="2">
        <f>IFERROR(__xludf.DUMMYFUNCTION("""COMPUTED_VALUE"""),45544.66666666667)</f>
        <v>45544.66667</v>
      </c>
      <c r="N174" s="1">
        <f>IFERROR(__xludf.DUMMYFUNCTION("""COMPUTED_VALUE"""),7134113.0)</f>
        <v>7134113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IFERROR(__xludf.DUMMYFUNCTION("""COMPUTED_VALUE"""),1282.94)</f>
        <v>1282.94</v>
      </c>
      <c r="D175" s="2">
        <f>IFERROR(__xludf.DUMMYFUNCTION("""COMPUTED_VALUE"""),45545.66666666667)</f>
        <v>45545.66667</v>
      </c>
      <c r="E175" s="1">
        <f>IFERROR(__xludf.DUMMYFUNCTION("""COMPUTED_VALUE"""),1290.78)</f>
        <v>1290.78</v>
      </c>
      <c r="G175" s="2">
        <f>IFERROR(__xludf.DUMMYFUNCTION("""COMPUTED_VALUE"""),45545.66666666667)</f>
        <v>45545.66667</v>
      </c>
      <c r="H175" s="1">
        <f>IFERROR(__xludf.DUMMYFUNCTION("""COMPUTED_VALUE"""),1273.7)</f>
        <v>1273.7</v>
      </c>
      <c r="J175" s="2">
        <f>IFERROR(__xludf.DUMMYFUNCTION("""COMPUTED_VALUE"""),45545.66666666667)</f>
        <v>45545.66667</v>
      </c>
      <c r="K175" s="1">
        <f>IFERROR(__xludf.DUMMYFUNCTION("""COMPUTED_VALUE"""),1287.41)</f>
        <v>1287.41</v>
      </c>
      <c r="M175" s="2">
        <f>IFERROR(__xludf.DUMMYFUNCTION("""COMPUTED_VALUE"""),45545.66666666667)</f>
        <v>45545.66667</v>
      </c>
      <c r="N175" s="1">
        <f>IFERROR(__xludf.DUMMYFUNCTION("""COMPUTED_VALUE"""),5923458.0)</f>
        <v>5923458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IFERROR(__xludf.DUMMYFUNCTION("""COMPUTED_VALUE"""),1285.19)</f>
        <v>1285.19</v>
      </c>
      <c r="D176" s="2">
        <f>IFERROR(__xludf.DUMMYFUNCTION("""COMPUTED_VALUE"""),45546.66666666667)</f>
        <v>45546.66667</v>
      </c>
      <c r="E176" s="1">
        <f>IFERROR(__xludf.DUMMYFUNCTION("""COMPUTED_VALUE"""),1285.26)</f>
        <v>1285.26</v>
      </c>
      <c r="G176" s="2">
        <f>IFERROR(__xludf.DUMMYFUNCTION("""COMPUTED_VALUE"""),45546.66666666667)</f>
        <v>45546.66667</v>
      </c>
      <c r="H176" s="1">
        <f>IFERROR(__xludf.DUMMYFUNCTION("""COMPUTED_VALUE"""),1258.14)</f>
        <v>1258.14</v>
      </c>
      <c r="J176" s="2">
        <f>IFERROR(__xludf.DUMMYFUNCTION("""COMPUTED_VALUE"""),45546.66666666667)</f>
        <v>45546.66667</v>
      </c>
      <c r="K176" s="1">
        <f>IFERROR(__xludf.DUMMYFUNCTION("""COMPUTED_VALUE"""),1282.74)</f>
        <v>1282.74</v>
      </c>
      <c r="M176" s="2">
        <f>IFERROR(__xludf.DUMMYFUNCTION("""COMPUTED_VALUE"""),45546.66666666667)</f>
        <v>45546.66667</v>
      </c>
      <c r="N176" s="1">
        <f>IFERROR(__xludf.DUMMYFUNCTION("""COMPUTED_VALUE"""),6518589.0)</f>
        <v>6518589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IFERROR(__xludf.DUMMYFUNCTION("""COMPUTED_VALUE"""),1283.85)</f>
        <v>1283.85</v>
      </c>
      <c r="D177" s="2">
        <f>IFERROR(__xludf.DUMMYFUNCTION("""COMPUTED_VALUE"""),45547.66666666667)</f>
        <v>45547.66667</v>
      </c>
      <c r="E177" s="1">
        <f>IFERROR(__xludf.DUMMYFUNCTION("""COMPUTED_VALUE"""),1288.07)</f>
        <v>1288.07</v>
      </c>
      <c r="G177" s="2">
        <f>IFERROR(__xludf.DUMMYFUNCTION("""COMPUTED_VALUE"""),45547.66666666667)</f>
        <v>45547.66667</v>
      </c>
      <c r="H177" s="1">
        <f>IFERROR(__xludf.DUMMYFUNCTION("""COMPUTED_VALUE"""),1275.51)</f>
        <v>1275.51</v>
      </c>
      <c r="J177" s="2">
        <f>IFERROR(__xludf.DUMMYFUNCTION("""COMPUTED_VALUE"""),45547.66666666667)</f>
        <v>45547.66667</v>
      </c>
      <c r="K177" s="1">
        <f>IFERROR(__xludf.DUMMYFUNCTION("""COMPUTED_VALUE"""),1282.32)</f>
        <v>1282.32</v>
      </c>
      <c r="M177" s="2">
        <f>IFERROR(__xludf.DUMMYFUNCTION("""COMPUTED_VALUE"""),45547.66666666667)</f>
        <v>45547.66667</v>
      </c>
      <c r="N177" s="1">
        <f>IFERROR(__xludf.DUMMYFUNCTION("""COMPUTED_VALUE"""),6773660.0)</f>
        <v>6773660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IFERROR(__xludf.DUMMYFUNCTION("""COMPUTED_VALUE"""),1285.72)</f>
        <v>1285.72</v>
      </c>
      <c r="D178" s="2">
        <f>IFERROR(__xludf.DUMMYFUNCTION("""COMPUTED_VALUE"""),45548.66666666667)</f>
        <v>45548.66667</v>
      </c>
      <c r="E178" s="1">
        <f>IFERROR(__xludf.DUMMYFUNCTION("""COMPUTED_VALUE"""),1286.7)</f>
        <v>1286.7</v>
      </c>
      <c r="G178" s="2">
        <f>IFERROR(__xludf.DUMMYFUNCTION("""COMPUTED_VALUE"""),45548.66666666667)</f>
        <v>45548.66667</v>
      </c>
      <c r="H178" s="1">
        <f>IFERROR(__xludf.DUMMYFUNCTION("""COMPUTED_VALUE"""),1260.53)</f>
        <v>1260.53</v>
      </c>
      <c r="J178" s="2">
        <f>IFERROR(__xludf.DUMMYFUNCTION("""COMPUTED_VALUE"""),45548.66666666667)</f>
        <v>45548.66667</v>
      </c>
      <c r="K178" s="1">
        <f>IFERROR(__xludf.DUMMYFUNCTION("""COMPUTED_VALUE"""),1278.39)</f>
        <v>1278.39</v>
      </c>
      <c r="M178" s="2">
        <f>IFERROR(__xludf.DUMMYFUNCTION("""COMPUTED_VALUE"""),45548.66666666667)</f>
        <v>45548.66667</v>
      </c>
      <c r="N178" s="1">
        <f>IFERROR(__xludf.DUMMYFUNCTION("""COMPUTED_VALUE"""),9000654.0)</f>
        <v>9000654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IFERROR(__xludf.DUMMYFUNCTION("""COMPUTED_VALUE"""),1284.44)</f>
        <v>1284.44</v>
      </c>
      <c r="D179" s="2">
        <f>IFERROR(__xludf.DUMMYFUNCTION("""COMPUTED_VALUE"""),45551.66666666667)</f>
        <v>45551.66667</v>
      </c>
      <c r="E179" s="1">
        <f>IFERROR(__xludf.DUMMYFUNCTION("""COMPUTED_VALUE"""),1301.76)</f>
        <v>1301.76</v>
      </c>
      <c r="G179" s="2">
        <f>IFERROR(__xludf.DUMMYFUNCTION("""COMPUTED_VALUE"""),45551.66666666667)</f>
        <v>45551.66667</v>
      </c>
      <c r="H179" s="1">
        <f>IFERROR(__xludf.DUMMYFUNCTION("""COMPUTED_VALUE"""),1284.44)</f>
        <v>1284.44</v>
      </c>
      <c r="J179" s="2">
        <f>IFERROR(__xludf.DUMMYFUNCTION("""COMPUTED_VALUE"""),45551.66666666667)</f>
        <v>45551.66667</v>
      </c>
      <c r="K179" s="1">
        <f>IFERROR(__xludf.DUMMYFUNCTION("""COMPUTED_VALUE"""),1296.59)</f>
        <v>1296.59</v>
      </c>
      <c r="M179" s="2">
        <f>IFERROR(__xludf.DUMMYFUNCTION("""COMPUTED_VALUE"""),45551.66666666667)</f>
        <v>45551.66667</v>
      </c>
      <c r="N179" s="1">
        <f>IFERROR(__xludf.DUMMYFUNCTION("""COMPUTED_VALUE"""),8143687.0)</f>
        <v>8143687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IFERROR(__xludf.DUMMYFUNCTION("""COMPUTED_VALUE"""),1303.34)</f>
        <v>1303.34</v>
      </c>
      <c r="D180" s="2">
        <f>IFERROR(__xludf.DUMMYFUNCTION("""COMPUTED_VALUE"""),45552.66666666667)</f>
        <v>45552.66667</v>
      </c>
      <c r="E180" s="1">
        <f>IFERROR(__xludf.DUMMYFUNCTION("""COMPUTED_VALUE"""),1323.85)</f>
        <v>1323.85</v>
      </c>
      <c r="G180" s="2">
        <f>IFERROR(__xludf.DUMMYFUNCTION("""COMPUTED_VALUE"""),45552.66666666667)</f>
        <v>45552.66667</v>
      </c>
      <c r="H180" s="1">
        <f>IFERROR(__xludf.DUMMYFUNCTION("""COMPUTED_VALUE"""),1301.73)</f>
        <v>1301.73</v>
      </c>
      <c r="J180" s="2">
        <f>IFERROR(__xludf.DUMMYFUNCTION("""COMPUTED_VALUE"""),45552.66666666667)</f>
        <v>45552.66667</v>
      </c>
      <c r="K180" s="1">
        <f>IFERROR(__xludf.DUMMYFUNCTION("""COMPUTED_VALUE"""),1314.85)</f>
        <v>1314.85</v>
      </c>
      <c r="M180" s="2">
        <f>IFERROR(__xludf.DUMMYFUNCTION("""COMPUTED_VALUE"""),45552.66666666667)</f>
        <v>45552.66667</v>
      </c>
      <c r="N180" s="1">
        <f>IFERROR(__xludf.DUMMYFUNCTION("""COMPUTED_VALUE"""),7409264.0)</f>
        <v>7409264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IFERROR(__xludf.DUMMYFUNCTION("""COMPUTED_VALUE"""),1312.46)</f>
        <v>1312.46</v>
      </c>
      <c r="D181" s="2">
        <f>IFERROR(__xludf.DUMMYFUNCTION("""COMPUTED_VALUE"""),45553.66666666667)</f>
        <v>45553.66667</v>
      </c>
      <c r="E181" s="1">
        <f>IFERROR(__xludf.DUMMYFUNCTION("""COMPUTED_VALUE"""),1330.56)</f>
        <v>1330.56</v>
      </c>
      <c r="G181" s="2">
        <f>IFERROR(__xludf.DUMMYFUNCTION("""COMPUTED_VALUE"""),45553.66666666667)</f>
        <v>45553.66667</v>
      </c>
      <c r="H181" s="1">
        <f>IFERROR(__xludf.DUMMYFUNCTION("""COMPUTED_VALUE"""),1312.46)</f>
        <v>1312.46</v>
      </c>
      <c r="J181" s="2">
        <f>IFERROR(__xludf.DUMMYFUNCTION("""COMPUTED_VALUE"""),45553.66666666667)</f>
        <v>45553.66667</v>
      </c>
      <c r="K181" s="1">
        <f>IFERROR(__xludf.DUMMYFUNCTION("""COMPUTED_VALUE"""),1317.41)</f>
        <v>1317.41</v>
      </c>
      <c r="M181" s="2">
        <f>IFERROR(__xludf.DUMMYFUNCTION("""COMPUTED_VALUE"""),45553.66666666667)</f>
        <v>45553.66667</v>
      </c>
      <c r="N181" s="1">
        <f>IFERROR(__xludf.DUMMYFUNCTION("""COMPUTED_VALUE"""),7425654.0)</f>
        <v>7425654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IFERROR(__xludf.DUMMYFUNCTION("""COMPUTED_VALUE"""),1329.04)</f>
        <v>1329.04</v>
      </c>
      <c r="D182" s="2">
        <f>IFERROR(__xludf.DUMMYFUNCTION("""COMPUTED_VALUE"""),45554.66666666667)</f>
        <v>45554.66667</v>
      </c>
      <c r="E182" s="1">
        <f>IFERROR(__xludf.DUMMYFUNCTION("""COMPUTED_VALUE"""),1344.21)</f>
        <v>1344.21</v>
      </c>
      <c r="G182" s="2">
        <f>IFERROR(__xludf.DUMMYFUNCTION("""COMPUTED_VALUE"""),45554.66666666667)</f>
        <v>45554.66667</v>
      </c>
      <c r="H182" s="1">
        <f>IFERROR(__xludf.DUMMYFUNCTION("""COMPUTED_VALUE"""),1326.36)</f>
        <v>1326.36</v>
      </c>
      <c r="J182" s="2">
        <f>IFERROR(__xludf.DUMMYFUNCTION("""COMPUTED_VALUE"""),45554.66666666667)</f>
        <v>45554.66667</v>
      </c>
      <c r="K182" s="1">
        <f>IFERROR(__xludf.DUMMYFUNCTION("""COMPUTED_VALUE"""),1332.17)</f>
        <v>1332.17</v>
      </c>
      <c r="M182" s="2">
        <f>IFERROR(__xludf.DUMMYFUNCTION("""COMPUTED_VALUE"""),45554.66666666667)</f>
        <v>45554.66667</v>
      </c>
      <c r="N182" s="1">
        <f>IFERROR(__xludf.DUMMYFUNCTION("""COMPUTED_VALUE"""),1.1338279E7)</f>
        <v>11338279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IFERROR(__xludf.DUMMYFUNCTION("""COMPUTED_VALUE"""),1331.34)</f>
        <v>1331.34</v>
      </c>
      <c r="D183" s="2">
        <f>IFERROR(__xludf.DUMMYFUNCTION("""COMPUTED_VALUE"""),45555.66666666667)</f>
        <v>45555.66667</v>
      </c>
      <c r="E183" s="1">
        <f>IFERROR(__xludf.DUMMYFUNCTION("""COMPUTED_VALUE"""),1331.34)</f>
        <v>1331.34</v>
      </c>
      <c r="G183" s="2">
        <f>IFERROR(__xludf.DUMMYFUNCTION("""COMPUTED_VALUE"""),45555.66666666667)</f>
        <v>45555.66667</v>
      </c>
      <c r="H183" s="1">
        <f>IFERROR(__xludf.DUMMYFUNCTION("""COMPUTED_VALUE"""),1234.82)</f>
        <v>1234.82</v>
      </c>
      <c r="J183" s="2">
        <f>IFERROR(__xludf.DUMMYFUNCTION("""COMPUTED_VALUE"""),45555.66666666667)</f>
        <v>45555.66667</v>
      </c>
      <c r="K183" s="1">
        <f>IFERROR(__xludf.DUMMYFUNCTION("""COMPUTED_VALUE"""),1243.32)</f>
        <v>1243.32</v>
      </c>
      <c r="M183" s="2">
        <f>IFERROR(__xludf.DUMMYFUNCTION("""COMPUTED_VALUE"""),45555.66666666667)</f>
        <v>45555.66667</v>
      </c>
      <c r="N183" s="1">
        <f>IFERROR(__xludf.DUMMYFUNCTION("""COMPUTED_VALUE"""),4.2041029E7)</f>
        <v>42041029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IFERROR(__xludf.DUMMYFUNCTION("""COMPUTED_VALUE"""),1245.62)</f>
        <v>1245.62</v>
      </c>
      <c r="D184" s="2">
        <f>IFERROR(__xludf.DUMMYFUNCTION("""COMPUTED_VALUE"""),45558.66666666667)</f>
        <v>45558.66667</v>
      </c>
      <c r="E184" s="1">
        <f>IFERROR(__xludf.DUMMYFUNCTION("""COMPUTED_VALUE"""),1258.27)</f>
        <v>1258.27</v>
      </c>
      <c r="G184" s="2">
        <f>IFERROR(__xludf.DUMMYFUNCTION("""COMPUTED_VALUE"""),45558.66666666667)</f>
        <v>45558.66667</v>
      </c>
      <c r="H184" s="1">
        <f>IFERROR(__xludf.DUMMYFUNCTION("""COMPUTED_VALUE"""),1245.08)</f>
        <v>1245.08</v>
      </c>
      <c r="J184" s="2">
        <f>IFERROR(__xludf.DUMMYFUNCTION("""COMPUTED_VALUE"""),45558.66666666667)</f>
        <v>45558.66667</v>
      </c>
      <c r="K184" s="1">
        <f>IFERROR(__xludf.DUMMYFUNCTION("""COMPUTED_VALUE"""),1254.41)</f>
        <v>1254.41</v>
      </c>
      <c r="M184" s="2">
        <f>IFERROR(__xludf.DUMMYFUNCTION("""COMPUTED_VALUE"""),45558.66666666667)</f>
        <v>45558.66667</v>
      </c>
      <c r="N184" s="1">
        <f>IFERROR(__xludf.DUMMYFUNCTION("""COMPUTED_VALUE"""),1.0357961E7)</f>
        <v>10357961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IFERROR(__xludf.DUMMYFUNCTION("""COMPUTED_VALUE"""),1258.99)</f>
        <v>1258.99</v>
      </c>
      <c r="D185" s="2">
        <f>IFERROR(__xludf.DUMMYFUNCTION("""COMPUTED_VALUE"""),45559.66666666667)</f>
        <v>45559.66667</v>
      </c>
      <c r="E185" s="1">
        <f>IFERROR(__xludf.DUMMYFUNCTION("""COMPUTED_VALUE"""),1275.72)</f>
        <v>1275.72</v>
      </c>
      <c r="G185" s="2">
        <f>IFERROR(__xludf.DUMMYFUNCTION("""COMPUTED_VALUE"""),45559.66666666667)</f>
        <v>45559.66667</v>
      </c>
      <c r="H185" s="1">
        <f>IFERROR(__xludf.DUMMYFUNCTION("""COMPUTED_VALUE"""),1257.95)</f>
        <v>1257.95</v>
      </c>
      <c r="J185" s="2">
        <f>IFERROR(__xludf.DUMMYFUNCTION("""COMPUTED_VALUE"""),45559.66666666667)</f>
        <v>45559.66667</v>
      </c>
      <c r="K185" s="1">
        <f>IFERROR(__xludf.DUMMYFUNCTION("""COMPUTED_VALUE"""),1274.7)</f>
        <v>1274.7</v>
      </c>
      <c r="M185" s="2">
        <f>IFERROR(__xludf.DUMMYFUNCTION("""COMPUTED_VALUE"""),45559.66666666667)</f>
        <v>45559.66667</v>
      </c>
      <c r="N185" s="1">
        <f>IFERROR(__xludf.DUMMYFUNCTION("""COMPUTED_VALUE"""),1.1354094E7)</f>
        <v>11354094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IFERROR(__xludf.DUMMYFUNCTION("""COMPUTED_VALUE"""),1272.66)</f>
        <v>1272.66</v>
      </c>
      <c r="D186" s="2">
        <f>IFERROR(__xludf.DUMMYFUNCTION("""COMPUTED_VALUE"""),45560.66666666667)</f>
        <v>45560.66667</v>
      </c>
      <c r="E186" s="1">
        <f>IFERROR(__xludf.DUMMYFUNCTION("""COMPUTED_VALUE"""),1279.14)</f>
        <v>1279.14</v>
      </c>
      <c r="G186" s="2">
        <f>IFERROR(__xludf.DUMMYFUNCTION("""COMPUTED_VALUE"""),45560.66666666667)</f>
        <v>45560.66667</v>
      </c>
      <c r="H186" s="1">
        <f>IFERROR(__xludf.DUMMYFUNCTION("""COMPUTED_VALUE"""),1266.28)</f>
        <v>1266.28</v>
      </c>
      <c r="J186" s="2">
        <f>IFERROR(__xludf.DUMMYFUNCTION("""COMPUTED_VALUE"""),45560.66666666667)</f>
        <v>45560.66667</v>
      </c>
      <c r="K186" s="1">
        <f>IFERROR(__xludf.DUMMYFUNCTION("""COMPUTED_VALUE"""),1277.35)</f>
        <v>1277.35</v>
      </c>
      <c r="M186" s="2">
        <f>IFERROR(__xludf.DUMMYFUNCTION("""COMPUTED_VALUE"""),45560.66666666667)</f>
        <v>45560.66667</v>
      </c>
      <c r="N186" s="1">
        <f>IFERROR(__xludf.DUMMYFUNCTION("""COMPUTED_VALUE"""),1.0601149E7)</f>
        <v>10601149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IFERROR(__xludf.DUMMYFUNCTION("""COMPUTED_VALUE"""),1283.92)</f>
        <v>1283.92</v>
      </c>
      <c r="D187" s="2">
        <f>IFERROR(__xludf.DUMMYFUNCTION("""COMPUTED_VALUE"""),45561.66666666667)</f>
        <v>45561.66667</v>
      </c>
      <c r="E187" s="1">
        <f>IFERROR(__xludf.DUMMYFUNCTION("""COMPUTED_VALUE"""),1302.38)</f>
        <v>1302.38</v>
      </c>
      <c r="G187" s="2">
        <f>IFERROR(__xludf.DUMMYFUNCTION("""COMPUTED_VALUE"""),45561.66666666667)</f>
        <v>45561.66667</v>
      </c>
      <c r="H187" s="1">
        <f>IFERROR(__xludf.DUMMYFUNCTION("""COMPUTED_VALUE"""),1283.92)</f>
        <v>1283.92</v>
      </c>
      <c r="J187" s="2">
        <f>IFERROR(__xludf.DUMMYFUNCTION("""COMPUTED_VALUE"""),45561.66666666667)</f>
        <v>45561.66667</v>
      </c>
      <c r="K187" s="1">
        <f>IFERROR(__xludf.DUMMYFUNCTION("""COMPUTED_VALUE"""),1290.68)</f>
        <v>1290.68</v>
      </c>
      <c r="M187" s="2">
        <f>IFERROR(__xludf.DUMMYFUNCTION("""COMPUTED_VALUE"""),45561.66666666667)</f>
        <v>45561.66667</v>
      </c>
      <c r="N187" s="1">
        <f>IFERROR(__xludf.DUMMYFUNCTION("""COMPUTED_VALUE"""),8499685.0)</f>
        <v>8499685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IFERROR(__xludf.DUMMYFUNCTION("""COMPUTED_VALUE"""),1296.01)</f>
        <v>1296.01</v>
      </c>
      <c r="D188" s="2">
        <f>IFERROR(__xludf.DUMMYFUNCTION("""COMPUTED_VALUE"""),45562.66666666667)</f>
        <v>45562.66667</v>
      </c>
      <c r="E188" s="1">
        <f>IFERROR(__xludf.DUMMYFUNCTION("""COMPUTED_VALUE"""),1310.62)</f>
        <v>1310.62</v>
      </c>
      <c r="G188" s="2">
        <f>IFERROR(__xludf.DUMMYFUNCTION("""COMPUTED_VALUE"""),45562.66666666667)</f>
        <v>45562.66667</v>
      </c>
      <c r="H188" s="1">
        <f>IFERROR(__xludf.DUMMYFUNCTION("""COMPUTED_VALUE"""),1296.01)</f>
        <v>1296.01</v>
      </c>
      <c r="J188" s="2">
        <f>IFERROR(__xludf.DUMMYFUNCTION("""COMPUTED_VALUE"""),45562.66666666667)</f>
        <v>45562.66667</v>
      </c>
      <c r="K188" s="1">
        <f>IFERROR(__xludf.DUMMYFUNCTION("""COMPUTED_VALUE"""),1299.29)</f>
        <v>1299.29</v>
      </c>
      <c r="M188" s="2">
        <f>IFERROR(__xludf.DUMMYFUNCTION("""COMPUTED_VALUE"""),45562.66666666667)</f>
        <v>45562.66667</v>
      </c>
      <c r="N188" s="1">
        <f>IFERROR(__xludf.DUMMYFUNCTION("""COMPUTED_VALUE"""),8348811.0)</f>
        <v>8348811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IFERROR(__xludf.DUMMYFUNCTION("""COMPUTED_VALUE"""),1300.19)</f>
        <v>1300.19</v>
      </c>
      <c r="D189" s="2">
        <f>IFERROR(__xludf.DUMMYFUNCTION("""COMPUTED_VALUE"""),45565.66666666667)</f>
        <v>45565.66667</v>
      </c>
      <c r="E189" s="1">
        <f>IFERROR(__xludf.DUMMYFUNCTION("""COMPUTED_VALUE"""),1328.52)</f>
        <v>1328.52</v>
      </c>
      <c r="G189" s="2">
        <f>IFERROR(__xludf.DUMMYFUNCTION("""COMPUTED_VALUE"""),45565.66666666667)</f>
        <v>45565.66667</v>
      </c>
      <c r="H189" s="1">
        <f>IFERROR(__xludf.DUMMYFUNCTION("""COMPUTED_VALUE"""),1300.19)</f>
        <v>1300.19</v>
      </c>
      <c r="J189" s="2">
        <f>IFERROR(__xludf.DUMMYFUNCTION("""COMPUTED_VALUE"""),45565.66666666667)</f>
        <v>45565.66667</v>
      </c>
      <c r="K189" s="1">
        <f>IFERROR(__xludf.DUMMYFUNCTION("""COMPUTED_VALUE"""),1322.36)</f>
        <v>1322.36</v>
      </c>
      <c r="M189" s="2">
        <f>IFERROR(__xludf.DUMMYFUNCTION("""COMPUTED_VALUE"""),45565.66666666667)</f>
        <v>45565.66667</v>
      </c>
      <c r="N189" s="1">
        <f>IFERROR(__xludf.DUMMYFUNCTION("""COMPUTED_VALUE"""),1.0398539E7)</f>
        <v>10398539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IFERROR(__xludf.DUMMYFUNCTION("""COMPUTED_VALUE"""),1320.75)</f>
        <v>1320.75</v>
      </c>
      <c r="D190" s="2">
        <f>IFERROR(__xludf.DUMMYFUNCTION("""COMPUTED_VALUE"""),45566.66666666667)</f>
        <v>45566.66667</v>
      </c>
      <c r="E190" s="1">
        <f>IFERROR(__xludf.DUMMYFUNCTION("""COMPUTED_VALUE"""),1323.28)</f>
        <v>1323.28</v>
      </c>
      <c r="G190" s="2">
        <f>IFERROR(__xludf.DUMMYFUNCTION("""COMPUTED_VALUE"""),45566.66666666667)</f>
        <v>45566.66667</v>
      </c>
      <c r="H190" s="1">
        <f>IFERROR(__xludf.DUMMYFUNCTION("""COMPUTED_VALUE"""),1287.85)</f>
        <v>1287.85</v>
      </c>
      <c r="J190" s="2">
        <f>IFERROR(__xludf.DUMMYFUNCTION("""COMPUTED_VALUE"""),45566.66666666667)</f>
        <v>45566.66667</v>
      </c>
      <c r="K190" s="1">
        <f>IFERROR(__xludf.DUMMYFUNCTION("""COMPUTED_VALUE"""),1296.81)</f>
        <v>1296.81</v>
      </c>
      <c r="M190" s="2">
        <f>IFERROR(__xludf.DUMMYFUNCTION("""COMPUTED_VALUE"""),45566.66666666667)</f>
        <v>45566.66667</v>
      </c>
      <c r="N190" s="1">
        <f>IFERROR(__xludf.DUMMYFUNCTION("""COMPUTED_VALUE"""),8858635.0)</f>
        <v>8858635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IFERROR(__xludf.DUMMYFUNCTION("""COMPUTED_VALUE"""),1296.35)</f>
        <v>1296.35</v>
      </c>
      <c r="D191" s="2">
        <f>IFERROR(__xludf.DUMMYFUNCTION("""COMPUTED_VALUE"""),45567.66666666667)</f>
        <v>45567.66667</v>
      </c>
      <c r="E191" s="1">
        <f>IFERROR(__xludf.DUMMYFUNCTION("""COMPUTED_VALUE"""),1300.96)</f>
        <v>1300.96</v>
      </c>
      <c r="G191" s="2">
        <f>IFERROR(__xludf.DUMMYFUNCTION("""COMPUTED_VALUE"""),45567.66666666667)</f>
        <v>45567.66667</v>
      </c>
      <c r="H191" s="1">
        <f>IFERROR(__xludf.DUMMYFUNCTION("""COMPUTED_VALUE"""),1284.5)</f>
        <v>1284.5</v>
      </c>
      <c r="J191" s="2">
        <f>IFERROR(__xludf.DUMMYFUNCTION("""COMPUTED_VALUE"""),45567.66666666667)</f>
        <v>45567.66667</v>
      </c>
      <c r="K191" s="1">
        <f>IFERROR(__xludf.DUMMYFUNCTION("""COMPUTED_VALUE"""),1287.72)</f>
        <v>1287.72</v>
      </c>
      <c r="M191" s="2">
        <f>IFERROR(__xludf.DUMMYFUNCTION("""COMPUTED_VALUE"""),45567.66666666667)</f>
        <v>45567.66667</v>
      </c>
      <c r="N191" s="1">
        <f>IFERROR(__xludf.DUMMYFUNCTION("""COMPUTED_VALUE"""),6148669.0)</f>
        <v>6148669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IFERROR(__xludf.DUMMYFUNCTION("""COMPUTED_VALUE"""),1285.02)</f>
        <v>1285.02</v>
      </c>
      <c r="D192" s="2">
        <f>IFERROR(__xludf.DUMMYFUNCTION("""COMPUTED_VALUE"""),45568.66666666667)</f>
        <v>45568.66667</v>
      </c>
      <c r="E192" s="1">
        <f>IFERROR(__xludf.DUMMYFUNCTION("""COMPUTED_VALUE"""),1285.02)</f>
        <v>1285.02</v>
      </c>
      <c r="G192" s="2">
        <f>IFERROR(__xludf.DUMMYFUNCTION("""COMPUTED_VALUE"""),45568.66666666667)</f>
        <v>45568.66667</v>
      </c>
      <c r="H192" s="1">
        <f>IFERROR(__xludf.DUMMYFUNCTION("""COMPUTED_VALUE"""),1263.0)</f>
        <v>1263</v>
      </c>
      <c r="J192" s="2">
        <f>IFERROR(__xludf.DUMMYFUNCTION("""COMPUTED_VALUE"""),45568.66666666667)</f>
        <v>45568.66667</v>
      </c>
      <c r="K192" s="1">
        <f>IFERROR(__xludf.DUMMYFUNCTION("""COMPUTED_VALUE"""),1263.46)</f>
        <v>1263.46</v>
      </c>
      <c r="M192" s="2">
        <f>IFERROR(__xludf.DUMMYFUNCTION("""COMPUTED_VALUE"""),45568.66666666667)</f>
        <v>45568.66667</v>
      </c>
      <c r="N192" s="1">
        <f>IFERROR(__xludf.DUMMYFUNCTION("""COMPUTED_VALUE"""),8187895.0)</f>
        <v>8187895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IFERROR(__xludf.DUMMYFUNCTION("""COMPUTED_VALUE"""),1269.72)</f>
        <v>1269.72</v>
      </c>
      <c r="D193" s="2">
        <f>IFERROR(__xludf.DUMMYFUNCTION("""COMPUTED_VALUE"""),45569.66666666667)</f>
        <v>45569.66667</v>
      </c>
      <c r="E193" s="1">
        <f>IFERROR(__xludf.DUMMYFUNCTION("""COMPUTED_VALUE"""),1279.41)</f>
        <v>1279.41</v>
      </c>
      <c r="G193" s="2">
        <f>IFERROR(__xludf.DUMMYFUNCTION("""COMPUTED_VALUE"""),45569.66666666667)</f>
        <v>45569.66667</v>
      </c>
      <c r="H193" s="1">
        <f>IFERROR(__xludf.DUMMYFUNCTION("""COMPUTED_VALUE"""),1256.52)</f>
        <v>1256.52</v>
      </c>
      <c r="J193" s="2">
        <f>IFERROR(__xludf.DUMMYFUNCTION("""COMPUTED_VALUE"""),45569.66666666667)</f>
        <v>45569.66667</v>
      </c>
      <c r="K193" s="1">
        <f>IFERROR(__xludf.DUMMYFUNCTION("""COMPUTED_VALUE"""),1263.12)</f>
        <v>1263.12</v>
      </c>
      <c r="M193" s="2">
        <f>IFERROR(__xludf.DUMMYFUNCTION("""COMPUTED_VALUE"""),45569.66666666667)</f>
        <v>45569.66667</v>
      </c>
      <c r="N193" s="1">
        <f>IFERROR(__xludf.DUMMYFUNCTION("""COMPUTED_VALUE"""),7791483.0)</f>
        <v>7791483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IFERROR(__xludf.DUMMYFUNCTION("""COMPUTED_VALUE"""),1263.34)</f>
        <v>1263.34</v>
      </c>
      <c r="D194" s="2">
        <f>IFERROR(__xludf.DUMMYFUNCTION("""COMPUTED_VALUE"""),45572.66666666667)</f>
        <v>45572.66667</v>
      </c>
      <c r="E194" s="1">
        <f>IFERROR(__xludf.DUMMYFUNCTION("""COMPUTED_VALUE"""),1265.72)</f>
        <v>1265.72</v>
      </c>
      <c r="G194" s="2">
        <f>IFERROR(__xludf.DUMMYFUNCTION("""COMPUTED_VALUE"""),45572.66666666667)</f>
        <v>45572.66667</v>
      </c>
      <c r="H194" s="1">
        <f>IFERROR(__xludf.DUMMYFUNCTION("""COMPUTED_VALUE"""),1253.19)</f>
        <v>1253.19</v>
      </c>
      <c r="J194" s="2">
        <f>IFERROR(__xludf.DUMMYFUNCTION("""COMPUTED_VALUE"""),45572.66666666667)</f>
        <v>45572.66667</v>
      </c>
      <c r="K194" s="1">
        <f>IFERROR(__xludf.DUMMYFUNCTION("""COMPUTED_VALUE"""),1261.72)</f>
        <v>1261.72</v>
      </c>
      <c r="M194" s="2">
        <f>IFERROR(__xludf.DUMMYFUNCTION("""COMPUTED_VALUE"""),45572.66666666667)</f>
        <v>45572.66667</v>
      </c>
      <c r="N194" s="1">
        <f>IFERROR(__xludf.DUMMYFUNCTION("""COMPUTED_VALUE"""),5557754.0)</f>
        <v>5557754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IFERROR(__xludf.DUMMYFUNCTION("""COMPUTED_VALUE"""),1264.33)</f>
        <v>1264.33</v>
      </c>
      <c r="D195" s="2">
        <f>IFERROR(__xludf.DUMMYFUNCTION("""COMPUTED_VALUE"""),45573.66666666667)</f>
        <v>45573.66667</v>
      </c>
      <c r="E195" s="1">
        <f>IFERROR(__xludf.DUMMYFUNCTION("""COMPUTED_VALUE"""),1268.18)</f>
        <v>1268.18</v>
      </c>
      <c r="G195" s="2">
        <f>IFERROR(__xludf.DUMMYFUNCTION("""COMPUTED_VALUE"""),45573.66666666667)</f>
        <v>45573.66667</v>
      </c>
      <c r="H195" s="1">
        <f>IFERROR(__xludf.DUMMYFUNCTION("""COMPUTED_VALUE"""),1258.97)</f>
        <v>1258.97</v>
      </c>
      <c r="J195" s="2">
        <f>IFERROR(__xludf.DUMMYFUNCTION("""COMPUTED_VALUE"""),45573.66666666667)</f>
        <v>45573.66667</v>
      </c>
      <c r="K195" s="1">
        <f>IFERROR(__xludf.DUMMYFUNCTION("""COMPUTED_VALUE"""),1265.04)</f>
        <v>1265.04</v>
      </c>
      <c r="M195" s="2">
        <f>IFERROR(__xludf.DUMMYFUNCTION("""COMPUTED_VALUE"""),45573.66666666667)</f>
        <v>45573.66667</v>
      </c>
      <c r="N195" s="1">
        <f>IFERROR(__xludf.DUMMYFUNCTION("""COMPUTED_VALUE"""),7660372.0)</f>
        <v>7660372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IFERROR(__xludf.DUMMYFUNCTION("""COMPUTED_VALUE"""),1271.57)</f>
        <v>1271.57</v>
      </c>
      <c r="D196" s="2">
        <f>IFERROR(__xludf.DUMMYFUNCTION("""COMPUTED_VALUE"""),45574.66666666667)</f>
        <v>45574.66667</v>
      </c>
      <c r="E196" s="1">
        <f>IFERROR(__xludf.DUMMYFUNCTION("""COMPUTED_VALUE"""),1285.18)</f>
        <v>1285.18</v>
      </c>
      <c r="G196" s="2">
        <f>IFERROR(__xludf.DUMMYFUNCTION("""COMPUTED_VALUE"""),45574.66666666667)</f>
        <v>45574.66667</v>
      </c>
      <c r="H196" s="1">
        <f>IFERROR(__xludf.DUMMYFUNCTION("""COMPUTED_VALUE"""),1269.33)</f>
        <v>1269.33</v>
      </c>
      <c r="J196" s="2">
        <f>IFERROR(__xludf.DUMMYFUNCTION("""COMPUTED_VALUE"""),45574.66666666667)</f>
        <v>45574.66667</v>
      </c>
      <c r="K196" s="1">
        <f>IFERROR(__xludf.DUMMYFUNCTION("""COMPUTED_VALUE"""),1280.54)</f>
        <v>1280.54</v>
      </c>
      <c r="M196" s="2">
        <f>IFERROR(__xludf.DUMMYFUNCTION("""COMPUTED_VALUE"""),45574.66666666667)</f>
        <v>45574.66667</v>
      </c>
      <c r="N196" s="1">
        <f>IFERROR(__xludf.DUMMYFUNCTION("""COMPUTED_VALUE"""),7962182.0)</f>
        <v>7962182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IFERROR(__xludf.DUMMYFUNCTION("""COMPUTED_VALUE"""),1283.84)</f>
        <v>1283.84</v>
      </c>
      <c r="D197" s="2">
        <f>IFERROR(__xludf.DUMMYFUNCTION("""COMPUTED_VALUE"""),45575.66666666667)</f>
        <v>45575.66667</v>
      </c>
      <c r="E197" s="1">
        <f>IFERROR(__xludf.DUMMYFUNCTION("""COMPUTED_VALUE"""),1292.03)</f>
        <v>1292.03</v>
      </c>
      <c r="G197" s="2">
        <f>IFERROR(__xludf.DUMMYFUNCTION("""COMPUTED_VALUE"""),45575.66666666667)</f>
        <v>45575.66667</v>
      </c>
      <c r="H197" s="1">
        <f>IFERROR(__xludf.DUMMYFUNCTION("""COMPUTED_VALUE"""),1280.17)</f>
        <v>1280.17</v>
      </c>
      <c r="J197" s="2">
        <f>IFERROR(__xludf.DUMMYFUNCTION("""COMPUTED_VALUE"""),45575.66666666667)</f>
        <v>45575.66667</v>
      </c>
      <c r="K197" s="1">
        <f>IFERROR(__xludf.DUMMYFUNCTION("""COMPUTED_VALUE"""),1284.82)</f>
        <v>1284.82</v>
      </c>
      <c r="M197" s="2">
        <f>IFERROR(__xludf.DUMMYFUNCTION("""COMPUTED_VALUE"""),45575.66666666667)</f>
        <v>45575.66667</v>
      </c>
      <c r="N197" s="1">
        <f>IFERROR(__xludf.DUMMYFUNCTION("""COMPUTED_VALUE"""),1.2640912E7)</f>
        <v>12640912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IFERROR(__xludf.DUMMYFUNCTION("""COMPUTED_VALUE"""),1287.13)</f>
        <v>1287.13</v>
      </c>
      <c r="D198" s="2">
        <f>IFERROR(__xludf.DUMMYFUNCTION("""COMPUTED_VALUE"""),45576.66666666667)</f>
        <v>45576.66667</v>
      </c>
      <c r="E198" s="1">
        <f>IFERROR(__xludf.DUMMYFUNCTION("""COMPUTED_VALUE"""),1305.46)</f>
        <v>1305.46</v>
      </c>
      <c r="G198" s="2">
        <f>IFERROR(__xludf.DUMMYFUNCTION("""COMPUTED_VALUE"""),45576.66666666667)</f>
        <v>45576.66667</v>
      </c>
      <c r="H198" s="1">
        <f>IFERROR(__xludf.DUMMYFUNCTION("""COMPUTED_VALUE"""),1287.13)</f>
        <v>1287.13</v>
      </c>
      <c r="J198" s="2">
        <f>IFERROR(__xludf.DUMMYFUNCTION("""COMPUTED_VALUE"""),45576.66666666667)</f>
        <v>45576.66667</v>
      </c>
      <c r="K198" s="1">
        <f>IFERROR(__xludf.DUMMYFUNCTION("""COMPUTED_VALUE"""),1299.82)</f>
        <v>1299.82</v>
      </c>
      <c r="M198" s="2">
        <f>IFERROR(__xludf.DUMMYFUNCTION("""COMPUTED_VALUE"""),45576.66666666667)</f>
        <v>45576.66667</v>
      </c>
      <c r="N198" s="1">
        <f>IFERROR(__xludf.DUMMYFUNCTION("""COMPUTED_VALUE"""),8483116.0)</f>
        <v>8483116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IFERROR(__xludf.DUMMYFUNCTION("""COMPUTED_VALUE"""),1297.82)</f>
        <v>1297.82</v>
      </c>
      <c r="D199" s="2">
        <f>IFERROR(__xludf.DUMMYFUNCTION("""COMPUTED_VALUE"""),45579.66666666667)</f>
        <v>45579.66667</v>
      </c>
      <c r="E199" s="1">
        <f>IFERROR(__xludf.DUMMYFUNCTION("""COMPUTED_VALUE"""),1304.42)</f>
        <v>1304.42</v>
      </c>
      <c r="G199" s="2">
        <f>IFERROR(__xludf.DUMMYFUNCTION("""COMPUTED_VALUE"""),45579.66666666667)</f>
        <v>45579.66667</v>
      </c>
      <c r="H199" s="1">
        <f>IFERROR(__xludf.DUMMYFUNCTION("""COMPUTED_VALUE"""),1289.53)</f>
        <v>1289.53</v>
      </c>
      <c r="J199" s="2">
        <f>IFERROR(__xludf.DUMMYFUNCTION("""COMPUTED_VALUE"""),45579.66666666667)</f>
        <v>45579.66667</v>
      </c>
      <c r="K199" s="1">
        <f>IFERROR(__xludf.DUMMYFUNCTION("""COMPUTED_VALUE"""),1303.6)</f>
        <v>1303.6</v>
      </c>
      <c r="M199" s="2">
        <f>IFERROR(__xludf.DUMMYFUNCTION("""COMPUTED_VALUE"""),45579.66666666667)</f>
        <v>45579.66667</v>
      </c>
      <c r="N199" s="1">
        <f>IFERROR(__xludf.DUMMYFUNCTION("""COMPUTED_VALUE"""),6380897.0)</f>
        <v>6380897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IFERROR(__xludf.DUMMYFUNCTION("""COMPUTED_VALUE"""),1303.61)</f>
        <v>1303.61</v>
      </c>
      <c r="D200" s="2">
        <f>IFERROR(__xludf.DUMMYFUNCTION("""COMPUTED_VALUE"""),45580.66666666667)</f>
        <v>45580.66667</v>
      </c>
      <c r="E200" s="1">
        <f>IFERROR(__xludf.DUMMYFUNCTION("""COMPUTED_VALUE"""),1316.38)</f>
        <v>1316.38</v>
      </c>
      <c r="G200" s="2">
        <f>IFERROR(__xludf.DUMMYFUNCTION("""COMPUTED_VALUE"""),45580.66666666667)</f>
        <v>45580.66667</v>
      </c>
      <c r="H200" s="1">
        <f>IFERROR(__xludf.DUMMYFUNCTION("""COMPUTED_VALUE"""),1294.36)</f>
        <v>1294.36</v>
      </c>
      <c r="J200" s="2">
        <f>IFERROR(__xludf.DUMMYFUNCTION("""COMPUTED_VALUE"""),45580.66666666667)</f>
        <v>45580.66667</v>
      </c>
      <c r="K200" s="1">
        <f>IFERROR(__xludf.DUMMYFUNCTION("""COMPUTED_VALUE"""),1295.39)</f>
        <v>1295.39</v>
      </c>
      <c r="M200" s="2">
        <f>IFERROR(__xludf.DUMMYFUNCTION("""COMPUTED_VALUE"""),45580.66666666667)</f>
        <v>45580.66667</v>
      </c>
      <c r="N200" s="1">
        <f>IFERROR(__xludf.DUMMYFUNCTION("""COMPUTED_VALUE"""),8670598.0)</f>
        <v>8670598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IFERROR(__xludf.DUMMYFUNCTION("""COMPUTED_VALUE"""),1302.45)</f>
        <v>1302.45</v>
      </c>
      <c r="D201" s="2">
        <f>IFERROR(__xludf.DUMMYFUNCTION("""COMPUTED_VALUE"""),45581.66666666667)</f>
        <v>45581.66667</v>
      </c>
      <c r="E201" s="1">
        <f>IFERROR(__xludf.DUMMYFUNCTION("""COMPUTED_VALUE"""),1322.29)</f>
        <v>1322.29</v>
      </c>
      <c r="G201" s="2">
        <f>IFERROR(__xludf.DUMMYFUNCTION("""COMPUTED_VALUE"""),45581.66666666667)</f>
        <v>45581.66667</v>
      </c>
      <c r="H201" s="1">
        <f>IFERROR(__xludf.DUMMYFUNCTION("""COMPUTED_VALUE"""),1302.45)</f>
        <v>1302.45</v>
      </c>
      <c r="J201" s="2">
        <f>IFERROR(__xludf.DUMMYFUNCTION("""COMPUTED_VALUE"""),45581.66666666667)</f>
        <v>45581.66667</v>
      </c>
      <c r="K201" s="1">
        <f>IFERROR(__xludf.DUMMYFUNCTION("""COMPUTED_VALUE"""),1316.94)</f>
        <v>1316.94</v>
      </c>
      <c r="M201" s="2">
        <f>IFERROR(__xludf.DUMMYFUNCTION("""COMPUTED_VALUE"""),45581.66666666667)</f>
        <v>45581.66667</v>
      </c>
      <c r="N201" s="1">
        <f>IFERROR(__xludf.DUMMYFUNCTION("""COMPUTED_VALUE"""),9360719.0)</f>
        <v>9360719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IFERROR(__xludf.DUMMYFUNCTION("""COMPUTED_VALUE"""),1316.67)</f>
        <v>1316.67</v>
      </c>
      <c r="D202" s="2">
        <f>IFERROR(__xludf.DUMMYFUNCTION("""COMPUTED_VALUE"""),45582.66666666667)</f>
        <v>45582.66667</v>
      </c>
      <c r="E202" s="1">
        <f>IFERROR(__xludf.DUMMYFUNCTION("""COMPUTED_VALUE"""),1321.13)</f>
        <v>1321.13</v>
      </c>
      <c r="G202" s="2">
        <f>IFERROR(__xludf.DUMMYFUNCTION("""COMPUTED_VALUE"""),45582.66666666667)</f>
        <v>45582.66667</v>
      </c>
      <c r="H202" s="1">
        <f>IFERROR(__xludf.DUMMYFUNCTION("""COMPUTED_VALUE"""),1310.72)</f>
        <v>1310.72</v>
      </c>
      <c r="J202" s="2">
        <f>IFERROR(__xludf.DUMMYFUNCTION("""COMPUTED_VALUE"""),45582.66666666667)</f>
        <v>45582.66667</v>
      </c>
      <c r="K202" s="1">
        <f>IFERROR(__xludf.DUMMYFUNCTION("""COMPUTED_VALUE"""),1317.97)</f>
        <v>1317.97</v>
      </c>
      <c r="M202" s="2">
        <f>IFERROR(__xludf.DUMMYFUNCTION("""COMPUTED_VALUE"""),45582.66666666667)</f>
        <v>45582.66667</v>
      </c>
      <c r="N202" s="1">
        <f>IFERROR(__xludf.DUMMYFUNCTION("""COMPUTED_VALUE"""),7686208.0)</f>
        <v>7686208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IFERROR(__xludf.DUMMYFUNCTION("""COMPUTED_VALUE"""),1318.84)</f>
        <v>1318.84</v>
      </c>
      <c r="D203" s="2">
        <f>IFERROR(__xludf.DUMMYFUNCTION("""COMPUTED_VALUE"""),45583.66666666667)</f>
        <v>45583.66667</v>
      </c>
      <c r="E203" s="1">
        <f>IFERROR(__xludf.DUMMYFUNCTION("""COMPUTED_VALUE"""),1325.12)</f>
        <v>1325.12</v>
      </c>
      <c r="G203" s="2">
        <f>IFERROR(__xludf.DUMMYFUNCTION("""COMPUTED_VALUE"""),45583.66666666667)</f>
        <v>45583.66667</v>
      </c>
      <c r="H203" s="1">
        <f>IFERROR(__xludf.DUMMYFUNCTION("""COMPUTED_VALUE"""),1315.12)</f>
        <v>1315.12</v>
      </c>
      <c r="J203" s="2">
        <f>IFERROR(__xludf.DUMMYFUNCTION("""COMPUTED_VALUE"""),45583.66666666667)</f>
        <v>45583.66667</v>
      </c>
      <c r="K203" s="1">
        <f>IFERROR(__xludf.DUMMYFUNCTION("""COMPUTED_VALUE"""),1319.72)</f>
        <v>1319.72</v>
      </c>
      <c r="M203" s="2">
        <f>IFERROR(__xludf.DUMMYFUNCTION("""COMPUTED_VALUE"""),45583.66666666667)</f>
        <v>45583.66667</v>
      </c>
      <c r="N203" s="1">
        <f>IFERROR(__xludf.DUMMYFUNCTION("""COMPUTED_VALUE"""),8558767.0)</f>
        <v>8558767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IFERROR(__xludf.DUMMYFUNCTION("""COMPUTED_VALUE"""),1318.74)</f>
        <v>1318.74</v>
      </c>
      <c r="D204" s="2">
        <f>IFERROR(__xludf.DUMMYFUNCTION("""COMPUTED_VALUE"""),45586.66666666667)</f>
        <v>45586.66667</v>
      </c>
      <c r="E204" s="1">
        <f>IFERROR(__xludf.DUMMYFUNCTION("""COMPUTED_VALUE"""),1318.74)</f>
        <v>1318.74</v>
      </c>
      <c r="G204" s="2">
        <f>IFERROR(__xludf.DUMMYFUNCTION("""COMPUTED_VALUE"""),45586.66666666667)</f>
        <v>45586.66667</v>
      </c>
      <c r="H204" s="1">
        <f>IFERROR(__xludf.DUMMYFUNCTION("""COMPUTED_VALUE"""),1284.98)</f>
        <v>1284.98</v>
      </c>
      <c r="J204" s="2">
        <f>IFERROR(__xludf.DUMMYFUNCTION("""COMPUTED_VALUE"""),45586.66666666667)</f>
        <v>45586.66667</v>
      </c>
      <c r="K204" s="1">
        <f>IFERROR(__xludf.DUMMYFUNCTION("""COMPUTED_VALUE"""),1287.22)</f>
        <v>1287.22</v>
      </c>
      <c r="M204" s="2">
        <f>IFERROR(__xludf.DUMMYFUNCTION("""COMPUTED_VALUE"""),45586.66666666667)</f>
        <v>45586.66667</v>
      </c>
      <c r="N204" s="1">
        <f>IFERROR(__xludf.DUMMYFUNCTION("""COMPUTED_VALUE"""),1.0011353E7)</f>
        <v>10011353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IFERROR(__xludf.DUMMYFUNCTION("""COMPUTED_VALUE"""),1286.14)</f>
        <v>1286.14</v>
      </c>
      <c r="D205" s="2">
        <f>IFERROR(__xludf.DUMMYFUNCTION("""COMPUTED_VALUE"""),45587.66666666667)</f>
        <v>45587.66667</v>
      </c>
      <c r="E205" s="1">
        <f>IFERROR(__xludf.DUMMYFUNCTION("""COMPUTED_VALUE"""),1292.94)</f>
        <v>1292.94</v>
      </c>
      <c r="G205" s="2">
        <f>IFERROR(__xludf.DUMMYFUNCTION("""COMPUTED_VALUE"""),45587.66666666667)</f>
        <v>45587.66667</v>
      </c>
      <c r="H205" s="1">
        <f>IFERROR(__xludf.DUMMYFUNCTION("""COMPUTED_VALUE"""),1276.61)</f>
        <v>1276.61</v>
      </c>
      <c r="J205" s="2">
        <f>IFERROR(__xludf.DUMMYFUNCTION("""COMPUTED_VALUE"""),45587.66666666667)</f>
        <v>45587.66667</v>
      </c>
      <c r="K205" s="1">
        <f>IFERROR(__xludf.DUMMYFUNCTION("""COMPUTED_VALUE"""),1286.71)</f>
        <v>1286.71</v>
      </c>
      <c r="M205" s="2">
        <f>IFERROR(__xludf.DUMMYFUNCTION("""COMPUTED_VALUE"""),45587.66666666667)</f>
        <v>45587.66667</v>
      </c>
      <c r="N205" s="1">
        <f>IFERROR(__xludf.DUMMYFUNCTION("""COMPUTED_VALUE"""),8172380.0)</f>
        <v>8172380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IFERROR(__xludf.DUMMYFUNCTION("""COMPUTED_VALUE"""),1285.1)</f>
        <v>1285.1</v>
      </c>
      <c r="D206" s="2">
        <f>IFERROR(__xludf.DUMMYFUNCTION("""COMPUTED_VALUE"""),45588.66666666667)</f>
        <v>45588.66667</v>
      </c>
      <c r="E206" s="1">
        <f>IFERROR(__xludf.DUMMYFUNCTION("""COMPUTED_VALUE"""),1291.89)</f>
        <v>1291.89</v>
      </c>
      <c r="G206" s="2">
        <f>IFERROR(__xludf.DUMMYFUNCTION("""COMPUTED_VALUE"""),45588.66666666667)</f>
        <v>45588.66667</v>
      </c>
      <c r="H206" s="1">
        <f>IFERROR(__xludf.DUMMYFUNCTION("""COMPUTED_VALUE"""),1278.61)</f>
        <v>1278.61</v>
      </c>
      <c r="J206" s="2">
        <f>IFERROR(__xludf.DUMMYFUNCTION("""COMPUTED_VALUE"""),45588.66666666667)</f>
        <v>45588.66667</v>
      </c>
      <c r="K206" s="1">
        <f>IFERROR(__xludf.DUMMYFUNCTION("""COMPUTED_VALUE"""),1284.33)</f>
        <v>1284.33</v>
      </c>
      <c r="M206" s="2">
        <f>IFERROR(__xludf.DUMMYFUNCTION("""COMPUTED_VALUE"""),45588.66666666667)</f>
        <v>45588.66667</v>
      </c>
      <c r="N206" s="1">
        <f>IFERROR(__xludf.DUMMYFUNCTION("""COMPUTED_VALUE"""),7583731.0)</f>
        <v>7583731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IFERROR(__xludf.DUMMYFUNCTION("""COMPUTED_VALUE"""),1364.58)</f>
        <v>1364.58</v>
      </c>
      <c r="D207" s="2">
        <f>IFERROR(__xludf.DUMMYFUNCTION("""COMPUTED_VALUE"""),45589.66666666667)</f>
        <v>45589.66667</v>
      </c>
      <c r="E207" s="1">
        <f>IFERROR(__xludf.DUMMYFUNCTION("""COMPUTED_VALUE"""),1364.78)</f>
        <v>1364.78</v>
      </c>
      <c r="G207" s="2">
        <f>IFERROR(__xludf.DUMMYFUNCTION("""COMPUTED_VALUE"""),45589.66666666667)</f>
        <v>45589.66667</v>
      </c>
      <c r="H207" s="1">
        <f>IFERROR(__xludf.DUMMYFUNCTION("""COMPUTED_VALUE"""),1312.86)</f>
        <v>1312.86</v>
      </c>
      <c r="J207" s="2">
        <f>IFERROR(__xludf.DUMMYFUNCTION("""COMPUTED_VALUE"""),45589.66666666667)</f>
        <v>45589.66667</v>
      </c>
      <c r="K207" s="1">
        <f>IFERROR(__xludf.DUMMYFUNCTION("""COMPUTED_VALUE"""),1324.86)</f>
        <v>1324.86</v>
      </c>
      <c r="M207" s="2">
        <f>IFERROR(__xludf.DUMMYFUNCTION("""COMPUTED_VALUE"""),45589.66666666667)</f>
        <v>45589.66667</v>
      </c>
      <c r="N207" s="1">
        <f>IFERROR(__xludf.DUMMYFUNCTION("""COMPUTED_VALUE"""),1.6923394E7)</f>
        <v>16923394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IFERROR(__xludf.DUMMYFUNCTION("""COMPUTED_VALUE"""),1328.19)</f>
        <v>1328.19</v>
      </c>
      <c r="D208" s="2">
        <f>IFERROR(__xludf.DUMMYFUNCTION("""COMPUTED_VALUE"""),45590.66666666667)</f>
        <v>45590.66667</v>
      </c>
      <c r="E208" s="1">
        <f>IFERROR(__xludf.DUMMYFUNCTION("""COMPUTED_VALUE"""),1337.05)</f>
        <v>1337.05</v>
      </c>
      <c r="G208" s="2">
        <f>IFERROR(__xludf.DUMMYFUNCTION("""COMPUTED_VALUE"""),45590.66666666667)</f>
        <v>45590.66667</v>
      </c>
      <c r="H208" s="1">
        <f>IFERROR(__xludf.DUMMYFUNCTION("""COMPUTED_VALUE"""),1318.3)</f>
        <v>1318.3</v>
      </c>
      <c r="J208" s="2">
        <f>IFERROR(__xludf.DUMMYFUNCTION("""COMPUTED_VALUE"""),45590.66666666667)</f>
        <v>45590.66667</v>
      </c>
      <c r="K208" s="1">
        <f>IFERROR(__xludf.DUMMYFUNCTION("""COMPUTED_VALUE"""),1319.93)</f>
        <v>1319.93</v>
      </c>
      <c r="M208" s="2">
        <f>IFERROR(__xludf.DUMMYFUNCTION("""COMPUTED_VALUE"""),45590.66666666667)</f>
        <v>45590.66667</v>
      </c>
      <c r="N208" s="1">
        <f>IFERROR(__xludf.DUMMYFUNCTION("""COMPUTED_VALUE"""),9006771.0)</f>
        <v>9006771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IFERROR(__xludf.DUMMYFUNCTION("""COMPUTED_VALUE"""),1320.38)</f>
        <v>1320.38</v>
      </c>
      <c r="D209" s="2">
        <f>IFERROR(__xludf.DUMMYFUNCTION("""COMPUTED_VALUE"""),45593.66666666667)</f>
        <v>45593.66667</v>
      </c>
      <c r="E209" s="1">
        <f>IFERROR(__xludf.DUMMYFUNCTION("""COMPUTED_VALUE"""),1325.59)</f>
        <v>1325.59</v>
      </c>
      <c r="G209" s="2">
        <f>IFERROR(__xludf.DUMMYFUNCTION("""COMPUTED_VALUE"""),45593.66666666667)</f>
        <v>45593.66667</v>
      </c>
      <c r="H209" s="1">
        <f>IFERROR(__xludf.DUMMYFUNCTION("""COMPUTED_VALUE"""),1314.22)</f>
        <v>1314.22</v>
      </c>
      <c r="J209" s="2">
        <f>IFERROR(__xludf.DUMMYFUNCTION("""COMPUTED_VALUE"""),45593.66666666667)</f>
        <v>45593.66667</v>
      </c>
      <c r="K209" s="1">
        <f>IFERROR(__xludf.DUMMYFUNCTION("""COMPUTED_VALUE"""),1315.24)</f>
        <v>1315.24</v>
      </c>
      <c r="M209" s="2">
        <f>IFERROR(__xludf.DUMMYFUNCTION("""COMPUTED_VALUE"""),45593.66666666667)</f>
        <v>45593.66667</v>
      </c>
      <c r="N209" s="1">
        <f>IFERROR(__xludf.DUMMYFUNCTION("""COMPUTED_VALUE"""),8125797.0)</f>
        <v>8125797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IFERROR(__xludf.DUMMYFUNCTION("""COMPUTED_VALUE"""),1312.1)</f>
        <v>1312.1</v>
      </c>
      <c r="D210" s="2">
        <f>IFERROR(__xludf.DUMMYFUNCTION("""COMPUTED_VALUE"""),45594.66666666667)</f>
        <v>45594.66667</v>
      </c>
      <c r="E210" s="1">
        <f>IFERROR(__xludf.DUMMYFUNCTION("""COMPUTED_VALUE"""),1321.18)</f>
        <v>1321.18</v>
      </c>
      <c r="G210" s="2">
        <f>IFERROR(__xludf.DUMMYFUNCTION("""COMPUTED_VALUE"""),45594.66666666667)</f>
        <v>45594.66667</v>
      </c>
      <c r="H210" s="1">
        <f>IFERROR(__xludf.DUMMYFUNCTION("""COMPUTED_VALUE"""),1303.62)</f>
        <v>1303.62</v>
      </c>
      <c r="J210" s="2">
        <f>IFERROR(__xludf.DUMMYFUNCTION("""COMPUTED_VALUE"""),45594.66666666667)</f>
        <v>45594.66667</v>
      </c>
      <c r="K210" s="1">
        <f>IFERROR(__xludf.DUMMYFUNCTION("""COMPUTED_VALUE"""),1308.27)</f>
        <v>1308.27</v>
      </c>
      <c r="M210" s="2">
        <f>IFERROR(__xludf.DUMMYFUNCTION("""COMPUTED_VALUE"""),45594.66666666667)</f>
        <v>45594.66667</v>
      </c>
      <c r="N210" s="1">
        <f>IFERROR(__xludf.DUMMYFUNCTION("""COMPUTED_VALUE"""),7157472.0)</f>
        <v>7157472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IFERROR(__xludf.DUMMYFUNCTION("""COMPUTED_VALUE"""),1307.22)</f>
        <v>1307.22</v>
      </c>
      <c r="D211" s="2">
        <f>IFERROR(__xludf.DUMMYFUNCTION("""COMPUTED_VALUE"""),45595.66666666667)</f>
        <v>45595.66667</v>
      </c>
      <c r="E211" s="1">
        <f>IFERROR(__xludf.DUMMYFUNCTION("""COMPUTED_VALUE"""),1320.96)</f>
        <v>1320.96</v>
      </c>
      <c r="G211" s="2">
        <f>IFERROR(__xludf.DUMMYFUNCTION("""COMPUTED_VALUE"""),45595.66666666667)</f>
        <v>45595.66667</v>
      </c>
      <c r="H211" s="1">
        <f>IFERROR(__xludf.DUMMYFUNCTION("""COMPUTED_VALUE"""),1303.7)</f>
        <v>1303.7</v>
      </c>
      <c r="J211" s="2">
        <f>IFERROR(__xludf.DUMMYFUNCTION("""COMPUTED_VALUE"""),45595.66666666667)</f>
        <v>45595.66667</v>
      </c>
      <c r="K211" s="1">
        <f>IFERROR(__xludf.DUMMYFUNCTION("""COMPUTED_VALUE"""),1306.76)</f>
        <v>1306.76</v>
      </c>
      <c r="M211" s="2">
        <f>IFERROR(__xludf.DUMMYFUNCTION("""COMPUTED_VALUE"""),45595.66666666667)</f>
        <v>45595.66667</v>
      </c>
      <c r="N211" s="1">
        <f>IFERROR(__xludf.DUMMYFUNCTION("""COMPUTED_VALUE"""),8333965.0)</f>
        <v>8333965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IFERROR(__xludf.DUMMYFUNCTION("""COMPUTED_VALUE"""),1300.19)</f>
        <v>1300.19</v>
      </c>
      <c r="D212" s="2">
        <f>IFERROR(__xludf.DUMMYFUNCTION("""COMPUTED_VALUE"""),45596.66666666667)</f>
        <v>45596.66667</v>
      </c>
      <c r="E212" s="1">
        <f>IFERROR(__xludf.DUMMYFUNCTION("""COMPUTED_VALUE"""),1310.4)</f>
        <v>1310.4</v>
      </c>
      <c r="G212" s="2">
        <f>IFERROR(__xludf.DUMMYFUNCTION("""COMPUTED_VALUE"""),45596.66666666667)</f>
        <v>45596.66667</v>
      </c>
      <c r="H212" s="1">
        <f>IFERROR(__xludf.DUMMYFUNCTION("""COMPUTED_VALUE"""),1294.44)</f>
        <v>1294.44</v>
      </c>
      <c r="J212" s="2">
        <f>IFERROR(__xludf.DUMMYFUNCTION("""COMPUTED_VALUE"""),45596.66666666667)</f>
        <v>45596.66667</v>
      </c>
      <c r="K212" s="1">
        <f>IFERROR(__xludf.DUMMYFUNCTION("""COMPUTED_VALUE"""),1300.35)</f>
        <v>1300.35</v>
      </c>
      <c r="M212" s="2">
        <f>IFERROR(__xludf.DUMMYFUNCTION("""COMPUTED_VALUE"""),45596.66666666667)</f>
        <v>45596.66667</v>
      </c>
      <c r="N212" s="1">
        <f>IFERROR(__xludf.DUMMYFUNCTION("""COMPUTED_VALUE"""),1.2119657E7)</f>
        <v>12119657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IFERROR(__xludf.DUMMYFUNCTION("""COMPUTED_VALUE"""),1300.58)</f>
        <v>1300.58</v>
      </c>
      <c r="D213" s="2">
        <f>IFERROR(__xludf.DUMMYFUNCTION("""COMPUTED_VALUE"""),45597.66666666667)</f>
        <v>45597.66667</v>
      </c>
      <c r="E213" s="1">
        <f>IFERROR(__xludf.DUMMYFUNCTION("""COMPUTED_VALUE"""),1312.28)</f>
        <v>1312.28</v>
      </c>
      <c r="G213" s="2">
        <f>IFERROR(__xludf.DUMMYFUNCTION("""COMPUTED_VALUE"""),45597.66666666667)</f>
        <v>45597.66667</v>
      </c>
      <c r="H213" s="1">
        <f>IFERROR(__xludf.DUMMYFUNCTION("""COMPUTED_VALUE"""),1297.75)</f>
        <v>1297.75</v>
      </c>
      <c r="J213" s="2">
        <f>IFERROR(__xludf.DUMMYFUNCTION("""COMPUTED_VALUE"""),45597.66666666667)</f>
        <v>45597.66667</v>
      </c>
      <c r="K213" s="1">
        <f>IFERROR(__xludf.DUMMYFUNCTION("""COMPUTED_VALUE"""),1299.18)</f>
        <v>1299.18</v>
      </c>
      <c r="M213" s="2">
        <f>IFERROR(__xludf.DUMMYFUNCTION("""COMPUTED_VALUE"""),45597.66666666667)</f>
        <v>45597.66667</v>
      </c>
      <c r="N213" s="1">
        <f>IFERROR(__xludf.DUMMYFUNCTION("""COMPUTED_VALUE"""),8032535.0)</f>
        <v>8032535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IFERROR(__xludf.DUMMYFUNCTION("""COMPUTED_VALUE"""),1299.71)</f>
        <v>1299.71</v>
      </c>
      <c r="D214" s="2">
        <f>IFERROR(__xludf.DUMMYFUNCTION("""COMPUTED_VALUE"""),45600.66666666667)</f>
        <v>45600.66667</v>
      </c>
      <c r="E214" s="1">
        <f>IFERROR(__xludf.DUMMYFUNCTION("""COMPUTED_VALUE"""),1304.83)</f>
        <v>1304.83</v>
      </c>
      <c r="G214" s="2">
        <f>IFERROR(__xludf.DUMMYFUNCTION("""COMPUTED_VALUE"""),45600.66666666667)</f>
        <v>45600.66667</v>
      </c>
      <c r="H214" s="1">
        <f>IFERROR(__xludf.DUMMYFUNCTION("""COMPUTED_VALUE"""),1285.35)</f>
        <v>1285.35</v>
      </c>
      <c r="J214" s="2">
        <f>IFERROR(__xludf.DUMMYFUNCTION("""COMPUTED_VALUE"""),45600.66666666667)</f>
        <v>45600.66667</v>
      </c>
      <c r="K214" s="1">
        <f>IFERROR(__xludf.DUMMYFUNCTION("""COMPUTED_VALUE"""),1291.24)</f>
        <v>1291.24</v>
      </c>
      <c r="M214" s="2">
        <f>IFERROR(__xludf.DUMMYFUNCTION("""COMPUTED_VALUE"""),45600.66666666667)</f>
        <v>45600.66667</v>
      </c>
      <c r="N214" s="1">
        <f>IFERROR(__xludf.DUMMYFUNCTION("""COMPUTED_VALUE"""),7342154.0)</f>
        <v>7342154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IFERROR(__xludf.DUMMYFUNCTION("""COMPUTED_VALUE"""),1295.21)</f>
        <v>1295.21</v>
      </c>
      <c r="D215" s="2">
        <f>IFERROR(__xludf.DUMMYFUNCTION("""COMPUTED_VALUE"""),45601.66666666667)</f>
        <v>45601.66667</v>
      </c>
      <c r="E215" s="1">
        <f>IFERROR(__xludf.DUMMYFUNCTION("""COMPUTED_VALUE"""),1304.32)</f>
        <v>1304.32</v>
      </c>
      <c r="G215" s="2">
        <f>IFERROR(__xludf.DUMMYFUNCTION("""COMPUTED_VALUE"""),45601.66666666667)</f>
        <v>45601.66667</v>
      </c>
      <c r="H215" s="1">
        <f>IFERROR(__xludf.DUMMYFUNCTION("""COMPUTED_VALUE"""),1285.64)</f>
        <v>1285.64</v>
      </c>
      <c r="J215" s="2">
        <f>IFERROR(__xludf.DUMMYFUNCTION("""COMPUTED_VALUE"""),45601.66666666667)</f>
        <v>45601.66667</v>
      </c>
      <c r="K215" s="1">
        <f>IFERROR(__xludf.DUMMYFUNCTION("""COMPUTED_VALUE"""),1304.26)</f>
        <v>1304.26</v>
      </c>
      <c r="M215" s="2">
        <f>IFERROR(__xludf.DUMMYFUNCTION("""COMPUTED_VALUE"""),45601.66666666667)</f>
        <v>45601.66667</v>
      </c>
      <c r="N215" s="1">
        <f>IFERROR(__xludf.DUMMYFUNCTION("""COMPUTED_VALUE"""),8160961.0)</f>
        <v>8160961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IFERROR(__xludf.DUMMYFUNCTION("""COMPUTED_VALUE"""),1302.88)</f>
        <v>1302.88</v>
      </c>
      <c r="D216" s="2">
        <f>IFERROR(__xludf.DUMMYFUNCTION("""COMPUTED_VALUE"""),45602.66666666667)</f>
        <v>45602.66667</v>
      </c>
      <c r="E216" s="1">
        <f>IFERROR(__xludf.DUMMYFUNCTION("""COMPUTED_VALUE"""),1317.32)</f>
        <v>1317.32</v>
      </c>
      <c r="G216" s="2">
        <f>IFERROR(__xludf.DUMMYFUNCTION("""COMPUTED_VALUE"""),45602.66666666667)</f>
        <v>45602.66667</v>
      </c>
      <c r="H216" s="1">
        <f>IFERROR(__xludf.DUMMYFUNCTION("""COMPUTED_VALUE"""),1289.08)</f>
        <v>1289.08</v>
      </c>
      <c r="J216" s="2">
        <f>IFERROR(__xludf.DUMMYFUNCTION("""COMPUTED_VALUE"""),45602.66666666667)</f>
        <v>45602.66667</v>
      </c>
      <c r="K216" s="1">
        <f>IFERROR(__xludf.DUMMYFUNCTION("""COMPUTED_VALUE"""),1313.27)</f>
        <v>1313.27</v>
      </c>
      <c r="M216" s="2">
        <f>IFERROR(__xludf.DUMMYFUNCTION("""COMPUTED_VALUE"""),45602.66666666667)</f>
        <v>45602.66667</v>
      </c>
      <c r="N216" s="1">
        <f>IFERROR(__xludf.DUMMYFUNCTION("""COMPUTED_VALUE"""),1.5461421E7)</f>
        <v>15461421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IFERROR(__xludf.DUMMYFUNCTION("""COMPUTED_VALUE"""),1322.09)</f>
        <v>1322.09</v>
      </c>
      <c r="D217" s="2">
        <f>IFERROR(__xludf.DUMMYFUNCTION("""COMPUTED_VALUE"""),45603.66666666667)</f>
        <v>45603.66667</v>
      </c>
      <c r="E217" s="1">
        <f>IFERROR(__xludf.DUMMYFUNCTION("""COMPUTED_VALUE"""),1330.35)</f>
        <v>1330.35</v>
      </c>
      <c r="G217" s="2">
        <f>IFERROR(__xludf.DUMMYFUNCTION("""COMPUTED_VALUE"""),45603.66666666667)</f>
        <v>45603.66667</v>
      </c>
      <c r="H217" s="1">
        <f>IFERROR(__xludf.DUMMYFUNCTION("""COMPUTED_VALUE"""),1319.09)</f>
        <v>1319.09</v>
      </c>
      <c r="J217" s="2">
        <f>IFERROR(__xludf.DUMMYFUNCTION("""COMPUTED_VALUE"""),45603.66666666667)</f>
        <v>45603.66667</v>
      </c>
      <c r="K217" s="1">
        <f>IFERROR(__xludf.DUMMYFUNCTION("""COMPUTED_VALUE"""),1319.99)</f>
        <v>1319.99</v>
      </c>
      <c r="M217" s="2">
        <f>IFERROR(__xludf.DUMMYFUNCTION("""COMPUTED_VALUE"""),45603.66666666667)</f>
        <v>45603.66667</v>
      </c>
      <c r="N217" s="1">
        <f>IFERROR(__xludf.DUMMYFUNCTION("""COMPUTED_VALUE"""),8137251.0)</f>
        <v>8137251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IFERROR(__xludf.DUMMYFUNCTION("""COMPUTED_VALUE"""),1319.78)</f>
        <v>1319.78</v>
      </c>
      <c r="D218" s="2">
        <f>IFERROR(__xludf.DUMMYFUNCTION("""COMPUTED_VALUE"""),45604.66666666667)</f>
        <v>45604.66667</v>
      </c>
      <c r="E218" s="1">
        <f>IFERROR(__xludf.DUMMYFUNCTION("""COMPUTED_VALUE"""),1327.76)</f>
        <v>1327.76</v>
      </c>
      <c r="G218" s="2">
        <f>IFERROR(__xludf.DUMMYFUNCTION("""COMPUTED_VALUE"""),45604.66666666667)</f>
        <v>45604.66667</v>
      </c>
      <c r="H218" s="1">
        <f>IFERROR(__xludf.DUMMYFUNCTION("""COMPUTED_VALUE"""),1312.48)</f>
        <v>1312.48</v>
      </c>
      <c r="J218" s="2">
        <f>IFERROR(__xludf.DUMMYFUNCTION("""COMPUTED_VALUE"""),45604.66666666667)</f>
        <v>45604.66667</v>
      </c>
      <c r="K218" s="1">
        <f>IFERROR(__xludf.DUMMYFUNCTION("""COMPUTED_VALUE"""),1316.31)</f>
        <v>1316.31</v>
      </c>
      <c r="M218" s="2">
        <f>IFERROR(__xludf.DUMMYFUNCTION("""COMPUTED_VALUE"""),45604.66666666667)</f>
        <v>45604.66667</v>
      </c>
      <c r="N218" s="1">
        <f>IFERROR(__xludf.DUMMYFUNCTION("""COMPUTED_VALUE"""),7646197.0)</f>
        <v>7646197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IFERROR(__xludf.DUMMYFUNCTION("""COMPUTED_VALUE"""),1316.98)</f>
        <v>1316.98</v>
      </c>
      <c r="D219" s="2">
        <f>IFERROR(__xludf.DUMMYFUNCTION("""COMPUTED_VALUE"""),45607.66666666667)</f>
        <v>45607.66667</v>
      </c>
      <c r="E219" s="1">
        <f>IFERROR(__xludf.DUMMYFUNCTION("""COMPUTED_VALUE"""),1331.78)</f>
        <v>1331.78</v>
      </c>
      <c r="G219" s="2">
        <f>IFERROR(__xludf.DUMMYFUNCTION("""COMPUTED_VALUE"""),45607.66666666667)</f>
        <v>45607.66667</v>
      </c>
      <c r="H219" s="1">
        <f>IFERROR(__xludf.DUMMYFUNCTION("""COMPUTED_VALUE"""),1315.15)</f>
        <v>1315.15</v>
      </c>
      <c r="J219" s="2">
        <f>IFERROR(__xludf.DUMMYFUNCTION("""COMPUTED_VALUE"""),45607.66666666667)</f>
        <v>45607.66667</v>
      </c>
      <c r="K219" s="1">
        <f>IFERROR(__xludf.DUMMYFUNCTION("""COMPUTED_VALUE"""),1317.7)</f>
        <v>1317.7</v>
      </c>
      <c r="M219" s="2">
        <f>IFERROR(__xludf.DUMMYFUNCTION("""COMPUTED_VALUE"""),45607.66666666667)</f>
        <v>45607.66667</v>
      </c>
      <c r="N219" s="1">
        <f>IFERROR(__xludf.DUMMYFUNCTION("""COMPUTED_VALUE"""),9321729.0)</f>
        <v>9321729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IFERROR(__xludf.DUMMYFUNCTION("""COMPUTED_VALUE"""),1320.44)</f>
        <v>1320.44</v>
      </c>
      <c r="D220" s="2">
        <f>IFERROR(__xludf.DUMMYFUNCTION("""COMPUTED_VALUE"""),45608.66666666667)</f>
        <v>45608.66667</v>
      </c>
      <c r="E220" s="1">
        <f>IFERROR(__xludf.DUMMYFUNCTION("""COMPUTED_VALUE"""),1322.89)</f>
        <v>1322.89</v>
      </c>
      <c r="G220" s="2">
        <f>IFERROR(__xludf.DUMMYFUNCTION("""COMPUTED_VALUE"""),45608.66666666667)</f>
        <v>45608.66667</v>
      </c>
      <c r="H220" s="1">
        <f>IFERROR(__xludf.DUMMYFUNCTION("""COMPUTED_VALUE"""),1303.48)</f>
        <v>1303.48</v>
      </c>
      <c r="J220" s="2">
        <f>IFERROR(__xludf.DUMMYFUNCTION("""COMPUTED_VALUE"""),45608.66666666667)</f>
        <v>45608.66667</v>
      </c>
      <c r="K220" s="1">
        <f>IFERROR(__xludf.DUMMYFUNCTION("""COMPUTED_VALUE"""),1305.99)</f>
        <v>1305.99</v>
      </c>
      <c r="M220" s="2">
        <f>IFERROR(__xludf.DUMMYFUNCTION("""COMPUTED_VALUE"""),45608.66666666667)</f>
        <v>45608.66667</v>
      </c>
      <c r="N220" s="1">
        <f>IFERROR(__xludf.DUMMYFUNCTION("""COMPUTED_VALUE"""),7879422.0)</f>
        <v>7879422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IFERROR(__xludf.DUMMYFUNCTION("""COMPUTED_VALUE"""),1309.28)</f>
        <v>1309.28</v>
      </c>
      <c r="D221" s="2">
        <f>IFERROR(__xludf.DUMMYFUNCTION("""COMPUTED_VALUE"""),45609.66666666667)</f>
        <v>45609.66667</v>
      </c>
      <c r="E221" s="1">
        <f>IFERROR(__xludf.DUMMYFUNCTION("""COMPUTED_VALUE"""),1337.94)</f>
        <v>1337.94</v>
      </c>
      <c r="G221" s="2">
        <f>IFERROR(__xludf.DUMMYFUNCTION("""COMPUTED_VALUE"""),45609.66666666667)</f>
        <v>45609.66667</v>
      </c>
      <c r="H221" s="1">
        <f>IFERROR(__xludf.DUMMYFUNCTION("""COMPUTED_VALUE"""),1307.45)</f>
        <v>1307.45</v>
      </c>
      <c r="J221" s="2">
        <f>IFERROR(__xludf.DUMMYFUNCTION("""COMPUTED_VALUE"""),45609.66666666667)</f>
        <v>45609.66667</v>
      </c>
      <c r="K221" s="1">
        <f>IFERROR(__xludf.DUMMYFUNCTION("""COMPUTED_VALUE"""),1333.15)</f>
        <v>1333.15</v>
      </c>
      <c r="M221" s="2">
        <f>IFERROR(__xludf.DUMMYFUNCTION("""COMPUTED_VALUE"""),45609.66666666667)</f>
        <v>45609.66667</v>
      </c>
      <c r="N221" s="1">
        <f>IFERROR(__xludf.DUMMYFUNCTION("""COMPUTED_VALUE"""),1.0707571E7)</f>
        <v>10707571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IFERROR(__xludf.DUMMYFUNCTION("""COMPUTED_VALUE"""),1333.11)</f>
        <v>1333.11</v>
      </c>
      <c r="D222" s="2">
        <f>IFERROR(__xludf.DUMMYFUNCTION("""COMPUTED_VALUE"""),45610.66666666667)</f>
        <v>45610.66667</v>
      </c>
      <c r="E222" s="1">
        <f>IFERROR(__xludf.DUMMYFUNCTION("""COMPUTED_VALUE"""),1339.99)</f>
        <v>1339.99</v>
      </c>
      <c r="G222" s="2">
        <f>IFERROR(__xludf.DUMMYFUNCTION("""COMPUTED_VALUE"""),45610.66666666667)</f>
        <v>45610.66667</v>
      </c>
      <c r="H222" s="1">
        <f>IFERROR(__xludf.DUMMYFUNCTION("""COMPUTED_VALUE"""),1325.3)</f>
        <v>1325.3</v>
      </c>
      <c r="J222" s="2">
        <f>IFERROR(__xludf.DUMMYFUNCTION("""COMPUTED_VALUE"""),45610.66666666667)</f>
        <v>45610.66667</v>
      </c>
      <c r="K222" s="1">
        <f>IFERROR(__xludf.DUMMYFUNCTION("""COMPUTED_VALUE"""),1329.39)</f>
        <v>1329.39</v>
      </c>
      <c r="M222" s="2">
        <f>IFERROR(__xludf.DUMMYFUNCTION("""COMPUTED_VALUE"""),45610.66666666667)</f>
        <v>45610.66667</v>
      </c>
      <c r="N222" s="1">
        <f>IFERROR(__xludf.DUMMYFUNCTION("""COMPUTED_VALUE"""),7482238.0)</f>
        <v>7482238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IFERROR(__xludf.DUMMYFUNCTION("""COMPUTED_VALUE"""),1327.43)</f>
        <v>1327.43</v>
      </c>
      <c r="D223" s="2">
        <f>IFERROR(__xludf.DUMMYFUNCTION("""COMPUTED_VALUE"""),45611.66666666667)</f>
        <v>45611.66667</v>
      </c>
      <c r="E223" s="1">
        <f>IFERROR(__xludf.DUMMYFUNCTION("""COMPUTED_VALUE"""),1337.3)</f>
        <v>1337.3</v>
      </c>
      <c r="G223" s="2">
        <f>IFERROR(__xludf.DUMMYFUNCTION("""COMPUTED_VALUE"""),45611.66666666667)</f>
        <v>45611.66667</v>
      </c>
      <c r="H223" s="1">
        <f>IFERROR(__xludf.DUMMYFUNCTION("""COMPUTED_VALUE"""),1323.71)</f>
        <v>1323.71</v>
      </c>
      <c r="J223" s="2">
        <f>IFERROR(__xludf.DUMMYFUNCTION("""COMPUTED_VALUE"""),45611.66666666667)</f>
        <v>45611.66667</v>
      </c>
      <c r="K223" s="1">
        <f>IFERROR(__xludf.DUMMYFUNCTION("""COMPUTED_VALUE"""),1336.96)</f>
        <v>1336.96</v>
      </c>
      <c r="M223" s="2">
        <f>IFERROR(__xludf.DUMMYFUNCTION("""COMPUTED_VALUE"""),45611.66666666667)</f>
        <v>45611.66667</v>
      </c>
      <c r="N223" s="1">
        <f>IFERROR(__xludf.DUMMYFUNCTION("""COMPUTED_VALUE"""),8008609.0)</f>
        <v>8008609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IFERROR(__xludf.DUMMYFUNCTION("""COMPUTED_VALUE"""),1327.34)</f>
        <v>1327.34</v>
      </c>
      <c r="D224" s="2">
        <f>IFERROR(__xludf.DUMMYFUNCTION("""COMPUTED_VALUE"""),45614.66666666667)</f>
        <v>45614.66667</v>
      </c>
      <c r="E224" s="1">
        <f>IFERROR(__xludf.DUMMYFUNCTION("""COMPUTED_VALUE"""),1346.28)</f>
        <v>1346.28</v>
      </c>
      <c r="G224" s="2">
        <f>IFERROR(__xludf.DUMMYFUNCTION("""COMPUTED_VALUE"""),45614.66666666667)</f>
        <v>45614.66667</v>
      </c>
      <c r="H224" s="1">
        <f>IFERROR(__xludf.DUMMYFUNCTION("""COMPUTED_VALUE"""),1325.61)</f>
        <v>1325.61</v>
      </c>
      <c r="J224" s="2">
        <f>IFERROR(__xludf.DUMMYFUNCTION("""COMPUTED_VALUE"""),45614.66666666667)</f>
        <v>45614.66667</v>
      </c>
      <c r="K224" s="1">
        <f>IFERROR(__xludf.DUMMYFUNCTION("""COMPUTED_VALUE"""),1343.31)</f>
        <v>1343.31</v>
      </c>
      <c r="M224" s="2">
        <f>IFERROR(__xludf.DUMMYFUNCTION("""COMPUTED_VALUE"""),45614.66666666667)</f>
        <v>45614.66667</v>
      </c>
      <c r="N224" s="1">
        <f>IFERROR(__xludf.DUMMYFUNCTION("""COMPUTED_VALUE"""),7882683.0)</f>
        <v>7882683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IFERROR(__xludf.DUMMYFUNCTION("""COMPUTED_VALUE"""),1340.78)</f>
        <v>1340.78</v>
      </c>
      <c r="D225" s="2">
        <f>IFERROR(__xludf.DUMMYFUNCTION("""COMPUTED_VALUE"""),45615.66666666667)</f>
        <v>45615.66667</v>
      </c>
      <c r="E225" s="1">
        <f>IFERROR(__xludf.DUMMYFUNCTION("""COMPUTED_VALUE"""),1340.78)</f>
        <v>1340.78</v>
      </c>
      <c r="G225" s="2">
        <f>IFERROR(__xludf.DUMMYFUNCTION("""COMPUTED_VALUE"""),45615.66666666667)</f>
        <v>45615.66667</v>
      </c>
      <c r="H225" s="1">
        <f>IFERROR(__xludf.DUMMYFUNCTION("""COMPUTED_VALUE"""),1324.9)</f>
        <v>1324.9</v>
      </c>
      <c r="J225" s="2">
        <f>IFERROR(__xludf.DUMMYFUNCTION("""COMPUTED_VALUE"""),45615.66666666667)</f>
        <v>45615.66667</v>
      </c>
      <c r="K225" s="1">
        <f>IFERROR(__xludf.DUMMYFUNCTION("""COMPUTED_VALUE"""),1327.83)</f>
        <v>1327.83</v>
      </c>
      <c r="M225" s="2">
        <f>IFERROR(__xludf.DUMMYFUNCTION("""COMPUTED_VALUE"""),45615.66666666667)</f>
        <v>45615.66667</v>
      </c>
      <c r="N225" s="1">
        <f>IFERROR(__xludf.DUMMYFUNCTION("""COMPUTED_VALUE"""),8691776.0)</f>
        <v>8691776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IFERROR(__xludf.DUMMYFUNCTION("""COMPUTED_VALUE"""),1328.88)</f>
        <v>1328.88</v>
      </c>
      <c r="D226" s="2">
        <f>IFERROR(__xludf.DUMMYFUNCTION("""COMPUTED_VALUE"""),45616.66666666667)</f>
        <v>45616.66667</v>
      </c>
      <c r="E226" s="1">
        <f>IFERROR(__xludf.DUMMYFUNCTION("""COMPUTED_VALUE"""),1330.71)</f>
        <v>1330.71</v>
      </c>
      <c r="G226" s="2">
        <f>IFERROR(__xludf.DUMMYFUNCTION("""COMPUTED_VALUE"""),45616.66666666667)</f>
        <v>45616.66667</v>
      </c>
      <c r="H226" s="1">
        <f>IFERROR(__xludf.DUMMYFUNCTION("""COMPUTED_VALUE"""),1306.95)</f>
        <v>1306.95</v>
      </c>
      <c r="J226" s="2">
        <f>IFERROR(__xludf.DUMMYFUNCTION("""COMPUTED_VALUE"""),45616.66666666667)</f>
        <v>45616.66667</v>
      </c>
      <c r="K226" s="1">
        <f>IFERROR(__xludf.DUMMYFUNCTION("""COMPUTED_VALUE"""),1315.54)</f>
        <v>1315.54</v>
      </c>
      <c r="M226" s="2">
        <f>IFERROR(__xludf.DUMMYFUNCTION("""COMPUTED_VALUE"""),45616.66666666667)</f>
        <v>45616.66667</v>
      </c>
      <c r="N226" s="1">
        <f>IFERROR(__xludf.DUMMYFUNCTION("""COMPUTED_VALUE"""),8029450.0)</f>
        <v>8029450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IFERROR(__xludf.DUMMYFUNCTION("""COMPUTED_VALUE"""),1315.7)</f>
        <v>1315.7</v>
      </c>
      <c r="D227" s="2">
        <f>IFERROR(__xludf.DUMMYFUNCTION("""COMPUTED_VALUE"""),45617.66666666667)</f>
        <v>45617.66667</v>
      </c>
      <c r="E227" s="1">
        <f>IFERROR(__xludf.DUMMYFUNCTION("""COMPUTED_VALUE"""),1328.07)</f>
        <v>1328.07</v>
      </c>
      <c r="G227" s="2">
        <f>IFERROR(__xludf.DUMMYFUNCTION("""COMPUTED_VALUE"""),45617.66666666667)</f>
        <v>45617.66667</v>
      </c>
      <c r="H227" s="1">
        <f>IFERROR(__xludf.DUMMYFUNCTION("""COMPUTED_VALUE"""),1314.13)</f>
        <v>1314.13</v>
      </c>
      <c r="J227" s="2">
        <f>IFERROR(__xludf.DUMMYFUNCTION("""COMPUTED_VALUE"""),45617.66666666667)</f>
        <v>45617.66667</v>
      </c>
      <c r="K227" s="1">
        <f>IFERROR(__xludf.DUMMYFUNCTION("""COMPUTED_VALUE"""),1325.17)</f>
        <v>1325.17</v>
      </c>
      <c r="M227" s="2">
        <f>IFERROR(__xludf.DUMMYFUNCTION("""COMPUTED_VALUE"""),45617.66666666667)</f>
        <v>45617.66667</v>
      </c>
      <c r="N227" s="1">
        <f>IFERROR(__xludf.DUMMYFUNCTION("""COMPUTED_VALUE"""),7558279.0)</f>
        <v>7558279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IFERROR(__xludf.DUMMYFUNCTION("""COMPUTED_VALUE"""),1327.1)</f>
        <v>1327.1</v>
      </c>
      <c r="D228" s="2">
        <f>IFERROR(__xludf.DUMMYFUNCTION("""COMPUTED_VALUE"""),45618.66666666667)</f>
        <v>45618.66667</v>
      </c>
      <c r="E228" s="1">
        <f>IFERROR(__xludf.DUMMYFUNCTION("""COMPUTED_VALUE"""),1351.98)</f>
        <v>1351.98</v>
      </c>
      <c r="G228" s="2">
        <f>IFERROR(__xludf.DUMMYFUNCTION("""COMPUTED_VALUE"""),45618.66666666667)</f>
        <v>45618.66667</v>
      </c>
      <c r="H228" s="1">
        <f>IFERROR(__xludf.DUMMYFUNCTION("""COMPUTED_VALUE"""),1327.1)</f>
        <v>1327.1</v>
      </c>
      <c r="J228" s="2">
        <f>IFERROR(__xludf.DUMMYFUNCTION("""COMPUTED_VALUE"""),45618.66666666667)</f>
        <v>45618.66667</v>
      </c>
      <c r="K228" s="1">
        <f>IFERROR(__xludf.DUMMYFUNCTION("""COMPUTED_VALUE"""),1349.37)</f>
        <v>1349.37</v>
      </c>
      <c r="M228" s="2">
        <f>IFERROR(__xludf.DUMMYFUNCTION("""COMPUTED_VALUE"""),45618.66666666667)</f>
        <v>45618.66667</v>
      </c>
      <c r="N228" s="1">
        <f>IFERROR(__xludf.DUMMYFUNCTION("""COMPUTED_VALUE"""),8319756.0)</f>
        <v>8319756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IFERROR(__xludf.DUMMYFUNCTION("""COMPUTED_VALUE"""),1356.72)</f>
        <v>1356.72</v>
      </c>
      <c r="D229" s="2">
        <f>IFERROR(__xludf.DUMMYFUNCTION("""COMPUTED_VALUE"""),45621.66666666667)</f>
        <v>45621.66667</v>
      </c>
      <c r="E229" s="1">
        <f>IFERROR(__xludf.DUMMYFUNCTION("""COMPUTED_VALUE"""),1383.01)</f>
        <v>1383.01</v>
      </c>
      <c r="G229" s="2">
        <f>IFERROR(__xludf.DUMMYFUNCTION("""COMPUTED_VALUE"""),45621.66666666667)</f>
        <v>45621.66667</v>
      </c>
      <c r="H229" s="1">
        <f>IFERROR(__xludf.DUMMYFUNCTION("""COMPUTED_VALUE"""),1356.72)</f>
        <v>1356.72</v>
      </c>
      <c r="J229" s="2">
        <f>IFERROR(__xludf.DUMMYFUNCTION("""COMPUTED_VALUE"""),45621.66666666667)</f>
        <v>45621.66667</v>
      </c>
      <c r="K229" s="1">
        <f>IFERROR(__xludf.DUMMYFUNCTION("""COMPUTED_VALUE"""),1372.16)</f>
        <v>1372.16</v>
      </c>
      <c r="M229" s="2">
        <f>IFERROR(__xludf.DUMMYFUNCTION("""COMPUTED_VALUE"""),45621.66666666667)</f>
        <v>45621.66667</v>
      </c>
      <c r="N229" s="1">
        <f>IFERROR(__xludf.DUMMYFUNCTION("""COMPUTED_VALUE"""),1.2704162E7)</f>
        <v>12704162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IFERROR(__xludf.DUMMYFUNCTION("""COMPUTED_VALUE"""),1372.67)</f>
        <v>1372.67</v>
      </c>
      <c r="D230" s="2">
        <f>IFERROR(__xludf.DUMMYFUNCTION("""COMPUTED_VALUE"""),45622.66666666667)</f>
        <v>45622.66667</v>
      </c>
      <c r="E230" s="1">
        <f>IFERROR(__xludf.DUMMYFUNCTION("""COMPUTED_VALUE"""),1372.67)</f>
        <v>1372.67</v>
      </c>
      <c r="G230" s="2">
        <f>IFERROR(__xludf.DUMMYFUNCTION("""COMPUTED_VALUE"""),45622.66666666667)</f>
        <v>45622.66667</v>
      </c>
      <c r="H230" s="1">
        <f>IFERROR(__xludf.DUMMYFUNCTION("""COMPUTED_VALUE"""),1347.36)</f>
        <v>1347.36</v>
      </c>
      <c r="J230" s="2">
        <f>IFERROR(__xludf.DUMMYFUNCTION("""COMPUTED_VALUE"""),45622.66666666667)</f>
        <v>45622.66667</v>
      </c>
      <c r="K230" s="1">
        <f>IFERROR(__xludf.DUMMYFUNCTION("""COMPUTED_VALUE"""),1353.91)</f>
        <v>1353.91</v>
      </c>
      <c r="M230" s="2">
        <f>IFERROR(__xludf.DUMMYFUNCTION("""COMPUTED_VALUE"""),45622.66666666667)</f>
        <v>45622.66667</v>
      </c>
      <c r="N230" s="1">
        <f>IFERROR(__xludf.DUMMYFUNCTION("""COMPUTED_VALUE"""),8031617.0)</f>
        <v>8031617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IFERROR(__xludf.DUMMYFUNCTION("""COMPUTED_VALUE"""),1356.31)</f>
        <v>1356.31</v>
      </c>
      <c r="D231" s="2">
        <f>IFERROR(__xludf.DUMMYFUNCTION("""COMPUTED_VALUE"""),45623.66666666667)</f>
        <v>45623.66667</v>
      </c>
      <c r="E231" s="1">
        <f>IFERROR(__xludf.DUMMYFUNCTION("""COMPUTED_VALUE"""),1368.65)</f>
        <v>1368.65</v>
      </c>
      <c r="G231" s="2">
        <f>IFERROR(__xludf.DUMMYFUNCTION("""COMPUTED_VALUE"""),45623.66666666667)</f>
        <v>45623.66667</v>
      </c>
      <c r="H231" s="1">
        <f>IFERROR(__xludf.DUMMYFUNCTION("""COMPUTED_VALUE"""),1352.82)</f>
        <v>1352.82</v>
      </c>
      <c r="J231" s="2">
        <f>IFERROR(__xludf.DUMMYFUNCTION("""COMPUTED_VALUE"""),45623.66666666667)</f>
        <v>45623.66667</v>
      </c>
      <c r="K231" s="1">
        <f>IFERROR(__xludf.DUMMYFUNCTION("""COMPUTED_VALUE"""),1356.66)</f>
        <v>1356.66</v>
      </c>
      <c r="M231" s="2">
        <f>IFERROR(__xludf.DUMMYFUNCTION("""COMPUTED_VALUE"""),45623.66666666667)</f>
        <v>45623.66667</v>
      </c>
      <c r="N231" s="1">
        <f>IFERROR(__xludf.DUMMYFUNCTION("""COMPUTED_VALUE"""),5789214.0)</f>
        <v>5789214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IFERROR(__xludf.DUMMYFUNCTION("""COMPUTED_VALUE"""),1352.59)</f>
        <v>1352.59</v>
      </c>
      <c r="D232" s="2">
        <f>IFERROR(__xludf.DUMMYFUNCTION("""COMPUTED_VALUE"""),45625.54166666667)</f>
        <v>45625.54167</v>
      </c>
      <c r="E232" s="1">
        <f>IFERROR(__xludf.DUMMYFUNCTION("""COMPUTED_VALUE"""),1362.48)</f>
        <v>1362.48</v>
      </c>
      <c r="G232" s="2">
        <f>IFERROR(__xludf.DUMMYFUNCTION("""COMPUTED_VALUE"""),45625.54166666667)</f>
        <v>45625.54167</v>
      </c>
      <c r="H232" s="1">
        <f>IFERROR(__xludf.DUMMYFUNCTION("""COMPUTED_VALUE"""),1350.27)</f>
        <v>1350.27</v>
      </c>
      <c r="J232" s="2">
        <f>IFERROR(__xludf.DUMMYFUNCTION("""COMPUTED_VALUE"""),45625.54166666667)</f>
        <v>45625.54167</v>
      </c>
      <c r="K232" s="1">
        <f>IFERROR(__xludf.DUMMYFUNCTION("""COMPUTED_VALUE"""),1356.78)</f>
        <v>1356.78</v>
      </c>
      <c r="M232" s="2">
        <f>IFERROR(__xludf.DUMMYFUNCTION("""COMPUTED_VALUE"""),45625.54166666667)</f>
        <v>45625.54167</v>
      </c>
      <c r="N232" s="1">
        <f>IFERROR(__xludf.DUMMYFUNCTION("""COMPUTED_VALUE"""),3567046.0)</f>
        <v>3567046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IFERROR(__xludf.DUMMYFUNCTION("""COMPUTED_VALUE"""),1355.7)</f>
        <v>1355.7</v>
      </c>
      <c r="D233" s="2">
        <f>IFERROR(__xludf.DUMMYFUNCTION("""COMPUTED_VALUE"""),45628.66666666667)</f>
        <v>45628.66667</v>
      </c>
      <c r="E233" s="1">
        <f>IFERROR(__xludf.DUMMYFUNCTION("""COMPUTED_VALUE"""),1357.59)</f>
        <v>1357.59</v>
      </c>
      <c r="G233" s="2">
        <f>IFERROR(__xludf.DUMMYFUNCTION("""COMPUTED_VALUE"""),45628.66666666667)</f>
        <v>45628.66667</v>
      </c>
      <c r="H233" s="1">
        <f>IFERROR(__xludf.DUMMYFUNCTION("""COMPUTED_VALUE"""),1331.24)</f>
        <v>1331.24</v>
      </c>
      <c r="J233" s="2">
        <f>IFERROR(__xludf.DUMMYFUNCTION("""COMPUTED_VALUE"""),45628.66666666667)</f>
        <v>45628.66667</v>
      </c>
      <c r="K233" s="1">
        <f>IFERROR(__xludf.DUMMYFUNCTION("""COMPUTED_VALUE"""),1339.54)</f>
        <v>1339.54</v>
      </c>
      <c r="M233" s="2">
        <f>IFERROR(__xludf.DUMMYFUNCTION("""COMPUTED_VALUE"""),45628.66666666667)</f>
        <v>45628.66667</v>
      </c>
      <c r="N233" s="1">
        <f>IFERROR(__xludf.DUMMYFUNCTION("""COMPUTED_VALUE"""),7087110.0)</f>
        <v>7087110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IFERROR(__xludf.DUMMYFUNCTION("""COMPUTED_VALUE"""),1336.32)</f>
        <v>1336.32</v>
      </c>
      <c r="D234" s="2">
        <f>IFERROR(__xludf.DUMMYFUNCTION("""COMPUTED_VALUE"""),45629.66666666667)</f>
        <v>45629.66667</v>
      </c>
      <c r="E234" s="1">
        <f>IFERROR(__xludf.DUMMYFUNCTION("""COMPUTED_VALUE"""),1337.27)</f>
        <v>1337.27</v>
      </c>
      <c r="G234" s="2">
        <f>IFERROR(__xludf.DUMMYFUNCTION("""COMPUTED_VALUE"""),45629.66666666667)</f>
        <v>45629.66667</v>
      </c>
      <c r="H234" s="1">
        <f>IFERROR(__xludf.DUMMYFUNCTION("""COMPUTED_VALUE"""),1296.98)</f>
        <v>1296.98</v>
      </c>
      <c r="J234" s="2">
        <f>IFERROR(__xludf.DUMMYFUNCTION("""COMPUTED_VALUE"""),45629.66666666667)</f>
        <v>45629.66667</v>
      </c>
      <c r="K234" s="1">
        <f>IFERROR(__xludf.DUMMYFUNCTION("""COMPUTED_VALUE"""),1297.52)</f>
        <v>1297.52</v>
      </c>
      <c r="M234" s="2">
        <f>IFERROR(__xludf.DUMMYFUNCTION("""COMPUTED_VALUE"""),45629.66666666667)</f>
        <v>45629.66667</v>
      </c>
      <c r="N234" s="1">
        <f>IFERROR(__xludf.DUMMYFUNCTION("""COMPUTED_VALUE"""),1.1343712E7)</f>
        <v>11343712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IFERROR(__xludf.DUMMYFUNCTION("""COMPUTED_VALUE"""),1295.09)</f>
        <v>1295.09</v>
      </c>
      <c r="D235" s="2">
        <f>IFERROR(__xludf.DUMMYFUNCTION("""COMPUTED_VALUE"""),45630.66666666667)</f>
        <v>45630.66667</v>
      </c>
      <c r="E235" s="1">
        <f>IFERROR(__xludf.DUMMYFUNCTION("""COMPUTED_VALUE"""),1295.09)</f>
        <v>1295.09</v>
      </c>
      <c r="G235" s="2">
        <f>IFERROR(__xludf.DUMMYFUNCTION("""COMPUTED_VALUE"""),45630.66666666667)</f>
        <v>45630.66667</v>
      </c>
      <c r="H235" s="1">
        <f>IFERROR(__xludf.DUMMYFUNCTION("""COMPUTED_VALUE"""),1279.97)</f>
        <v>1279.97</v>
      </c>
      <c r="J235" s="2">
        <f>IFERROR(__xludf.DUMMYFUNCTION("""COMPUTED_VALUE"""),45630.66666666667)</f>
        <v>45630.66667</v>
      </c>
      <c r="K235" s="1">
        <f>IFERROR(__xludf.DUMMYFUNCTION("""COMPUTED_VALUE"""),1287.53)</f>
        <v>1287.53</v>
      </c>
      <c r="M235" s="2">
        <f>IFERROR(__xludf.DUMMYFUNCTION("""COMPUTED_VALUE"""),45630.66666666667)</f>
        <v>45630.66667</v>
      </c>
      <c r="N235" s="1">
        <f>IFERROR(__xludf.DUMMYFUNCTION("""COMPUTED_VALUE"""),1.4071864E7)</f>
        <v>14071864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IFERROR(__xludf.DUMMYFUNCTION("""COMPUTED_VALUE"""),1288.19)</f>
        <v>1288.19</v>
      </c>
      <c r="D236" s="2">
        <f>IFERROR(__xludf.DUMMYFUNCTION("""COMPUTED_VALUE"""),45631.66666666667)</f>
        <v>45631.66667</v>
      </c>
      <c r="E236" s="1">
        <f>IFERROR(__xludf.DUMMYFUNCTION("""COMPUTED_VALUE"""),1295.67)</f>
        <v>1295.67</v>
      </c>
      <c r="G236" s="2">
        <f>IFERROR(__xludf.DUMMYFUNCTION("""COMPUTED_VALUE"""),45631.66666666667)</f>
        <v>45631.66667</v>
      </c>
      <c r="H236" s="1">
        <f>IFERROR(__xludf.DUMMYFUNCTION("""COMPUTED_VALUE"""),1272.51)</f>
        <v>1272.51</v>
      </c>
      <c r="J236" s="2">
        <f>IFERROR(__xludf.DUMMYFUNCTION("""COMPUTED_VALUE"""),45631.66666666667)</f>
        <v>45631.66667</v>
      </c>
      <c r="K236" s="1">
        <f>IFERROR(__xludf.DUMMYFUNCTION("""COMPUTED_VALUE"""),1273.12)</f>
        <v>1273.12</v>
      </c>
      <c r="M236" s="2">
        <f>IFERROR(__xludf.DUMMYFUNCTION("""COMPUTED_VALUE"""),45631.66666666667)</f>
        <v>45631.66667</v>
      </c>
      <c r="N236" s="1">
        <f>IFERROR(__xludf.DUMMYFUNCTION("""COMPUTED_VALUE"""),1.0710989E7)</f>
        <v>10710989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IFERROR(__xludf.DUMMYFUNCTION("""COMPUTED_VALUE"""),1277.1)</f>
        <v>1277.1</v>
      </c>
      <c r="D237" s="2">
        <f>IFERROR(__xludf.DUMMYFUNCTION("""COMPUTED_VALUE"""),45632.66666666667)</f>
        <v>45632.66667</v>
      </c>
      <c r="E237" s="1">
        <f>IFERROR(__xludf.DUMMYFUNCTION("""COMPUTED_VALUE"""),1283.04)</f>
        <v>1283.04</v>
      </c>
      <c r="G237" s="2">
        <f>IFERROR(__xludf.DUMMYFUNCTION("""COMPUTED_VALUE"""),45632.66666666667)</f>
        <v>45632.66667</v>
      </c>
      <c r="H237" s="1">
        <f>IFERROR(__xludf.DUMMYFUNCTION("""COMPUTED_VALUE"""),1261.14)</f>
        <v>1261.14</v>
      </c>
      <c r="J237" s="2">
        <f>IFERROR(__xludf.DUMMYFUNCTION("""COMPUTED_VALUE"""),45632.66666666667)</f>
        <v>45632.66667</v>
      </c>
      <c r="K237" s="1">
        <f>IFERROR(__xludf.DUMMYFUNCTION("""COMPUTED_VALUE"""),1263.64)</f>
        <v>1263.64</v>
      </c>
      <c r="M237" s="2">
        <f>IFERROR(__xludf.DUMMYFUNCTION("""COMPUTED_VALUE"""),45632.66666666667)</f>
        <v>45632.66667</v>
      </c>
      <c r="N237" s="1">
        <f>IFERROR(__xludf.DUMMYFUNCTION("""COMPUTED_VALUE"""),1.1462125E7)</f>
        <v>11462125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IFERROR(__xludf.DUMMYFUNCTION("""COMPUTED_VALUE"""),1264.03)</f>
        <v>1264.03</v>
      </c>
      <c r="D238" s="2">
        <f>IFERROR(__xludf.DUMMYFUNCTION("""COMPUTED_VALUE"""),45635.66666666667)</f>
        <v>45635.66667</v>
      </c>
      <c r="E238" s="1">
        <f>IFERROR(__xludf.DUMMYFUNCTION("""COMPUTED_VALUE"""),1280.68)</f>
        <v>1280.68</v>
      </c>
      <c r="G238" s="2">
        <f>IFERROR(__xludf.DUMMYFUNCTION("""COMPUTED_VALUE"""),45635.66666666667)</f>
        <v>45635.66667</v>
      </c>
      <c r="H238" s="1">
        <f>IFERROR(__xludf.DUMMYFUNCTION("""COMPUTED_VALUE"""),1262.48)</f>
        <v>1262.48</v>
      </c>
      <c r="J238" s="2">
        <f>IFERROR(__xludf.DUMMYFUNCTION("""COMPUTED_VALUE"""),45635.66666666667)</f>
        <v>45635.66667</v>
      </c>
      <c r="K238" s="1">
        <f>IFERROR(__xludf.DUMMYFUNCTION("""COMPUTED_VALUE"""),1279.49)</f>
        <v>1279.49</v>
      </c>
      <c r="M238" s="2">
        <f>IFERROR(__xludf.DUMMYFUNCTION("""COMPUTED_VALUE"""),45635.66666666667)</f>
        <v>45635.66667</v>
      </c>
      <c r="N238" s="1">
        <f>IFERROR(__xludf.DUMMYFUNCTION("""COMPUTED_VALUE"""),1.08048E7)</f>
        <v>10804800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IFERROR(__xludf.DUMMYFUNCTION("""COMPUTED_VALUE"""),1283.21)</f>
        <v>1283.21</v>
      </c>
      <c r="D239" s="2">
        <f>IFERROR(__xludf.DUMMYFUNCTION("""COMPUTED_VALUE"""),45636.66666666667)</f>
        <v>45636.66667</v>
      </c>
      <c r="E239" s="1">
        <f>IFERROR(__xludf.DUMMYFUNCTION("""COMPUTED_VALUE"""),1294.47)</f>
        <v>1294.47</v>
      </c>
      <c r="G239" s="2">
        <f>IFERROR(__xludf.DUMMYFUNCTION("""COMPUTED_VALUE"""),45636.66666666667)</f>
        <v>45636.66667</v>
      </c>
      <c r="H239" s="1">
        <f>IFERROR(__xludf.DUMMYFUNCTION("""COMPUTED_VALUE"""),1272.94)</f>
        <v>1272.94</v>
      </c>
      <c r="J239" s="2">
        <f>IFERROR(__xludf.DUMMYFUNCTION("""COMPUTED_VALUE"""),45636.66666666667)</f>
        <v>45636.66667</v>
      </c>
      <c r="K239" s="1">
        <f>IFERROR(__xludf.DUMMYFUNCTION("""COMPUTED_VALUE"""),1288.44)</f>
        <v>1288.44</v>
      </c>
      <c r="M239" s="2">
        <f>IFERROR(__xludf.DUMMYFUNCTION("""COMPUTED_VALUE"""),45636.66666666667)</f>
        <v>45636.66667</v>
      </c>
      <c r="N239" s="1">
        <f>IFERROR(__xludf.DUMMYFUNCTION("""COMPUTED_VALUE"""),1.0618646E7)</f>
        <v>10618646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IFERROR(__xludf.DUMMYFUNCTION("""COMPUTED_VALUE"""),1290.64)</f>
        <v>1290.64</v>
      </c>
      <c r="D240" s="2">
        <f>IFERROR(__xludf.DUMMYFUNCTION("""COMPUTED_VALUE"""),45637.66666666667)</f>
        <v>45637.66667</v>
      </c>
      <c r="E240" s="1">
        <f>IFERROR(__xludf.DUMMYFUNCTION("""COMPUTED_VALUE"""),1293.07)</f>
        <v>1293.07</v>
      </c>
      <c r="G240" s="2">
        <f>IFERROR(__xludf.DUMMYFUNCTION("""COMPUTED_VALUE"""),45637.66666666667)</f>
        <v>45637.66667</v>
      </c>
      <c r="H240" s="1">
        <f>IFERROR(__xludf.DUMMYFUNCTION("""COMPUTED_VALUE"""),1282.05)</f>
        <v>1282.05</v>
      </c>
      <c r="J240" s="2">
        <f>IFERROR(__xludf.DUMMYFUNCTION("""COMPUTED_VALUE"""),45637.66666666667)</f>
        <v>45637.66667</v>
      </c>
      <c r="K240" s="1">
        <f>IFERROR(__xludf.DUMMYFUNCTION("""COMPUTED_VALUE"""),1285.0)</f>
        <v>1285</v>
      </c>
      <c r="M240" s="2">
        <f>IFERROR(__xludf.DUMMYFUNCTION("""COMPUTED_VALUE"""),45637.66666666667)</f>
        <v>45637.66667</v>
      </c>
      <c r="N240" s="1">
        <f>IFERROR(__xludf.DUMMYFUNCTION("""COMPUTED_VALUE"""),1.2425547E7)</f>
        <v>12425547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IFERROR(__xludf.DUMMYFUNCTION("""COMPUTED_VALUE"""),1285.33)</f>
        <v>1285.33</v>
      </c>
      <c r="D241" s="2">
        <f>IFERROR(__xludf.DUMMYFUNCTION("""COMPUTED_VALUE"""),45638.66666666667)</f>
        <v>45638.66667</v>
      </c>
      <c r="E241" s="1">
        <f>IFERROR(__xludf.DUMMYFUNCTION("""COMPUTED_VALUE"""),1292.19)</f>
        <v>1292.19</v>
      </c>
      <c r="G241" s="2">
        <f>IFERROR(__xludf.DUMMYFUNCTION("""COMPUTED_VALUE"""),45638.66666666667)</f>
        <v>45638.66667</v>
      </c>
      <c r="H241" s="1">
        <f>IFERROR(__xludf.DUMMYFUNCTION("""COMPUTED_VALUE"""),1271.9)</f>
        <v>1271.9</v>
      </c>
      <c r="J241" s="2">
        <f>IFERROR(__xludf.DUMMYFUNCTION("""COMPUTED_VALUE"""),45638.66666666667)</f>
        <v>45638.66667</v>
      </c>
      <c r="K241" s="1">
        <f>IFERROR(__xludf.DUMMYFUNCTION("""COMPUTED_VALUE"""),1290.97)</f>
        <v>1290.97</v>
      </c>
      <c r="M241" s="2">
        <f>IFERROR(__xludf.DUMMYFUNCTION("""COMPUTED_VALUE"""),45638.66666666667)</f>
        <v>45638.66667</v>
      </c>
      <c r="N241" s="1">
        <f>IFERROR(__xludf.DUMMYFUNCTION("""COMPUTED_VALUE"""),1.0593826E7)</f>
        <v>10593826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IFERROR(__xludf.DUMMYFUNCTION("""COMPUTED_VALUE"""),1290.49)</f>
        <v>1290.49</v>
      </c>
      <c r="D242" s="2">
        <f>IFERROR(__xludf.DUMMYFUNCTION("""COMPUTED_VALUE"""),45639.66666666667)</f>
        <v>45639.66667</v>
      </c>
      <c r="E242" s="1">
        <f>IFERROR(__xludf.DUMMYFUNCTION("""COMPUTED_VALUE"""),1290.49)</f>
        <v>1290.49</v>
      </c>
      <c r="G242" s="2">
        <f>IFERROR(__xludf.DUMMYFUNCTION("""COMPUTED_VALUE"""),45639.66666666667)</f>
        <v>45639.66667</v>
      </c>
      <c r="H242" s="1">
        <f>IFERROR(__xludf.DUMMYFUNCTION("""COMPUTED_VALUE"""),1279.62)</f>
        <v>1279.62</v>
      </c>
      <c r="J242" s="2">
        <f>IFERROR(__xludf.DUMMYFUNCTION("""COMPUTED_VALUE"""),45639.66666666667)</f>
        <v>45639.66667</v>
      </c>
      <c r="K242" s="1">
        <f>IFERROR(__xludf.DUMMYFUNCTION("""COMPUTED_VALUE"""),1285.97)</f>
        <v>1285.97</v>
      </c>
      <c r="M242" s="2">
        <f>IFERROR(__xludf.DUMMYFUNCTION("""COMPUTED_VALUE"""),45639.66666666667)</f>
        <v>45639.66667</v>
      </c>
      <c r="N242" s="1">
        <f>IFERROR(__xludf.DUMMYFUNCTION("""COMPUTED_VALUE"""),8483178.0)</f>
        <v>8483178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IFERROR(__xludf.DUMMYFUNCTION("""COMPUTED_VALUE"""),1285.73)</f>
        <v>1285.73</v>
      </c>
      <c r="D243" s="2">
        <f>IFERROR(__xludf.DUMMYFUNCTION("""COMPUTED_VALUE"""),45642.66666666667)</f>
        <v>45642.66667</v>
      </c>
      <c r="E243" s="1">
        <f>IFERROR(__xludf.DUMMYFUNCTION("""COMPUTED_VALUE"""),1296.78)</f>
        <v>1296.78</v>
      </c>
      <c r="G243" s="2">
        <f>IFERROR(__xludf.DUMMYFUNCTION("""COMPUTED_VALUE"""),45642.66666666667)</f>
        <v>45642.66667</v>
      </c>
      <c r="H243" s="1">
        <f>IFERROR(__xludf.DUMMYFUNCTION("""COMPUTED_VALUE"""),1282.31)</f>
        <v>1282.31</v>
      </c>
      <c r="J243" s="2">
        <f>IFERROR(__xludf.DUMMYFUNCTION("""COMPUTED_VALUE"""),45642.66666666667)</f>
        <v>45642.66667</v>
      </c>
      <c r="K243" s="1">
        <f>IFERROR(__xludf.DUMMYFUNCTION("""COMPUTED_VALUE"""),1282.53)</f>
        <v>1282.53</v>
      </c>
      <c r="M243" s="2">
        <f>IFERROR(__xludf.DUMMYFUNCTION("""COMPUTED_VALUE"""),45642.66666666667)</f>
        <v>45642.66667</v>
      </c>
      <c r="N243" s="1">
        <f>IFERROR(__xludf.DUMMYFUNCTION("""COMPUTED_VALUE"""),9502129.0)</f>
        <v>9502129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IFERROR(__xludf.DUMMYFUNCTION("""COMPUTED_VALUE"""),1281.34)</f>
        <v>1281.34</v>
      </c>
      <c r="D244" s="2">
        <f>IFERROR(__xludf.DUMMYFUNCTION("""COMPUTED_VALUE"""),45643.66666666667)</f>
        <v>45643.66667</v>
      </c>
      <c r="E244" s="1">
        <f>IFERROR(__xludf.DUMMYFUNCTION("""COMPUTED_VALUE"""),1281.34)</f>
        <v>1281.34</v>
      </c>
      <c r="G244" s="2">
        <f>IFERROR(__xludf.DUMMYFUNCTION("""COMPUTED_VALUE"""),45643.66666666667)</f>
        <v>45643.66667</v>
      </c>
      <c r="H244" s="1">
        <f>IFERROR(__xludf.DUMMYFUNCTION("""COMPUTED_VALUE"""),1258.25)</f>
        <v>1258.25</v>
      </c>
      <c r="J244" s="2">
        <f>IFERROR(__xludf.DUMMYFUNCTION("""COMPUTED_VALUE"""),45643.66666666667)</f>
        <v>45643.66667</v>
      </c>
      <c r="K244" s="1">
        <f>IFERROR(__xludf.DUMMYFUNCTION("""COMPUTED_VALUE"""),1264.41)</f>
        <v>1264.41</v>
      </c>
      <c r="M244" s="2">
        <f>IFERROR(__xludf.DUMMYFUNCTION("""COMPUTED_VALUE"""),45643.66666666667)</f>
        <v>45643.66667</v>
      </c>
      <c r="N244" s="1">
        <f>IFERROR(__xludf.DUMMYFUNCTION("""COMPUTED_VALUE"""),9851311.0)</f>
        <v>9851311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IFERROR(__xludf.DUMMYFUNCTION("""COMPUTED_VALUE"""),1264.56)</f>
        <v>1264.56</v>
      </c>
      <c r="D245" s="2">
        <f>IFERROR(__xludf.DUMMYFUNCTION("""COMPUTED_VALUE"""),45644.66666666667)</f>
        <v>45644.66667</v>
      </c>
      <c r="E245" s="1">
        <f>IFERROR(__xludf.DUMMYFUNCTION("""COMPUTED_VALUE"""),1269.39)</f>
        <v>1269.39</v>
      </c>
      <c r="G245" s="2">
        <f>IFERROR(__xludf.DUMMYFUNCTION("""COMPUTED_VALUE"""),45644.66666666667)</f>
        <v>45644.66667</v>
      </c>
      <c r="H245" s="1">
        <f>IFERROR(__xludf.DUMMYFUNCTION("""COMPUTED_VALUE"""),1235.61)</f>
        <v>1235.61</v>
      </c>
      <c r="J245" s="2">
        <f>IFERROR(__xludf.DUMMYFUNCTION("""COMPUTED_VALUE"""),45644.66666666667)</f>
        <v>45644.66667</v>
      </c>
      <c r="K245" s="1">
        <f>IFERROR(__xludf.DUMMYFUNCTION("""COMPUTED_VALUE"""),1236.17)</f>
        <v>1236.17</v>
      </c>
      <c r="M245" s="2">
        <f>IFERROR(__xludf.DUMMYFUNCTION("""COMPUTED_VALUE"""),45644.66666666667)</f>
        <v>45644.66667</v>
      </c>
      <c r="N245" s="1">
        <f>IFERROR(__xludf.DUMMYFUNCTION("""COMPUTED_VALUE"""),1.0691787E7)</f>
        <v>10691787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IFERROR(__xludf.DUMMYFUNCTION("""COMPUTED_VALUE"""),1239.57)</f>
        <v>1239.57</v>
      </c>
      <c r="D246" s="2">
        <f>IFERROR(__xludf.DUMMYFUNCTION("""COMPUTED_VALUE"""),45645.66666666667)</f>
        <v>45645.66667</v>
      </c>
      <c r="E246" s="1">
        <f>IFERROR(__xludf.DUMMYFUNCTION("""COMPUTED_VALUE"""),1248.63)</f>
        <v>1248.63</v>
      </c>
      <c r="G246" s="2">
        <f>IFERROR(__xludf.DUMMYFUNCTION("""COMPUTED_VALUE"""),45645.66666666667)</f>
        <v>45645.66667</v>
      </c>
      <c r="H246" s="1">
        <f>IFERROR(__xludf.DUMMYFUNCTION("""COMPUTED_VALUE"""),1225.85)</f>
        <v>1225.85</v>
      </c>
      <c r="J246" s="2">
        <f>IFERROR(__xludf.DUMMYFUNCTION("""COMPUTED_VALUE"""),45645.66666666667)</f>
        <v>45645.66667</v>
      </c>
      <c r="K246" s="1">
        <f>IFERROR(__xludf.DUMMYFUNCTION("""COMPUTED_VALUE"""),1230.07)</f>
        <v>1230.07</v>
      </c>
      <c r="M246" s="2">
        <f>IFERROR(__xludf.DUMMYFUNCTION("""COMPUTED_VALUE"""),45645.66666666667)</f>
        <v>45645.66667</v>
      </c>
      <c r="N246" s="1">
        <f>IFERROR(__xludf.DUMMYFUNCTION("""COMPUTED_VALUE"""),1.5496492E7)</f>
        <v>15496492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IFERROR(__xludf.DUMMYFUNCTION("""COMPUTED_VALUE"""),1257.41)</f>
        <v>1257.41</v>
      </c>
      <c r="D247" s="2">
        <f>IFERROR(__xludf.DUMMYFUNCTION("""COMPUTED_VALUE"""),45646.66666666667)</f>
        <v>45646.66667</v>
      </c>
      <c r="E247" s="1">
        <f>IFERROR(__xludf.DUMMYFUNCTION("""COMPUTED_VALUE"""),1263.17)</f>
        <v>1263.17</v>
      </c>
      <c r="G247" s="2">
        <f>IFERROR(__xludf.DUMMYFUNCTION("""COMPUTED_VALUE"""),45646.66666666667)</f>
        <v>45646.66667</v>
      </c>
      <c r="H247" s="1">
        <f>IFERROR(__xludf.DUMMYFUNCTION("""COMPUTED_VALUE"""),1217.47)</f>
        <v>1217.47</v>
      </c>
      <c r="J247" s="2">
        <f>IFERROR(__xludf.DUMMYFUNCTION("""COMPUTED_VALUE"""),45646.66666666667)</f>
        <v>45646.66667</v>
      </c>
      <c r="K247" s="1">
        <f>IFERROR(__xludf.DUMMYFUNCTION("""COMPUTED_VALUE"""),1242.24)</f>
        <v>1242.24</v>
      </c>
      <c r="M247" s="2">
        <f>IFERROR(__xludf.DUMMYFUNCTION("""COMPUTED_VALUE"""),45646.66666666667)</f>
        <v>45646.66667</v>
      </c>
      <c r="N247" s="1">
        <f>IFERROR(__xludf.DUMMYFUNCTION("""COMPUTED_VALUE"""),3.0319161E7)</f>
        <v>30319161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IFERROR(__xludf.DUMMYFUNCTION("""COMPUTED_VALUE"""),1240.46)</f>
        <v>1240.46</v>
      </c>
      <c r="D248" s="2">
        <f>IFERROR(__xludf.DUMMYFUNCTION("""COMPUTED_VALUE"""),45649.66666666667)</f>
        <v>45649.66667</v>
      </c>
      <c r="E248" s="1">
        <f>IFERROR(__xludf.DUMMYFUNCTION("""COMPUTED_VALUE"""),1240.46)</f>
        <v>1240.46</v>
      </c>
      <c r="G248" s="2">
        <f>IFERROR(__xludf.DUMMYFUNCTION("""COMPUTED_VALUE"""),45649.66666666667)</f>
        <v>45649.66667</v>
      </c>
      <c r="H248" s="1">
        <f>IFERROR(__xludf.DUMMYFUNCTION("""COMPUTED_VALUE"""),1217.17)</f>
        <v>1217.17</v>
      </c>
      <c r="J248" s="2">
        <f>IFERROR(__xludf.DUMMYFUNCTION("""COMPUTED_VALUE"""),45649.66666666667)</f>
        <v>45649.66667</v>
      </c>
      <c r="K248" s="1">
        <f>IFERROR(__xludf.DUMMYFUNCTION("""COMPUTED_VALUE"""),1231.35)</f>
        <v>1231.35</v>
      </c>
      <c r="M248" s="2">
        <f>IFERROR(__xludf.DUMMYFUNCTION("""COMPUTED_VALUE"""),45649.66666666667)</f>
        <v>45649.66667</v>
      </c>
      <c r="N248" s="1">
        <f>IFERROR(__xludf.DUMMYFUNCTION("""COMPUTED_VALUE"""),1.0811332E7)</f>
        <v>10811332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IFERROR(__xludf.DUMMYFUNCTION("""COMPUTED_VALUE"""),1228.85)</f>
        <v>1228.85</v>
      </c>
      <c r="D249" s="2">
        <f>IFERROR(__xludf.DUMMYFUNCTION("""COMPUTED_VALUE"""),45650.54166666667)</f>
        <v>45650.54167</v>
      </c>
      <c r="E249" s="1">
        <f>IFERROR(__xludf.DUMMYFUNCTION("""COMPUTED_VALUE"""),1240.11)</f>
        <v>1240.11</v>
      </c>
      <c r="G249" s="2">
        <f>IFERROR(__xludf.DUMMYFUNCTION("""COMPUTED_VALUE"""),45650.54166666667)</f>
        <v>45650.54167</v>
      </c>
      <c r="H249" s="1">
        <f>IFERROR(__xludf.DUMMYFUNCTION("""COMPUTED_VALUE"""),1222.43)</f>
        <v>1222.43</v>
      </c>
      <c r="J249" s="2">
        <f>IFERROR(__xludf.DUMMYFUNCTION("""COMPUTED_VALUE"""),45650.54166666667)</f>
        <v>45650.54167</v>
      </c>
      <c r="K249" s="1">
        <f>IFERROR(__xludf.DUMMYFUNCTION("""COMPUTED_VALUE"""),1239.17)</f>
        <v>1239.17</v>
      </c>
      <c r="M249" s="2">
        <f>IFERROR(__xludf.DUMMYFUNCTION("""COMPUTED_VALUE"""),45650.54166666667)</f>
        <v>45650.54167</v>
      </c>
      <c r="N249" s="1">
        <f>IFERROR(__xludf.DUMMYFUNCTION("""COMPUTED_VALUE"""),4055719.0)</f>
        <v>4055719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IFERROR(__xludf.DUMMYFUNCTION("""COMPUTED_VALUE"""),1236.49)</f>
        <v>1236.49</v>
      </c>
      <c r="D250" s="2">
        <f>IFERROR(__xludf.DUMMYFUNCTION("""COMPUTED_VALUE"""),45652.66666666667)</f>
        <v>45652.66667</v>
      </c>
      <c r="E250" s="1">
        <f>IFERROR(__xludf.DUMMYFUNCTION("""COMPUTED_VALUE"""),1254.23)</f>
        <v>1254.23</v>
      </c>
      <c r="G250" s="2">
        <f>IFERROR(__xludf.DUMMYFUNCTION("""COMPUTED_VALUE"""),45652.66666666667)</f>
        <v>45652.66667</v>
      </c>
      <c r="H250" s="1">
        <f>IFERROR(__xludf.DUMMYFUNCTION("""COMPUTED_VALUE"""),1233.07)</f>
        <v>1233.07</v>
      </c>
      <c r="J250" s="2">
        <f>IFERROR(__xludf.DUMMYFUNCTION("""COMPUTED_VALUE"""),45652.66666666667)</f>
        <v>45652.66667</v>
      </c>
      <c r="K250" s="1">
        <f>IFERROR(__xludf.DUMMYFUNCTION("""COMPUTED_VALUE"""),1250.38)</f>
        <v>1250.38</v>
      </c>
      <c r="M250" s="2">
        <f>IFERROR(__xludf.DUMMYFUNCTION("""COMPUTED_VALUE"""),45652.66666666667)</f>
        <v>45652.66667</v>
      </c>
      <c r="N250" s="1">
        <f>IFERROR(__xludf.DUMMYFUNCTION("""COMPUTED_VALUE"""),7500652.0)</f>
        <v>7500652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IFERROR(__xludf.DUMMYFUNCTION("""COMPUTED_VALUE"""),1244.66)</f>
        <v>1244.66</v>
      </c>
      <c r="D251" s="2">
        <f>IFERROR(__xludf.DUMMYFUNCTION("""COMPUTED_VALUE"""),45653.66666666667)</f>
        <v>45653.66667</v>
      </c>
      <c r="E251" s="1">
        <f>IFERROR(__xludf.DUMMYFUNCTION("""COMPUTED_VALUE"""),1257.47)</f>
        <v>1257.47</v>
      </c>
      <c r="G251" s="2">
        <f>IFERROR(__xludf.DUMMYFUNCTION("""COMPUTED_VALUE"""),45653.66666666667)</f>
        <v>45653.66667</v>
      </c>
      <c r="H251" s="1">
        <f>IFERROR(__xludf.DUMMYFUNCTION("""COMPUTED_VALUE"""),1243.02)</f>
        <v>1243.02</v>
      </c>
      <c r="J251" s="2">
        <f>IFERROR(__xludf.DUMMYFUNCTION("""COMPUTED_VALUE"""),45653.66666666667)</f>
        <v>45653.66667</v>
      </c>
      <c r="K251" s="1">
        <f>IFERROR(__xludf.DUMMYFUNCTION("""COMPUTED_VALUE"""),1251.51)</f>
        <v>1251.51</v>
      </c>
      <c r="M251" s="2">
        <f>IFERROR(__xludf.DUMMYFUNCTION("""COMPUTED_VALUE"""),45653.66666666667)</f>
        <v>45653.66667</v>
      </c>
      <c r="N251" s="1">
        <f>IFERROR(__xludf.DUMMYFUNCTION("""COMPUTED_VALUE"""),7123999.0)</f>
        <v>7123999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IFERROR(__xludf.DUMMYFUNCTION("""COMPUTED_VALUE"""),1251.14)</f>
        <v>1251.14</v>
      </c>
      <c r="D252" s="2">
        <f>IFERROR(__xludf.DUMMYFUNCTION("""COMPUTED_VALUE"""),45656.66666666667)</f>
        <v>45656.66667</v>
      </c>
      <c r="E252" s="1">
        <f>IFERROR(__xludf.DUMMYFUNCTION("""COMPUTED_VALUE"""),1252.51)</f>
        <v>1252.51</v>
      </c>
      <c r="G252" s="2">
        <f>IFERROR(__xludf.DUMMYFUNCTION("""COMPUTED_VALUE"""),45656.66666666667)</f>
        <v>45656.66667</v>
      </c>
      <c r="H252" s="1">
        <f>IFERROR(__xludf.DUMMYFUNCTION("""COMPUTED_VALUE"""),1232.76)</f>
        <v>1232.76</v>
      </c>
      <c r="J252" s="2">
        <f>IFERROR(__xludf.DUMMYFUNCTION("""COMPUTED_VALUE"""),45656.66666666667)</f>
        <v>45656.66667</v>
      </c>
      <c r="K252" s="1">
        <f>IFERROR(__xludf.DUMMYFUNCTION("""COMPUTED_VALUE"""),1247.32)</f>
        <v>1247.32</v>
      </c>
      <c r="M252" s="2">
        <f>IFERROR(__xludf.DUMMYFUNCTION("""COMPUTED_VALUE"""),45656.66666666667)</f>
        <v>45656.66667</v>
      </c>
      <c r="N252" s="1">
        <f>IFERROR(__xludf.DUMMYFUNCTION("""COMPUTED_VALUE"""),7772882.0)</f>
        <v>7772882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IFERROR(__xludf.DUMMYFUNCTION("""COMPUTED_VALUE"""),1249.34)</f>
        <v>1249.34</v>
      </c>
      <c r="D253" s="2">
        <f>IFERROR(__xludf.DUMMYFUNCTION("""COMPUTED_VALUE"""),45657.66666666667)</f>
        <v>45657.66667</v>
      </c>
      <c r="E253" s="1">
        <f>IFERROR(__xludf.DUMMYFUNCTION("""COMPUTED_VALUE"""),1257.15)</f>
        <v>1257.15</v>
      </c>
      <c r="G253" s="2">
        <f>IFERROR(__xludf.DUMMYFUNCTION("""COMPUTED_VALUE"""),45657.66666666667)</f>
        <v>45657.66667</v>
      </c>
      <c r="H253" s="1">
        <f>IFERROR(__xludf.DUMMYFUNCTION("""COMPUTED_VALUE"""),1246.0)</f>
        <v>1246</v>
      </c>
      <c r="J253" s="2">
        <f>IFERROR(__xludf.DUMMYFUNCTION("""COMPUTED_VALUE"""),45657.66666666667)</f>
        <v>45657.66667</v>
      </c>
      <c r="K253" s="1">
        <f>IFERROR(__xludf.DUMMYFUNCTION("""COMPUTED_VALUE"""),1252.41)</f>
        <v>1252.41</v>
      </c>
      <c r="M253" s="2">
        <f>IFERROR(__xludf.DUMMYFUNCTION("""COMPUTED_VALUE"""),45657.66666666667)</f>
        <v>45657.66667</v>
      </c>
      <c r="N253" s="1">
        <f>IFERROR(__xludf.DUMMYFUNCTION("""COMPUTED_VALUE"""),7533113.0)</f>
        <v>7533113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IFERROR(__xludf.DUMMYFUNCTION("""COMPUTED_VALUE"""),1252.87)</f>
        <v>1252.87</v>
      </c>
      <c r="D254" s="2">
        <f>IFERROR(__xludf.DUMMYFUNCTION("""COMPUTED_VALUE"""),45659.66666666667)</f>
        <v>45659.66667</v>
      </c>
      <c r="E254" s="1">
        <f>IFERROR(__xludf.DUMMYFUNCTION("""COMPUTED_VALUE"""),1259.68)</f>
        <v>1259.68</v>
      </c>
      <c r="G254" s="2">
        <f>IFERROR(__xludf.DUMMYFUNCTION("""COMPUTED_VALUE"""),45659.66666666667)</f>
        <v>45659.66667</v>
      </c>
      <c r="H254" s="1">
        <f>IFERROR(__xludf.DUMMYFUNCTION("""COMPUTED_VALUE"""),1225.64)</f>
        <v>1225.64</v>
      </c>
      <c r="J254" s="2">
        <f>IFERROR(__xludf.DUMMYFUNCTION("""COMPUTED_VALUE"""),45659.66666666667)</f>
        <v>45659.66667</v>
      </c>
      <c r="K254" s="1">
        <f>IFERROR(__xludf.DUMMYFUNCTION("""COMPUTED_VALUE"""),1229.57)</f>
        <v>1229.57</v>
      </c>
      <c r="M254" s="2">
        <f>IFERROR(__xludf.DUMMYFUNCTION("""COMPUTED_VALUE"""),45659.66666666667)</f>
        <v>45659.66667</v>
      </c>
      <c r="N254" s="1">
        <f>IFERROR(__xludf.DUMMYFUNCTION("""COMPUTED_VALUE"""),6797565.0)</f>
        <v>6797565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IFERROR(__xludf.DUMMYFUNCTION("""COMPUTED_VALUE"""),1230.22)</f>
        <v>1230.22</v>
      </c>
      <c r="D255" s="2">
        <f>IFERROR(__xludf.DUMMYFUNCTION("""COMPUTED_VALUE"""),45660.66666666667)</f>
        <v>45660.66667</v>
      </c>
      <c r="E255" s="1">
        <f>IFERROR(__xludf.DUMMYFUNCTION("""COMPUTED_VALUE"""),1235.2)</f>
        <v>1235.2</v>
      </c>
      <c r="G255" s="2">
        <f>IFERROR(__xludf.DUMMYFUNCTION("""COMPUTED_VALUE"""),45660.66666666667)</f>
        <v>45660.66667</v>
      </c>
      <c r="H255" s="1">
        <f>IFERROR(__xludf.DUMMYFUNCTION("""COMPUTED_VALUE"""),1220.2)</f>
        <v>1220.2</v>
      </c>
      <c r="J255" s="2">
        <f>IFERROR(__xludf.DUMMYFUNCTION("""COMPUTED_VALUE"""),45660.66666666667)</f>
        <v>45660.66667</v>
      </c>
      <c r="K255" s="1">
        <f>IFERROR(__xludf.DUMMYFUNCTION("""COMPUTED_VALUE"""),1232.51)</f>
        <v>1232.51</v>
      </c>
      <c r="M255" s="2">
        <f>IFERROR(__xludf.DUMMYFUNCTION("""COMPUTED_VALUE"""),45660.66666666667)</f>
        <v>45660.66667</v>
      </c>
      <c r="N255" s="1">
        <f>IFERROR(__xludf.DUMMYFUNCTION("""COMPUTED_VALUE"""),7211609.0)</f>
        <v>7211609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IFERROR(__xludf.DUMMYFUNCTION("""COMPUTED_VALUE"""),1232.78)</f>
        <v>1232.78</v>
      </c>
      <c r="D256" s="2">
        <f>IFERROR(__xludf.DUMMYFUNCTION("""COMPUTED_VALUE"""),45663.66666666667)</f>
        <v>45663.66667</v>
      </c>
      <c r="E256" s="1">
        <f>IFERROR(__xludf.DUMMYFUNCTION("""COMPUTED_VALUE"""),1245.95)</f>
        <v>1245.95</v>
      </c>
      <c r="G256" s="2">
        <f>IFERROR(__xludf.DUMMYFUNCTION("""COMPUTED_VALUE"""),45663.66666666667)</f>
        <v>45663.66667</v>
      </c>
      <c r="H256" s="1">
        <f>IFERROR(__xludf.DUMMYFUNCTION("""COMPUTED_VALUE"""),1231.02)</f>
        <v>1231.02</v>
      </c>
      <c r="J256" s="2">
        <f>IFERROR(__xludf.DUMMYFUNCTION("""COMPUTED_VALUE"""),45663.66666666667)</f>
        <v>45663.66667</v>
      </c>
      <c r="K256" s="1">
        <f>IFERROR(__xludf.DUMMYFUNCTION("""COMPUTED_VALUE"""),1233.68)</f>
        <v>1233.68</v>
      </c>
      <c r="M256" s="2">
        <f>IFERROR(__xludf.DUMMYFUNCTION("""COMPUTED_VALUE"""),45663.66666666667)</f>
        <v>45663.66667</v>
      </c>
      <c r="N256" s="1">
        <f>IFERROR(__xludf.DUMMYFUNCTION("""COMPUTED_VALUE"""),1.0255491E7)</f>
        <v>10255491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IFERROR(__xludf.DUMMYFUNCTION("""COMPUTED_VALUE"""),1235.24)</f>
        <v>1235.24</v>
      </c>
      <c r="D257" s="2">
        <f>IFERROR(__xludf.DUMMYFUNCTION("""COMPUTED_VALUE"""),45664.66666666667)</f>
        <v>45664.66667</v>
      </c>
      <c r="E257" s="1">
        <f>IFERROR(__xludf.DUMMYFUNCTION("""COMPUTED_VALUE"""),1256.17)</f>
        <v>1256.17</v>
      </c>
      <c r="G257" s="2">
        <f>IFERROR(__xludf.DUMMYFUNCTION("""COMPUTED_VALUE"""),45664.66666666667)</f>
        <v>45664.66667</v>
      </c>
      <c r="H257" s="1">
        <f>IFERROR(__xludf.DUMMYFUNCTION("""COMPUTED_VALUE"""),1235.24)</f>
        <v>1235.24</v>
      </c>
      <c r="J257" s="2">
        <f>IFERROR(__xludf.DUMMYFUNCTION("""COMPUTED_VALUE"""),45664.66666666667)</f>
        <v>45664.66667</v>
      </c>
      <c r="K257" s="1">
        <f>IFERROR(__xludf.DUMMYFUNCTION("""COMPUTED_VALUE"""),1240.29)</f>
        <v>1240.29</v>
      </c>
      <c r="M257" s="2">
        <f>IFERROR(__xludf.DUMMYFUNCTION("""COMPUTED_VALUE"""),45664.66666666667)</f>
        <v>45664.66667</v>
      </c>
      <c r="N257" s="1">
        <f>IFERROR(__xludf.DUMMYFUNCTION("""COMPUTED_VALUE"""),8245955.0)</f>
        <v>8245955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IFERROR(__xludf.DUMMYFUNCTION("""COMPUTED_VALUE"""),1240.72)</f>
        <v>1240.72</v>
      </c>
      <c r="D258" s="2">
        <f>IFERROR(__xludf.DUMMYFUNCTION("""COMPUTED_VALUE"""),45665.66666666667)</f>
        <v>45665.66667</v>
      </c>
      <c r="E258" s="1">
        <f>IFERROR(__xludf.DUMMYFUNCTION("""COMPUTED_VALUE"""),1250.65)</f>
        <v>1250.65</v>
      </c>
      <c r="G258" s="2">
        <f>IFERROR(__xludf.DUMMYFUNCTION("""COMPUTED_VALUE"""),45665.66666666667)</f>
        <v>45665.66667</v>
      </c>
      <c r="H258" s="1">
        <f>IFERROR(__xludf.DUMMYFUNCTION("""COMPUTED_VALUE"""),1238.45)</f>
        <v>1238.45</v>
      </c>
      <c r="J258" s="2">
        <f>IFERROR(__xludf.DUMMYFUNCTION("""COMPUTED_VALUE"""),45665.66666666667)</f>
        <v>45665.66667</v>
      </c>
      <c r="K258" s="1">
        <f>IFERROR(__xludf.DUMMYFUNCTION("""COMPUTED_VALUE"""),1249.17)</f>
        <v>1249.17</v>
      </c>
      <c r="M258" s="2">
        <f>IFERROR(__xludf.DUMMYFUNCTION("""COMPUTED_VALUE"""),45665.66666666667)</f>
        <v>45665.66667</v>
      </c>
      <c r="N258" s="1">
        <f>IFERROR(__xludf.DUMMYFUNCTION("""COMPUTED_VALUE"""),1.0113771E7)</f>
        <v>10113771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IFERROR(__xludf.DUMMYFUNCTION("""COMPUTED_VALUE"""),1248.34)</f>
        <v>1248.34</v>
      </c>
      <c r="D259" s="2">
        <f>IFERROR(__xludf.DUMMYFUNCTION("""COMPUTED_VALUE"""),45667.66666666667)</f>
        <v>45667.66667</v>
      </c>
      <c r="E259" s="1">
        <f>IFERROR(__xludf.DUMMYFUNCTION("""COMPUTED_VALUE"""),1248.34)</f>
        <v>1248.34</v>
      </c>
      <c r="G259" s="2">
        <f>IFERROR(__xludf.DUMMYFUNCTION("""COMPUTED_VALUE"""),45667.66666666667)</f>
        <v>45667.66667</v>
      </c>
      <c r="H259" s="1">
        <f>IFERROR(__xludf.DUMMYFUNCTION("""COMPUTED_VALUE"""),1218.69)</f>
        <v>1218.69</v>
      </c>
      <c r="J259" s="2">
        <f>IFERROR(__xludf.DUMMYFUNCTION("""COMPUTED_VALUE"""),45667.66666666667)</f>
        <v>45667.66667</v>
      </c>
      <c r="K259" s="1">
        <f>IFERROR(__xludf.DUMMYFUNCTION("""COMPUTED_VALUE"""),1219.57)</f>
        <v>1219.57</v>
      </c>
      <c r="M259" s="2">
        <f>IFERROR(__xludf.DUMMYFUNCTION("""COMPUTED_VALUE"""),45667.66666666667)</f>
        <v>45667.66667</v>
      </c>
      <c r="N259" s="1">
        <f>IFERROR(__xludf.DUMMYFUNCTION("""COMPUTED_VALUE"""),1.1216167E7)</f>
        <v>11216167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IFERROR(__xludf.DUMMYFUNCTION("""COMPUTED_VALUE"""),1216.48)</f>
        <v>1216.48</v>
      </c>
      <c r="D260" s="2">
        <f>IFERROR(__xludf.DUMMYFUNCTION("""COMPUTED_VALUE"""),45670.66666666667)</f>
        <v>45670.66667</v>
      </c>
      <c r="E260" s="1">
        <f>IFERROR(__xludf.DUMMYFUNCTION("""COMPUTED_VALUE"""),1237.54)</f>
        <v>1237.54</v>
      </c>
      <c r="G260" s="2">
        <f>IFERROR(__xludf.DUMMYFUNCTION("""COMPUTED_VALUE"""),45670.66666666667)</f>
        <v>45670.66667</v>
      </c>
      <c r="H260" s="1">
        <f>IFERROR(__xludf.DUMMYFUNCTION("""COMPUTED_VALUE"""),1208.1)</f>
        <v>1208.1</v>
      </c>
      <c r="J260" s="2">
        <f>IFERROR(__xludf.DUMMYFUNCTION("""COMPUTED_VALUE"""),45670.66666666667)</f>
        <v>45670.66667</v>
      </c>
      <c r="K260" s="1">
        <f>IFERROR(__xludf.DUMMYFUNCTION("""COMPUTED_VALUE"""),1236.56)</f>
        <v>1236.56</v>
      </c>
      <c r="M260" s="2">
        <f>IFERROR(__xludf.DUMMYFUNCTION("""COMPUTED_VALUE"""),45670.66666666667)</f>
        <v>45670.66667</v>
      </c>
      <c r="N260" s="1">
        <f>IFERROR(__xludf.DUMMYFUNCTION("""COMPUTED_VALUE"""),1.140075E7)</f>
        <v>11400750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IFERROR(__xludf.DUMMYFUNCTION("""COMPUTED_VALUE"""),1238.13)</f>
        <v>1238.13</v>
      </c>
      <c r="D261" s="2">
        <f>IFERROR(__xludf.DUMMYFUNCTION("""COMPUTED_VALUE"""),45671.66666666667)</f>
        <v>45671.66667</v>
      </c>
      <c r="E261" s="1">
        <f>IFERROR(__xludf.DUMMYFUNCTION("""COMPUTED_VALUE"""),1245.97)</f>
        <v>1245.97</v>
      </c>
      <c r="G261" s="2">
        <f>IFERROR(__xludf.DUMMYFUNCTION("""COMPUTED_VALUE"""),45671.66666666667)</f>
        <v>45671.66667</v>
      </c>
      <c r="H261" s="1">
        <f>IFERROR(__xludf.DUMMYFUNCTION("""COMPUTED_VALUE"""),1235.64)</f>
        <v>1235.64</v>
      </c>
      <c r="J261" s="2">
        <f>IFERROR(__xludf.DUMMYFUNCTION("""COMPUTED_VALUE"""),45671.66666666667)</f>
        <v>45671.66667</v>
      </c>
      <c r="K261" s="1">
        <f>IFERROR(__xludf.DUMMYFUNCTION("""COMPUTED_VALUE"""),1245.71)</f>
        <v>1245.71</v>
      </c>
      <c r="M261" s="2">
        <f>IFERROR(__xludf.DUMMYFUNCTION("""COMPUTED_VALUE"""),45671.66666666667)</f>
        <v>45671.66667</v>
      </c>
      <c r="N261" s="1">
        <f>IFERROR(__xludf.DUMMYFUNCTION("""COMPUTED_VALUE"""),8250747.0)</f>
        <v>8250747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IFERROR(__xludf.DUMMYFUNCTION("""COMPUTED_VALUE"""),1247.5)</f>
        <v>1247.5</v>
      </c>
      <c r="D262" s="2">
        <f>IFERROR(__xludf.DUMMYFUNCTION("""COMPUTED_VALUE"""),45672.66666666667)</f>
        <v>45672.66667</v>
      </c>
      <c r="E262" s="1">
        <f>IFERROR(__xludf.DUMMYFUNCTION("""COMPUTED_VALUE"""),1263.61)</f>
        <v>1263.61</v>
      </c>
      <c r="G262" s="2">
        <f>IFERROR(__xludf.DUMMYFUNCTION("""COMPUTED_VALUE"""),45672.66666666667)</f>
        <v>45672.66667</v>
      </c>
      <c r="H262" s="1">
        <f>IFERROR(__xludf.DUMMYFUNCTION("""COMPUTED_VALUE"""),1247.5)</f>
        <v>1247.5</v>
      </c>
      <c r="J262" s="2">
        <f>IFERROR(__xludf.DUMMYFUNCTION("""COMPUTED_VALUE"""),45672.66666666667)</f>
        <v>45672.66667</v>
      </c>
      <c r="K262" s="1">
        <f>IFERROR(__xludf.DUMMYFUNCTION("""COMPUTED_VALUE"""),1253.53)</f>
        <v>1253.53</v>
      </c>
      <c r="M262" s="2">
        <f>IFERROR(__xludf.DUMMYFUNCTION("""COMPUTED_VALUE"""),45672.66666666667)</f>
        <v>45672.66667</v>
      </c>
      <c r="N262" s="1">
        <f>IFERROR(__xludf.DUMMYFUNCTION("""COMPUTED_VALUE"""),9786730.0)</f>
        <v>9786730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IFERROR(__xludf.DUMMYFUNCTION("""COMPUTED_VALUE"""),1263.3)</f>
        <v>1263.3</v>
      </c>
      <c r="D263" s="2">
        <f>IFERROR(__xludf.DUMMYFUNCTION("""COMPUTED_VALUE"""),45673.66666666667)</f>
        <v>45673.66667</v>
      </c>
      <c r="E263" s="1">
        <f>IFERROR(__xludf.DUMMYFUNCTION("""COMPUTED_VALUE"""),1270.62)</f>
        <v>1270.62</v>
      </c>
      <c r="G263" s="2">
        <f>IFERROR(__xludf.DUMMYFUNCTION("""COMPUTED_VALUE"""),45673.66666666667)</f>
        <v>45673.66667</v>
      </c>
      <c r="H263" s="1">
        <f>IFERROR(__xludf.DUMMYFUNCTION("""COMPUTED_VALUE"""),1256.81)</f>
        <v>1256.81</v>
      </c>
      <c r="J263" s="2">
        <f>IFERROR(__xludf.DUMMYFUNCTION("""COMPUTED_VALUE"""),45673.66666666667)</f>
        <v>45673.66667</v>
      </c>
      <c r="K263" s="1">
        <f>IFERROR(__xludf.DUMMYFUNCTION("""COMPUTED_VALUE"""),1265.77)</f>
        <v>1265.77</v>
      </c>
      <c r="M263" s="2">
        <f>IFERROR(__xludf.DUMMYFUNCTION("""COMPUTED_VALUE"""),45673.66666666667)</f>
        <v>45673.66667</v>
      </c>
      <c r="N263" s="1">
        <f>IFERROR(__xludf.DUMMYFUNCTION("""COMPUTED_VALUE"""),1.0060862E7)</f>
        <v>10060862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IFERROR(__xludf.DUMMYFUNCTION("""COMPUTED_VALUE"""),1265.36)</f>
        <v>1265.36</v>
      </c>
      <c r="D264" s="2">
        <f>IFERROR(__xludf.DUMMYFUNCTION("""COMPUTED_VALUE"""),45674.66666666667)</f>
        <v>45674.66667</v>
      </c>
      <c r="E264" s="1">
        <f>IFERROR(__xludf.DUMMYFUNCTION("""COMPUTED_VALUE"""),1268.36)</f>
        <v>1268.36</v>
      </c>
      <c r="G264" s="2">
        <f>IFERROR(__xludf.DUMMYFUNCTION("""COMPUTED_VALUE"""),45674.66666666667)</f>
        <v>45674.66667</v>
      </c>
      <c r="H264" s="1">
        <f>IFERROR(__xludf.DUMMYFUNCTION("""COMPUTED_VALUE"""),1259.1)</f>
        <v>1259.1</v>
      </c>
      <c r="J264" s="2">
        <f>IFERROR(__xludf.DUMMYFUNCTION("""COMPUTED_VALUE"""),45674.66666666667)</f>
        <v>45674.66667</v>
      </c>
      <c r="K264" s="1">
        <f>IFERROR(__xludf.DUMMYFUNCTION("""COMPUTED_VALUE"""),1260.93)</f>
        <v>1260.93</v>
      </c>
      <c r="M264" s="2">
        <f>IFERROR(__xludf.DUMMYFUNCTION("""COMPUTED_VALUE"""),45674.66666666667)</f>
        <v>45674.66667</v>
      </c>
      <c r="N264" s="1">
        <f>IFERROR(__xludf.DUMMYFUNCTION("""COMPUTED_VALUE"""),9546752.0)</f>
        <v>9546752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IFERROR(__xludf.DUMMYFUNCTION("""COMPUTED_VALUE"""),1261.07)</f>
        <v>1261.07</v>
      </c>
      <c r="D265" s="2">
        <f>IFERROR(__xludf.DUMMYFUNCTION("""COMPUTED_VALUE"""),45678.66666666667)</f>
        <v>45678.66667</v>
      </c>
      <c r="E265" s="1">
        <f>IFERROR(__xludf.DUMMYFUNCTION("""COMPUTED_VALUE"""),1282.48)</f>
        <v>1282.48</v>
      </c>
      <c r="G265" s="2">
        <f>IFERROR(__xludf.DUMMYFUNCTION("""COMPUTED_VALUE"""),45678.66666666667)</f>
        <v>45678.66667</v>
      </c>
      <c r="H265" s="1">
        <f>IFERROR(__xludf.DUMMYFUNCTION("""COMPUTED_VALUE"""),1261.07)</f>
        <v>1261.07</v>
      </c>
      <c r="J265" s="2">
        <f>IFERROR(__xludf.DUMMYFUNCTION("""COMPUTED_VALUE"""),45678.66666666667)</f>
        <v>45678.66667</v>
      </c>
      <c r="K265" s="1">
        <f>IFERROR(__xludf.DUMMYFUNCTION("""COMPUTED_VALUE"""),1281.58)</f>
        <v>1281.58</v>
      </c>
      <c r="M265" s="2">
        <f>IFERROR(__xludf.DUMMYFUNCTION("""COMPUTED_VALUE"""),45678.66666666667)</f>
        <v>45678.66667</v>
      </c>
      <c r="N265" s="1">
        <f>IFERROR(__xludf.DUMMYFUNCTION("""COMPUTED_VALUE"""),1.0177944E7)</f>
        <v>10177944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IFERROR(__xludf.DUMMYFUNCTION("""COMPUTED_VALUE"""),1278.04)</f>
        <v>1278.04</v>
      </c>
      <c r="D266" s="2">
        <f>IFERROR(__xludf.DUMMYFUNCTION("""COMPUTED_VALUE"""),45679.66666666667)</f>
        <v>45679.66667</v>
      </c>
      <c r="E266" s="1">
        <f>IFERROR(__xludf.DUMMYFUNCTION("""COMPUTED_VALUE"""),1282.67)</f>
        <v>1282.67</v>
      </c>
      <c r="G266" s="2">
        <f>IFERROR(__xludf.DUMMYFUNCTION("""COMPUTED_VALUE"""),45679.66666666667)</f>
        <v>45679.66667</v>
      </c>
      <c r="H266" s="1">
        <f>IFERROR(__xludf.DUMMYFUNCTION("""COMPUTED_VALUE"""),1267.97)</f>
        <v>1267.97</v>
      </c>
      <c r="J266" s="2">
        <f>IFERROR(__xludf.DUMMYFUNCTION("""COMPUTED_VALUE"""),45679.66666666667)</f>
        <v>45679.66667</v>
      </c>
      <c r="K266" s="1">
        <f>IFERROR(__xludf.DUMMYFUNCTION("""COMPUTED_VALUE"""),1271.71)</f>
        <v>1271.71</v>
      </c>
      <c r="M266" s="2">
        <f>IFERROR(__xludf.DUMMYFUNCTION("""COMPUTED_VALUE"""),45679.66666666667)</f>
        <v>45679.66667</v>
      </c>
      <c r="N266" s="1">
        <f>IFERROR(__xludf.DUMMYFUNCTION("""COMPUTED_VALUE"""),8977079.0)</f>
        <v>8977079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IFERROR(__xludf.DUMMYFUNCTION("""COMPUTED_VALUE"""),1272.61)</f>
        <v>1272.61</v>
      </c>
      <c r="D267" s="2">
        <f>IFERROR(__xludf.DUMMYFUNCTION("""COMPUTED_VALUE"""),45680.66666666667)</f>
        <v>45680.66667</v>
      </c>
      <c r="E267" s="1">
        <f>IFERROR(__xludf.DUMMYFUNCTION("""COMPUTED_VALUE"""),1279.83)</f>
        <v>1279.83</v>
      </c>
      <c r="G267" s="2">
        <f>IFERROR(__xludf.DUMMYFUNCTION("""COMPUTED_VALUE"""),45680.66666666667)</f>
        <v>45680.66667</v>
      </c>
      <c r="H267" s="1">
        <f>IFERROR(__xludf.DUMMYFUNCTION("""COMPUTED_VALUE"""),1269.16)</f>
        <v>1269.16</v>
      </c>
      <c r="J267" s="2">
        <f>IFERROR(__xludf.DUMMYFUNCTION("""COMPUTED_VALUE"""),45680.66666666667)</f>
        <v>45680.66667</v>
      </c>
      <c r="K267" s="1">
        <f>IFERROR(__xludf.DUMMYFUNCTION("""COMPUTED_VALUE"""),1279.45)</f>
        <v>1279.45</v>
      </c>
      <c r="M267" s="2">
        <f>IFERROR(__xludf.DUMMYFUNCTION("""COMPUTED_VALUE"""),45680.66666666667)</f>
        <v>45680.66667</v>
      </c>
      <c r="N267" s="1">
        <f>IFERROR(__xludf.DUMMYFUNCTION("""COMPUTED_VALUE"""),8055131.0)</f>
        <v>8055131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IFERROR(__xludf.DUMMYFUNCTION("""COMPUTED_VALUE"""),1278.03)</f>
        <v>1278.03</v>
      </c>
      <c r="D268" s="2">
        <f>IFERROR(__xludf.DUMMYFUNCTION("""COMPUTED_VALUE"""),45681.66666666667)</f>
        <v>45681.66667</v>
      </c>
      <c r="E268" s="1">
        <f>IFERROR(__xludf.DUMMYFUNCTION("""COMPUTED_VALUE"""),1286.12)</f>
        <v>1286.12</v>
      </c>
      <c r="G268" s="2">
        <f>IFERROR(__xludf.DUMMYFUNCTION("""COMPUTED_VALUE"""),45681.66666666667)</f>
        <v>45681.66667</v>
      </c>
      <c r="H268" s="1">
        <f>IFERROR(__xludf.DUMMYFUNCTION("""COMPUTED_VALUE"""),1272.76)</f>
        <v>1272.76</v>
      </c>
      <c r="J268" s="2">
        <f>IFERROR(__xludf.DUMMYFUNCTION("""COMPUTED_VALUE"""),45681.66666666667)</f>
        <v>45681.66667</v>
      </c>
      <c r="K268" s="1">
        <f>IFERROR(__xludf.DUMMYFUNCTION("""COMPUTED_VALUE"""),1281.33)</f>
        <v>1281.33</v>
      </c>
      <c r="M268" s="2">
        <f>IFERROR(__xludf.DUMMYFUNCTION("""COMPUTED_VALUE"""),45681.66666666667)</f>
        <v>45681.66667</v>
      </c>
      <c r="N268" s="1">
        <f>IFERROR(__xludf.DUMMYFUNCTION("""COMPUTED_VALUE"""),7428806.0)</f>
        <v>7428806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IFERROR(__xludf.DUMMYFUNCTION("""COMPUTED_VALUE"""),1282.73)</f>
        <v>1282.73</v>
      </c>
      <c r="D269" s="2">
        <f>IFERROR(__xludf.DUMMYFUNCTION("""COMPUTED_VALUE"""),45684.66666666667)</f>
        <v>45684.66667</v>
      </c>
      <c r="E269" s="1">
        <f>IFERROR(__xludf.DUMMYFUNCTION("""COMPUTED_VALUE"""),1315.0)</f>
        <v>1315</v>
      </c>
      <c r="G269" s="2">
        <f>IFERROR(__xludf.DUMMYFUNCTION("""COMPUTED_VALUE"""),45684.66666666667)</f>
        <v>45684.66667</v>
      </c>
      <c r="H269" s="1">
        <f>IFERROR(__xludf.DUMMYFUNCTION("""COMPUTED_VALUE"""),1282.73)</f>
        <v>1282.73</v>
      </c>
      <c r="J269" s="2">
        <f>IFERROR(__xludf.DUMMYFUNCTION("""COMPUTED_VALUE"""),45684.66666666667)</f>
        <v>45684.66667</v>
      </c>
      <c r="K269" s="1">
        <f>IFERROR(__xludf.DUMMYFUNCTION("""COMPUTED_VALUE"""),1312.55)</f>
        <v>1312.55</v>
      </c>
      <c r="M269" s="2">
        <f>IFERROR(__xludf.DUMMYFUNCTION("""COMPUTED_VALUE"""),45684.66666666667)</f>
        <v>45684.66667</v>
      </c>
      <c r="N269" s="1">
        <f>IFERROR(__xludf.DUMMYFUNCTION("""COMPUTED_VALUE"""),9474830.0)</f>
        <v>9474830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IFERROR(__xludf.DUMMYFUNCTION("""COMPUTED_VALUE"""),1311.89)</f>
        <v>1311.89</v>
      </c>
      <c r="D270" s="2">
        <f>IFERROR(__xludf.DUMMYFUNCTION("""COMPUTED_VALUE"""),45685.66666666667)</f>
        <v>45685.66667</v>
      </c>
      <c r="E270" s="1">
        <f>IFERROR(__xludf.DUMMYFUNCTION("""COMPUTED_VALUE"""),1314.98)</f>
        <v>1314.98</v>
      </c>
      <c r="G270" s="2">
        <f>IFERROR(__xludf.DUMMYFUNCTION("""COMPUTED_VALUE"""),45685.66666666667)</f>
        <v>45685.66667</v>
      </c>
      <c r="H270" s="1">
        <f>IFERROR(__xludf.DUMMYFUNCTION("""COMPUTED_VALUE"""),1302.01)</f>
        <v>1302.01</v>
      </c>
      <c r="J270" s="2">
        <f>IFERROR(__xludf.DUMMYFUNCTION("""COMPUTED_VALUE"""),45685.66666666667)</f>
        <v>45685.66667</v>
      </c>
      <c r="K270" s="1">
        <f>IFERROR(__xludf.DUMMYFUNCTION("""COMPUTED_VALUE"""),1303.91)</f>
        <v>1303.91</v>
      </c>
      <c r="M270" s="2">
        <f>IFERROR(__xludf.DUMMYFUNCTION("""COMPUTED_VALUE"""),45685.66666666667)</f>
        <v>45685.66667</v>
      </c>
      <c r="N270" s="1">
        <f>IFERROR(__xludf.DUMMYFUNCTION("""COMPUTED_VALUE"""),6735446.0)</f>
        <v>6735446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IFERROR(__xludf.DUMMYFUNCTION("""COMPUTED_VALUE"""),1302.74)</f>
        <v>1302.74</v>
      </c>
      <c r="D271" s="2">
        <f>IFERROR(__xludf.DUMMYFUNCTION("""COMPUTED_VALUE"""),45686.66666666667)</f>
        <v>45686.66667</v>
      </c>
      <c r="E271" s="1">
        <f>IFERROR(__xludf.DUMMYFUNCTION("""COMPUTED_VALUE"""),1310.94)</f>
        <v>1310.94</v>
      </c>
      <c r="G271" s="2">
        <f>IFERROR(__xludf.DUMMYFUNCTION("""COMPUTED_VALUE"""),45686.66666666667)</f>
        <v>45686.66667</v>
      </c>
      <c r="H271" s="1">
        <f>IFERROR(__xludf.DUMMYFUNCTION("""COMPUTED_VALUE"""),1288.88)</f>
        <v>1288.88</v>
      </c>
      <c r="J271" s="2">
        <f>IFERROR(__xludf.DUMMYFUNCTION("""COMPUTED_VALUE"""),45686.66666666667)</f>
        <v>45686.66667</v>
      </c>
      <c r="K271" s="1">
        <f>IFERROR(__xludf.DUMMYFUNCTION("""COMPUTED_VALUE"""),1289.43)</f>
        <v>1289.43</v>
      </c>
      <c r="M271" s="2">
        <f>IFERROR(__xludf.DUMMYFUNCTION("""COMPUTED_VALUE"""),45686.66666666667)</f>
        <v>45686.66667</v>
      </c>
      <c r="N271" s="1">
        <f>IFERROR(__xludf.DUMMYFUNCTION("""COMPUTED_VALUE"""),8513403.0)</f>
        <v>8513403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IFERROR(__xludf.DUMMYFUNCTION("""COMPUTED_VALUE"""),1202.89)</f>
        <v>1202.89</v>
      </c>
      <c r="D272" s="2">
        <f>IFERROR(__xludf.DUMMYFUNCTION("""COMPUTED_VALUE"""),45687.66666666667)</f>
        <v>45687.66667</v>
      </c>
      <c r="E272" s="1">
        <f>IFERROR(__xludf.DUMMYFUNCTION("""COMPUTED_VALUE"""),1202.89)</f>
        <v>1202.89</v>
      </c>
      <c r="G272" s="2">
        <f>IFERROR(__xludf.DUMMYFUNCTION("""COMPUTED_VALUE"""),45687.66666666667)</f>
        <v>45687.66667</v>
      </c>
      <c r="H272" s="1">
        <f>IFERROR(__xludf.DUMMYFUNCTION("""COMPUTED_VALUE"""),1149.25)</f>
        <v>1149.25</v>
      </c>
      <c r="J272" s="2">
        <f>IFERROR(__xludf.DUMMYFUNCTION("""COMPUTED_VALUE"""),45687.66666666667)</f>
        <v>45687.66667</v>
      </c>
      <c r="K272" s="1">
        <f>IFERROR(__xludf.DUMMYFUNCTION("""COMPUTED_VALUE"""),1182.35)</f>
        <v>1182.35</v>
      </c>
      <c r="M272" s="2">
        <f>IFERROR(__xludf.DUMMYFUNCTION("""COMPUTED_VALUE"""),45687.66666666667)</f>
        <v>45687.66667</v>
      </c>
      <c r="N272" s="1">
        <f>IFERROR(__xludf.DUMMYFUNCTION("""COMPUTED_VALUE"""),4.8899883E7)</f>
        <v>48899883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IFERROR(__xludf.DUMMYFUNCTION("""COMPUTED_VALUE"""),1184.61)</f>
        <v>1184.61</v>
      </c>
      <c r="D273" s="2">
        <f>IFERROR(__xludf.DUMMYFUNCTION("""COMPUTED_VALUE"""),45688.66666666667)</f>
        <v>45688.66667</v>
      </c>
      <c r="E273" s="1">
        <f>IFERROR(__xludf.DUMMYFUNCTION("""COMPUTED_VALUE"""),1193.99)</f>
        <v>1193.99</v>
      </c>
      <c r="G273" s="2">
        <f>IFERROR(__xludf.DUMMYFUNCTION("""COMPUTED_VALUE"""),45688.66666666667)</f>
        <v>45688.66667</v>
      </c>
      <c r="H273" s="1">
        <f>IFERROR(__xludf.DUMMYFUNCTION("""COMPUTED_VALUE"""),1164.84)</f>
        <v>1164.84</v>
      </c>
      <c r="J273" s="2">
        <f>IFERROR(__xludf.DUMMYFUNCTION("""COMPUTED_VALUE"""),45688.66666666667)</f>
        <v>45688.66667</v>
      </c>
      <c r="K273" s="1">
        <f>IFERROR(__xludf.DUMMYFUNCTION("""COMPUTED_VALUE"""),1171.25)</f>
        <v>1171.25</v>
      </c>
      <c r="M273" s="2">
        <f>IFERROR(__xludf.DUMMYFUNCTION("""COMPUTED_VALUE"""),45688.66666666667)</f>
        <v>45688.66667</v>
      </c>
      <c r="N273" s="1">
        <f>IFERROR(__xludf.DUMMYFUNCTION("""COMPUTED_VALUE"""),2.2606069E7)</f>
        <v>22606069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IFERROR(__xludf.DUMMYFUNCTION("""COMPUTED_VALUE"""),1169.94)</f>
        <v>1169.94</v>
      </c>
      <c r="D274" s="2">
        <f>IFERROR(__xludf.DUMMYFUNCTION("""COMPUTED_VALUE"""),45691.66666666667)</f>
        <v>45691.66667</v>
      </c>
      <c r="E274" s="1">
        <f>IFERROR(__xludf.DUMMYFUNCTION("""COMPUTED_VALUE"""),1169.94)</f>
        <v>1169.94</v>
      </c>
      <c r="G274" s="2">
        <f>IFERROR(__xludf.DUMMYFUNCTION("""COMPUTED_VALUE"""),45691.66666666667)</f>
        <v>45691.66667</v>
      </c>
      <c r="H274" s="1">
        <f>IFERROR(__xludf.DUMMYFUNCTION("""COMPUTED_VALUE"""),1113.88)</f>
        <v>1113.88</v>
      </c>
      <c r="J274" s="2">
        <f>IFERROR(__xludf.DUMMYFUNCTION("""COMPUTED_VALUE"""),45691.66666666667)</f>
        <v>45691.66667</v>
      </c>
      <c r="K274" s="1">
        <f>IFERROR(__xludf.DUMMYFUNCTION("""COMPUTED_VALUE"""),1126.09)</f>
        <v>1126.09</v>
      </c>
      <c r="M274" s="2">
        <f>IFERROR(__xludf.DUMMYFUNCTION("""COMPUTED_VALUE"""),45691.66666666667)</f>
        <v>45691.66667</v>
      </c>
      <c r="N274" s="1">
        <f>IFERROR(__xludf.DUMMYFUNCTION("""COMPUTED_VALUE"""),2.0005257E7)</f>
        <v>20005257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IFERROR(__xludf.DUMMYFUNCTION("""COMPUTED_VALUE"""),1130.15)</f>
        <v>1130.15</v>
      </c>
      <c r="D275" s="2">
        <f>IFERROR(__xludf.DUMMYFUNCTION("""COMPUTED_VALUE"""),45692.66666666667)</f>
        <v>45692.66667</v>
      </c>
      <c r="E275" s="1">
        <f>IFERROR(__xludf.DUMMYFUNCTION("""COMPUTED_VALUE"""),1138.6)</f>
        <v>1138.6</v>
      </c>
      <c r="G275" s="2">
        <f>IFERROR(__xludf.DUMMYFUNCTION("""COMPUTED_VALUE"""),45692.66666666667)</f>
        <v>45692.66667</v>
      </c>
      <c r="H275" s="1">
        <f>IFERROR(__xludf.DUMMYFUNCTION("""COMPUTED_VALUE"""),1122.63)</f>
        <v>1122.63</v>
      </c>
      <c r="J275" s="2">
        <f>IFERROR(__xludf.DUMMYFUNCTION("""COMPUTED_VALUE"""),45692.66666666667)</f>
        <v>45692.66667</v>
      </c>
      <c r="K275" s="1">
        <f>IFERROR(__xludf.DUMMYFUNCTION("""COMPUTED_VALUE"""),1136.53)</f>
        <v>1136.53</v>
      </c>
      <c r="M275" s="2">
        <f>IFERROR(__xludf.DUMMYFUNCTION("""COMPUTED_VALUE"""),45692.66666666667)</f>
        <v>45692.66667</v>
      </c>
      <c r="N275" s="1">
        <f>IFERROR(__xludf.DUMMYFUNCTION("""COMPUTED_VALUE"""),1.4062675E7)</f>
        <v>14062675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IFERROR(__xludf.DUMMYFUNCTION("""COMPUTED_VALUE"""),1135.77)</f>
        <v>1135.77</v>
      </c>
      <c r="D276" s="2">
        <f>IFERROR(__xludf.DUMMYFUNCTION("""COMPUTED_VALUE"""),45693.66666666667)</f>
        <v>45693.66667</v>
      </c>
      <c r="E276" s="1">
        <f>IFERROR(__xludf.DUMMYFUNCTION("""COMPUTED_VALUE"""),1138.23)</f>
        <v>1138.23</v>
      </c>
      <c r="G276" s="2">
        <f>IFERROR(__xludf.DUMMYFUNCTION("""COMPUTED_VALUE"""),45693.66666666667)</f>
        <v>45693.66667</v>
      </c>
      <c r="H276" s="1">
        <f>IFERROR(__xludf.DUMMYFUNCTION("""COMPUTED_VALUE"""),1128.94)</f>
        <v>1128.94</v>
      </c>
      <c r="J276" s="2">
        <f>IFERROR(__xludf.DUMMYFUNCTION("""COMPUTED_VALUE"""),45693.66666666667)</f>
        <v>45693.66667</v>
      </c>
      <c r="K276" s="1">
        <f>IFERROR(__xludf.DUMMYFUNCTION("""COMPUTED_VALUE"""),1136.84)</f>
        <v>1136.84</v>
      </c>
      <c r="M276" s="2">
        <f>IFERROR(__xludf.DUMMYFUNCTION("""COMPUTED_VALUE"""),45693.66666666667)</f>
        <v>45693.66667</v>
      </c>
      <c r="N276" s="1">
        <f>IFERROR(__xludf.DUMMYFUNCTION("""COMPUTED_VALUE"""),1.1988986E7)</f>
        <v>11988986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IFERROR(__xludf.DUMMYFUNCTION("""COMPUTED_VALUE"""),1138.06)</f>
        <v>1138.06</v>
      </c>
      <c r="D277" s="2">
        <f>IFERROR(__xludf.DUMMYFUNCTION("""COMPUTED_VALUE"""),45694.66666666667)</f>
        <v>45694.66667</v>
      </c>
      <c r="E277" s="1">
        <f>IFERROR(__xludf.DUMMYFUNCTION("""COMPUTED_VALUE"""),1156.58)</f>
        <v>1156.58</v>
      </c>
      <c r="G277" s="2">
        <f>IFERROR(__xludf.DUMMYFUNCTION("""COMPUTED_VALUE"""),45694.66666666667)</f>
        <v>45694.66667</v>
      </c>
      <c r="H277" s="1">
        <f>IFERROR(__xludf.DUMMYFUNCTION("""COMPUTED_VALUE"""),1138.06)</f>
        <v>1138.06</v>
      </c>
      <c r="J277" s="2">
        <f>IFERROR(__xludf.DUMMYFUNCTION("""COMPUTED_VALUE"""),45694.66666666667)</f>
        <v>45694.66667</v>
      </c>
      <c r="K277" s="1">
        <f>IFERROR(__xludf.DUMMYFUNCTION("""COMPUTED_VALUE"""),1152.27)</f>
        <v>1152.27</v>
      </c>
      <c r="M277" s="2">
        <f>IFERROR(__xludf.DUMMYFUNCTION("""COMPUTED_VALUE"""),45694.66666666667)</f>
        <v>45694.66667</v>
      </c>
      <c r="N277" s="1">
        <f>IFERROR(__xludf.DUMMYFUNCTION("""COMPUTED_VALUE"""),1.1818458E7)</f>
        <v>11818458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IFERROR(__xludf.DUMMYFUNCTION("""COMPUTED_VALUE"""),1152.41)</f>
        <v>1152.41</v>
      </c>
      <c r="D278" s="2">
        <f>IFERROR(__xludf.DUMMYFUNCTION("""COMPUTED_VALUE"""),45695.66666666667)</f>
        <v>45695.66667</v>
      </c>
      <c r="E278" s="1">
        <f>IFERROR(__xludf.DUMMYFUNCTION("""COMPUTED_VALUE"""),1154.82)</f>
        <v>1154.82</v>
      </c>
      <c r="G278" s="2">
        <f>IFERROR(__xludf.DUMMYFUNCTION("""COMPUTED_VALUE"""),45695.66666666667)</f>
        <v>45695.66667</v>
      </c>
      <c r="H278" s="1">
        <f>IFERROR(__xludf.DUMMYFUNCTION("""COMPUTED_VALUE"""),1141.53)</f>
        <v>1141.53</v>
      </c>
      <c r="J278" s="2">
        <f>IFERROR(__xludf.DUMMYFUNCTION("""COMPUTED_VALUE"""),45695.66666666667)</f>
        <v>45695.66667</v>
      </c>
      <c r="K278" s="1">
        <f>IFERROR(__xludf.DUMMYFUNCTION("""COMPUTED_VALUE"""),1145.72)</f>
        <v>1145.72</v>
      </c>
      <c r="M278" s="2">
        <f>IFERROR(__xludf.DUMMYFUNCTION("""COMPUTED_VALUE"""),45695.66666666667)</f>
        <v>45695.66667</v>
      </c>
      <c r="N278" s="1">
        <f>IFERROR(__xludf.DUMMYFUNCTION("""COMPUTED_VALUE"""),9606746.0)</f>
        <v>9606746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IFERROR(__xludf.DUMMYFUNCTION("""COMPUTED_VALUE"""),1149.57)</f>
        <v>1149.57</v>
      </c>
      <c r="D279" s="2">
        <f>IFERROR(__xludf.DUMMYFUNCTION("""COMPUTED_VALUE"""),45698.66666666667)</f>
        <v>45698.66667</v>
      </c>
      <c r="E279" s="1">
        <f>IFERROR(__xludf.DUMMYFUNCTION("""COMPUTED_VALUE"""),1161.08)</f>
        <v>1161.08</v>
      </c>
      <c r="G279" s="2">
        <f>IFERROR(__xludf.DUMMYFUNCTION("""COMPUTED_VALUE"""),45698.66666666667)</f>
        <v>45698.66667</v>
      </c>
      <c r="H279" s="1">
        <f>IFERROR(__xludf.DUMMYFUNCTION("""COMPUTED_VALUE"""),1141.58)</f>
        <v>1141.58</v>
      </c>
      <c r="J279" s="2">
        <f>IFERROR(__xludf.DUMMYFUNCTION("""COMPUTED_VALUE"""),45698.66666666667)</f>
        <v>45698.66667</v>
      </c>
      <c r="K279" s="1">
        <f>IFERROR(__xludf.DUMMYFUNCTION("""COMPUTED_VALUE"""),1157.97)</f>
        <v>1157.97</v>
      </c>
      <c r="M279" s="2">
        <f>IFERROR(__xludf.DUMMYFUNCTION("""COMPUTED_VALUE"""),45698.66666666667)</f>
        <v>45698.66667</v>
      </c>
      <c r="N279" s="1">
        <f>IFERROR(__xludf.DUMMYFUNCTION("""COMPUTED_VALUE"""),1.1155413E7)</f>
        <v>11155413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IFERROR(__xludf.DUMMYFUNCTION("""COMPUTED_VALUE"""),1157.04)</f>
        <v>1157.04</v>
      </c>
      <c r="D280" s="2">
        <f>IFERROR(__xludf.DUMMYFUNCTION("""COMPUTED_VALUE"""),45699.66666666667)</f>
        <v>45699.66667</v>
      </c>
      <c r="E280" s="1">
        <f>IFERROR(__xludf.DUMMYFUNCTION("""COMPUTED_VALUE"""),1164.48)</f>
        <v>1164.48</v>
      </c>
      <c r="G280" s="2">
        <f>IFERROR(__xludf.DUMMYFUNCTION("""COMPUTED_VALUE"""),45699.66666666667)</f>
        <v>45699.66667</v>
      </c>
      <c r="H280" s="1">
        <f>IFERROR(__xludf.DUMMYFUNCTION("""COMPUTED_VALUE"""),1155.57)</f>
        <v>1155.57</v>
      </c>
      <c r="J280" s="2">
        <f>IFERROR(__xludf.DUMMYFUNCTION("""COMPUTED_VALUE"""),45699.66666666667)</f>
        <v>45699.66667</v>
      </c>
      <c r="K280" s="1">
        <f>IFERROR(__xludf.DUMMYFUNCTION("""COMPUTED_VALUE"""),1164.46)</f>
        <v>1164.46</v>
      </c>
      <c r="M280" s="2">
        <f>IFERROR(__xludf.DUMMYFUNCTION("""COMPUTED_VALUE"""),45699.66666666667)</f>
        <v>45699.66667</v>
      </c>
      <c r="N280" s="1">
        <f>IFERROR(__xludf.DUMMYFUNCTION("""COMPUTED_VALUE"""),9931080.0)</f>
        <v>9931080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IFERROR(__xludf.DUMMYFUNCTION("""COMPUTED_VALUE"""),1158.36)</f>
        <v>1158.36</v>
      </c>
      <c r="D281" s="2">
        <f>IFERROR(__xludf.DUMMYFUNCTION("""COMPUTED_VALUE"""),45700.66666666667)</f>
        <v>45700.66667</v>
      </c>
      <c r="E281" s="1">
        <f>IFERROR(__xludf.DUMMYFUNCTION("""COMPUTED_VALUE"""),1166.9)</f>
        <v>1166.9</v>
      </c>
      <c r="G281" s="2">
        <f>IFERROR(__xludf.DUMMYFUNCTION("""COMPUTED_VALUE"""),45700.66666666667)</f>
        <v>45700.66667</v>
      </c>
      <c r="H281" s="1">
        <f>IFERROR(__xludf.DUMMYFUNCTION("""COMPUTED_VALUE"""),1152.31)</f>
        <v>1152.31</v>
      </c>
      <c r="J281" s="2">
        <f>IFERROR(__xludf.DUMMYFUNCTION("""COMPUTED_VALUE"""),45700.66666666667)</f>
        <v>45700.66667</v>
      </c>
      <c r="K281" s="1">
        <f>IFERROR(__xludf.DUMMYFUNCTION("""COMPUTED_VALUE"""),1162.06)</f>
        <v>1162.06</v>
      </c>
      <c r="M281" s="2">
        <f>IFERROR(__xludf.DUMMYFUNCTION("""COMPUTED_VALUE"""),45700.66666666667)</f>
        <v>45700.66667</v>
      </c>
      <c r="N281" s="1">
        <f>IFERROR(__xludf.DUMMYFUNCTION("""COMPUTED_VALUE"""),1.146263E7)</f>
        <v>11462630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IFERROR(__xludf.DUMMYFUNCTION("""COMPUTED_VALUE"""),1161.44)</f>
        <v>1161.44</v>
      </c>
      <c r="D282" s="2">
        <f>IFERROR(__xludf.DUMMYFUNCTION("""COMPUTED_VALUE"""),45701.66666666667)</f>
        <v>45701.66667</v>
      </c>
      <c r="E282" s="1">
        <f>IFERROR(__xludf.DUMMYFUNCTION("""COMPUTED_VALUE"""),1169.05)</f>
        <v>1169.05</v>
      </c>
      <c r="G282" s="2">
        <f>IFERROR(__xludf.DUMMYFUNCTION("""COMPUTED_VALUE"""),45701.66666666667)</f>
        <v>45701.66667</v>
      </c>
      <c r="H282" s="1">
        <f>IFERROR(__xludf.DUMMYFUNCTION("""COMPUTED_VALUE"""),1156.13)</f>
        <v>1156.13</v>
      </c>
      <c r="J282" s="2">
        <f>IFERROR(__xludf.DUMMYFUNCTION("""COMPUTED_VALUE"""),45701.66666666667)</f>
        <v>45701.66667</v>
      </c>
      <c r="K282" s="1">
        <f>IFERROR(__xludf.DUMMYFUNCTION("""COMPUTED_VALUE"""),1166.77)</f>
        <v>1166.77</v>
      </c>
      <c r="M282" s="2">
        <f>IFERROR(__xludf.DUMMYFUNCTION("""COMPUTED_VALUE"""),45701.66666666667)</f>
        <v>45701.66667</v>
      </c>
      <c r="N282" s="1">
        <f>IFERROR(__xludf.DUMMYFUNCTION("""COMPUTED_VALUE"""),1.5781563E7)</f>
        <v>15781563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IFERROR(__xludf.DUMMYFUNCTION("""COMPUTED_VALUE"""),1169.07)</f>
        <v>1169.07</v>
      </c>
      <c r="D283" s="2">
        <f>IFERROR(__xludf.DUMMYFUNCTION("""COMPUTED_VALUE"""),45702.66666666667)</f>
        <v>45702.66667</v>
      </c>
      <c r="E283" s="1">
        <f>IFERROR(__xludf.DUMMYFUNCTION("""COMPUTED_VALUE"""),1182.04)</f>
        <v>1182.04</v>
      </c>
      <c r="G283" s="2">
        <f>IFERROR(__xludf.DUMMYFUNCTION("""COMPUTED_VALUE"""),45702.66666666667)</f>
        <v>45702.66667</v>
      </c>
      <c r="H283" s="1">
        <f>IFERROR(__xludf.DUMMYFUNCTION("""COMPUTED_VALUE"""),1169.07)</f>
        <v>1169.07</v>
      </c>
      <c r="J283" s="2">
        <f>IFERROR(__xludf.DUMMYFUNCTION("""COMPUTED_VALUE"""),45702.66666666667)</f>
        <v>45702.66667</v>
      </c>
      <c r="K283" s="1">
        <f>IFERROR(__xludf.DUMMYFUNCTION("""COMPUTED_VALUE"""),1180.53)</f>
        <v>1180.53</v>
      </c>
      <c r="M283" s="2">
        <f>IFERROR(__xludf.DUMMYFUNCTION("""COMPUTED_VALUE"""),45702.66666666667)</f>
        <v>45702.66667</v>
      </c>
      <c r="N283" s="1">
        <f>IFERROR(__xludf.DUMMYFUNCTION("""COMPUTED_VALUE"""),1.4231148E7)</f>
        <v>14231148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IFERROR(__xludf.DUMMYFUNCTION("""COMPUTED_VALUE"""),1183.66)</f>
        <v>1183.66</v>
      </c>
      <c r="D284" s="2">
        <f>IFERROR(__xludf.DUMMYFUNCTION("""COMPUTED_VALUE"""),45706.66666666667)</f>
        <v>45706.66667</v>
      </c>
      <c r="E284" s="1">
        <f>IFERROR(__xludf.DUMMYFUNCTION("""COMPUTED_VALUE"""),1186.74)</f>
        <v>1186.74</v>
      </c>
      <c r="G284" s="2">
        <f>IFERROR(__xludf.DUMMYFUNCTION("""COMPUTED_VALUE"""),45706.66666666667)</f>
        <v>45706.66667</v>
      </c>
      <c r="H284" s="1">
        <f>IFERROR(__xludf.DUMMYFUNCTION("""COMPUTED_VALUE"""),1168.0)</f>
        <v>1168</v>
      </c>
      <c r="J284" s="2">
        <f>IFERROR(__xludf.DUMMYFUNCTION("""COMPUTED_VALUE"""),45706.66666666667)</f>
        <v>45706.66667</v>
      </c>
      <c r="K284" s="1">
        <f>IFERROR(__xludf.DUMMYFUNCTION("""COMPUTED_VALUE"""),1181.97)</f>
        <v>1181.97</v>
      </c>
      <c r="M284" s="2">
        <f>IFERROR(__xludf.DUMMYFUNCTION("""COMPUTED_VALUE"""),45706.66666666667)</f>
        <v>45706.66667</v>
      </c>
      <c r="N284" s="1">
        <f>IFERROR(__xludf.DUMMYFUNCTION("""COMPUTED_VALUE"""),1.2627524E7)</f>
        <v>12627524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IFERROR(__xludf.DUMMYFUNCTION("""COMPUTED_VALUE"""),1177.16)</f>
        <v>1177.16</v>
      </c>
      <c r="D285" s="2">
        <f>IFERROR(__xludf.DUMMYFUNCTION("""COMPUTED_VALUE"""),45707.66666666667)</f>
        <v>45707.66667</v>
      </c>
      <c r="E285" s="1">
        <f>IFERROR(__xludf.DUMMYFUNCTION("""COMPUTED_VALUE"""),1181.3)</f>
        <v>1181.3</v>
      </c>
      <c r="G285" s="2">
        <f>IFERROR(__xludf.DUMMYFUNCTION("""COMPUTED_VALUE"""),45707.66666666667)</f>
        <v>45707.66667</v>
      </c>
      <c r="H285" s="1">
        <f>IFERROR(__xludf.DUMMYFUNCTION("""COMPUTED_VALUE"""),1170.91)</f>
        <v>1170.91</v>
      </c>
      <c r="J285" s="2">
        <f>IFERROR(__xludf.DUMMYFUNCTION("""COMPUTED_VALUE"""),45707.66666666667)</f>
        <v>45707.66667</v>
      </c>
      <c r="K285" s="1">
        <f>IFERROR(__xludf.DUMMYFUNCTION("""COMPUTED_VALUE"""),1176.14)</f>
        <v>1176.14</v>
      </c>
      <c r="M285" s="2">
        <f>IFERROR(__xludf.DUMMYFUNCTION("""COMPUTED_VALUE"""),45707.66666666667)</f>
        <v>45707.66667</v>
      </c>
      <c r="N285" s="1">
        <f>IFERROR(__xludf.DUMMYFUNCTION("""COMPUTED_VALUE"""),1.0059951E7)</f>
        <v>10059951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IFERROR(__xludf.DUMMYFUNCTION("""COMPUTED_VALUE"""),1175.27)</f>
        <v>1175.27</v>
      </c>
      <c r="D286" s="2">
        <f>IFERROR(__xludf.DUMMYFUNCTION("""COMPUTED_VALUE"""),45708.66666666667)</f>
        <v>45708.66667</v>
      </c>
      <c r="E286" s="1">
        <f>IFERROR(__xludf.DUMMYFUNCTION("""COMPUTED_VALUE"""),1188.17)</f>
        <v>1188.17</v>
      </c>
      <c r="G286" s="2">
        <f>IFERROR(__xludf.DUMMYFUNCTION("""COMPUTED_VALUE"""),45708.66666666667)</f>
        <v>45708.66667</v>
      </c>
      <c r="H286" s="1">
        <f>IFERROR(__xludf.DUMMYFUNCTION("""COMPUTED_VALUE"""),1172.69)</f>
        <v>1172.69</v>
      </c>
      <c r="J286" s="2">
        <f>IFERROR(__xludf.DUMMYFUNCTION("""COMPUTED_VALUE"""),45708.66666666667)</f>
        <v>45708.66667</v>
      </c>
      <c r="K286" s="1">
        <f>IFERROR(__xludf.DUMMYFUNCTION("""COMPUTED_VALUE"""),1187.89)</f>
        <v>1187.89</v>
      </c>
      <c r="M286" s="2">
        <f>IFERROR(__xludf.DUMMYFUNCTION("""COMPUTED_VALUE"""),45708.66666666667)</f>
        <v>45708.66667</v>
      </c>
      <c r="N286" s="1">
        <f>IFERROR(__xludf.DUMMYFUNCTION("""COMPUTED_VALUE"""),1.0713209E7)</f>
        <v>10713209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IFERROR(__xludf.DUMMYFUNCTION("""COMPUTED_VALUE"""),1187.84)</f>
        <v>1187.84</v>
      </c>
      <c r="D287" s="2">
        <f>IFERROR(__xludf.DUMMYFUNCTION("""COMPUTED_VALUE"""),45709.66666666667)</f>
        <v>45709.66667</v>
      </c>
      <c r="E287" s="1">
        <f>IFERROR(__xludf.DUMMYFUNCTION("""COMPUTED_VALUE"""),1187.93)</f>
        <v>1187.93</v>
      </c>
      <c r="G287" s="2">
        <f>IFERROR(__xludf.DUMMYFUNCTION("""COMPUTED_VALUE"""),45709.66666666667)</f>
        <v>45709.66667</v>
      </c>
      <c r="H287" s="1">
        <f>IFERROR(__xludf.DUMMYFUNCTION("""COMPUTED_VALUE"""),1140.96)</f>
        <v>1140.96</v>
      </c>
      <c r="J287" s="2">
        <f>IFERROR(__xludf.DUMMYFUNCTION("""COMPUTED_VALUE"""),45709.66666666667)</f>
        <v>45709.66667</v>
      </c>
      <c r="K287" s="1">
        <f>IFERROR(__xludf.DUMMYFUNCTION("""COMPUTED_VALUE"""),1164.34)</f>
        <v>1164.34</v>
      </c>
      <c r="M287" s="2">
        <f>IFERROR(__xludf.DUMMYFUNCTION("""COMPUTED_VALUE"""),45709.66666666667)</f>
        <v>45709.66667</v>
      </c>
      <c r="N287" s="1">
        <f>IFERROR(__xludf.DUMMYFUNCTION("""COMPUTED_VALUE"""),1.6581669E7)</f>
        <v>16581669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IFERROR(__xludf.DUMMYFUNCTION("""COMPUTED_VALUE"""),1165.49)</f>
        <v>1165.49</v>
      </c>
      <c r="D288" s="2">
        <f>IFERROR(__xludf.DUMMYFUNCTION("""COMPUTED_VALUE"""),45712.66666666667)</f>
        <v>45712.66667</v>
      </c>
      <c r="E288" s="1">
        <f>IFERROR(__xludf.DUMMYFUNCTION("""COMPUTED_VALUE"""),1176.95)</f>
        <v>1176.95</v>
      </c>
      <c r="G288" s="2">
        <f>IFERROR(__xludf.DUMMYFUNCTION("""COMPUTED_VALUE"""),45712.66666666667)</f>
        <v>45712.66667</v>
      </c>
      <c r="H288" s="1">
        <f>IFERROR(__xludf.DUMMYFUNCTION("""COMPUTED_VALUE"""),1159.71)</f>
        <v>1159.71</v>
      </c>
      <c r="J288" s="2">
        <f>IFERROR(__xludf.DUMMYFUNCTION("""COMPUTED_VALUE"""),45712.66666666667)</f>
        <v>45712.66667</v>
      </c>
      <c r="K288" s="1">
        <f>IFERROR(__xludf.DUMMYFUNCTION("""COMPUTED_VALUE"""),1162.48)</f>
        <v>1162.48</v>
      </c>
      <c r="M288" s="2">
        <f>IFERROR(__xludf.DUMMYFUNCTION("""COMPUTED_VALUE"""),45712.66666666667)</f>
        <v>45712.66667</v>
      </c>
      <c r="N288" s="1">
        <f>IFERROR(__xludf.DUMMYFUNCTION("""COMPUTED_VALUE"""),1.2260818E7)</f>
        <v>12260818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IFERROR(__xludf.DUMMYFUNCTION("""COMPUTED_VALUE"""),1164.71)</f>
        <v>1164.71</v>
      </c>
      <c r="D289" s="2">
        <f>IFERROR(__xludf.DUMMYFUNCTION("""COMPUTED_VALUE"""),45713.66666666667)</f>
        <v>45713.66667</v>
      </c>
      <c r="E289" s="1">
        <f>IFERROR(__xludf.DUMMYFUNCTION("""COMPUTED_VALUE"""),1181.03)</f>
        <v>1181.03</v>
      </c>
      <c r="G289" s="2">
        <f>IFERROR(__xludf.DUMMYFUNCTION("""COMPUTED_VALUE"""),45713.66666666667)</f>
        <v>45713.66667</v>
      </c>
      <c r="H289" s="1">
        <f>IFERROR(__xludf.DUMMYFUNCTION("""COMPUTED_VALUE"""),1164.71)</f>
        <v>1164.71</v>
      </c>
      <c r="J289" s="2">
        <f>IFERROR(__xludf.DUMMYFUNCTION("""COMPUTED_VALUE"""),45713.66666666667)</f>
        <v>45713.66667</v>
      </c>
      <c r="K289" s="1">
        <f>IFERROR(__xludf.DUMMYFUNCTION("""COMPUTED_VALUE"""),1178.28)</f>
        <v>1178.28</v>
      </c>
      <c r="M289" s="2">
        <f>IFERROR(__xludf.DUMMYFUNCTION("""COMPUTED_VALUE"""),45713.66666666667)</f>
        <v>45713.66667</v>
      </c>
      <c r="N289" s="1">
        <f>IFERROR(__xludf.DUMMYFUNCTION("""COMPUTED_VALUE"""),1.1830076E7)</f>
        <v>11830076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IFERROR(__xludf.DUMMYFUNCTION("""COMPUTED_VALUE"""),1178.73)</f>
        <v>1178.73</v>
      </c>
      <c r="D290" s="2">
        <f>IFERROR(__xludf.DUMMYFUNCTION("""COMPUTED_VALUE"""),45714.66666666667)</f>
        <v>45714.66667</v>
      </c>
      <c r="E290" s="1">
        <f>IFERROR(__xludf.DUMMYFUNCTION("""COMPUTED_VALUE"""),1183.75)</f>
        <v>1183.75</v>
      </c>
      <c r="G290" s="2">
        <f>IFERROR(__xludf.DUMMYFUNCTION("""COMPUTED_VALUE"""),45714.66666666667)</f>
        <v>45714.66667</v>
      </c>
      <c r="H290" s="1">
        <f>IFERROR(__xludf.DUMMYFUNCTION("""COMPUTED_VALUE"""),1165.58)</f>
        <v>1165.58</v>
      </c>
      <c r="J290" s="2">
        <f>IFERROR(__xludf.DUMMYFUNCTION("""COMPUTED_VALUE"""),45714.66666666667)</f>
        <v>45714.66667</v>
      </c>
      <c r="K290" s="1">
        <f>IFERROR(__xludf.DUMMYFUNCTION("""COMPUTED_VALUE"""),1169.92)</f>
        <v>1169.92</v>
      </c>
      <c r="M290" s="2">
        <f>IFERROR(__xludf.DUMMYFUNCTION("""COMPUTED_VALUE"""),45714.66666666667)</f>
        <v>45714.66667</v>
      </c>
      <c r="N290" s="1">
        <f>IFERROR(__xludf.DUMMYFUNCTION("""COMPUTED_VALUE"""),8927275.0)</f>
        <v>8927275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IFERROR(__xludf.DUMMYFUNCTION("""COMPUTED_VALUE"""),1169.67)</f>
        <v>1169.67</v>
      </c>
      <c r="D291" s="2">
        <f>IFERROR(__xludf.DUMMYFUNCTION("""COMPUTED_VALUE"""),45715.66666666667)</f>
        <v>45715.66667</v>
      </c>
      <c r="E291" s="1">
        <f>IFERROR(__xludf.DUMMYFUNCTION("""COMPUTED_VALUE"""),1187.61)</f>
        <v>1187.61</v>
      </c>
      <c r="G291" s="2">
        <f>IFERROR(__xludf.DUMMYFUNCTION("""COMPUTED_VALUE"""),45715.66666666667)</f>
        <v>45715.66667</v>
      </c>
      <c r="H291" s="1">
        <f>IFERROR(__xludf.DUMMYFUNCTION("""COMPUTED_VALUE"""),1169.67)</f>
        <v>1169.67</v>
      </c>
      <c r="J291" s="2">
        <f>IFERROR(__xludf.DUMMYFUNCTION("""COMPUTED_VALUE"""),45715.66666666667)</f>
        <v>45715.66667</v>
      </c>
      <c r="K291" s="1">
        <f>IFERROR(__xludf.DUMMYFUNCTION("""COMPUTED_VALUE"""),1176.83)</f>
        <v>1176.83</v>
      </c>
      <c r="M291" s="2">
        <f>IFERROR(__xludf.DUMMYFUNCTION("""COMPUTED_VALUE"""),45715.66666666667)</f>
        <v>45715.66667</v>
      </c>
      <c r="N291" s="1">
        <f>IFERROR(__xludf.DUMMYFUNCTION("""COMPUTED_VALUE"""),9983849.0)</f>
        <v>9983849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IFERROR(__xludf.DUMMYFUNCTION("""COMPUTED_VALUE"""),1179.08)</f>
        <v>1179.08</v>
      </c>
      <c r="D292" s="2">
        <f>IFERROR(__xludf.DUMMYFUNCTION("""COMPUTED_VALUE"""),45716.66666666667)</f>
        <v>45716.66667</v>
      </c>
      <c r="E292" s="1">
        <f>IFERROR(__xludf.DUMMYFUNCTION("""COMPUTED_VALUE"""),1197.76)</f>
        <v>1197.76</v>
      </c>
      <c r="G292" s="2">
        <f>IFERROR(__xludf.DUMMYFUNCTION("""COMPUTED_VALUE"""),45716.66666666667)</f>
        <v>45716.66667</v>
      </c>
      <c r="H292" s="1">
        <f>IFERROR(__xludf.DUMMYFUNCTION("""COMPUTED_VALUE"""),1178.34)</f>
        <v>1178.34</v>
      </c>
      <c r="J292" s="2">
        <f>IFERROR(__xludf.DUMMYFUNCTION("""COMPUTED_VALUE"""),45716.66666666667)</f>
        <v>45716.66667</v>
      </c>
      <c r="K292" s="1">
        <f>IFERROR(__xludf.DUMMYFUNCTION("""COMPUTED_VALUE"""),1192.05)</f>
        <v>1192.05</v>
      </c>
      <c r="M292" s="2">
        <f>IFERROR(__xludf.DUMMYFUNCTION("""COMPUTED_VALUE"""),45716.66666666667)</f>
        <v>45716.66667</v>
      </c>
      <c r="N292" s="1">
        <f>IFERROR(__xludf.DUMMYFUNCTION("""COMPUTED_VALUE"""),1.6802416E7)</f>
        <v>16802416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IFERROR(__xludf.DUMMYFUNCTION("""COMPUTED_VALUE"""),1192.49)</f>
        <v>1192.49</v>
      </c>
      <c r="D293" s="2">
        <f>IFERROR(__xludf.DUMMYFUNCTION("""COMPUTED_VALUE"""),45719.66666666667)</f>
        <v>45719.66667</v>
      </c>
      <c r="E293" s="1">
        <f>IFERROR(__xludf.DUMMYFUNCTION("""COMPUTED_VALUE"""),1206.5)</f>
        <v>1206.5</v>
      </c>
      <c r="G293" s="2">
        <f>IFERROR(__xludf.DUMMYFUNCTION("""COMPUTED_VALUE"""),45719.66666666667)</f>
        <v>45719.66667</v>
      </c>
      <c r="H293" s="1">
        <f>IFERROR(__xludf.DUMMYFUNCTION("""COMPUTED_VALUE"""),1180.86)</f>
        <v>1180.86</v>
      </c>
      <c r="J293" s="2">
        <f>IFERROR(__xludf.DUMMYFUNCTION("""COMPUTED_VALUE"""),45719.66666666667)</f>
        <v>45719.66667</v>
      </c>
      <c r="K293" s="1">
        <f>IFERROR(__xludf.DUMMYFUNCTION("""COMPUTED_VALUE"""),1186.03)</f>
        <v>1186.03</v>
      </c>
      <c r="M293" s="2">
        <f>IFERROR(__xludf.DUMMYFUNCTION("""COMPUTED_VALUE"""),45719.66666666667)</f>
        <v>45719.66667</v>
      </c>
      <c r="N293" s="1">
        <f>IFERROR(__xludf.DUMMYFUNCTION("""COMPUTED_VALUE"""),9946967.0)</f>
        <v>9946967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IFERROR(__xludf.DUMMYFUNCTION("""COMPUTED_VALUE"""),1181.71)</f>
        <v>1181.71</v>
      </c>
      <c r="D294" s="2">
        <f>IFERROR(__xludf.DUMMYFUNCTION("""COMPUTED_VALUE"""),45720.66666666667)</f>
        <v>45720.66667</v>
      </c>
      <c r="E294" s="1">
        <f>IFERROR(__xludf.DUMMYFUNCTION("""COMPUTED_VALUE"""),1181.71)</f>
        <v>1181.71</v>
      </c>
      <c r="G294" s="2">
        <f>IFERROR(__xludf.DUMMYFUNCTION("""COMPUTED_VALUE"""),45720.66666666667)</f>
        <v>45720.66667</v>
      </c>
      <c r="H294" s="1">
        <f>IFERROR(__xludf.DUMMYFUNCTION("""COMPUTED_VALUE"""),1152.3)</f>
        <v>1152.3</v>
      </c>
      <c r="J294" s="2">
        <f>IFERROR(__xludf.DUMMYFUNCTION("""COMPUTED_VALUE"""),45720.66666666667)</f>
        <v>45720.66667</v>
      </c>
      <c r="K294" s="1">
        <f>IFERROR(__xludf.DUMMYFUNCTION("""COMPUTED_VALUE"""),1154.82)</f>
        <v>1154.82</v>
      </c>
      <c r="M294" s="2">
        <f>IFERROR(__xludf.DUMMYFUNCTION("""COMPUTED_VALUE"""),45720.66666666667)</f>
        <v>45720.66667</v>
      </c>
      <c r="N294" s="1">
        <f>IFERROR(__xludf.DUMMYFUNCTION("""COMPUTED_VALUE"""),1.255121E7)</f>
        <v>12551210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IFERROR(__xludf.DUMMYFUNCTION("""COMPUTED_VALUE"""),1154.7)</f>
        <v>1154.7</v>
      </c>
      <c r="D295" s="2">
        <f>IFERROR(__xludf.DUMMYFUNCTION("""COMPUTED_VALUE"""),45721.66666666667)</f>
        <v>45721.66667</v>
      </c>
      <c r="E295" s="1">
        <f>IFERROR(__xludf.DUMMYFUNCTION("""COMPUTED_VALUE"""),1176.22)</f>
        <v>1176.22</v>
      </c>
      <c r="G295" s="2">
        <f>IFERROR(__xludf.DUMMYFUNCTION("""COMPUTED_VALUE"""),45721.66666666667)</f>
        <v>45721.66667</v>
      </c>
      <c r="H295" s="1">
        <f>IFERROR(__xludf.DUMMYFUNCTION("""COMPUTED_VALUE"""),1154.7)</f>
        <v>1154.7</v>
      </c>
      <c r="J295" s="2">
        <f>IFERROR(__xludf.DUMMYFUNCTION("""COMPUTED_VALUE"""),45721.66666666667)</f>
        <v>45721.66667</v>
      </c>
      <c r="K295" s="1">
        <f>IFERROR(__xludf.DUMMYFUNCTION("""COMPUTED_VALUE"""),1170.35)</f>
        <v>1170.35</v>
      </c>
      <c r="M295" s="2">
        <f>IFERROR(__xludf.DUMMYFUNCTION("""COMPUTED_VALUE"""),45721.66666666667)</f>
        <v>45721.66667</v>
      </c>
      <c r="N295" s="1">
        <f>IFERROR(__xludf.DUMMYFUNCTION("""COMPUTED_VALUE"""),1.2554322E7)</f>
        <v>12554322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IFERROR(__xludf.DUMMYFUNCTION("""COMPUTED_VALUE"""),1170.38)</f>
        <v>1170.38</v>
      </c>
      <c r="D296" s="2">
        <f>IFERROR(__xludf.DUMMYFUNCTION("""COMPUTED_VALUE"""),45722.66666666667)</f>
        <v>45722.66667</v>
      </c>
      <c r="E296" s="1">
        <f>IFERROR(__xludf.DUMMYFUNCTION("""COMPUTED_VALUE"""),1179.54)</f>
        <v>1179.54</v>
      </c>
      <c r="G296" s="2">
        <f>IFERROR(__xludf.DUMMYFUNCTION("""COMPUTED_VALUE"""),45722.66666666667)</f>
        <v>45722.66667</v>
      </c>
      <c r="H296" s="1">
        <f>IFERROR(__xludf.DUMMYFUNCTION("""COMPUTED_VALUE"""),1158.61)</f>
        <v>1158.61</v>
      </c>
      <c r="J296" s="2">
        <f>IFERROR(__xludf.DUMMYFUNCTION("""COMPUTED_VALUE"""),45722.66666666667)</f>
        <v>45722.66667</v>
      </c>
      <c r="K296" s="1">
        <f>IFERROR(__xludf.DUMMYFUNCTION("""COMPUTED_VALUE"""),1179.18)</f>
        <v>1179.18</v>
      </c>
      <c r="M296" s="2">
        <f>IFERROR(__xludf.DUMMYFUNCTION("""COMPUTED_VALUE"""),45722.66666666667)</f>
        <v>45722.66667</v>
      </c>
      <c r="N296" s="1">
        <f>IFERROR(__xludf.DUMMYFUNCTION("""COMPUTED_VALUE"""),1.16878E7)</f>
        <v>11687800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IFERROR(__xludf.DUMMYFUNCTION("""COMPUTED_VALUE"""),1178.46)</f>
        <v>1178.46</v>
      </c>
      <c r="D297" s="2">
        <f>IFERROR(__xludf.DUMMYFUNCTION("""COMPUTED_VALUE"""),45723.66666666667)</f>
        <v>45723.66667</v>
      </c>
      <c r="E297" s="1">
        <f>IFERROR(__xludf.DUMMYFUNCTION("""COMPUTED_VALUE"""),1200.47)</f>
        <v>1200.47</v>
      </c>
      <c r="G297" s="2">
        <f>IFERROR(__xludf.DUMMYFUNCTION("""COMPUTED_VALUE"""),45723.66666666667)</f>
        <v>45723.66667</v>
      </c>
      <c r="H297" s="1">
        <f>IFERROR(__xludf.DUMMYFUNCTION("""COMPUTED_VALUE"""),1173.48)</f>
        <v>1173.48</v>
      </c>
      <c r="J297" s="2">
        <f>IFERROR(__xludf.DUMMYFUNCTION("""COMPUTED_VALUE"""),45723.66666666667)</f>
        <v>45723.66667</v>
      </c>
      <c r="K297" s="1">
        <f>IFERROR(__xludf.DUMMYFUNCTION("""COMPUTED_VALUE"""),1199.32)</f>
        <v>1199.32</v>
      </c>
      <c r="M297" s="2">
        <f>IFERROR(__xludf.DUMMYFUNCTION("""COMPUTED_VALUE"""),45723.66666666667)</f>
        <v>45723.66667</v>
      </c>
      <c r="N297" s="1">
        <f>IFERROR(__xludf.DUMMYFUNCTION("""COMPUTED_VALUE"""),1.2835639E7)</f>
        <v>12835639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IFERROR(__xludf.DUMMYFUNCTION("""COMPUTED_VALUE"""),1194.53)</f>
        <v>1194.53</v>
      </c>
      <c r="D298" s="2">
        <f>IFERROR(__xludf.DUMMYFUNCTION("""COMPUTED_VALUE"""),45726.66666666667)</f>
        <v>45726.66667</v>
      </c>
      <c r="E298" s="1">
        <f>IFERROR(__xludf.DUMMYFUNCTION("""COMPUTED_VALUE"""),1206.08)</f>
        <v>1206.08</v>
      </c>
      <c r="G298" s="2">
        <f>IFERROR(__xludf.DUMMYFUNCTION("""COMPUTED_VALUE"""),45726.66666666667)</f>
        <v>45726.66667</v>
      </c>
      <c r="H298" s="1">
        <f>IFERROR(__xludf.DUMMYFUNCTION("""COMPUTED_VALUE"""),1169.39)</f>
        <v>1169.39</v>
      </c>
      <c r="J298" s="2">
        <f>IFERROR(__xludf.DUMMYFUNCTION("""COMPUTED_VALUE"""),45726.66666666667)</f>
        <v>45726.66667</v>
      </c>
      <c r="K298" s="1">
        <f>IFERROR(__xludf.DUMMYFUNCTION("""COMPUTED_VALUE"""),1178.17)</f>
        <v>1178.17</v>
      </c>
      <c r="M298" s="2">
        <f>IFERROR(__xludf.DUMMYFUNCTION("""COMPUTED_VALUE"""),45726.66666666667)</f>
        <v>45726.66667</v>
      </c>
      <c r="N298" s="1">
        <f>IFERROR(__xludf.DUMMYFUNCTION("""COMPUTED_VALUE"""),1.4556319E7)</f>
        <v>14556319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IFERROR(__xludf.DUMMYFUNCTION("""COMPUTED_VALUE"""),1177.81)</f>
        <v>1177.81</v>
      </c>
      <c r="D299" s="2">
        <f>IFERROR(__xludf.DUMMYFUNCTION("""COMPUTED_VALUE"""),45727.66666666667)</f>
        <v>45727.66667</v>
      </c>
      <c r="E299" s="1">
        <f>IFERROR(__xludf.DUMMYFUNCTION("""COMPUTED_VALUE"""),1178.13)</f>
        <v>1178.13</v>
      </c>
      <c r="G299" s="2">
        <f>IFERROR(__xludf.DUMMYFUNCTION("""COMPUTED_VALUE"""),45727.66666666667)</f>
        <v>45727.66667</v>
      </c>
      <c r="H299" s="1">
        <f>IFERROR(__xludf.DUMMYFUNCTION("""COMPUTED_VALUE"""),1142.04)</f>
        <v>1142.04</v>
      </c>
      <c r="J299" s="2">
        <f>IFERROR(__xludf.DUMMYFUNCTION("""COMPUTED_VALUE"""),45727.66666666667)</f>
        <v>45727.66667</v>
      </c>
      <c r="K299" s="1">
        <f>IFERROR(__xludf.DUMMYFUNCTION("""COMPUTED_VALUE"""),1144.61)</f>
        <v>1144.61</v>
      </c>
      <c r="M299" s="2">
        <f>IFERROR(__xludf.DUMMYFUNCTION("""COMPUTED_VALUE"""),45727.66666666667)</f>
        <v>45727.66667</v>
      </c>
      <c r="N299" s="1">
        <f>IFERROR(__xludf.DUMMYFUNCTION("""COMPUTED_VALUE"""),1.5206617E7)</f>
        <v>15206617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IFERROR(__xludf.DUMMYFUNCTION("""COMPUTED_VALUE"""),1142.84)</f>
        <v>1142.84</v>
      </c>
      <c r="D300" s="2">
        <f>IFERROR(__xludf.DUMMYFUNCTION("""COMPUTED_VALUE"""),45728.66666666667)</f>
        <v>45728.66667</v>
      </c>
      <c r="E300" s="1">
        <f>IFERROR(__xludf.DUMMYFUNCTION("""COMPUTED_VALUE"""),1144.88)</f>
        <v>1144.88</v>
      </c>
      <c r="G300" s="2">
        <f>IFERROR(__xludf.DUMMYFUNCTION("""COMPUTED_VALUE"""),45728.66666666667)</f>
        <v>45728.66667</v>
      </c>
      <c r="H300" s="1">
        <f>IFERROR(__xludf.DUMMYFUNCTION("""COMPUTED_VALUE"""),1131.36)</f>
        <v>1131.36</v>
      </c>
      <c r="J300" s="2">
        <f>IFERROR(__xludf.DUMMYFUNCTION("""COMPUTED_VALUE"""),45728.66666666667)</f>
        <v>45728.66667</v>
      </c>
      <c r="K300" s="1">
        <f>IFERROR(__xludf.DUMMYFUNCTION("""COMPUTED_VALUE"""),1139.4)</f>
        <v>1139.4</v>
      </c>
      <c r="M300" s="2">
        <f>IFERROR(__xludf.DUMMYFUNCTION("""COMPUTED_VALUE"""),45728.66666666667)</f>
        <v>45728.66667</v>
      </c>
      <c r="N300" s="1">
        <f>IFERROR(__xludf.DUMMYFUNCTION("""COMPUTED_VALUE"""),1.203192E7)</f>
        <v>12031920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IFERROR(__xludf.DUMMYFUNCTION("""COMPUTED_VALUE"""),1140.73)</f>
        <v>1140.73</v>
      </c>
      <c r="D301" s="2">
        <f>IFERROR(__xludf.DUMMYFUNCTION("""COMPUTED_VALUE"""),45729.66666666667)</f>
        <v>45729.66667</v>
      </c>
      <c r="E301" s="1">
        <f>IFERROR(__xludf.DUMMYFUNCTION("""COMPUTED_VALUE"""),1153.95)</f>
        <v>1153.95</v>
      </c>
      <c r="G301" s="2">
        <f>IFERROR(__xludf.DUMMYFUNCTION("""COMPUTED_VALUE"""),45729.66666666667)</f>
        <v>45729.66667</v>
      </c>
      <c r="H301" s="1">
        <f>IFERROR(__xludf.DUMMYFUNCTION("""COMPUTED_VALUE"""),1132.81)</f>
        <v>1132.81</v>
      </c>
      <c r="J301" s="2">
        <f>IFERROR(__xludf.DUMMYFUNCTION("""COMPUTED_VALUE"""),45729.66666666667)</f>
        <v>45729.66667</v>
      </c>
      <c r="K301" s="1">
        <f>IFERROR(__xludf.DUMMYFUNCTION("""COMPUTED_VALUE"""),1135.62)</f>
        <v>1135.62</v>
      </c>
      <c r="M301" s="2">
        <f>IFERROR(__xludf.DUMMYFUNCTION("""COMPUTED_VALUE"""),45729.66666666667)</f>
        <v>45729.66667</v>
      </c>
      <c r="N301" s="1">
        <f>IFERROR(__xludf.DUMMYFUNCTION("""COMPUTED_VALUE"""),1.2510499E7)</f>
        <v>12510499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IFERROR(__xludf.DUMMYFUNCTION("""COMPUTED_VALUE"""),1138.2)</f>
        <v>1138.2</v>
      </c>
      <c r="D302" s="2">
        <f>IFERROR(__xludf.DUMMYFUNCTION("""COMPUTED_VALUE"""),45730.66666666667)</f>
        <v>45730.66667</v>
      </c>
      <c r="E302" s="1">
        <f>IFERROR(__xludf.DUMMYFUNCTION("""COMPUTED_VALUE"""),1147.32)</f>
        <v>1147.32</v>
      </c>
      <c r="G302" s="2">
        <f>IFERROR(__xludf.DUMMYFUNCTION("""COMPUTED_VALUE"""),45730.66666666667)</f>
        <v>45730.66667</v>
      </c>
      <c r="H302" s="1">
        <f>IFERROR(__xludf.DUMMYFUNCTION("""COMPUTED_VALUE"""),1134.29)</f>
        <v>1134.29</v>
      </c>
      <c r="J302" s="2">
        <f>IFERROR(__xludf.DUMMYFUNCTION("""COMPUTED_VALUE"""),45730.66666666667)</f>
        <v>45730.66667</v>
      </c>
      <c r="K302" s="1">
        <f>IFERROR(__xludf.DUMMYFUNCTION("""COMPUTED_VALUE"""),1146.06)</f>
        <v>1146.06</v>
      </c>
      <c r="M302" s="2">
        <f>IFERROR(__xludf.DUMMYFUNCTION("""COMPUTED_VALUE"""),45730.66666666667)</f>
        <v>45730.66667</v>
      </c>
      <c r="N302" s="1">
        <f>IFERROR(__xludf.DUMMYFUNCTION("""COMPUTED_VALUE"""),1.1007737E7)</f>
        <v>11007737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IFERROR(__xludf.DUMMYFUNCTION("""COMPUTED_VALUE"""),1148.63)</f>
        <v>1148.63</v>
      </c>
      <c r="D303" s="2">
        <f>IFERROR(__xludf.DUMMYFUNCTION("""COMPUTED_VALUE"""),45733.66666666667)</f>
        <v>45733.66667</v>
      </c>
      <c r="E303" s="1">
        <f>IFERROR(__xludf.DUMMYFUNCTION("""COMPUTED_VALUE"""),1166.51)</f>
        <v>1166.51</v>
      </c>
      <c r="G303" s="2">
        <f>IFERROR(__xludf.DUMMYFUNCTION("""COMPUTED_VALUE"""),45733.66666666667)</f>
        <v>45733.66667</v>
      </c>
      <c r="H303" s="1">
        <f>IFERROR(__xludf.DUMMYFUNCTION("""COMPUTED_VALUE"""),1148.25)</f>
        <v>1148.25</v>
      </c>
      <c r="J303" s="2">
        <f>IFERROR(__xludf.DUMMYFUNCTION("""COMPUTED_VALUE"""),45733.66666666667)</f>
        <v>45733.66667</v>
      </c>
      <c r="K303" s="1">
        <f>IFERROR(__xludf.DUMMYFUNCTION("""COMPUTED_VALUE"""),1161.54)</f>
        <v>1161.54</v>
      </c>
      <c r="M303" s="2">
        <f>IFERROR(__xludf.DUMMYFUNCTION("""COMPUTED_VALUE"""),45733.66666666667)</f>
        <v>45733.66667</v>
      </c>
      <c r="N303" s="1">
        <f>IFERROR(__xludf.DUMMYFUNCTION("""COMPUTED_VALUE"""),1.005935E7)</f>
        <v>10059350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IFERROR(__xludf.DUMMYFUNCTION("""COMPUTED_VALUE"""),1161.54)</f>
        <v>1161.54</v>
      </c>
      <c r="D304" s="2">
        <f>IFERROR(__xludf.DUMMYFUNCTION("""COMPUTED_VALUE"""),45734.66666666667)</f>
        <v>45734.66667</v>
      </c>
      <c r="E304" s="1">
        <f>IFERROR(__xludf.DUMMYFUNCTION("""COMPUTED_VALUE"""),1167.38)</f>
        <v>1167.38</v>
      </c>
      <c r="G304" s="2">
        <f>IFERROR(__xludf.DUMMYFUNCTION("""COMPUTED_VALUE"""),45734.66666666667)</f>
        <v>45734.66667</v>
      </c>
      <c r="H304" s="1">
        <f>IFERROR(__xludf.DUMMYFUNCTION("""COMPUTED_VALUE"""),1157.03)</f>
        <v>1157.03</v>
      </c>
      <c r="J304" s="2">
        <f>IFERROR(__xludf.DUMMYFUNCTION("""COMPUTED_VALUE"""),45734.66666666667)</f>
        <v>45734.66667</v>
      </c>
      <c r="K304" s="1">
        <f>IFERROR(__xludf.DUMMYFUNCTION("""COMPUTED_VALUE"""),1165.33)</f>
        <v>1165.33</v>
      </c>
      <c r="M304" s="2">
        <f>IFERROR(__xludf.DUMMYFUNCTION("""COMPUTED_VALUE"""),45734.66666666667)</f>
        <v>45734.66667</v>
      </c>
      <c r="N304" s="1">
        <f>IFERROR(__xludf.DUMMYFUNCTION("""COMPUTED_VALUE"""),8908587.0)</f>
        <v>8908587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IFERROR(__xludf.DUMMYFUNCTION("""COMPUTED_VALUE"""),1165.44)</f>
        <v>1165.44</v>
      </c>
      <c r="D305" s="2">
        <f>IFERROR(__xludf.DUMMYFUNCTION("""COMPUTED_VALUE"""),45735.66666666667)</f>
        <v>45735.66667</v>
      </c>
      <c r="E305" s="1">
        <f>IFERROR(__xludf.DUMMYFUNCTION("""COMPUTED_VALUE"""),1166.59)</f>
        <v>1166.59</v>
      </c>
      <c r="G305" s="2">
        <f>IFERROR(__xludf.DUMMYFUNCTION("""COMPUTED_VALUE"""),45735.66666666667)</f>
        <v>45735.66667</v>
      </c>
      <c r="H305" s="1">
        <f>IFERROR(__xludf.DUMMYFUNCTION("""COMPUTED_VALUE"""),1149.35)</f>
        <v>1149.35</v>
      </c>
      <c r="J305" s="2">
        <f>IFERROR(__xludf.DUMMYFUNCTION("""COMPUTED_VALUE"""),45735.66666666667)</f>
        <v>45735.66667</v>
      </c>
      <c r="K305" s="1">
        <f>IFERROR(__xludf.DUMMYFUNCTION("""COMPUTED_VALUE"""),1159.3)</f>
        <v>1159.3</v>
      </c>
      <c r="M305" s="2">
        <f>IFERROR(__xludf.DUMMYFUNCTION("""COMPUTED_VALUE"""),45735.66666666667)</f>
        <v>45735.66667</v>
      </c>
      <c r="N305" s="1">
        <f>IFERROR(__xludf.DUMMYFUNCTION("""COMPUTED_VALUE"""),9737990.0)</f>
        <v>9737990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IFERROR(__xludf.DUMMYFUNCTION("""COMPUTED_VALUE"""),1155.64)</f>
        <v>1155.64</v>
      </c>
      <c r="D306" s="2">
        <f>IFERROR(__xludf.DUMMYFUNCTION("""COMPUTED_VALUE"""),45736.66666666667)</f>
        <v>45736.66667</v>
      </c>
      <c r="E306" s="1">
        <f>IFERROR(__xludf.DUMMYFUNCTION("""COMPUTED_VALUE"""),1167.28)</f>
        <v>1167.28</v>
      </c>
      <c r="G306" s="2">
        <f>IFERROR(__xludf.DUMMYFUNCTION("""COMPUTED_VALUE"""),45736.66666666667)</f>
        <v>45736.66667</v>
      </c>
      <c r="H306" s="1">
        <f>IFERROR(__xludf.DUMMYFUNCTION("""COMPUTED_VALUE"""),1147.17)</f>
        <v>1147.17</v>
      </c>
      <c r="J306" s="2">
        <f>IFERROR(__xludf.DUMMYFUNCTION("""COMPUTED_VALUE"""),45736.66666666667)</f>
        <v>45736.66667</v>
      </c>
      <c r="K306" s="1">
        <f>IFERROR(__xludf.DUMMYFUNCTION("""COMPUTED_VALUE"""),1154.75)</f>
        <v>1154.75</v>
      </c>
      <c r="M306" s="2">
        <f>IFERROR(__xludf.DUMMYFUNCTION("""COMPUTED_VALUE"""),45736.66666666667)</f>
        <v>45736.66667</v>
      </c>
      <c r="N306" s="1">
        <f>IFERROR(__xludf.DUMMYFUNCTION("""COMPUTED_VALUE"""),1.0661135E7)</f>
        <v>10661135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IFERROR(__xludf.DUMMYFUNCTION("""COMPUTED_VALUE"""),1113.73)</f>
        <v>1113.73</v>
      </c>
      <c r="D307" s="2">
        <f>IFERROR(__xludf.DUMMYFUNCTION("""COMPUTED_VALUE"""),45737.66666666667)</f>
        <v>45737.66667</v>
      </c>
      <c r="E307" s="1">
        <f>IFERROR(__xludf.DUMMYFUNCTION("""COMPUTED_VALUE"""),1123.79)</f>
        <v>1123.79</v>
      </c>
      <c r="G307" s="2">
        <f>IFERROR(__xludf.DUMMYFUNCTION("""COMPUTED_VALUE"""),45737.66666666667)</f>
        <v>45737.66667</v>
      </c>
      <c r="H307" s="1">
        <f>IFERROR(__xludf.DUMMYFUNCTION("""COMPUTED_VALUE"""),1089.14)</f>
        <v>1089.14</v>
      </c>
      <c r="J307" s="2">
        <f>IFERROR(__xludf.DUMMYFUNCTION("""COMPUTED_VALUE"""),45737.66666666667)</f>
        <v>45737.66667</v>
      </c>
      <c r="K307" s="1">
        <f>IFERROR(__xludf.DUMMYFUNCTION("""COMPUTED_VALUE"""),1122.72)</f>
        <v>1122.72</v>
      </c>
      <c r="M307" s="2">
        <f>IFERROR(__xludf.DUMMYFUNCTION("""COMPUTED_VALUE"""),45737.66666666667)</f>
        <v>45737.66667</v>
      </c>
      <c r="N307" s="1">
        <f>IFERROR(__xludf.DUMMYFUNCTION("""COMPUTED_VALUE"""),4.0350818E7)</f>
        <v>40350818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IFERROR(__xludf.DUMMYFUNCTION("""COMPUTED_VALUE"""),1131.41)</f>
        <v>1131.41</v>
      </c>
      <c r="D308" s="2">
        <f>IFERROR(__xludf.DUMMYFUNCTION("""COMPUTED_VALUE"""),45740.66666666667)</f>
        <v>45740.66667</v>
      </c>
      <c r="E308" s="1">
        <f>IFERROR(__xludf.DUMMYFUNCTION("""COMPUTED_VALUE"""),1150.82)</f>
        <v>1150.82</v>
      </c>
      <c r="G308" s="2">
        <f>IFERROR(__xludf.DUMMYFUNCTION("""COMPUTED_VALUE"""),45740.66666666667)</f>
        <v>45740.66667</v>
      </c>
      <c r="H308" s="1">
        <f>IFERROR(__xludf.DUMMYFUNCTION("""COMPUTED_VALUE"""),1130.0)</f>
        <v>1130</v>
      </c>
      <c r="J308" s="2">
        <f>IFERROR(__xludf.DUMMYFUNCTION("""COMPUTED_VALUE"""),45740.66666666667)</f>
        <v>45740.66667</v>
      </c>
      <c r="K308" s="1">
        <f>IFERROR(__xludf.DUMMYFUNCTION("""COMPUTED_VALUE"""),1145.88)</f>
        <v>1145.88</v>
      </c>
      <c r="M308" s="2">
        <f>IFERROR(__xludf.DUMMYFUNCTION("""COMPUTED_VALUE"""),45740.66666666667)</f>
        <v>45740.66667</v>
      </c>
      <c r="N308" s="1">
        <f>IFERROR(__xludf.DUMMYFUNCTION("""COMPUTED_VALUE"""),1.4634587E7)</f>
        <v>14634587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IFERROR(__xludf.DUMMYFUNCTION("""COMPUTED_VALUE"""),1145.13)</f>
        <v>1145.13</v>
      </c>
      <c r="D309" s="2">
        <f>IFERROR(__xludf.DUMMYFUNCTION("""COMPUTED_VALUE"""),45741.66666666667)</f>
        <v>45741.66667</v>
      </c>
      <c r="E309" s="1">
        <f>IFERROR(__xludf.DUMMYFUNCTION("""COMPUTED_VALUE"""),1150.49)</f>
        <v>1150.49</v>
      </c>
      <c r="G309" s="2">
        <f>IFERROR(__xludf.DUMMYFUNCTION("""COMPUTED_VALUE"""),45741.66666666667)</f>
        <v>45741.66667</v>
      </c>
      <c r="H309" s="1">
        <f>IFERROR(__xludf.DUMMYFUNCTION("""COMPUTED_VALUE"""),1112.57)</f>
        <v>1112.57</v>
      </c>
      <c r="J309" s="2">
        <f>IFERROR(__xludf.DUMMYFUNCTION("""COMPUTED_VALUE"""),45741.66666666667)</f>
        <v>45741.66667</v>
      </c>
      <c r="K309" s="1">
        <f>IFERROR(__xludf.DUMMYFUNCTION("""COMPUTED_VALUE"""),1115.32)</f>
        <v>1115.32</v>
      </c>
      <c r="M309" s="2">
        <f>IFERROR(__xludf.DUMMYFUNCTION("""COMPUTED_VALUE"""),45741.66666666667)</f>
        <v>45741.66667</v>
      </c>
      <c r="N309" s="1">
        <f>IFERROR(__xludf.DUMMYFUNCTION("""COMPUTED_VALUE"""),1.7440107E7)</f>
        <v>17440107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IFERROR(__xludf.DUMMYFUNCTION("""COMPUTED_VALUE"""),1117.58)</f>
        <v>1117.58</v>
      </c>
      <c r="D310" s="2">
        <f>IFERROR(__xludf.DUMMYFUNCTION("""COMPUTED_VALUE"""),45742.66666666667)</f>
        <v>45742.66667</v>
      </c>
      <c r="E310" s="1">
        <f>IFERROR(__xludf.DUMMYFUNCTION("""COMPUTED_VALUE"""),1135.24)</f>
        <v>1135.24</v>
      </c>
      <c r="G310" s="2">
        <f>IFERROR(__xludf.DUMMYFUNCTION("""COMPUTED_VALUE"""),45742.66666666667)</f>
        <v>45742.66667</v>
      </c>
      <c r="H310" s="1">
        <f>IFERROR(__xludf.DUMMYFUNCTION("""COMPUTED_VALUE"""),1117.58)</f>
        <v>1117.58</v>
      </c>
      <c r="J310" s="2">
        <f>IFERROR(__xludf.DUMMYFUNCTION("""COMPUTED_VALUE"""),45742.66666666667)</f>
        <v>45742.66667</v>
      </c>
      <c r="K310" s="1">
        <f>IFERROR(__xludf.DUMMYFUNCTION("""COMPUTED_VALUE"""),1126.33)</f>
        <v>1126.33</v>
      </c>
      <c r="M310" s="2">
        <f>IFERROR(__xludf.DUMMYFUNCTION("""COMPUTED_VALUE"""),45742.66666666667)</f>
        <v>45742.66667</v>
      </c>
      <c r="N310" s="1">
        <f>IFERROR(__xludf.DUMMYFUNCTION("""COMPUTED_VALUE"""),1.2827301E7)</f>
        <v>12827301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IFERROR(__xludf.DUMMYFUNCTION("""COMPUTED_VALUE"""),1126.59)</f>
        <v>1126.59</v>
      </c>
      <c r="D311" s="2">
        <f>IFERROR(__xludf.DUMMYFUNCTION("""COMPUTED_VALUE"""),45743.66666666667)</f>
        <v>45743.66667</v>
      </c>
      <c r="E311" s="1">
        <f>IFERROR(__xludf.DUMMYFUNCTION("""COMPUTED_VALUE"""),1131.95)</f>
        <v>1131.95</v>
      </c>
      <c r="G311" s="2">
        <f>IFERROR(__xludf.DUMMYFUNCTION("""COMPUTED_VALUE"""),45743.66666666667)</f>
        <v>45743.66667</v>
      </c>
      <c r="H311" s="1">
        <f>IFERROR(__xludf.DUMMYFUNCTION("""COMPUTED_VALUE"""),1121.73)</f>
        <v>1121.73</v>
      </c>
      <c r="J311" s="2">
        <f>IFERROR(__xludf.DUMMYFUNCTION("""COMPUTED_VALUE"""),45743.66666666667)</f>
        <v>45743.66667</v>
      </c>
      <c r="K311" s="1">
        <f>IFERROR(__xludf.DUMMYFUNCTION("""COMPUTED_VALUE"""),1127.71)</f>
        <v>1127.71</v>
      </c>
      <c r="M311" s="2">
        <f>IFERROR(__xludf.DUMMYFUNCTION("""COMPUTED_VALUE"""),45743.66666666667)</f>
        <v>45743.66667</v>
      </c>
      <c r="N311" s="1">
        <f>IFERROR(__xludf.DUMMYFUNCTION("""COMPUTED_VALUE"""),8681573.0)</f>
        <v>8681573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IFERROR(__xludf.DUMMYFUNCTION("""COMPUTED_VALUE"""),1127.17)</f>
        <v>1127.17</v>
      </c>
      <c r="D312" s="2">
        <f>IFERROR(__xludf.DUMMYFUNCTION("""COMPUTED_VALUE"""),45744.66666666667)</f>
        <v>45744.66667</v>
      </c>
      <c r="E312" s="1">
        <f>IFERROR(__xludf.DUMMYFUNCTION("""COMPUTED_VALUE"""),1129.85)</f>
        <v>1129.85</v>
      </c>
      <c r="G312" s="2">
        <f>IFERROR(__xludf.DUMMYFUNCTION("""COMPUTED_VALUE"""),45744.66666666667)</f>
        <v>45744.66667</v>
      </c>
      <c r="H312" s="1">
        <f>IFERROR(__xludf.DUMMYFUNCTION("""COMPUTED_VALUE"""),1116.09)</f>
        <v>1116.09</v>
      </c>
      <c r="J312" s="2">
        <f>IFERROR(__xludf.DUMMYFUNCTION("""COMPUTED_VALUE"""),45744.66666666667)</f>
        <v>45744.66667</v>
      </c>
      <c r="K312" s="1">
        <f>IFERROR(__xludf.DUMMYFUNCTION("""COMPUTED_VALUE"""),1116.3)</f>
        <v>1116.3</v>
      </c>
      <c r="M312" s="2">
        <f>IFERROR(__xludf.DUMMYFUNCTION("""COMPUTED_VALUE"""),45744.66666666667)</f>
        <v>45744.66667</v>
      </c>
      <c r="N312" s="1">
        <f>IFERROR(__xludf.DUMMYFUNCTION("""COMPUTED_VALUE"""),8309490.0)</f>
        <v>8309490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IFERROR(__xludf.DUMMYFUNCTION("""COMPUTED_VALUE"""),1107.69)</f>
        <v>1107.69</v>
      </c>
      <c r="D313" s="2">
        <f>IFERROR(__xludf.DUMMYFUNCTION("""COMPUTED_VALUE"""),45747.66666666667)</f>
        <v>45747.66667</v>
      </c>
      <c r="E313" s="1">
        <f>IFERROR(__xludf.DUMMYFUNCTION("""COMPUTED_VALUE"""),1130.33)</f>
        <v>1130.33</v>
      </c>
      <c r="G313" s="2">
        <f>IFERROR(__xludf.DUMMYFUNCTION("""COMPUTED_VALUE"""),45747.66666666667)</f>
        <v>45747.66667</v>
      </c>
      <c r="H313" s="1">
        <f>IFERROR(__xludf.DUMMYFUNCTION("""COMPUTED_VALUE"""),1105.49)</f>
        <v>1105.49</v>
      </c>
      <c r="J313" s="2">
        <f>IFERROR(__xludf.DUMMYFUNCTION("""COMPUTED_VALUE"""),45747.66666666667)</f>
        <v>45747.66667</v>
      </c>
      <c r="K313" s="1">
        <f>IFERROR(__xludf.DUMMYFUNCTION("""COMPUTED_VALUE"""),1122.27)</f>
        <v>1122.27</v>
      </c>
      <c r="M313" s="2">
        <f>IFERROR(__xludf.DUMMYFUNCTION("""COMPUTED_VALUE"""),45747.66666666667)</f>
        <v>45747.66667</v>
      </c>
      <c r="N313" s="1">
        <f>IFERROR(__xludf.DUMMYFUNCTION("""COMPUTED_VALUE"""),1.2558875E7)</f>
        <v>12558875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IFERROR(__xludf.DUMMYFUNCTION("""COMPUTED_VALUE"""),1121.89)</f>
        <v>1121.89</v>
      </c>
      <c r="D314" s="2">
        <f>IFERROR(__xludf.DUMMYFUNCTION("""COMPUTED_VALUE"""),45748.66666666667)</f>
        <v>45748.66667</v>
      </c>
      <c r="E314" s="1">
        <f>IFERROR(__xludf.DUMMYFUNCTION("""COMPUTED_VALUE"""),1123.98)</f>
        <v>1123.98</v>
      </c>
      <c r="G314" s="2">
        <f>IFERROR(__xludf.DUMMYFUNCTION("""COMPUTED_VALUE"""),45748.66666666667)</f>
        <v>45748.66667</v>
      </c>
      <c r="H314" s="1">
        <f>IFERROR(__xludf.DUMMYFUNCTION("""COMPUTED_VALUE"""),1107.34)</f>
        <v>1107.34</v>
      </c>
      <c r="J314" s="2">
        <f>IFERROR(__xludf.DUMMYFUNCTION("""COMPUTED_VALUE"""),45748.66666666667)</f>
        <v>45748.66667</v>
      </c>
      <c r="K314" s="1">
        <f>IFERROR(__xludf.DUMMYFUNCTION("""COMPUTED_VALUE"""),1118.44)</f>
        <v>1118.44</v>
      </c>
      <c r="M314" s="2">
        <f>IFERROR(__xludf.DUMMYFUNCTION("""COMPUTED_VALUE"""),45748.66666666667)</f>
        <v>45748.66667</v>
      </c>
      <c r="N314" s="1">
        <f>IFERROR(__xludf.DUMMYFUNCTION("""COMPUTED_VALUE"""),1.0586729E7)</f>
        <v>10586729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IFERROR(__xludf.DUMMYFUNCTION("""COMPUTED_VALUE"""),1115.55)</f>
        <v>1115.55</v>
      </c>
      <c r="D315" s="2">
        <f>IFERROR(__xludf.DUMMYFUNCTION("""COMPUTED_VALUE"""),45749.66666666667)</f>
        <v>45749.66667</v>
      </c>
      <c r="E315" s="1">
        <f>IFERROR(__xludf.DUMMYFUNCTION("""COMPUTED_VALUE"""),1129.85)</f>
        <v>1129.85</v>
      </c>
      <c r="G315" s="2">
        <f>IFERROR(__xludf.DUMMYFUNCTION("""COMPUTED_VALUE"""),45749.66666666667)</f>
        <v>45749.66667</v>
      </c>
      <c r="H315" s="1">
        <f>IFERROR(__xludf.DUMMYFUNCTION("""COMPUTED_VALUE"""),1111.95)</f>
        <v>1111.95</v>
      </c>
      <c r="J315" s="2">
        <f>IFERROR(__xludf.DUMMYFUNCTION("""COMPUTED_VALUE"""),45749.66666666667)</f>
        <v>45749.66667</v>
      </c>
      <c r="K315" s="1">
        <f>IFERROR(__xludf.DUMMYFUNCTION("""COMPUTED_VALUE"""),1128.04)</f>
        <v>1128.04</v>
      </c>
      <c r="M315" s="2">
        <f>IFERROR(__xludf.DUMMYFUNCTION("""COMPUTED_VALUE"""),45749.66666666667)</f>
        <v>45749.66667</v>
      </c>
      <c r="N315" s="1">
        <f>IFERROR(__xludf.DUMMYFUNCTION("""COMPUTED_VALUE"""),8887701.0)</f>
        <v>8887701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IFERROR(__xludf.DUMMYFUNCTION("""COMPUTED_VALUE"""),1100.54)</f>
        <v>1100.54</v>
      </c>
      <c r="D316" s="2">
        <f>IFERROR(__xludf.DUMMYFUNCTION("""COMPUTED_VALUE"""),45750.66666666667)</f>
        <v>45750.66667</v>
      </c>
      <c r="E316" s="1">
        <f>IFERROR(__xludf.DUMMYFUNCTION("""COMPUTED_VALUE"""),1100.54)</f>
        <v>1100.54</v>
      </c>
      <c r="G316" s="2">
        <f>IFERROR(__xludf.DUMMYFUNCTION("""COMPUTED_VALUE"""),45750.66666666667)</f>
        <v>45750.66667</v>
      </c>
      <c r="H316" s="1">
        <f>IFERROR(__xludf.DUMMYFUNCTION("""COMPUTED_VALUE"""),1010.57)</f>
        <v>1010.57</v>
      </c>
      <c r="J316" s="2">
        <f>IFERROR(__xludf.DUMMYFUNCTION("""COMPUTED_VALUE"""),45750.66666666667)</f>
        <v>45750.66667</v>
      </c>
      <c r="K316" s="1">
        <f>IFERROR(__xludf.DUMMYFUNCTION("""COMPUTED_VALUE"""),1015.56)</f>
        <v>1015.56</v>
      </c>
      <c r="M316" s="2">
        <f>IFERROR(__xludf.DUMMYFUNCTION("""COMPUTED_VALUE"""),45750.66666666667)</f>
        <v>45750.66667</v>
      </c>
      <c r="N316" s="1">
        <f>IFERROR(__xludf.DUMMYFUNCTION("""COMPUTED_VALUE"""),2.302716E7)</f>
        <v>23027160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IFERROR(__xludf.DUMMYFUNCTION("""COMPUTED_VALUE"""),997.47)</f>
        <v>997.47</v>
      </c>
      <c r="D317" s="2">
        <f>IFERROR(__xludf.DUMMYFUNCTION("""COMPUTED_VALUE"""),45751.66666666667)</f>
        <v>45751.66667</v>
      </c>
      <c r="E317" s="1">
        <f>IFERROR(__xludf.DUMMYFUNCTION("""COMPUTED_VALUE"""),1013.34)</f>
        <v>1013.34</v>
      </c>
      <c r="G317" s="2">
        <f>IFERROR(__xludf.DUMMYFUNCTION("""COMPUTED_VALUE"""),45751.66666666667)</f>
        <v>45751.66667</v>
      </c>
      <c r="H317" s="1">
        <f>IFERROR(__xludf.DUMMYFUNCTION("""COMPUTED_VALUE"""),973.76)</f>
        <v>973.76</v>
      </c>
      <c r="J317" s="2">
        <f>IFERROR(__xludf.DUMMYFUNCTION("""COMPUTED_VALUE"""),45751.66666666667)</f>
        <v>45751.66667</v>
      </c>
      <c r="K317" s="1">
        <f>IFERROR(__xludf.DUMMYFUNCTION("""COMPUTED_VALUE"""),989.14)</f>
        <v>989.14</v>
      </c>
      <c r="M317" s="2">
        <f>IFERROR(__xludf.DUMMYFUNCTION("""COMPUTED_VALUE"""),45751.66666666667)</f>
        <v>45751.66667</v>
      </c>
      <c r="N317" s="1">
        <f>IFERROR(__xludf.DUMMYFUNCTION("""COMPUTED_VALUE"""),1.9264963E7)</f>
        <v>19264963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IFERROR(__xludf.DUMMYFUNCTION("""COMPUTED_VALUE"""),986.82)</f>
        <v>986.82</v>
      </c>
      <c r="D318" s="2">
        <f>IFERROR(__xludf.DUMMYFUNCTION("""COMPUTED_VALUE"""),45754.66666666667)</f>
        <v>45754.66667</v>
      </c>
      <c r="E318" s="1">
        <f>IFERROR(__xludf.DUMMYFUNCTION("""COMPUTED_VALUE"""),1007.13)</f>
        <v>1007.13</v>
      </c>
      <c r="G318" s="2">
        <f>IFERROR(__xludf.DUMMYFUNCTION("""COMPUTED_VALUE"""),45754.66666666667)</f>
        <v>45754.66667</v>
      </c>
      <c r="H318" s="1">
        <f>IFERROR(__xludf.DUMMYFUNCTION("""COMPUTED_VALUE"""),943.88)</f>
        <v>943.88</v>
      </c>
      <c r="J318" s="2">
        <f>IFERROR(__xludf.DUMMYFUNCTION("""COMPUTED_VALUE"""),45754.66666666667)</f>
        <v>45754.66667</v>
      </c>
      <c r="K318" s="1">
        <f>IFERROR(__xludf.DUMMYFUNCTION("""COMPUTED_VALUE"""),966.73)</f>
        <v>966.73</v>
      </c>
      <c r="M318" s="2">
        <f>IFERROR(__xludf.DUMMYFUNCTION("""COMPUTED_VALUE"""),45754.66666666667)</f>
        <v>45754.66667</v>
      </c>
      <c r="N318" s="1">
        <f>IFERROR(__xludf.DUMMYFUNCTION("""COMPUTED_VALUE"""),1.8668561E7)</f>
        <v>18668561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IFERROR(__xludf.DUMMYFUNCTION("""COMPUTED_VALUE"""),988.02)</f>
        <v>988.02</v>
      </c>
      <c r="D319" s="2">
        <f>IFERROR(__xludf.DUMMYFUNCTION("""COMPUTED_VALUE"""),45755.66666666667)</f>
        <v>45755.66667</v>
      </c>
      <c r="E319" s="1">
        <f>IFERROR(__xludf.DUMMYFUNCTION("""COMPUTED_VALUE"""),988.02)</f>
        <v>988.02</v>
      </c>
      <c r="G319" s="2">
        <f>IFERROR(__xludf.DUMMYFUNCTION("""COMPUTED_VALUE"""),45755.66666666667)</f>
        <v>45755.66667</v>
      </c>
      <c r="H319" s="1">
        <f>IFERROR(__xludf.DUMMYFUNCTION("""COMPUTED_VALUE"""),920.71)</f>
        <v>920.71</v>
      </c>
      <c r="J319" s="2">
        <f>IFERROR(__xludf.DUMMYFUNCTION("""COMPUTED_VALUE"""),45755.66666666667)</f>
        <v>45755.66667</v>
      </c>
      <c r="K319" s="1">
        <f>IFERROR(__xludf.DUMMYFUNCTION("""COMPUTED_VALUE"""),931.92)</f>
        <v>931.92</v>
      </c>
      <c r="M319" s="2">
        <f>IFERROR(__xludf.DUMMYFUNCTION("""COMPUTED_VALUE"""),45755.66666666667)</f>
        <v>45755.66667</v>
      </c>
      <c r="N319" s="1">
        <f>IFERROR(__xludf.DUMMYFUNCTION("""COMPUTED_VALUE"""),1.7058626E7)</f>
        <v>17058626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IFERROR(__xludf.DUMMYFUNCTION("""COMPUTED_VALUE"""),930.15)</f>
        <v>930.15</v>
      </c>
      <c r="D320" s="2">
        <f>IFERROR(__xludf.DUMMYFUNCTION("""COMPUTED_VALUE"""),45756.66666666667)</f>
        <v>45756.66667</v>
      </c>
      <c r="E320" s="1">
        <f>IFERROR(__xludf.DUMMYFUNCTION("""COMPUTED_VALUE"""),1019.23)</f>
        <v>1019.23</v>
      </c>
      <c r="G320" s="2">
        <f>IFERROR(__xludf.DUMMYFUNCTION("""COMPUTED_VALUE"""),45756.66666666667)</f>
        <v>45756.66667</v>
      </c>
      <c r="H320" s="1">
        <f>IFERROR(__xludf.DUMMYFUNCTION("""COMPUTED_VALUE"""),916.88)</f>
        <v>916.88</v>
      </c>
      <c r="J320" s="2">
        <f>IFERROR(__xludf.DUMMYFUNCTION("""COMPUTED_VALUE"""),45756.66666666667)</f>
        <v>45756.66667</v>
      </c>
      <c r="K320" s="1">
        <f>IFERROR(__xludf.DUMMYFUNCTION("""COMPUTED_VALUE"""),1012.85)</f>
        <v>1012.85</v>
      </c>
      <c r="M320" s="2">
        <f>IFERROR(__xludf.DUMMYFUNCTION("""COMPUTED_VALUE"""),45756.66666666667)</f>
        <v>45756.66667</v>
      </c>
      <c r="N320" s="1">
        <f>IFERROR(__xludf.DUMMYFUNCTION("""COMPUTED_VALUE"""),2.0658428E7)</f>
        <v>20658428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IFERROR(__xludf.DUMMYFUNCTION("""COMPUTED_VALUE"""),1003.54)</f>
        <v>1003.54</v>
      </c>
      <c r="D321" s="2">
        <f>IFERROR(__xludf.DUMMYFUNCTION("""COMPUTED_VALUE"""),45757.66666666667)</f>
        <v>45757.66667</v>
      </c>
      <c r="E321" s="1">
        <f>IFERROR(__xludf.DUMMYFUNCTION("""COMPUTED_VALUE"""),1003.54)</f>
        <v>1003.54</v>
      </c>
      <c r="G321" s="2">
        <f>IFERROR(__xludf.DUMMYFUNCTION("""COMPUTED_VALUE"""),45757.66666666667)</f>
        <v>45757.66667</v>
      </c>
      <c r="H321" s="1">
        <f>IFERROR(__xludf.DUMMYFUNCTION("""COMPUTED_VALUE"""),951.88)</f>
        <v>951.88</v>
      </c>
      <c r="J321" s="2">
        <f>IFERROR(__xludf.DUMMYFUNCTION("""COMPUTED_VALUE"""),45757.66666666667)</f>
        <v>45757.66667</v>
      </c>
      <c r="K321" s="1">
        <f>IFERROR(__xludf.DUMMYFUNCTION("""COMPUTED_VALUE"""),976.35)</f>
        <v>976.35</v>
      </c>
      <c r="M321" s="2">
        <f>IFERROR(__xludf.DUMMYFUNCTION("""COMPUTED_VALUE"""),45757.66666666667)</f>
        <v>45757.66667</v>
      </c>
      <c r="N321" s="1">
        <f>IFERROR(__xludf.DUMMYFUNCTION("""COMPUTED_VALUE"""),1.4932396E7)</f>
        <v>14932396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IFERROR(__xludf.DUMMYFUNCTION("""COMPUTED_VALUE"""),970.89)</f>
        <v>970.89</v>
      </c>
      <c r="D322" s="2">
        <f>IFERROR(__xludf.DUMMYFUNCTION("""COMPUTED_VALUE"""),45758.66666666667)</f>
        <v>45758.66667</v>
      </c>
      <c r="E322" s="1">
        <f>IFERROR(__xludf.DUMMYFUNCTION("""COMPUTED_VALUE"""),989.33)</f>
        <v>989.33</v>
      </c>
      <c r="G322" s="2">
        <f>IFERROR(__xludf.DUMMYFUNCTION("""COMPUTED_VALUE"""),45758.66666666667)</f>
        <v>45758.66667</v>
      </c>
      <c r="H322" s="1">
        <f>IFERROR(__xludf.DUMMYFUNCTION("""COMPUTED_VALUE"""),952.25)</f>
        <v>952.25</v>
      </c>
      <c r="J322" s="2">
        <f>IFERROR(__xludf.DUMMYFUNCTION("""COMPUTED_VALUE"""),45758.66666666667)</f>
        <v>45758.66667</v>
      </c>
      <c r="K322" s="1">
        <f>IFERROR(__xludf.DUMMYFUNCTION("""COMPUTED_VALUE"""),983.86)</f>
        <v>983.86</v>
      </c>
      <c r="M322" s="2">
        <f>IFERROR(__xludf.DUMMYFUNCTION("""COMPUTED_VALUE"""),45758.66666666667)</f>
        <v>45758.66667</v>
      </c>
      <c r="N322" s="1">
        <f>IFERROR(__xludf.DUMMYFUNCTION("""COMPUTED_VALUE"""),1.2474432E7)</f>
        <v>12474432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IFERROR(__xludf.DUMMYFUNCTION("""COMPUTED_VALUE"""),992.32)</f>
        <v>992.32</v>
      </c>
      <c r="D323" s="2">
        <f>IFERROR(__xludf.DUMMYFUNCTION("""COMPUTED_VALUE"""),45761.66666666667)</f>
        <v>45761.66667</v>
      </c>
      <c r="E323" s="1">
        <f>IFERROR(__xludf.DUMMYFUNCTION("""COMPUTED_VALUE"""),1009.69)</f>
        <v>1009.69</v>
      </c>
      <c r="G323" s="2">
        <f>IFERROR(__xludf.DUMMYFUNCTION("""COMPUTED_VALUE"""),45761.66666666667)</f>
        <v>45761.66667</v>
      </c>
      <c r="H323" s="1">
        <f>IFERROR(__xludf.DUMMYFUNCTION("""COMPUTED_VALUE"""),991.2)</f>
        <v>991.2</v>
      </c>
      <c r="J323" s="2">
        <f>IFERROR(__xludf.DUMMYFUNCTION("""COMPUTED_VALUE"""),45761.66666666667)</f>
        <v>45761.66667</v>
      </c>
      <c r="K323" s="1">
        <f>IFERROR(__xludf.DUMMYFUNCTION("""COMPUTED_VALUE"""),998.44)</f>
        <v>998.44</v>
      </c>
      <c r="M323" s="2">
        <f>IFERROR(__xludf.DUMMYFUNCTION("""COMPUTED_VALUE"""),45761.66666666667)</f>
        <v>45761.66667</v>
      </c>
      <c r="N323" s="1">
        <f>IFERROR(__xludf.DUMMYFUNCTION("""COMPUTED_VALUE"""),1.0610713E7)</f>
        <v>10610713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IFERROR(__xludf.DUMMYFUNCTION("""COMPUTED_VALUE"""),997.52)</f>
        <v>997.52</v>
      </c>
      <c r="D324" s="2">
        <f>IFERROR(__xludf.DUMMYFUNCTION("""COMPUTED_VALUE"""),45762.66666666667)</f>
        <v>45762.66667</v>
      </c>
      <c r="E324" s="1">
        <f>IFERROR(__xludf.DUMMYFUNCTION("""COMPUTED_VALUE"""),997.52)</f>
        <v>997.52</v>
      </c>
      <c r="G324" s="2">
        <f>IFERROR(__xludf.DUMMYFUNCTION("""COMPUTED_VALUE"""),45762.66666666667)</f>
        <v>45762.66667</v>
      </c>
      <c r="H324" s="1">
        <f>IFERROR(__xludf.DUMMYFUNCTION("""COMPUTED_VALUE"""),977.81)</f>
        <v>977.81</v>
      </c>
      <c r="J324" s="2">
        <f>IFERROR(__xludf.DUMMYFUNCTION("""COMPUTED_VALUE"""),45762.66666666667)</f>
        <v>45762.66667</v>
      </c>
      <c r="K324" s="1">
        <f>IFERROR(__xludf.DUMMYFUNCTION("""COMPUTED_VALUE"""),980.23)</f>
        <v>980.23</v>
      </c>
      <c r="M324" s="2">
        <f>IFERROR(__xludf.DUMMYFUNCTION("""COMPUTED_VALUE"""),45762.66666666667)</f>
        <v>45762.66667</v>
      </c>
      <c r="N324" s="1">
        <f>IFERROR(__xludf.DUMMYFUNCTION("""COMPUTED_VALUE"""),9772084.0)</f>
        <v>9772084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IFERROR(__xludf.DUMMYFUNCTION("""COMPUTED_VALUE"""),976.54)</f>
        <v>976.54</v>
      </c>
      <c r="D325" s="2">
        <f>IFERROR(__xludf.DUMMYFUNCTION("""COMPUTED_VALUE"""),45763.66666666667)</f>
        <v>45763.66667</v>
      </c>
      <c r="E325" s="1">
        <f>IFERROR(__xludf.DUMMYFUNCTION("""COMPUTED_VALUE"""),977.88)</f>
        <v>977.88</v>
      </c>
      <c r="G325" s="2">
        <f>IFERROR(__xludf.DUMMYFUNCTION("""COMPUTED_VALUE"""),45763.66666666667)</f>
        <v>45763.66667</v>
      </c>
      <c r="H325" s="1">
        <f>IFERROR(__xludf.DUMMYFUNCTION("""COMPUTED_VALUE"""),949.46)</f>
        <v>949.46</v>
      </c>
      <c r="J325" s="2">
        <f>IFERROR(__xludf.DUMMYFUNCTION("""COMPUTED_VALUE"""),45763.66666666667)</f>
        <v>45763.66667</v>
      </c>
      <c r="K325" s="1">
        <f>IFERROR(__xludf.DUMMYFUNCTION("""COMPUTED_VALUE"""),957.37)</f>
        <v>957.37</v>
      </c>
      <c r="M325" s="2">
        <f>IFERROR(__xludf.DUMMYFUNCTION("""COMPUTED_VALUE"""),45763.66666666667)</f>
        <v>45763.66667</v>
      </c>
      <c r="N325" s="1">
        <f>IFERROR(__xludf.DUMMYFUNCTION("""COMPUTED_VALUE"""),9422116.0)</f>
        <v>9422116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IFERROR(__xludf.DUMMYFUNCTION("""COMPUTED_VALUE"""),963.15)</f>
        <v>963.15</v>
      </c>
      <c r="D326" s="2">
        <f>IFERROR(__xludf.DUMMYFUNCTION("""COMPUTED_VALUE"""),45764.66666666667)</f>
        <v>45764.66667</v>
      </c>
      <c r="E326" s="1">
        <f>IFERROR(__xludf.DUMMYFUNCTION("""COMPUTED_VALUE"""),985.57)</f>
        <v>985.57</v>
      </c>
      <c r="G326" s="2">
        <f>IFERROR(__xludf.DUMMYFUNCTION("""COMPUTED_VALUE"""),45764.66666666667)</f>
        <v>45764.66667</v>
      </c>
      <c r="H326" s="1">
        <f>IFERROR(__xludf.DUMMYFUNCTION("""COMPUTED_VALUE"""),963.15)</f>
        <v>963.15</v>
      </c>
      <c r="J326" s="2">
        <f>IFERROR(__xludf.DUMMYFUNCTION("""COMPUTED_VALUE"""),45764.66666666667)</f>
        <v>45764.66667</v>
      </c>
      <c r="K326" s="1">
        <f>IFERROR(__xludf.DUMMYFUNCTION("""COMPUTED_VALUE"""),976.72)</f>
        <v>976.72</v>
      </c>
      <c r="M326" s="2">
        <f>IFERROR(__xludf.DUMMYFUNCTION("""COMPUTED_VALUE"""),45764.66666666667)</f>
        <v>45764.66667</v>
      </c>
      <c r="N326" s="1">
        <f>IFERROR(__xludf.DUMMYFUNCTION("""COMPUTED_VALUE"""),9102511.0)</f>
        <v>9102511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IFERROR(__xludf.DUMMYFUNCTION("""COMPUTED_VALUE"""),972.08)</f>
        <v>972.08</v>
      </c>
      <c r="D327" s="2">
        <f>IFERROR(__xludf.DUMMYFUNCTION("""COMPUTED_VALUE"""),45768.66666666667)</f>
        <v>45768.66667</v>
      </c>
      <c r="E327" s="1">
        <f>IFERROR(__xludf.DUMMYFUNCTION("""COMPUTED_VALUE"""),972.75)</f>
        <v>972.75</v>
      </c>
      <c r="G327" s="2">
        <f>IFERROR(__xludf.DUMMYFUNCTION("""COMPUTED_VALUE"""),45768.66666666667)</f>
        <v>45768.66667</v>
      </c>
      <c r="H327" s="1">
        <f>IFERROR(__xludf.DUMMYFUNCTION("""COMPUTED_VALUE"""),953.79)</f>
        <v>953.79</v>
      </c>
      <c r="J327" s="2">
        <f>IFERROR(__xludf.DUMMYFUNCTION("""COMPUTED_VALUE"""),45768.66666666667)</f>
        <v>45768.66667</v>
      </c>
      <c r="K327" s="1">
        <f>IFERROR(__xludf.DUMMYFUNCTION("""COMPUTED_VALUE"""),968.38)</f>
        <v>968.38</v>
      </c>
      <c r="M327" s="2">
        <f>IFERROR(__xludf.DUMMYFUNCTION("""COMPUTED_VALUE"""),45768.66666666667)</f>
        <v>45768.66667</v>
      </c>
      <c r="N327" s="1">
        <f>IFERROR(__xludf.DUMMYFUNCTION("""COMPUTED_VALUE"""),8804722.0)</f>
        <v>8804722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IFERROR(__xludf.DUMMYFUNCTION("""COMPUTED_VALUE"""),975.29)</f>
        <v>975.29</v>
      </c>
      <c r="D328" s="2">
        <f>IFERROR(__xludf.DUMMYFUNCTION("""COMPUTED_VALUE"""),45769.66666666667)</f>
        <v>45769.66667</v>
      </c>
      <c r="E328" s="1">
        <f>IFERROR(__xludf.DUMMYFUNCTION("""COMPUTED_VALUE"""),985.77)</f>
        <v>985.77</v>
      </c>
      <c r="G328" s="2">
        <f>IFERROR(__xludf.DUMMYFUNCTION("""COMPUTED_VALUE"""),45769.66666666667)</f>
        <v>45769.66667</v>
      </c>
      <c r="H328" s="1">
        <f>IFERROR(__xludf.DUMMYFUNCTION("""COMPUTED_VALUE"""),967.78)</f>
        <v>967.78</v>
      </c>
      <c r="J328" s="2">
        <f>IFERROR(__xludf.DUMMYFUNCTION("""COMPUTED_VALUE"""),45769.66666666667)</f>
        <v>45769.66667</v>
      </c>
      <c r="K328" s="1">
        <f>IFERROR(__xludf.DUMMYFUNCTION("""COMPUTED_VALUE"""),977.38)</f>
        <v>977.38</v>
      </c>
      <c r="M328" s="2">
        <f>IFERROR(__xludf.DUMMYFUNCTION("""COMPUTED_VALUE"""),45769.66666666667)</f>
        <v>45769.66667</v>
      </c>
      <c r="N328" s="1">
        <f>IFERROR(__xludf.DUMMYFUNCTION("""COMPUTED_VALUE"""),8909251.0)</f>
        <v>8909251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IFERROR(__xludf.DUMMYFUNCTION("""COMPUTED_VALUE"""),996.22)</f>
        <v>996.22</v>
      </c>
      <c r="D329" s="2">
        <f>IFERROR(__xludf.DUMMYFUNCTION("""COMPUTED_VALUE"""),45770.66666666667)</f>
        <v>45770.66667</v>
      </c>
      <c r="E329" s="1">
        <f>IFERROR(__xludf.DUMMYFUNCTION("""COMPUTED_VALUE"""),1014.62)</f>
        <v>1014.62</v>
      </c>
      <c r="G329" s="2">
        <f>IFERROR(__xludf.DUMMYFUNCTION("""COMPUTED_VALUE"""),45770.66666666667)</f>
        <v>45770.66667</v>
      </c>
      <c r="H329" s="1">
        <f>IFERROR(__xludf.DUMMYFUNCTION("""COMPUTED_VALUE"""),983.44)</f>
        <v>983.44</v>
      </c>
      <c r="J329" s="2">
        <f>IFERROR(__xludf.DUMMYFUNCTION("""COMPUTED_VALUE"""),45770.66666666667)</f>
        <v>45770.66667</v>
      </c>
      <c r="K329" s="1">
        <f>IFERROR(__xludf.DUMMYFUNCTION("""COMPUTED_VALUE"""),986.6)</f>
        <v>986.6</v>
      </c>
      <c r="M329" s="2">
        <f>IFERROR(__xludf.DUMMYFUNCTION("""COMPUTED_VALUE"""),45770.66666666667)</f>
        <v>45770.66667</v>
      </c>
      <c r="N329" s="1">
        <f>IFERROR(__xludf.DUMMYFUNCTION("""COMPUTED_VALUE"""),1.0939333E7)</f>
        <v>10939333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IFERROR(__xludf.DUMMYFUNCTION("""COMPUTED_VALUE"""),984.28)</f>
        <v>984.28</v>
      </c>
      <c r="D330" s="2">
        <f>IFERROR(__xludf.DUMMYFUNCTION("""COMPUTED_VALUE"""),45771.66666666667)</f>
        <v>45771.66667</v>
      </c>
      <c r="E330" s="1">
        <f>IFERROR(__xludf.DUMMYFUNCTION("""COMPUTED_VALUE"""),1008.52)</f>
        <v>1008.52</v>
      </c>
      <c r="G330" s="2">
        <f>IFERROR(__xludf.DUMMYFUNCTION("""COMPUTED_VALUE"""),45771.66666666667)</f>
        <v>45771.66667</v>
      </c>
      <c r="H330" s="1">
        <f>IFERROR(__xludf.DUMMYFUNCTION("""COMPUTED_VALUE"""),979.48)</f>
        <v>979.48</v>
      </c>
      <c r="J330" s="2">
        <f>IFERROR(__xludf.DUMMYFUNCTION("""COMPUTED_VALUE"""),45771.66666666667)</f>
        <v>45771.66667</v>
      </c>
      <c r="K330" s="1">
        <f>IFERROR(__xludf.DUMMYFUNCTION("""COMPUTED_VALUE"""),1007.72)</f>
        <v>1007.72</v>
      </c>
      <c r="M330" s="2">
        <f>IFERROR(__xludf.DUMMYFUNCTION("""COMPUTED_VALUE"""),45771.66666666667)</f>
        <v>45771.66667</v>
      </c>
      <c r="N330" s="1">
        <f>IFERROR(__xludf.DUMMYFUNCTION("""COMPUTED_VALUE"""),1.1842585E7)</f>
        <v>11842585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IFERROR(__xludf.DUMMYFUNCTION("""COMPUTED_VALUE"""),1002.61)</f>
        <v>1002.61</v>
      </c>
      <c r="D331" s="2">
        <f>IFERROR(__xludf.DUMMYFUNCTION("""COMPUTED_VALUE"""),45772.66666666667)</f>
        <v>45772.66667</v>
      </c>
      <c r="E331" s="1">
        <f>IFERROR(__xludf.DUMMYFUNCTION("""COMPUTED_VALUE"""),1002.61)</f>
        <v>1002.61</v>
      </c>
      <c r="G331" s="2">
        <f>IFERROR(__xludf.DUMMYFUNCTION("""COMPUTED_VALUE"""),45772.66666666667)</f>
        <v>45772.66667</v>
      </c>
      <c r="H331" s="1">
        <f>IFERROR(__xludf.DUMMYFUNCTION("""COMPUTED_VALUE"""),983.25)</f>
        <v>983.25</v>
      </c>
      <c r="J331" s="2">
        <f>IFERROR(__xludf.DUMMYFUNCTION("""COMPUTED_VALUE"""),45772.66666666667)</f>
        <v>45772.66667</v>
      </c>
      <c r="K331" s="1">
        <f>IFERROR(__xludf.DUMMYFUNCTION("""COMPUTED_VALUE"""),992.06)</f>
        <v>992.06</v>
      </c>
      <c r="M331" s="2">
        <f>IFERROR(__xludf.DUMMYFUNCTION("""COMPUTED_VALUE"""),45772.66666666667)</f>
        <v>45772.66667</v>
      </c>
      <c r="N331" s="1">
        <f>IFERROR(__xludf.DUMMYFUNCTION("""COMPUTED_VALUE"""),9427504.0)</f>
        <v>9427504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IFERROR(__xludf.DUMMYFUNCTION("""COMPUTED_VALUE"""),994.17)</f>
        <v>994.17</v>
      </c>
      <c r="D332" s="2">
        <f>IFERROR(__xludf.DUMMYFUNCTION("""COMPUTED_VALUE"""),45775.66666666667)</f>
        <v>45775.66667</v>
      </c>
      <c r="E332" s="1">
        <f>IFERROR(__xludf.DUMMYFUNCTION("""COMPUTED_VALUE"""),1002.82)</f>
        <v>1002.82</v>
      </c>
      <c r="G332" s="2">
        <f>IFERROR(__xludf.DUMMYFUNCTION("""COMPUTED_VALUE"""),45775.66666666667)</f>
        <v>45775.66667</v>
      </c>
      <c r="H332" s="1">
        <f>IFERROR(__xludf.DUMMYFUNCTION("""COMPUTED_VALUE"""),981.11)</f>
        <v>981.11</v>
      </c>
      <c r="J332" s="2">
        <f>IFERROR(__xludf.DUMMYFUNCTION("""COMPUTED_VALUE"""),45775.66666666667)</f>
        <v>45775.66667</v>
      </c>
      <c r="K332" s="1">
        <f>IFERROR(__xludf.DUMMYFUNCTION("""COMPUTED_VALUE"""),987.68)</f>
        <v>987.68</v>
      </c>
      <c r="M332" s="2">
        <f>IFERROR(__xludf.DUMMYFUNCTION("""COMPUTED_VALUE"""),45775.66666666667)</f>
        <v>45775.66667</v>
      </c>
      <c r="N332" s="1">
        <f>IFERROR(__xludf.DUMMYFUNCTION("""COMPUTED_VALUE"""),1.3490564E7)</f>
        <v>13490564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IFERROR(__xludf.DUMMYFUNCTION("""COMPUTED_VALUE"""),982.43)</f>
        <v>982.43</v>
      </c>
      <c r="D333" s="2">
        <f>IFERROR(__xludf.DUMMYFUNCTION("""COMPUTED_VALUE"""),45776.66666666667)</f>
        <v>45776.66667</v>
      </c>
      <c r="E333" s="1">
        <f>IFERROR(__xludf.DUMMYFUNCTION("""COMPUTED_VALUE"""),992.23)</f>
        <v>992.23</v>
      </c>
      <c r="G333" s="2">
        <f>IFERROR(__xludf.DUMMYFUNCTION("""COMPUTED_VALUE"""),45776.66666666667)</f>
        <v>45776.66667</v>
      </c>
      <c r="H333" s="1">
        <f>IFERROR(__xludf.DUMMYFUNCTION("""COMPUTED_VALUE"""),972.79)</f>
        <v>972.79</v>
      </c>
      <c r="J333" s="2">
        <f>IFERROR(__xludf.DUMMYFUNCTION("""COMPUTED_VALUE"""),45776.66666666667)</f>
        <v>45776.66667</v>
      </c>
      <c r="K333" s="1">
        <f>IFERROR(__xludf.DUMMYFUNCTION("""COMPUTED_VALUE"""),982.43)</f>
        <v>982.43</v>
      </c>
      <c r="M333" s="2">
        <f>IFERROR(__xludf.DUMMYFUNCTION("""COMPUTED_VALUE"""),45776.66666666667)</f>
        <v>45776.66667</v>
      </c>
      <c r="N333" s="1">
        <f>IFERROR(__xludf.DUMMYFUNCTION("""COMPUTED_VALUE"""),1.6796831E7)</f>
        <v>16796831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IFERROR(__xludf.DUMMYFUNCTION("""COMPUTED_VALUE"""),977.09)</f>
        <v>977.09</v>
      </c>
      <c r="D334" s="2">
        <f>IFERROR(__xludf.DUMMYFUNCTION("""COMPUTED_VALUE"""),45777.66666666667)</f>
        <v>45777.66667</v>
      </c>
      <c r="E334" s="1">
        <f>IFERROR(__xludf.DUMMYFUNCTION("""COMPUTED_VALUE"""),981.34)</f>
        <v>981.34</v>
      </c>
      <c r="G334" s="2">
        <f>IFERROR(__xludf.DUMMYFUNCTION("""COMPUTED_VALUE"""),45777.66666666667)</f>
        <v>45777.66667</v>
      </c>
      <c r="H334" s="1">
        <f>IFERROR(__xludf.DUMMYFUNCTION("""COMPUTED_VALUE"""),958.92)</f>
        <v>958.92</v>
      </c>
      <c r="J334" s="2">
        <f>IFERROR(__xludf.DUMMYFUNCTION("""COMPUTED_VALUE"""),45777.66666666667)</f>
        <v>45777.66667</v>
      </c>
      <c r="K334" s="1">
        <f>IFERROR(__xludf.DUMMYFUNCTION("""COMPUTED_VALUE"""),978.7)</f>
        <v>978.7</v>
      </c>
      <c r="M334" s="2">
        <f>IFERROR(__xludf.DUMMYFUNCTION("""COMPUTED_VALUE"""),45777.66666666667)</f>
        <v>45777.66667</v>
      </c>
      <c r="N334" s="1">
        <f>IFERROR(__xludf.DUMMYFUNCTION("""COMPUTED_VALUE"""),1.605758E7)</f>
        <v>16057580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IFERROR(__xludf.DUMMYFUNCTION("""COMPUTED_VALUE"""),978.15)</f>
        <v>978.15</v>
      </c>
      <c r="D335" s="2">
        <f>IFERROR(__xludf.DUMMYFUNCTION("""COMPUTED_VALUE"""),45778.66666666667)</f>
        <v>45778.66667</v>
      </c>
      <c r="E335" s="1">
        <f>IFERROR(__xludf.DUMMYFUNCTION("""COMPUTED_VALUE"""),987.71)</f>
        <v>987.71</v>
      </c>
      <c r="G335" s="2">
        <f>IFERROR(__xludf.DUMMYFUNCTION("""COMPUTED_VALUE"""),45778.66666666667)</f>
        <v>45778.66667</v>
      </c>
      <c r="H335" s="1">
        <f>IFERROR(__xludf.DUMMYFUNCTION("""COMPUTED_VALUE"""),968.22)</f>
        <v>968.22</v>
      </c>
      <c r="J335" s="2">
        <f>IFERROR(__xludf.DUMMYFUNCTION("""COMPUTED_VALUE"""),45778.66666666667)</f>
        <v>45778.66667</v>
      </c>
      <c r="K335" s="1">
        <f>IFERROR(__xludf.DUMMYFUNCTION("""COMPUTED_VALUE"""),975.39)</f>
        <v>975.39</v>
      </c>
      <c r="M335" s="2">
        <f>IFERROR(__xludf.DUMMYFUNCTION("""COMPUTED_VALUE"""),45778.66666666667)</f>
        <v>45778.66667</v>
      </c>
      <c r="N335" s="1">
        <f>IFERROR(__xludf.DUMMYFUNCTION("""COMPUTED_VALUE"""),1.3336445E7)</f>
        <v>13336445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IFERROR(__xludf.DUMMYFUNCTION("""COMPUTED_VALUE"""),990.73)</f>
        <v>990.73</v>
      </c>
      <c r="D336" s="2">
        <f>IFERROR(__xludf.DUMMYFUNCTION("""COMPUTED_VALUE"""),45779.66666666667)</f>
        <v>45779.66667</v>
      </c>
      <c r="E336" s="1">
        <f>IFERROR(__xludf.DUMMYFUNCTION("""COMPUTED_VALUE"""),1012.93)</f>
        <v>1012.93</v>
      </c>
      <c r="G336" s="2">
        <f>IFERROR(__xludf.DUMMYFUNCTION("""COMPUTED_VALUE"""),45779.66666666667)</f>
        <v>45779.66667</v>
      </c>
      <c r="H336" s="1">
        <f>IFERROR(__xludf.DUMMYFUNCTION("""COMPUTED_VALUE"""),989.76)</f>
        <v>989.76</v>
      </c>
      <c r="J336" s="2">
        <f>IFERROR(__xludf.DUMMYFUNCTION("""COMPUTED_VALUE"""),45779.66666666667)</f>
        <v>45779.66667</v>
      </c>
      <c r="K336" s="1">
        <f>IFERROR(__xludf.DUMMYFUNCTION("""COMPUTED_VALUE"""),1002.76)</f>
        <v>1002.76</v>
      </c>
      <c r="M336" s="2">
        <f>IFERROR(__xludf.DUMMYFUNCTION("""COMPUTED_VALUE"""),45779.66666666667)</f>
        <v>45779.66667</v>
      </c>
      <c r="N336" s="1">
        <f>IFERROR(__xludf.DUMMYFUNCTION("""COMPUTED_VALUE"""),1.102642E7)</f>
        <v>11026420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IFERROR(__xludf.DUMMYFUNCTION("""COMPUTED_VALUE"""),998.13)</f>
        <v>998.13</v>
      </c>
      <c r="D337" s="2">
        <f>IFERROR(__xludf.DUMMYFUNCTION("""COMPUTED_VALUE"""),45782.66666666667)</f>
        <v>45782.66667</v>
      </c>
      <c r="E337" s="1">
        <f>IFERROR(__xludf.DUMMYFUNCTION("""COMPUTED_VALUE"""),1002.92)</f>
        <v>1002.92</v>
      </c>
      <c r="G337" s="2">
        <f>IFERROR(__xludf.DUMMYFUNCTION("""COMPUTED_VALUE"""),45782.66666666667)</f>
        <v>45782.66667</v>
      </c>
      <c r="H337" s="1">
        <f>IFERROR(__xludf.DUMMYFUNCTION("""COMPUTED_VALUE"""),990.27)</f>
        <v>990.27</v>
      </c>
      <c r="J337" s="2">
        <f>IFERROR(__xludf.DUMMYFUNCTION("""COMPUTED_VALUE"""),45782.66666666667)</f>
        <v>45782.66667</v>
      </c>
      <c r="K337" s="1">
        <f>IFERROR(__xludf.DUMMYFUNCTION("""COMPUTED_VALUE"""),993.0)</f>
        <v>993</v>
      </c>
      <c r="M337" s="2">
        <f>IFERROR(__xludf.DUMMYFUNCTION("""COMPUTED_VALUE"""),45782.66666666667)</f>
        <v>45782.66667</v>
      </c>
      <c r="N337" s="1">
        <f>IFERROR(__xludf.DUMMYFUNCTION("""COMPUTED_VALUE"""),9792357.0)</f>
        <v>9792357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IFERROR(__xludf.DUMMYFUNCTION("""COMPUTED_VALUE"""),985.08)</f>
        <v>985.08</v>
      </c>
      <c r="D338" s="2">
        <f>IFERROR(__xludf.DUMMYFUNCTION("""COMPUTED_VALUE"""),45783.66666666667)</f>
        <v>45783.66667</v>
      </c>
      <c r="E338" s="1">
        <f>IFERROR(__xludf.DUMMYFUNCTION("""COMPUTED_VALUE"""),986.43)</f>
        <v>986.43</v>
      </c>
      <c r="G338" s="2">
        <f>IFERROR(__xludf.DUMMYFUNCTION("""COMPUTED_VALUE"""),45783.66666666667)</f>
        <v>45783.66667</v>
      </c>
      <c r="H338" s="1">
        <f>IFERROR(__xludf.DUMMYFUNCTION("""COMPUTED_VALUE"""),972.41)</f>
        <v>972.41</v>
      </c>
      <c r="J338" s="2">
        <f>IFERROR(__xludf.DUMMYFUNCTION("""COMPUTED_VALUE"""),45783.66666666667)</f>
        <v>45783.66667</v>
      </c>
      <c r="K338" s="1">
        <f>IFERROR(__xludf.DUMMYFUNCTION("""COMPUTED_VALUE"""),973.03)</f>
        <v>973.03</v>
      </c>
      <c r="M338" s="2">
        <f>IFERROR(__xludf.DUMMYFUNCTION("""COMPUTED_VALUE"""),45783.66666666667)</f>
        <v>45783.66667</v>
      </c>
      <c r="N338" s="1">
        <f>IFERROR(__xludf.DUMMYFUNCTION("""COMPUTED_VALUE"""),1.1481026E7)</f>
        <v>11481026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IFERROR(__xludf.DUMMYFUNCTION("""COMPUTED_VALUE"""),975.73)</f>
        <v>975.73</v>
      </c>
      <c r="D339" s="2">
        <f>IFERROR(__xludf.DUMMYFUNCTION("""COMPUTED_VALUE"""),45784.66666666667)</f>
        <v>45784.66667</v>
      </c>
      <c r="E339" s="1">
        <f>IFERROR(__xludf.DUMMYFUNCTION("""COMPUTED_VALUE"""),982.07)</f>
        <v>982.07</v>
      </c>
      <c r="G339" s="2">
        <f>IFERROR(__xludf.DUMMYFUNCTION("""COMPUTED_VALUE"""),45784.66666666667)</f>
        <v>45784.66667</v>
      </c>
      <c r="H339" s="1">
        <f>IFERROR(__xludf.DUMMYFUNCTION("""COMPUTED_VALUE"""),971.17)</f>
        <v>971.17</v>
      </c>
      <c r="J339" s="2">
        <f>IFERROR(__xludf.DUMMYFUNCTION("""COMPUTED_VALUE"""),45784.66666666667)</f>
        <v>45784.66667</v>
      </c>
      <c r="K339" s="1">
        <f>IFERROR(__xludf.DUMMYFUNCTION("""COMPUTED_VALUE"""),978.24)</f>
        <v>978.24</v>
      </c>
      <c r="M339" s="2">
        <f>IFERROR(__xludf.DUMMYFUNCTION("""COMPUTED_VALUE"""),45784.66666666667)</f>
        <v>45784.66667</v>
      </c>
      <c r="N339" s="1">
        <f>IFERROR(__xludf.DUMMYFUNCTION("""COMPUTED_VALUE"""),1.4627585E7)</f>
        <v>14627585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IFERROR(__xludf.DUMMYFUNCTION("""COMPUTED_VALUE"""),983.58)</f>
        <v>983.58</v>
      </c>
      <c r="D340" s="2">
        <f>IFERROR(__xludf.DUMMYFUNCTION("""COMPUTED_VALUE"""),45785.66666666667)</f>
        <v>45785.66667</v>
      </c>
      <c r="E340" s="1">
        <f>IFERROR(__xludf.DUMMYFUNCTION("""COMPUTED_VALUE"""),1012.53)</f>
        <v>1012.53</v>
      </c>
      <c r="G340" s="2">
        <f>IFERROR(__xludf.DUMMYFUNCTION("""COMPUTED_VALUE"""),45785.66666666667)</f>
        <v>45785.66667</v>
      </c>
      <c r="H340" s="1">
        <f>IFERROR(__xludf.DUMMYFUNCTION("""COMPUTED_VALUE"""),983.58)</f>
        <v>983.58</v>
      </c>
      <c r="J340" s="2">
        <f>IFERROR(__xludf.DUMMYFUNCTION("""COMPUTED_VALUE"""),45785.66666666667)</f>
        <v>45785.66667</v>
      </c>
      <c r="K340" s="1">
        <f>IFERROR(__xludf.DUMMYFUNCTION("""COMPUTED_VALUE"""),1003.26)</f>
        <v>1003.26</v>
      </c>
      <c r="M340" s="2">
        <f>IFERROR(__xludf.DUMMYFUNCTION("""COMPUTED_VALUE"""),45785.66666666667)</f>
        <v>45785.66667</v>
      </c>
      <c r="N340" s="1">
        <f>IFERROR(__xludf.DUMMYFUNCTION("""COMPUTED_VALUE"""),1.2478577E7)</f>
        <v>12478577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IFERROR(__xludf.DUMMYFUNCTION("""COMPUTED_VALUE"""),1004.36)</f>
        <v>1004.36</v>
      </c>
      <c r="D341" s="2">
        <f>IFERROR(__xludf.DUMMYFUNCTION("""COMPUTED_VALUE"""),45786.66666666667)</f>
        <v>45786.66667</v>
      </c>
      <c r="E341" s="1">
        <f>IFERROR(__xludf.DUMMYFUNCTION("""COMPUTED_VALUE"""),1008.69)</f>
        <v>1008.69</v>
      </c>
      <c r="G341" s="2">
        <f>IFERROR(__xludf.DUMMYFUNCTION("""COMPUTED_VALUE"""),45786.66666666667)</f>
        <v>45786.66667</v>
      </c>
      <c r="H341" s="1">
        <f>IFERROR(__xludf.DUMMYFUNCTION("""COMPUTED_VALUE"""),992.43)</f>
        <v>992.43</v>
      </c>
      <c r="J341" s="2">
        <f>IFERROR(__xludf.DUMMYFUNCTION("""COMPUTED_VALUE"""),45786.66666666667)</f>
        <v>45786.66667</v>
      </c>
      <c r="K341" s="1">
        <f>IFERROR(__xludf.DUMMYFUNCTION("""COMPUTED_VALUE"""),994.45)</f>
        <v>994.45</v>
      </c>
      <c r="M341" s="2">
        <f>IFERROR(__xludf.DUMMYFUNCTION("""COMPUTED_VALUE"""),45786.66666666667)</f>
        <v>45786.66667</v>
      </c>
      <c r="N341" s="1">
        <f>IFERROR(__xludf.DUMMYFUNCTION("""COMPUTED_VALUE"""),9510817.0)</f>
        <v>9510817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IFERROR(__xludf.DUMMYFUNCTION("""COMPUTED_VALUE"""),1019.16)</f>
        <v>1019.16</v>
      </c>
      <c r="D342" s="2">
        <f>IFERROR(__xludf.DUMMYFUNCTION("""COMPUTED_VALUE"""),45789.66666666667)</f>
        <v>45789.66667</v>
      </c>
      <c r="E342" s="1">
        <f>IFERROR(__xludf.DUMMYFUNCTION("""COMPUTED_VALUE"""),1071.42)</f>
        <v>1071.42</v>
      </c>
      <c r="G342" s="2">
        <f>IFERROR(__xludf.DUMMYFUNCTION("""COMPUTED_VALUE"""),45789.66666666667)</f>
        <v>45789.66667</v>
      </c>
      <c r="H342" s="1">
        <f>IFERROR(__xludf.DUMMYFUNCTION("""COMPUTED_VALUE"""),1019.16)</f>
        <v>1019.16</v>
      </c>
      <c r="J342" s="2">
        <f>IFERROR(__xludf.DUMMYFUNCTION("""COMPUTED_VALUE"""),45789.66666666667)</f>
        <v>45789.66667</v>
      </c>
      <c r="K342" s="1">
        <f>IFERROR(__xludf.DUMMYFUNCTION("""COMPUTED_VALUE"""),1055.74)</f>
        <v>1055.74</v>
      </c>
      <c r="M342" s="2">
        <f>IFERROR(__xludf.DUMMYFUNCTION("""COMPUTED_VALUE"""),45789.66666666667)</f>
        <v>45789.66667</v>
      </c>
      <c r="N342" s="1">
        <f>IFERROR(__xludf.DUMMYFUNCTION("""COMPUTED_VALUE"""),1.7425686E7)</f>
        <v>17425686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IFERROR(__xludf.DUMMYFUNCTION("""COMPUTED_VALUE"""),1059.18)</f>
        <v>1059.18</v>
      </c>
      <c r="D343" s="2">
        <f>IFERROR(__xludf.DUMMYFUNCTION("""COMPUTED_VALUE"""),45790.66666666667)</f>
        <v>45790.66667</v>
      </c>
      <c r="E343" s="1">
        <f>IFERROR(__xludf.DUMMYFUNCTION("""COMPUTED_VALUE"""),1060.1)</f>
        <v>1060.1</v>
      </c>
      <c r="G343" s="2">
        <f>IFERROR(__xludf.DUMMYFUNCTION("""COMPUTED_VALUE"""),45790.66666666667)</f>
        <v>45790.66667</v>
      </c>
      <c r="H343" s="1">
        <f>IFERROR(__xludf.DUMMYFUNCTION("""COMPUTED_VALUE"""),1043.0)</f>
        <v>1043</v>
      </c>
      <c r="J343" s="2">
        <f>IFERROR(__xludf.DUMMYFUNCTION("""COMPUTED_VALUE"""),45790.66666666667)</f>
        <v>45790.66667</v>
      </c>
      <c r="K343" s="1">
        <f>IFERROR(__xludf.DUMMYFUNCTION("""COMPUTED_VALUE"""),1045.61)</f>
        <v>1045.61</v>
      </c>
      <c r="M343" s="2">
        <f>IFERROR(__xludf.DUMMYFUNCTION("""COMPUTED_VALUE"""),45790.66666666667)</f>
        <v>45790.66667</v>
      </c>
      <c r="N343" s="1">
        <f>IFERROR(__xludf.DUMMYFUNCTION("""COMPUTED_VALUE"""),1.3209908E7)</f>
        <v>13209908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IFERROR(__xludf.DUMMYFUNCTION("""COMPUTED_VALUE"""),1046.22)</f>
        <v>1046.22</v>
      </c>
      <c r="D344" s="2">
        <f>IFERROR(__xludf.DUMMYFUNCTION("""COMPUTED_VALUE"""),45791.66666666667)</f>
        <v>45791.66667</v>
      </c>
      <c r="E344" s="1">
        <f>IFERROR(__xludf.DUMMYFUNCTION("""COMPUTED_VALUE"""),1048.04)</f>
        <v>1048.04</v>
      </c>
      <c r="G344" s="2">
        <f>IFERROR(__xludf.DUMMYFUNCTION("""COMPUTED_VALUE"""),45791.66666666667)</f>
        <v>45791.66667</v>
      </c>
      <c r="H344" s="1">
        <f>IFERROR(__xludf.DUMMYFUNCTION("""COMPUTED_VALUE"""),1037.18)</f>
        <v>1037.18</v>
      </c>
      <c r="J344" s="2">
        <f>IFERROR(__xludf.DUMMYFUNCTION("""COMPUTED_VALUE"""),45791.66666666667)</f>
        <v>45791.66667</v>
      </c>
      <c r="K344" s="1">
        <f>IFERROR(__xludf.DUMMYFUNCTION("""COMPUTED_VALUE"""),1046.61)</f>
        <v>1046.61</v>
      </c>
      <c r="M344" s="2">
        <f>IFERROR(__xludf.DUMMYFUNCTION("""COMPUTED_VALUE"""),45791.66666666667)</f>
        <v>45791.66667</v>
      </c>
      <c r="N344" s="1">
        <f>IFERROR(__xludf.DUMMYFUNCTION("""COMPUTED_VALUE"""),1.3384877E7)</f>
        <v>13384877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IFERROR(__xludf.DUMMYFUNCTION("""COMPUTED_VALUE"""),1048.09)</f>
        <v>1048.09</v>
      </c>
      <c r="D345" s="2">
        <f>IFERROR(__xludf.DUMMYFUNCTION("""COMPUTED_VALUE"""),45792.66666666667)</f>
        <v>45792.66667</v>
      </c>
      <c r="E345" s="1">
        <f>IFERROR(__xludf.DUMMYFUNCTION("""COMPUTED_VALUE"""),1052.95)</f>
        <v>1052.95</v>
      </c>
      <c r="G345" s="2">
        <f>IFERROR(__xludf.DUMMYFUNCTION("""COMPUTED_VALUE"""),45792.66666666667)</f>
        <v>45792.66667</v>
      </c>
      <c r="H345" s="1">
        <f>IFERROR(__xludf.DUMMYFUNCTION("""COMPUTED_VALUE"""),1044.93)</f>
        <v>1044.93</v>
      </c>
      <c r="J345" s="2">
        <f>IFERROR(__xludf.DUMMYFUNCTION("""COMPUTED_VALUE"""),45792.66666666667)</f>
        <v>45792.66667</v>
      </c>
      <c r="K345" s="1">
        <f>IFERROR(__xludf.DUMMYFUNCTION("""COMPUTED_VALUE"""),1050.44)</f>
        <v>1050.44</v>
      </c>
      <c r="M345" s="2">
        <f>IFERROR(__xludf.DUMMYFUNCTION("""COMPUTED_VALUE"""),45792.66666666667)</f>
        <v>45792.66667</v>
      </c>
      <c r="N345" s="1">
        <f>IFERROR(__xludf.DUMMYFUNCTION("""COMPUTED_VALUE"""),1.0786888E7)</f>
        <v>10786888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IFERROR(__xludf.DUMMYFUNCTION("""COMPUTED_VALUE"""),1057.22)</f>
        <v>1057.22</v>
      </c>
      <c r="D346" s="2">
        <f>IFERROR(__xludf.DUMMYFUNCTION("""COMPUTED_VALUE"""),45793.66666666667)</f>
        <v>45793.66667</v>
      </c>
      <c r="E346" s="1">
        <f>IFERROR(__xludf.DUMMYFUNCTION("""COMPUTED_VALUE"""),1060.33)</f>
        <v>1060.33</v>
      </c>
      <c r="G346" s="2">
        <f>IFERROR(__xludf.DUMMYFUNCTION("""COMPUTED_VALUE"""),45793.66666666667)</f>
        <v>45793.66667</v>
      </c>
      <c r="H346" s="1">
        <f>IFERROR(__xludf.DUMMYFUNCTION("""COMPUTED_VALUE"""),1047.55)</f>
        <v>1047.55</v>
      </c>
      <c r="J346" s="2">
        <f>IFERROR(__xludf.DUMMYFUNCTION("""COMPUTED_VALUE"""),45793.66666666667)</f>
        <v>45793.66667</v>
      </c>
      <c r="K346" s="1">
        <f>IFERROR(__xludf.DUMMYFUNCTION("""COMPUTED_VALUE"""),1057.91)</f>
        <v>1057.91</v>
      </c>
      <c r="M346" s="2">
        <f>IFERROR(__xludf.DUMMYFUNCTION("""COMPUTED_VALUE"""),45793.66666666667)</f>
        <v>45793.66667</v>
      </c>
      <c r="N346" s="1">
        <f>IFERROR(__xludf.DUMMYFUNCTION("""COMPUTED_VALUE"""),1.4924919E7)</f>
        <v>14924919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IFERROR(__xludf.DUMMYFUNCTION("""COMPUTED_VALUE"""),1055.96)</f>
        <v>1055.96</v>
      </c>
      <c r="D347" s="2">
        <f>IFERROR(__xludf.DUMMYFUNCTION("""COMPUTED_VALUE"""),45796.66666666667)</f>
        <v>45796.66667</v>
      </c>
      <c r="E347" s="1">
        <f>IFERROR(__xludf.DUMMYFUNCTION("""COMPUTED_VALUE"""),1055.96)</f>
        <v>1055.96</v>
      </c>
      <c r="G347" s="2">
        <f>IFERROR(__xludf.DUMMYFUNCTION("""COMPUTED_VALUE"""),45796.66666666667)</f>
        <v>45796.66667</v>
      </c>
      <c r="H347" s="1">
        <f>IFERROR(__xludf.DUMMYFUNCTION("""COMPUTED_VALUE"""),1034.78)</f>
        <v>1034.78</v>
      </c>
      <c r="J347" s="2">
        <f>IFERROR(__xludf.DUMMYFUNCTION("""COMPUTED_VALUE"""),45796.66666666667)</f>
        <v>45796.66667</v>
      </c>
      <c r="K347" s="1">
        <f>IFERROR(__xludf.DUMMYFUNCTION("""COMPUTED_VALUE"""),1041.38)</f>
        <v>1041.38</v>
      </c>
      <c r="M347" s="2">
        <f>IFERROR(__xludf.DUMMYFUNCTION("""COMPUTED_VALUE"""),45796.66666666667)</f>
        <v>45796.66667</v>
      </c>
      <c r="N347" s="1">
        <f>IFERROR(__xludf.DUMMYFUNCTION("""COMPUTED_VALUE"""),1.1546608E7)</f>
        <v>11546608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IFERROR(__xludf.DUMMYFUNCTION("""COMPUTED_VALUE"""),1033.83)</f>
        <v>1033.83</v>
      </c>
      <c r="D348" s="2">
        <f>IFERROR(__xludf.DUMMYFUNCTION("""COMPUTED_VALUE"""),45797.66666666667)</f>
        <v>45797.66667</v>
      </c>
      <c r="E348" s="1">
        <f>IFERROR(__xludf.DUMMYFUNCTION("""COMPUTED_VALUE"""),1038.96)</f>
        <v>1038.96</v>
      </c>
      <c r="G348" s="2">
        <f>IFERROR(__xludf.DUMMYFUNCTION("""COMPUTED_VALUE"""),45797.66666666667)</f>
        <v>45797.66667</v>
      </c>
      <c r="H348" s="1">
        <f>IFERROR(__xludf.DUMMYFUNCTION("""COMPUTED_VALUE"""),1022.14)</f>
        <v>1022.14</v>
      </c>
      <c r="J348" s="2">
        <f>IFERROR(__xludf.DUMMYFUNCTION("""COMPUTED_VALUE"""),45797.66666666667)</f>
        <v>45797.66667</v>
      </c>
      <c r="K348" s="1">
        <f>IFERROR(__xludf.DUMMYFUNCTION("""COMPUTED_VALUE"""),1024.44)</f>
        <v>1024.44</v>
      </c>
      <c r="M348" s="2">
        <f>IFERROR(__xludf.DUMMYFUNCTION("""COMPUTED_VALUE"""),45797.66666666667)</f>
        <v>45797.66667</v>
      </c>
      <c r="N348" s="1">
        <f>IFERROR(__xludf.DUMMYFUNCTION("""COMPUTED_VALUE"""),1.0351548E7)</f>
        <v>10351548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IFERROR(__xludf.DUMMYFUNCTION("""COMPUTED_VALUE"""),1017.02)</f>
        <v>1017.02</v>
      </c>
      <c r="D349" s="2">
        <f>IFERROR(__xludf.DUMMYFUNCTION("""COMPUTED_VALUE"""),45798.66666666667)</f>
        <v>45798.66667</v>
      </c>
      <c r="E349" s="1">
        <f>IFERROR(__xludf.DUMMYFUNCTION("""COMPUTED_VALUE"""),1018.91)</f>
        <v>1018.91</v>
      </c>
      <c r="G349" s="2">
        <f>IFERROR(__xludf.DUMMYFUNCTION("""COMPUTED_VALUE"""),45798.66666666667)</f>
        <v>45798.66667</v>
      </c>
      <c r="H349" s="1">
        <f>IFERROR(__xludf.DUMMYFUNCTION("""COMPUTED_VALUE"""),1002.55)</f>
        <v>1002.55</v>
      </c>
      <c r="J349" s="2">
        <f>IFERROR(__xludf.DUMMYFUNCTION("""COMPUTED_VALUE"""),45798.66666666667)</f>
        <v>45798.66667</v>
      </c>
      <c r="K349" s="1">
        <f>IFERROR(__xludf.DUMMYFUNCTION("""COMPUTED_VALUE"""),1003.43)</f>
        <v>1003.43</v>
      </c>
      <c r="M349" s="2">
        <f>IFERROR(__xludf.DUMMYFUNCTION("""COMPUTED_VALUE"""),45798.66666666667)</f>
        <v>45798.66667</v>
      </c>
      <c r="N349" s="1">
        <f>IFERROR(__xludf.DUMMYFUNCTION("""COMPUTED_VALUE"""),1.0506811E7)</f>
        <v>10506811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IFERROR(__xludf.DUMMYFUNCTION("""COMPUTED_VALUE"""),1003.95)</f>
        <v>1003.95</v>
      </c>
      <c r="D350" s="2">
        <f>IFERROR(__xludf.DUMMYFUNCTION("""COMPUTED_VALUE"""),45799.66666666667)</f>
        <v>45799.66667</v>
      </c>
      <c r="E350" s="1">
        <f>IFERROR(__xludf.DUMMYFUNCTION("""COMPUTED_VALUE"""),1016.5)</f>
        <v>1016.5</v>
      </c>
      <c r="G350" s="2">
        <f>IFERROR(__xludf.DUMMYFUNCTION("""COMPUTED_VALUE"""),45799.66666666667)</f>
        <v>45799.66667</v>
      </c>
      <c r="H350" s="1">
        <f>IFERROR(__xludf.DUMMYFUNCTION("""COMPUTED_VALUE"""),997.67)</f>
        <v>997.67</v>
      </c>
      <c r="J350" s="2">
        <f>IFERROR(__xludf.DUMMYFUNCTION("""COMPUTED_VALUE"""),45799.66666666667)</f>
        <v>45799.66667</v>
      </c>
      <c r="K350" s="1">
        <f>IFERROR(__xludf.DUMMYFUNCTION("""COMPUTED_VALUE"""),1012.06)</f>
        <v>1012.06</v>
      </c>
      <c r="M350" s="2">
        <f>IFERROR(__xludf.DUMMYFUNCTION("""COMPUTED_VALUE"""),45799.66666666667)</f>
        <v>45799.66667</v>
      </c>
      <c r="N350" s="1">
        <f>IFERROR(__xludf.DUMMYFUNCTION("""COMPUTED_VALUE"""),1.0081742E7)</f>
        <v>10081742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IFERROR(__xludf.DUMMYFUNCTION("""COMPUTED_VALUE"""),997.17)</f>
        <v>997.17</v>
      </c>
      <c r="D351" s="2">
        <f>IFERROR(__xludf.DUMMYFUNCTION("""COMPUTED_VALUE"""),45800.66666666667)</f>
        <v>45800.66667</v>
      </c>
      <c r="E351" s="1">
        <f>IFERROR(__xludf.DUMMYFUNCTION("""COMPUTED_VALUE"""),1004.38)</f>
        <v>1004.38</v>
      </c>
      <c r="G351" s="2">
        <f>IFERROR(__xludf.DUMMYFUNCTION("""COMPUTED_VALUE"""),45800.66666666667)</f>
        <v>45800.66667</v>
      </c>
      <c r="H351" s="1">
        <f>IFERROR(__xludf.DUMMYFUNCTION("""COMPUTED_VALUE"""),994.04)</f>
        <v>994.04</v>
      </c>
      <c r="J351" s="2">
        <f>IFERROR(__xludf.DUMMYFUNCTION("""COMPUTED_VALUE"""),45800.66666666667)</f>
        <v>45800.66667</v>
      </c>
      <c r="K351" s="1">
        <f>IFERROR(__xludf.DUMMYFUNCTION("""COMPUTED_VALUE"""),998.6)</f>
        <v>998.6</v>
      </c>
      <c r="M351" s="2">
        <f>IFERROR(__xludf.DUMMYFUNCTION("""COMPUTED_VALUE"""),45800.66666666667)</f>
        <v>45800.66667</v>
      </c>
      <c r="N351" s="1">
        <f>IFERROR(__xludf.DUMMYFUNCTION("""COMPUTED_VALUE"""),7415811.0)</f>
        <v>7415811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IFERROR(__xludf.DUMMYFUNCTION("""COMPUTED_VALUE"""),999.62)</f>
        <v>999.62</v>
      </c>
      <c r="D352" s="2">
        <f>IFERROR(__xludf.DUMMYFUNCTION("""COMPUTED_VALUE"""),45804.66666666667)</f>
        <v>45804.66667</v>
      </c>
      <c r="E352" s="1">
        <f>IFERROR(__xludf.DUMMYFUNCTION("""COMPUTED_VALUE"""),1019.91)</f>
        <v>1019.91</v>
      </c>
      <c r="G352" s="2">
        <f>IFERROR(__xludf.DUMMYFUNCTION("""COMPUTED_VALUE"""),45804.66666666667)</f>
        <v>45804.66667</v>
      </c>
      <c r="H352" s="1">
        <f>IFERROR(__xludf.DUMMYFUNCTION("""COMPUTED_VALUE"""),999.62)</f>
        <v>999.62</v>
      </c>
      <c r="J352" s="2">
        <f>IFERROR(__xludf.DUMMYFUNCTION("""COMPUTED_VALUE"""),45804.66666666667)</f>
        <v>45804.66667</v>
      </c>
      <c r="K352" s="1">
        <f>IFERROR(__xludf.DUMMYFUNCTION("""COMPUTED_VALUE"""),1018.4)</f>
        <v>1018.4</v>
      </c>
      <c r="M352" s="2">
        <f>IFERROR(__xludf.DUMMYFUNCTION("""COMPUTED_VALUE"""),45804.66666666667)</f>
        <v>45804.66667</v>
      </c>
      <c r="N352" s="1">
        <f>IFERROR(__xludf.DUMMYFUNCTION("""COMPUTED_VALUE"""),1.1426652E7)</f>
        <v>11426652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IFERROR(__xludf.DUMMYFUNCTION("""COMPUTED_VALUE"""),1017.8)</f>
        <v>1017.8</v>
      </c>
      <c r="D353" s="2">
        <f>IFERROR(__xludf.DUMMYFUNCTION("""COMPUTED_VALUE"""),45805.66666666667)</f>
        <v>45805.66667</v>
      </c>
      <c r="E353" s="1">
        <f>IFERROR(__xludf.DUMMYFUNCTION("""COMPUTED_VALUE"""),1020.42)</f>
        <v>1020.42</v>
      </c>
      <c r="G353" s="2">
        <f>IFERROR(__xludf.DUMMYFUNCTION("""COMPUTED_VALUE"""),45805.66666666667)</f>
        <v>45805.66667</v>
      </c>
      <c r="H353" s="1">
        <f>IFERROR(__xludf.DUMMYFUNCTION("""COMPUTED_VALUE"""),1004.67)</f>
        <v>1004.67</v>
      </c>
      <c r="J353" s="2">
        <f>IFERROR(__xludf.DUMMYFUNCTION("""COMPUTED_VALUE"""),45805.66666666667)</f>
        <v>45805.66667</v>
      </c>
      <c r="K353" s="1">
        <f>IFERROR(__xludf.DUMMYFUNCTION("""COMPUTED_VALUE"""),1006.69)</f>
        <v>1006.69</v>
      </c>
      <c r="M353" s="2">
        <f>IFERROR(__xludf.DUMMYFUNCTION("""COMPUTED_VALUE"""),45805.66666666667)</f>
        <v>45805.66667</v>
      </c>
      <c r="N353" s="1">
        <f>IFERROR(__xludf.DUMMYFUNCTION("""COMPUTED_VALUE"""),8693297.0)</f>
        <v>8693297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IFERROR(__xludf.DUMMYFUNCTION("""COMPUTED_VALUE"""),1009.16)</f>
        <v>1009.16</v>
      </c>
      <c r="D354" s="2">
        <f>IFERROR(__xludf.DUMMYFUNCTION("""COMPUTED_VALUE"""),45806.66666666667)</f>
        <v>45806.66667</v>
      </c>
      <c r="E354" s="1">
        <f>IFERROR(__xludf.DUMMYFUNCTION("""COMPUTED_VALUE"""),1022.33)</f>
        <v>1022.33</v>
      </c>
      <c r="G354" s="2">
        <f>IFERROR(__xludf.DUMMYFUNCTION("""COMPUTED_VALUE"""),45806.66666666667)</f>
        <v>45806.66667</v>
      </c>
      <c r="H354" s="1">
        <f>IFERROR(__xludf.DUMMYFUNCTION("""COMPUTED_VALUE"""),1007.12)</f>
        <v>1007.12</v>
      </c>
      <c r="J354" s="2">
        <f>IFERROR(__xludf.DUMMYFUNCTION("""COMPUTED_VALUE"""),45806.66666666667)</f>
        <v>45806.66667</v>
      </c>
      <c r="K354" s="1">
        <f>IFERROR(__xludf.DUMMYFUNCTION("""COMPUTED_VALUE"""),1019.97)</f>
        <v>1019.97</v>
      </c>
      <c r="M354" s="2">
        <f>IFERROR(__xludf.DUMMYFUNCTION("""COMPUTED_VALUE"""),45806.66666666667)</f>
        <v>45806.66667</v>
      </c>
      <c r="N354" s="1">
        <f>IFERROR(__xludf.DUMMYFUNCTION("""COMPUTED_VALUE"""),9797573.0)</f>
        <v>9797573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IFERROR(__xludf.DUMMYFUNCTION("""COMPUTED_VALUE"""),1018.4)</f>
        <v>1018.4</v>
      </c>
      <c r="D355" s="2">
        <f>IFERROR(__xludf.DUMMYFUNCTION("""COMPUTED_VALUE"""),45807.66666666667)</f>
        <v>45807.66667</v>
      </c>
      <c r="E355" s="1">
        <f>IFERROR(__xludf.DUMMYFUNCTION("""COMPUTED_VALUE"""),1018.4)</f>
        <v>1018.4</v>
      </c>
      <c r="G355" s="2">
        <f>IFERROR(__xludf.DUMMYFUNCTION("""COMPUTED_VALUE"""),45807.66666666667)</f>
        <v>45807.66667</v>
      </c>
      <c r="H355" s="1">
        <f>IFERROR(__xludf.DUMMYFUNCTION("""COMPUTED_VALUE"""),1004.84)</f>
        <v>1004.84</v>
      </c>
      <c r="J355" s="2">
        <f>IFERROR(__xludf.DUMMYFUNCTION("""COMPUTED_VALUE"""),45807.66666666667)</f>
        <v>45807.66667</v>
      </c>
      <c r="K355" s="1">
        <f>IFERROR(__xludf.DUMMYFUNCTION("""COMPUTED_VALUE"""),1013.03)</f>
        <v>1013.03</v>
      </c>
      <c r="M355" s="2">
        <f>IFERROR(__xludf.DUMMYFUNCTION("""COMPUTED_VALUE"""),45807.66666666667)</f>
        <v>45807.66667</v>
      </c>
      <c r="N355" s="1">
        <f>IFERROR(__xludf.DUMMYFUNCTION("""COMPUTED_VALUE"""),1.5046059E7)</f>
        <v>15046059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IFERROR(__xludf.DUMMYFUNCTION("""COMPUTED_VALUE"""),1009.69)</f>
        <v>1009.69</v>
      </c>
      <c r="D356" s="2">
        <f>IFERROR(__xludf.DUMMYFUNCTION("""COMPUTED_VALUE"""),45810.66666666667)</f>
        <v>45810.66667</v>
      </c>
      <c r="E356" s="1">
        <f>IFERROR(__xludf.DUMMYFUNCTION("""COMPUTED_VALUE"""),1011.82)</f>
        <v>1011.82</v>
      </c>
      <c r="G356" s="2">
        <f>IFERROR(__xludf.DUMMYFUNCTION("""COMPUTED_VALUE"""),45810.66666666667)</f>
        <v>45810.66667</v>
      </c>
      <c r="H356" s="1">
        <f>IFERROR(__xludf.DUMMYFUNCTION("""COMPUTED_VALUE"""),996.89)</f>
        <v>996.89</v>
      </c>
      <c r="J356" s="2">
        <f>IFERROR(__xludf.DUMMYFUNCTION("""COMPUTED_VALUE"""),45810.66666666667)</f>
        <v>45810.66667</v>
      </c>
      <c r="K356" s="1">
        <f>IFERROR(__xludf.DUMMYFUNCTION("""COMPUTED_VALUE"""),1010.07)</f>
        <v>1010.07</v>
      </c>
      <c r="M356" s="2">
        <f>IFERROR(__xludf.DUMMYFUNCTION("""COMPUTED_VALUE"""),45810.66666666667)</f>
        <v>45810.66667</v>
      </c>
      <c r="N356" s="1">
        <f>IFERROR(__xludf.DUMMYFUNCTION("""COMPUTED_VALUE"""),8832472.0)</f>
        <v>8832472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IFERROR(__xludf.DUMMYFUNCTION("""COMPUTED_VALUE"""),1005.22)</f>
        <v>1005.22</v>
      </c>
      <c r="D357" s="2">
        <f>IFERROR(__xludf.DUMMYFUNCTION("""COMPUTED_VALUE"""),45811.66666666667)</f>
        <v>45811.66667</v>
      </c>
      <c r="E357" s="1">
        <f>IFERROR(__xludf.DUMMYFUNCTION("""COMPUTED_VALUE"""),1020.33)</f>
        <v>1020.33</v>
      </c>
      <c r="G357" s="2">
        <f>IFERROR(__xludf.DUMMYFUNCTION("""COMPUTED_VALUE"""),45811.66666666667)</f>
        <v>45811.66667</v>
      </c>
      <c r="H357" s="1">
        <f>IFERROR(__xludf.DUMMYFUNCTION("""COMPUTED_VALUE"""),998.69)</f>
        <v>998.69</v>
      </c>
      <c r="J357" s="2">
        <f>IFERROR(__xludf.DUMMYFUNCTION("""COMPUTED_VALUE"""),45811.66666666667)</f>
        <v>45811.66667</v>
      </c>
      <c r="K357" s="1">
        <f>IFERROR(__xludf.DUMMYFUNCTION("""COMPUTED_VALUE"""),1017.53)</f>
        <v>1017.53</v>
      </c>
      <c r="M357" s="2">
        <f>IFERROR(__xludf.DUMMYFUNCTION("""COMPUTED_VALUE"""),45811.66666666667)</f>
        <v>45811.66667</v>
      </c>
      <c r="N357" s="1">
        <f>IFERROR(__xludf.DUMMYFUNCTION("""COMPUTED_VALUE"""),9373008.0)</f>
        <v>9373008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IFERROR(__xludf.DUMMYFUNCTION("""COMPUTED_VALUE"""),1020.44)</f>
        <v>1020.44</v>
      </c>
      <c r="D358" s="2">
        <f>IFERROR(__xludf.DUMMYFUNCTION("""COMPUTED_VALUE"""),45812.66666666667)</f>
        <v>45812.66667</v>
      </c>
      <c r="E358" s="1">
        <f>IFERROR(__xludf.DUMMYFUNCTION("""COMPUTED_VALUE"""),1022.15)</f>
        <v>1022.15</v>
      </c>
      <c r="G358" s="2">
        <f>IFERROR(__xludf.DUMMYFUNCTION("""COMPUTED_VALUE"""),45812.66666666667)</f>
        <v>45812.66667</v>
      </c>
      <c r="H358" s="1">
        <f>IFERROR(__xludf.DUMMYFUNCTION("""COMPUTED_VALUE"""),1014.17)</f>
        <v>1014.17</v>
      </c>
      <c r="J358" s="2">
        <f>IFERROR(__xludf.DUMMYFUNCTION("""COMPUTED_VALUE"""),45812.66666666667)</f>
        <v>45812.66667</v>
      </c>
      <c r="K358" s="1">
        <f>IFERROR(__xludf.DUMMYFUNCTION("""COMPUTED_VALUE"""),1018.73)</f>
        <v>1018.73</v>
      </c>
      <c r="M358" s="2">
        <f>IFERROR(__xludf.DUMMYFUNCTION("""COMPUTED_VALUE"""),45812.66666666667)</f>
        <v>45812.66667</v>
      </c>
      <c r="N358" s="1">
        <f>IFERROR(__xludf.DUMMYFUNCTION("""COMPUTED_VALUE"""),7824803.0)</f>
        <v>7824803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IFERROR(__xludf.DUMMYFUNCTION("""COMPUTED_VALUE"""),1020.07)</f>
        <v>1020.07</v>
      </c>
      <c r="D359" s="2">
        <f>IFERROR(__xludf.DUMMYFUNCTION("""COMPUTED_VALUE"""),45813.66666666667)</f>
        <v>45813.66667</v>
      </c>
      <c r="E359" s="1">
        <f>IFERROR(__xludf.DUMMYFUNCTION("""COMPUTED_VALUE"""),1020.21)</f>
        <v>1020.21</v>
      </c>
      <c r="G359" s="2">
        <f>IFERROR(__xludf.DUMMYFUNCTION("""COMPUTED_VALUE"""),45813.66666666667)</f>
        <v>45813.66667</v>
      </c>
      <c r="H359" s="1">
        <f>IFERROR(__xludf.DUMMYFUNCTION("""COMPUTED_VALUE"""),1004.22)</f>
        <v>1004.22</v>
      </c>
      <c r="J359" s="2">
        <f>IFERROR(__xludf.DUMMYFUNCTION("""COMPUTED_VALUE"""),45813.66666666667)</f>
        <v>45813.66667</v>
      </c>
      <c r="K359" s="1">
        <f>IFERROR(__xludf.DUMMYFUNCTION("""COMPUTED_VALUE"""),1006.52)</f>
        <v>1006.52</v>
      </c>
      <c r="M359" s="2">
        <f>IFERROR(__xludf.DUMMYFUNCTION("""COMPUTED_VALUE"""),45813.66666666667)</f>
        <v>45813.66667</v>
      </c>
      <c r="N359" s="1">
        <f>IFERROR(__xludf.DUMMYFUNCTION("""COMPUTED_VALUE"""),9171210.0)</f>
        <v>9171210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IFERROR(__xludf.DUMMYFUNCTION("""COMPUTED_VALUE"""),1012.03)</f>
        <v>1012.03</v>
      </c>
      <c r="D360" s="2">
        <f>IFERROR(__xludf.DUMMYFUNCTION("""COMPUTED_VALUE"""),45814.66666666667)</f>
        <v>45814.66667</v>
      </c>
      <c r="E360" s="1">
        <f>IFERROR(__xludf.DUMMYFUNCTION("""COMPUTED_VALUE"""),1024.29)</f>
        <v>1024.29</v>
      </c>
      <c r="G360" s="2">
        <f>IFERROR(__xludf.DUMMYFUNCTION("""COMPUTED_VALUE"""),45814.66666666667)</f>
        <v>45814.66667</v>
      </c>
      <c r="H360" s="1">
        <f>IFERROR(__xludf.DUMMYFUNCTION("""COMPUTED_VALUE"""),1011.64)</f>
        <v>1011.64</v>
      </c>
      <c r="J360" s="2">
        <f>IFERROR(__xludf.DUMMYFUNCTION("""COMPUTED_VALUE"""),45814.66666666667)</f>
        <v>45814.66667</v>
      </c>
      <c r="K360" s="1">
        <f>IFERROR(__xludf.DUMMYFUNCTION("""COMPUTED_VALUE"""),1019.1)</f>
        <v>1019.1</v>
      </c>
      <c r="M360" s="2">
        <f>IFERROR(__xludf.DUMMYFUNCTION("""COMPUTED_VALUE"""),45814.66666666667)</f>
        <v>45814.66667</v>
      </c>
      <c r="N360" s="1">
        <f>IFERROR(__xludf.DUMMYFUNCTION("""COMPUTED_VALUE"""),7136974.0)</f>
        <v>7136974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IFERROR(__xludf.DUMMYFUNCTION("""COMPUTED_VALUE"""),1020.11)</f>
        <v>1020.11</v>
      </c>
      <c r="D361" s="2">
        <f>IFERROR(__xludf.DUMMYFUNCTION("""COMPUTED_VALUE"""),45817.66666666667)</f>
        <v>45817.66667</v>
      </c>
      <c r="E361" s="1">
        <f>IFERROR(__xludf.DUMMYFUNCTION("""COMPUTED_VALUE"""),1034.59)</f>
        <v>1034.59</v>
      </c>
      <c r="G361" s="2">
        <f>IFERROR(__xludf.DUMMYFUNCTION("""COMPUTED_VALUE"""),45817.66666666667)</f>
        <v>45817.66667</v>
      </c>
      <c r="H361" s="1">
        <f>IFERROR(__xludf.DUMMYFUNCTION("""COMPUTED_VALUE"""),1020.11)</f>
        <v>1020.11</v>
      </c>
      <c r="J361" s="2">
        <f>IFERROR(__xludf.DUMMYFUNCTION("""COMPUTED_VALUE"""),45817.66666666667)</f>
        <v>45817.66667</v>
      </c>
      <c r="K361" s="1">
        <f>IFERROR(__xludf.DUMMYFUNCTION("""COMPUTED_VALUE"""),1029.07)</f>
        <v>1029.07</v>
      </c>
      <c r="M361" s="2">
        <f>IFERROR(__xludf.DUMMYFUNCTION("""COMPUTED_VALUE"""),45817.66666666667)</f>
        <v>45817.66667</v>
      </c>
      <c r="N361" s="1">
        <f>IFERROR(__xludf.DUMMYFUNCTION("""COMPUTED_VALUE"""),8923493.0)</f>
        <v>8923493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IFERROR(__xludf.DUMMYFUNCTION("""COMPUTED_VALUE"""),1033.95)</f>
        <v>1033.95</v>
      </c>
      <c r="D362" s="2">
        <f>IFERROR(__xludf.DUMMYFUNCTION("""COMPUTED_VALUE"""),45818.66666666667)</f>
        <v>45818.66667</v>
      </c>
      <c r="E362" s="1">
        <f>IFERROR(__xludf.DUMMYFUNCTION("""COMPUTED_VALUE"""),1057.61)</f>
        <v>1057.61</v>
      </c>
      <c r="G362" s="2">
        <f>IFERROR(__xludf.DUMMYFUNCTION("""COMPUTED_VALUE"""),45818.66666666667)</f>
        <v>45818.66667</v>
      </c>
      <c r="H362" s="1">
        <f>IFERROR(__xludf.DUMMYFUNCTION("""COMPUTED_VALUE"""),1032.07)</f>
        <v>1032.07</v>
      </c>
      <c r="J362" s="2">
        <f>IFERROR(__xludf.DUMMYFUNCTION("""COMPUTED_VALUE"""),45818.66666666667)</f>
        <v>45818.66667</v>
      </c>
      <c r="K362" s="1">
        <f>IFERROR(__xludf.DUMMYFUNCTION("""COMPUTED_VALUE"""),1056.17)</f>
        <v>1056.17</v>
      </c>
      <c r="M362" s="2">
        <f>IFERROR(__xludf.DUMMYFUNCTION("""COMPUTED_VALUE"""),45818.66666666667)</f>
        <v>45818.66667</v>
      </c>
      <c r="N362" s="1">
        <f>IFERROR(__xludf.DUMMYFUNCTION("""COMPUTED_VALUE"""),1.1851086E7)</f>
        <v>11851086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IFERROR(__xludf.DUMMYFUNCTION("""COMPUTED_VALUE"""),1057.44)</f>
        <v>1057.44</v>
      </c>
      <c r="D363" s="2">
        <f>IFERROR(__xludf.DUMMYFUNCTION("""COMPUTED_VALUE"""),45819.66666666667)</f>
        <v>45819.66667</v>
      </c>
      <c r="E363" s="1">
        <f>IFERROR(__xludf.DUMMYFUNCTION("""COMPUTED_VALUE"""),1063.83)</f>
        <v>1063.83</v>
      </c>
      <c r="G363" s="2">
        <f>IFERROR(__xludf.DUMMYFUNCTION("""COMPUTED_VALUE"""),45819.66666666667)</f>
        <v>45819.66667</v>
      </c>
      <c r="H363" s="1">
        <f>IFERROR(__xludf.DUMMYFUNCTION("""COMPUTED_VALUE"""),1038.81)</f>
        <v>1038.81</v>
      </c>
      <c r="J363" s="2">
        <f>IFERROR(__xludf.DUMMYFUNCTION("""COMPUTED_VALUE"""),45819.66666666667)</f>
        <v>45819.66667</v>
      </c>
      <c r="K363" s="1">
        <f>IFERROR(__xludf.DUMMYFUNCTION("""COMPUTED_VALUE"""),1041.93)</f>
        <v>1041.93</v>
      </c>
      <c r="M363" s="2">
        <f>IFERROR(__xludf.DUMMYFUNCTION("""COMPUTED_VALUE"""),45819.66666666667)</f>
        <v>45819.66667</v>
      </c>
      <c r="N363" s="1">
        <f>IFERROR(__xludf.DUMMYFUNCTION("""COMPUTED_VALUE"""),1.062035E7)</f>
        <v>10620350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IFERROR(__xludf.DUMMYFUNCTION("""COMPUTED_VALUE"""),1040.77)</f>
        <v>1040.77</v>
      </c>
      <c r="D364" s="2">
        <f>IFERROR(__xludf.DUMMYFUNCTION("""COMPUTED_VALUE"""),45820.66666666667)</f>
        <v>45820.66667</v>
      </c>
      <c r="E364" s="1">
        <f>IFERROR(__xludf.DUMMYFUNCTION("""COMPUTED_VALUE"""),1043.29)</f>
        <v>1043.29</v>
      </c>
      <c r="G364" s="2">
        <f>IFERROR(__xludf.DUMMYFUNCTION("""COMPUTED_VALUE"""),45820.66666666667)</f>
        <v>45820.66667</v>
      </c>
      <c r="H364" s="1">
        <f>IFERROR(__xludf.DUMMYFUNCTION("""COMPUTED_VALUE"""),1032.88)</f>
        <v>1032.88</v>
      </c>
      <c r="J364" s="2">
        <f>IFERROR(__xludf.DUMMYFUNCTION("""COMPUTED_VALUE"""),45820.66666666667)</f>
        <v>45820.66667</v>
      </c>
      <c r="K364" s="1">
        <f>IFERROR(__xludf.DUMMYFUNCTION("""COMPUTED_VALUE"""),1042.77)</f>
        <v>1042.77</v>
      </c>
      <c r="M364" s="2">
        <f>IFERROR(__xludf.DUMMYFUNCTION("""COMPUTED_VALUE"""),45820.66666666667)</f>
        <v>45820.66667</v>
      </c>
      <c r="N364" s="1">
        <f>IFERROR(__xludf.DUMMYFUNCTION("""COMPUTED_VALUE"""),7728085.0)</f>
        <v>7728085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IFERROR(__xludf.DUMMYFUNCTION("""COMPUTED_VALUE"""),1035.17)</f>
        <v>1035.17</v>
      </c>
      <c r="D365" s="2">
        <f>IFERROR(__xludf.DUMMYFUNCTION("""COMPUTED_VALUE"""),45821.66666666667)</f>
        <v>45821.66667</v>
      </c>
      <c r="E365" s="1">
        <f>IFERROR(__xludf.DUMMYFUNCTION("""COMPUTED_VALUE"""),1045.19)</f>
        <v>1045.19</v>
      </c>
      <c r="G365" s="2">
        <f>IFERROR(__xludf.DUMMYFUNCTION("""COMPUTED_VALUE"""),45821.66666666667)</f>
        <v>45821.66667</v>
      </c>
      <c r="H365" s="1">
        <f>IFERROR(__xludf.DUMMYFUNCTION("""COMPUTED_VALUE"""),1031.72)</f>
        <v>1031.72</v>
      </c>
      <c r="J365" s="2">
        <f>IFERROR(__xludf.DUMMYFUNCTION("""COMPUTED_VALUE"""),45821.66666666667)</f>
        <v>45821.66667</v>
      </c>
      <c r="K365" s="1">
        <f>IFERROR(__xludf.DUMMYFUNCTION("""COMPUTED_VALUE"""),1035.28)</f>
        <v>1035.28</v>
      </c>
      <c r="M365" s="2">
        <f>IFERROR(__xludf.DUMMYFUNCTION("""COMPUTED_VALUE"""),45821.66666666667)</f>
        <v>45821.66667</v>
      </c>
      <c r="N365" s="1">
        <f>IFERROR(__xludf.DUMMYFUNCTION("""COMPUTED_VALUE"""),9238403.0)</f>
        <v>9238403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IFERROR(__xludf.DUMMYFUNCTION("""COMPUTED_VALUE"""),1038.79)</f>
        <v>1038.79</v>
      </c>
      <c r="D366" s="2">
        <f>IFERROR(__xludf.DUMMYFUNCTION("""COMPUTED_VALUE"""),45824.66666666667)</f>
        <v>45824.66667</v>
      </c>
      <c r="E366" s="1">
        <f>IFERROR(__xludf.DUMMYFUNCTION("""COMPUTED_VALUE"""),1050.72)</f>
        <v>1050.72</v>
      </c>
      <c r="G366" s="2">
        <f>IFERROR(__xludf.DUMMYFUNCTION("""COMPUTED_VALUE"""),45824.66666666667)</f>
        <v>45824.66667</v>
      </c>
      <c r="H366" s="1">
        <f>IFERROR(__xludf.DUMMYFUNCTION("""COMPUTED_VALUE"""),1038.79)</f>
        <v>1038.79</v>
      </c>
      <c r="J366" s="2">
        <f>IFERROR(__xludf.DUMMYFUNCTION("""COMPUTED_VALUE"""),45824.66666666667)</f>
        <v>45824.66667</v>
      </c>
      <c r="K366" s="1">
        <f>IFERROR(__xludf.DUMMYFUNCTION("""COMPUTED_VALUE"""),1045.43)</f>
        <v>1045.43</v>
      </c>
      <c r="M366" s="2">
        <f>IFERROR(__xludf.DUMMYFUNCTION("""COMPUTED_VALUE"""),45824.66666666667)</f>
        <v>45824.66667</v>
      </c>
      <c r="N366" s="1">
        <f>IFERROR(__xludf.DUMMYFUNCTION("""COMPUTED_VALUE"""),9478312.0)</f>
        <v>9478312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IFERROR(__xludf.DUMMYFUNCTION("""COMPUTED_VALUE"""),1038.99)</f>
        <v>1038.99</v>
      </c>
      <c r="D367" s="2">
        <f>IFERROR(__xludf.DUMMYFUNCTION("""COMPUTED_VALUE"""),45825.66666666667)</f>
        <v>45825.66667</v>
      </c>
      <c r="E367" s="1">
        <f>IFERROR(__xludf.DUMMYFUNCTION("""COMPUTED_VALUE"""),1043.33)</f>
        <v>1043.33</v>
      </c>
      <c r="G367" s="2">
        <f>IFERROR(__xludf.DUMMYFUNCTION("""COMPUTED_VALUE"""),45825.66666666667)</f>
        <v>45825.66667</v>
      </c>
      <c r="H367" s="1">
        <f>IFERROR(__xludf.DUMMYFUNCTION("""COMPUTED_VALUE"""),1027.4)</f>
        <v>1027.4</v>
      </c>
      <c r="J367" s="2">
        <f>IFERROR(__xludf.DUMMYFUNCTION("""COMPUTED_VALUE"""),45825.66666666667)</f>
        <v>45825.66667</v>
      </c>
      <c r="K367" s="1">
        <f>IFERROR(__xludf.DUMMYFUNCTION("""COMPUTED_VALUE"""),1030.39)</f>
        <v>1030.39</v>
      </c>
      <c r="M367" s="2">
        <f>IFERROR(__xludf.DUMMYFUNCTION("""COMPUTED_VALUE"""),45825.66666666667)</f>
        <v>45825.66667</v>
      </c>
      <c r="N367" s="1">
        <f>IFERROR(__xludf.DUMMYFUNCTION("""COMPUTED_VALUE"""),8344672.0)</f>
        <v>8344672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IFERROR(__xludf.DUMMYFUNCTION("""COMPUTED_VALUE"""),1030.48)</f>
        <v>1030.48</v>
      </c>
      <c r="D368" s="2">
        <f>IFERROR(__xludf.DUMMYFUNCTION("""COMPUTED_VALUE"""),45826.66666666667)</f>
        <v>45826.66667</v>
      </c>
      <c r="E368" s="1">
        <f>IFERROR(__xludf.DUMMYFUNCTION("""COMPUTED_VALUE"""),1039.25)</f>
        <v>1039.25</v>
      </c>
      <c r="G368" s="2">
        <f>IFERROR(__xludf.DUMMYFUNCTION("""COMPUTED_VALUE"""),45826.66666666667)</f>
        <v>45826.66667</v>
      </c>
      <c r="H368" s="1">
        <f>IFERROR(__xludf.DUMMYFUNCTION("""COMPUTED_VALUE"""),1026.86)</f>
        <v>1026.86</v>
      </c>
      <c r="J368" s="2">
        <f>IFERROR(__xludf.DUMMYFUNCTION("""COMPUTED_VALUE"""),45826.66666666667)</f>
        <v>45826.66667</v>
      </c>
      <c r="K368" s="1">
        <f>IFERROR(__xludf.DUMMYFUNCTION("""COMPUTED_VALUE"""),1028.48)</f>
        <v>1028.48</v>
      </c>
      <c r="M368" s="2">
        <f>IFERROR(__xludf.DUMMYFUNCTION("""COMPUTED_VALUE"""),45826.66666666667)</f>
        <v>45826.66667</v>
      </c>
      <c r="N368" s="1">
        <f>IFERROR(__xludf.DUMMYFUNCTION("""COMPUTED_VALUE"""),9006234.0)</f>
        <v>9006234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IFERROR(__xludf.DUMMYFUNCTION("""COMPUTED_VALUE"""),1028.99)</f>
        <v>1028.99</v>
      </c>
      <c r="D369" s="2">
        <f>IFERROR(__xludf.DUMMYFUNCTION("""COMPUTED_VALUE"""),45828.66666666667)</f>
        <v>45828.66667</v>
      </c>
      <c r="E369" s="1">
        <f>IFERROR(__xludf.DUMMYFUNCTION("""COMPUTED_VALUE"""),1043.85)</f>
        <v>1043.85</v>
      </c>
      <c r="G369" s="2">
        <f>IFERROR(__xludf.DUMMYFUNCTION("""COMPUTED_VALUE"""),45828.66666666667)</f>
        <v>45828.66667</v>
      </c>
      <c r="H369" s="1">
        <f>IFERROR(__xludf.DUMMYFUNCTION("""COMPUTED_VALUE"""),1028.99)</f>
        <v>1028.99</v>
      </c>
      <c r="J369" s="2">
        <f>IFERROR(__xludf.DUMMYFUNCTION("""COMPUTED_VALUE"""),45828.66666666667)</f>
        <v>45828.66667</v>
      </c>
      <c r="K369" s="1">
        <f>IFERROR(__xludf.DUMMYFUNCTION("""COMPUTED_VALUE"""),1036.86)</f>
        <v>1036.86</v>
      </c>
      <c r="M369" s="2">
        <f>IFERROR(__xludf.DUMMYFUNCTION("""COMPUTED_VALUE"""),45828.66666666667)</f>
        <v>45828.66667</v>
      </c>
      <c r="N369" s="1">
        <f>IFERROR(__xludf.DUMMYFUNCTION("""COMPUTED_VALUE"""),2.4845803E7)</f>
        <v>24845803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IFERROR(__xludf.DUMMYFUNCTION("""COMPUTED_VALUE"""),1032.89)</f>
        <v>1032.89</v>
      </c>
      <c r="D370" s="2">
        <f>IFERROR(__xludf.DUMMYFUNCTION("""COMPUTED_VALUE"""),45831.66666666667)</f>
        <v>45831.66667</v>
      </c>
      <c r="E370" s="1">
        <f>IFERROR(__xludf.DUMMYFUNCTION("""COMPUTED_VALUE"""),1050.0)</f>
        <v>1050</v>
      </c>
      <c r="G370" s="2">
        <f>IFERROR(__xludf.DUMMYFUNCTION("""COMPUTED_VALUE"""),45831.66666666667)</f>
        <v>45831.66667</v>
      </c>
      <c r="H370" s="1">
        <f>IFERROR(__xludf.DUMMYFUNCTION("""COMPUTED_VALUE"""),1030.32)</f>
        <v>1030.32</v>
      </c>
      <c r="J370" s="2">
        <f>IFERROR(__xludf.DUMMYFUNCTION("""COMPUTED_VALUE"""),45831.66666666667)</f>
        <v>45831.66667</v>
      </c>
      <c r="K370" s="1">
        <f>IFERROR(__xludf.DUMMYFUNCTION("""COMPUTED_VALUE"""),1049.74)</f>
        <v>1049.74</v>
      </c>
      <c r="M370" s="2">
        <f>IFERROR(__xludf.DUMMYFUNCTION("""COMPUTED_VALUE"""),45831.66666666667)</f>
        <v>45831.66667</v>
      </c>
      <c r="N370" s="1">
        <f>IFERROR(__xludf.DUMMYFUNCTION("""COMPUTED_VALUE"""),1.2503921E7)</f>
        <v>12503921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IFERROR(__xludf.DUMMYFUNCTION("""COMPUTED_VALUE"""),1054.55)</f>
        <v>1054.55</v>
      </c>
      <c r="D371" s="2">
        <f>IFERROR(__xludf.DUMMYFUNCTION("""COMPUTED_VALUE"""),45832.66666666667)</f>
        <v>45832.66667</v>
      </c>
      <c r="E371" s="1">
        <f>IFERROR(__xludf.DUMMYFUNCTION("""COMPUTED_VALUE"""),1060.51)</f>
        <v>1060.51</v>
      </c>
      <c r="G371" s="2">
        <f>IFERROR(__xludf.DUMMYFUNCTION("""COMPUTED_VALUE"""),45832.66666666667)</f>
        <v>45832.66667</v>
      </c>
      <c r="H371" s="1">
        <f>IFERROR(__xludf.DUMMYFUNCTION("""COMPUTED_VALUE"""),1047.2)</f>
        <v>1047.2</v>
      </c>
      <c r="J371" s="2">
        <f>IFERROR(__xludf.DUMMYFUNCTION("""COMPUTED_VALUE"""),45832.66666666667)</f>
        <v>45832.66667</v>
      </c>
      <c r="K371" s="1">
        <f>IFERROR(__xludf.DUMMYFUNCTION("""COMPUTED_VALUE"""),1050.45)</f>
        <v>1050.45</v>
      </c>
      <c r="M371" s="2">
        <f>IFERROR(__xludf.DUMMYFUNCTION("""COMPUTED_VALUE"""),45832.66666666667)</f>
        <v>45832.66667</v>
      </c>
      <c r="N371" s="1">
        <f>IFERROR(__xludf.DUMMYFUNCTION("""COMPUTED_VALUE"""),1.2920524E7)</f>
        <v>12920524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IFERROR(__xludf.DUMMYFUNCTION("""COMPUTED_VALUE"""),1030.29)</f>
        <v>1030.29</v>
      </c>
      <c r="D372" s="2">
        <f>IFERROR(__xludf.DUMMYFUNCTION("""COMPUTED_VALUE"""),45833.66666666667)</f>
        <v>45833.66667</v>
      </c>
      <c r="E372" s="1">
        <f>IFERROR(__xludf.DUMMYFUNCTION("""COMPUTED_VALUE"""),1041.37)</f>
        <v>1041.37</v>
      </c>
      <c r="G372" s="2">
        <f>IFERROR(__xludf.DUMMYFUNCTION("""COMPUTED_VALUE"""),45833.66666666667)</f>
        <v>45833.66667</v>
      </c>
      <c r="H372" s="1">
        <f>IFERROR(__xludf.DUMMYFUNCTION("""COMPUTED_VALUE"""),1020.03)</f>
        <v>1020.03</v>
      </c>
      <c r="J372" s="2">
        <f>IFERROR(__xludf.DUMMYFUNCTION("""COMPUTED_VALUE"""),45833.66666666667)</f>
        <v>45833.66667</v>
      </c>
      <c r="K372" s="1">
        <f>IFERROR(__xludf.DUMMYFUNCTION("""COMPUTED_VALUE"""),1030.12)</f>
        <v>1030.12</v>
      </c>
      <c r="M372" s="2">
        <f>IFERROR(__xludf.DUMMYFUNCTION("""COMPUTED_VALUE"""),45833.66666666667)</f>
        <v>45833.66667</v>
      </c>
      <c r="N372" s="1">
        <f>IFERROR(__xludf.DUMMYFUNCTION("""COMPUTED_VALUE"""),1.6941977E7)</f>
        <v>16941977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IFERROR(__xludf.DUMMYFUNCTION("""COMPUTED_VALUE"""),1037.61)</f>
        <v>1037.61</v>
      </c>
      <c r="D373" s="2">
        <f>IFERROR(__xludf.DUMMYFUNCTION("""COMPUTED_VALUE"""),45834.66666666667)</f>
        <v>45834.66667</v>
      </c>
      <c r="E373" s="1">
        <f>IFERROR(__xludf.DUMMYFUNCTION("""COMPUTED_VALUE"""),1045.18)</f>
        <v>1045.18</v>
      </c>
      <c r="G373" s="2">
        <f>IFERROR(__xludf.DUMMYFUNCTION("""COMPUTED_VALUE"""),45834.66666666667)</f>
        <v>45834.66667</v>
      </c>
      <c r="H373" s="1">
        <f>IFERROR(__xludf.DUMMYFUNCTION("""COMPUTED_VALUE"""),1032.02)</f>
        <v>1032.02</v>
      </c>
      <c r="J373" s="2">
        <f>IFERROR(__xludf.DUMMYFUNCTION("""COMPUTED_VALUE"""),45834.66666666667)</f>
        <v>45834.66667</v>
      </c>
      <c r="K373" s="1">
        <f>IFERROR(__xludf.DUMMYFUNCTION("""COMPUTED_VALUE"""),1036.57)</f>
        <v>1036.57</v>
      </c>
      <c r="M373" s="2">
        <f>IFERROR(__xludf.DUMMYFUNCTION("""COMPUTED_VALUE"""),45834.66666666667)</f>
        <v>45834.66667</v>
      </c>
      <c r="N373" s="1">
        <f>IFERROR(__xludf.DUMMYFUNCTION("""COMPUTED_VALUE"""),1.2180732E7)</f>
        <v>12180732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IFERROR(__xludf.DUMMYFUNCTION("""COMPUTED_VALUE"""),1039.96)</f>
        <v>1039.96</v>
      </c>
      <c r="D374" s="2">
        <f>IFERROR(__xludf.DUMMYFUNCTION("""COMPUTED_VALUE"""),45835.66666666667)</f>
        <v>45835.66667</v>
      </c>
      <c r="E374" s="1">
        <f>IFERROR(__xludf.DUMMYFUNCTION("""COMPUTED_VALUE"""),1058.48)</f>
        <v>1058.48</v>
      </c>
      <c r="G374" s="2">
        <f>IFERROR(__xludf.DUMMYFUNCTION("""COMPUTED_VALUE"""),45835.66666666667)</f>
        <v>45835.66667</v>
      </c>
      <c r="H374" s="1">
        <f>IFERROR(__xludf.DUMMYFUNCTION("""COMPUTED_VALUE"""),1039.96)</f>
        <v>1039.96</v>
      </c>
      <c r="J374" s="2">
        <f>IFERROR(__xludf.DUMMYFUNCTION("""COMPUTED_VALUE"""),45835.66666666667)</f>
        <v>45835.66667</v>
      </c>
      <c r="K374" s="1">
        <f>IFERROR(__xludf.DUMMYFUNCTION("""COMPUTED_VALUE"""),1055.74)</f>
        <v>1055.74</v>
      </c>
      <c r="M374" s="2">
        <f>IFERROR(__xludf.DUMMYFUNCTION("""COMPUTED_VALUE"""),45835.66666666667)</f>
        <v>45835.66667</v>
      </c>
      <c r="N374" s="1">
        <f>IFERROR(__xludf.DUMMYFUNCTION("""COMPUTED_VALUE"""),1.6022689E7)</f>
        <v>16022689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IFERROR(__xludf.DUMMYFUNCTION("""COMPUTED_VALUE"""),1054.04)</f>
        <v>1054.04</v>
      </c>
      <c r="D375" s="2">
        <f>IFERROR(__xludf.DUMMYFUNCTION("""COMPUTED_VALUE"""),45838.66666666667)</f>
        <v>45838.66667</v>
      </c>
      <c r="E375" s="1">
        <f>IFERROR(__xludf.DUMMYFUNCTION("""COMPUTED_VALUE"""),1056.54)</f>
        <v>1056.54</v>
      </c>
      <c r="G375" s="2">
        <f>IFERROR(__xludf.DUMMYFUNCTION("""COMPUTED_VALUE"""),45838.66666666667)</f>
        <v>45838.66667</v>
      </c>
      <c r="H375" s="1">
        <f>IFERROR(__xludf.DUMMYFUNCTION("""COMPUTED_VALUE"""),1045.65)</f>
        <v>1045.65</v>
      </c>
      <c r="J375" s="2">
        <f>IFERROR(__xludf.DUMMYFUNCTION("""COMPUTED_VALUE"""),45838.66666666667)</f>
        <v>45838.66667</v>
      </c>
      <c r="K375" s="1">
        <f>IFERROR(__xludf.DUMMYFUNCTION("""COMPUTED_VALUE"""),1050.72)</f>
        <v>1050.72</v>
      </c>
      <c r="M375" s="2">
        <f>IFERROR(__xludf.DUMMYFUNCTION("""COMPUTED_VALUE"""),45838.66666666667)</f>
        <v>45838.66667</v>
      </c>
      <c r="N375" s="1">
        <f>IFERROR(__xludf.DUMMYFUNCTION("""COMPUTED_VALUE"""),1.1398782E7)</f>
        <v>11398782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IFERROR(__xludf.DUMMYFUNCTION("""COMPUTED_VALUE"""),1050.45)</f>
        <v>1050.45</v>
      </c>
      <c r="D376" s="2">
        <f>IFERROR(__xludf.DUMMYFUNCTION("""COMPUTED_VALUE"""),45839.66666666667)</f>
        <v>45839.66667</v>
      </c>
      <c r="E376" s="1">
        <f>IFERROR(__xludf.DUMMYFUNCTION("""COMPUTED_VALUE"""),1098.56)</f>
        <v>1098.56</v>
      </c>
      <c r="G376" s="2">
        <f>IFERROR(__xludf.DUMMYFUNCTION("""COMPUTED_VALUE"""),45839.66666666667)</f>
        <v>45839.66667</v>
      </c>
      <c r="H376" s="1">
        <f>IFERROR(__xludf.DUMMYFUNCTION("""COMPUTED_VALUE"""),1048.17)</f>
        <v>1048.17</v>
      </c>
      <c r="J376" s="2">
        <f>IFERROR(__xludf.DUMMYFUNCTION("""COMPUTED_VALUE"""),45839.66666666667)</f>
        <v>45839.66667</v>
      </c>
      <c r="K376" s="1">
        <f>IFERROR(__xludf.DUMMYFUNCTION("""COMPUTED_VALUE"""),1084.32)</f>
        <v>1084.32</v>
      </c>
      <c r="M376" s="2">
        <f>IFERROR(__xludf.DUMMYFUNCTION("""COMPUTED_VALUE"""),45839.66666666667)</f>
        <v>45839.66667</v>
      </c>
      <c r="N376" s="1">
        <f>IFERROR(__xludf.DUMMYFUNCTION("""COMPUTED_VALUE"""),1.3608809E7)</f>
        <v>13608809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IFERROR(__xludf.DUMMYFUNCTION("""COMPUTED_VALUE"""),1084.32)</f>
        <v>1084.32</v>
      </c>
      <c r="D377" s="2">
        <f>IFERROR(__xludf.DUMMYFUNCTION("""COMPUTED_VALUE"""),45840.66666666667)</f>
        <v>45840.66667</v>
      </c>
      <c r="E377" s="1">
        <f>IFERROR(__xludf.DUMMYFUNCTION("""COMPUTED_VALUE"""),1101.59)</f>
        <v>1101.59</v>
      </c>
      <c r="G377" s="2">
        <f>IFERROR(__xludf.DUMMYFUNCTION("""COMPUTED_VALUE"""),45840.66666666667)</f>
        <v>45840.66667</v>
      </c>
      <c r="H377" s="1">
        <f>IFERROR(__xludf.DUMMYFUNCTION("""COMPUTED_VALUE"""),1082.19)</f>
        <v>1082.19</v>
      </c>
      <c r="J377" s="2">
        <f>IFERROR(__xludf.DUMMYFUNCTION("""COMPUTED_VALUE"""),45840.66666666667)</f>
        <v>45840.66667</v>
      </c>
      <c r="K377" s="1">
        <f>IFERROR(__xludf.DUMMYFUNCTION("""COMPUTED_VALUE"""),1099.18)</f>
        <v>1099.18</v>
      </c>
      <c r="M377" s="2">
        <f>IFERROR(__xludf.DUMMYFUNCTION("""COMPUTED_VALUE"""),45840.66666666667)</f>
        <v>45840.66667</v>
      </c>
      <c r="N377" s="1">
        <f>IFERROR(__xludf.DUMMYFUNCTION("""COMPUTED_VALUE"""),1.0959022E7)</f>
        <v>10959022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IFERROR(__xludf.DUMMYFUNCTION("""COMPUTED_VALUE"""),1107.52)</f>
        <v>1107.52</v>
      </c>
      <c r="D378" s="2">
        <f>IFERROR(__xludf.DUMMYFUNCTION("""COMPUTED_VALUE"""),45841.54166666667)</f>
        <v>45841.54167</v>
      </c>
      <c r="E378" s="1">
        <f>IFERROR(__xludf.DUMMYFUNCTION("""COMPUTED_VALUE"""),1112.96)</f>
        <v>1112.96</v>
      </c>
      <c r="G378" s="2">
        <f>IFERROR(__xludf.DUMMYFUNCTION("""COMPUTED_VALUE"""),45841.54166666667)</f>
        <v>45841.54167</v>
      </c>
      <c r="H378" s="1">
        <f>IFERROR(__xludf.DUMMYFUNCTION("""COMPUTED_VALUE"""),1093.79)</f>
        <v>1093.79</v>
      </c>
      <c r="J378" s="2">
        <f>IFERROR(__xludf.DUMMYFUNCTION("""COMPUTED_VALUE"""),45841.54166666667)</f>
        <v>45841.54167</v>
      </c>
      <c r="K378" s="1">
        <f>IFERROR(__xludf.DUMMYFUNCTION("""COMPUTED_VALUE"""),1094.22)</f>
        <v>1094.22</v>
      </c>
      <c r="M378" s="2">
        <f>IFERROR(__xludf.DUMMYFUNCTION("""COMPUTED_VALUE"""),45841.54166666667)</f>
        <v>45841.54167</v>
      </c>
      <c r="N378" s="1">
        <f>IFERROR(__xludf.DUMMYFUNCTION("""COMPUTED_VALUE"""),8068891.0)</f>
        <v>8068891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IFERROR(__xludf.DUMMYFUNCTION("""COMPUTED_VALUE"""),1093.17)</f>
        <v>1093.17</v>
      </c>
      <c r="D379" s="2">
        <f>IFERROR(__xludf.DUMMYFUNCTION("""COMPUTED_VALUE"""),45845.66666666667)</f>
        <v>45845.66667</v>
      </c>
      <c r="E379" s="1">
        <f>IFERROR(__xludf.DUMMYFUNCTION("""COMPUTED_VALUE"""),1095.6)</f>
        <v>1095.6</v>
      </c>
      <c r="G379" s="2">
        <f>IFERROR(__xludf.DUMMYFUNCTION("""COMPUTED_VALUE"""),45845.66666666667)</f>
        <v>45845.66667</v>
      </c>
      <c r="H379" s="1">
        <f>IFERROR(__xludf.DUMMYFUNCTION("""COMPUTED_VALUE"""),1063.64)</f>
        <v>1063.64</v>
      </c>
      <c r="J379" s="2">
        <f>IFERROR(__xludf.DUMMYFUNCTION("""COMPUTED_VALUE"""),45845.66666666667)</f>
        <v>45845.66667</v>
      </c>
      <c r="K379" s="1">
        <f>IFERROR(__xludf.DUMMYFUNCTION("""COMPUTED_VALUE"""),1065.07)</f>
        <v>1065.07</v>
      </c>
      <c r="M379" s="2">
        <f>IFERROR(__xludf.DUMMYFUNCTION("""COMPUTED_VALUE"""),45845.66666666667)</f>
        <v>45845.66667</v>
      </c>
      <c r="N379" s="1">
        <f>IFERROR(__xludf.DUMMYFUNCTION("""COMPUTED_VALUE"""),1.1006659E7)</f>
        <v>11006659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IFERROR(__xludf.DUMMYFUNCTION("""COMPUTED_VALUE"""),1066.69)</f>
        <v>1066.69</v>
      </c>
      <c r="D380" s="2">
        <f>IFERROR(__xludf.DUMMYFUNCTION("""COMPUTED_VALUE"""),45846.66666666667)</f>
        <v>45846.66667</v>
      </c>
      <c r="E380" s="1">
        <f>IFERROR(__xludf.DUMMYFUNCTION("""COMPUTED_VALUE"""),1089.02)</f>
        <v>1089.02</v>
      </c>
      <c r="G380" s="2">
        <f>IFERROR(__xludf.DUMMYFUNCTION("""COMPUTED_VALUE"""),45846.66666666667)</f>
        <v>45846.66667</v>
      </c>
      <c r="H380" s="1">
        <f>IFERROR(__xludf.DUMMYFUNCTION("""COMPUTED_VALUE"""),1066.69)</f>
        <v>1066.69</v>
      </c>
      <c r="J380" s="2">
        <f>IFERROR(__xludf.DUMMYFUNCTION("""COMPUTED_VALUE"""),45846.66666666667)</f>
        <v>45846.66667</v>
      </c>
      <c r="K380" s="1">
        <f>IFERROR(__xludf.DUMMYFUNCTION("""COMPUTED_VALUE"""),1080.53)</f>
        <v>1080.53</v>
      </c>
      <c r="M380" s="2">
        <f>IFERROR(__xludf.DUMMYFUNCTION("""COMPUTED_VALUE"""),45846.66666666667)</f>
        <v>45846.66667</v>
      </c>
      <c r="N380" s="1">
        <f>IFERROR(__xludf.DUMMYFUNCTION("""COMPUTED_VALUE"""),1.1514488E7)</f>
        <v>11514488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IFERROR(__xludf.DUMMYFUNCTION("""COMPUTED_VALUE"""),1081.28)</f>
        <v>1081.28</v>
      </c>
      <c r="D381" s="2">
        <f>IFERROR(__xludf.DUMMYFUNCTION("""COMPUTED_VALUE"""),45847.66666666667)</f>
        <v>45847.66667</v>
      </c>
      <c r="E381" s="1">
        <f>IFERROR(__xludf.DUMMYFUNCTION("""COMPUTED_VALUE"""),1086.18)</f>
        <v>1086.18</v>
      </c>
      <c r="G381" s="2">
        <f>IFERROR(__xludf.DUMMYFUNCTION("""COMPUTED_VALUE"""),45847.66666666667)</f>
        <v>45847.66667</v>
      </c>
      <c r="H381" s="1">
        <f>IFERROR(__xludf.DUMMYFUNCTION("""COMPUTED_VALUE"""),1074.59)</f>
        <v>1074.59</v>
      </c>
      <c r="J381" s="2">
        <f>IFERROR(__xludf.DUMMYFUNCTION("""COMPUTED_VALUE"""),45847.66666666667)</f>
        <v>45847.66667</v>
      </c>
      <c r="K381" s="1">
        <f>IFERROR(__xludf.DUMMYFUNCTION("""COMPUTED_VALUE"""),1076.77)</f>
        <v>1076.77</v>
      </c>
      <c r="M381" s="2">
        <f>IFERROR(__xludf.DUMMYFUNCTION("""COMPUTED_VALUE"""),45847.66666666667)</f>
        <v>45847.66667</v>
      </c>
      <c r="N381" s="1">
        <f>IFERROR(__xludf.DUMMYFUNCTION("""COMPUTED_VALUE"""),9647872.0)</f>
        <v>9647872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IFERROR(__xludf.DUMMYFUNCTION("""COMPUTED_VALUE"""),1078.2)</f>
        <v>1078.2</v>
      </c>
      <c r="D382" s="2">
        <f>IFERROR(__xludf.DUMMYFUNCTION("""COMPUTED_VALUE"""),45848.66666666667)</f>
        <v>45848.66667</v>
      </c>
      <c r="E382" s="1">
        <f>IFERROR(__xludf.DUMMYFUNCTION("""COMPUTED_VALUE"""),1101.24)</f>
        <v>1101.24</v>
      </c>
      <c r="G382" s="2">
        <f>IFERROR(__xludf.DUMMYFUNCTION("""COMPUTED_VALUE"""),45848.66666666667)</f>
        <v>45848.66667</v>
      </c>
      <c r="H382" s="1">
        <f>IFERROR(__xludf.DUMMYFUNCTION("""COMPUTED_VALUE"""),1078.2)</f>
        <v>1078.2</v>
      </c>
      <c r="J382" s="2">
        <f>IFERROR(__xludf.DUMMYFUNCTION("""COMPUTED_VALUE"""),45848.66666666667)</f>
        <v>45848.66667</v>
      </c>
      <c r="K382" s="1">
        <f>IFERROR(__xludf.DUMMYFUNCTION("""COMPUTED_VALUE"""),1088.08)</f>
        <v>1088.08</v>
      </c>
      <c r="M382" s="2">
        <f>IFERROR(__xludf.DUMMYFUNCTION("""COMPUTED_VALUE"""),45848.66666666667)</f>
        <v>45848.66667</v>
      </c>
      <c r="N382" s="1">
        <f>IFERROR(__xludf.DUMMYFUNCTION("""COMPUTED_VALUE"""),8713113.0)</f>
        <v>8713113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IFERROR(__xludf.DUMMYFUNCTION("""COMPUTED_VALUE"""),1083.53)</f>
        <v>1083.53</v>
      </c>
      <c r="D383" s="2">
        <f>IFERROR(__xludf.DUMMYFUNCTION("""COMPUTED_VALUE"""),45849.66666666667)</f>
        <v>45849.66667</v>
      </c>
      <c r="E383" s="1">
        <f>IFERROR(__xludf.DUMMYFUNCTION("""COMPUTED_VALUE"""),1083.53)</f>
        <v>1083.53</v>
      </c>
      <c r="G383" s="2">
        <f>IFERROR(__xludf.DUMMYFUNCTION("""COMPUTED_VALUE"""),45849.66666666667)</f>
        <v>45849.66667</v>
      </c>
      <c r="H383" s="1">
        <f>IFERROR(__xludf.DUMMYFUNCTION("""COMPUTED_VALUE"""),1071.08)</f>
        <v>1071.08</v>
      </c>
      <c r="J383" s="2">
        <f>IFERROR(__xludf.DUMMYFUNCTION("""COMPUTED_VALUE"""),45849.66666666667)</f>
        <v>45849.66667</v>
      </c>
      <c r="K383" s="1">
        <f>IFERROR(__xludf.DUMMYFUNCTION("""COMPUTED_VALUE"""),1071.75)</f>
        <v>1071.75</v>
      </c>
      <c r="M383" s="2">
        <f>IFERROR(__xludf.DUMMYFUNCTION("""COMPUTED_VALUE"""),45849.66666666667)</f>
        <v>45849.66667</v>
      </c>
      <c r="N383" s="1">
        <f>IFERROR(__xludf.DUMMYFUNCTION("""COMPUTED_VALUE"""),9082064.0)</f>
        <v>9082064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IFERROR(__xludf.DUMMYFUNCTION("""COMPUTED_VALUE"""),1071.41)</f>
        <v>1071.41</v>
      </c>
      <c r="D384" s="2">
        <f>IFERROR(__xludf.DUMMYFUNCTION("""COMPUTED_VALUE"""),45852.66666666667)</f>
        <v>45852.66667</v>
      </c>
      <c r="E384" s="1">
        <f>IFERROR(__xludf.DUMMYFUNCTION("""COMPUTED_VALUE"""),1071.41)</f>
        <v>1071.41</v>
      </c>
      <c r="G384" s="2">
        <f>IFERROR(__xludf.DUMMYFUNCTION("""COMPUTED_VALUE"""),45852.66666666667)</f>
        <v>45852.66667</v>
      </c>
      <c r="H384" s="1">
        <f>IFERROR(__xludf.DUMMYFUNCTION("""COMPUTED_VALUE"""),1053.46)</f>
        <v>1053.46</v>
      </c>
      <c r="J384" s="2">
        <f>IFERROR(__xludf.DUMMYFUNCTION("""COMPUTED_VALUE"""),45852.66666666667)</f>
        <v>45852.66667</v>
      </c>
      <c r="K384" s="1">
        <f>IFERROR(__xludf.DUMMYFUNCTION("""COMPUTED_VALUE"""),1061.48)</f>
        <v>1061.48</v>
      </c>
      <c r="M384" s="2">
        <f>IFERROR(__xludf.DUMMYFUNCTION("""COMPUTED_VALUE"""),45852.66666666667)</f>
        <v>45852.66667</v>
      </c>
      <c r="N384" s="1">
        <f>IFERROR(__xludf.DUMMYFUNCTION("""COMPUTED_VALUE"""),8635717.0)</f>
        <v>8635717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IFERROR(__xludf.DUMMYFUNCTION("""COMPUTED_VALUE"""),1063.26)</f>
        <v>1063.26</v>
      </c>
      <c r="D385" s="2">
        <f>IFERROR(__xludf.DUMMYFUNCTION("""COMPUTED_VALUE"""),45853.66666666667)</f>
        <v>45853.66667</v>
      </c>
      <c r="E385" s="1">
        <f>IFERROR(__xludf.DUMMYFUNCTION("""COMPUTED_VALUE"""),1064.25)</f>
        <v>1064.25</v>
      </c>
      <c r="G385" s="2">
        <f>IFERROR(__xludf.DUMMYFUNCTION("""COMPUTED_VALUE"""),45853.66666666667)</f>
        <v>45853.66667</v>
      </c>
      <c r="H385" s="1">
        <f>IFERROR(__xludf.DUMMYFUNCTION("""COMPUTED_VALUE"""),1050.91)</f>
        <v>1050.91</v>
      </c>
      <c r="J385" s="2">
        <f>IFERROR(__xludf.DUMMYFUNCTION("""COMPUTED_VALUE"""),45853.66666666667)</f>
        <v>45853.66667</v>
      </c>
      <c r="K385" s="1">
        <f>IFERROR(__xludf.DUMMYFUNCTION("""COMPUTED_VALUE"""),1050.91)</f>
        <v>1050.91</v>
      </c>
      <c r="M385" s="2">
        <f>IFERROR(__xludf.DUMMYFUNCTION("""COMPUTED_VALUE"""),45853.66666666667)</f>
        <v>45853.66667</v>
      </c>
      <c r="N385" s="1">
        <f>IFERROR(__xludf.DUMMYFUNCTION("""COMPUTED_VALUE"""),8511312.0)</f>
        <v>8511312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IFERROR(__xludf.DUMMYFUNCTION("""COMPUTED_VALUE"""),1053.68)</f>
        <v>1053.68</v>
      </c>
      <c r="D386" s="2">
        <f>IFERROR(__xludf.DUMMYFUNCTION("""COMPUTED_VALUE"""),45854.66666666667)</f>
        <v>45854.66667</v>
      </c>
      <c r="E386" s="1">
        <f>IFERROR(__xludf.DUMMYFUNCTION("""COMPUTED_VALUE"""),1058.33)</f>
        <v>1058.33</v>
      </c>
      <c r="G386" s="2">
        <f>IFERROR(__xludf.DUMMYFUNCTION("""COMPUTED_VALUE"""),45854.66666666667)</f>
        <v>45854.66667</v>
      </c>
      <c r="H386" s="1">
        <f>IFERROR(__xludf.DUMMYFUNCTION("""COMPUTED_VALUE"""),1040.7)</f>
        <v>1040.7</v>
      </c>
      <c r="J386" s="2">
        <f>IFERROR(__xludf.DUMMYFUNCTION("""COMPUTED_VALUE"""),45854.66666666667)</f>
        <v>45854.66667</v>
      </c>
      <c r="K386" s="1">
        <f>IFERROR(__xludf.DUMMYFUNCTION("""COMPUTED_VALUE"""),1048.95)</f>
        <v>1048.95</v>
      </c>
      <c r="M386" s="2">
        <f>IFERROR(__xludf.DUMMYFUNCTION("""COMPUTED_VALUE"""),45854.66666666667)</f>
        <v>45854.66667</v>
      </c>
      <c r="N386" s="1">
        <f>IFERROR(__xludf.DUMMYFUNCTION("""COMPUTED_VALUE"""),9599293.0)</f>
        <v>9599293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IFERROR(__xludf.DUMMYFUNCTION("""COMPUTED_VALUE"""),1049.59)</f>
        <v>1049.59</v>
      </c>
      <c r="D387" s="2">
        <f>IFERROR(__xludf.DUMMYFUNCTION("""COMPUTED_VALUE"""),45855.66666666667)</f>
        <v>45855.66667</v>
      </c>
      <c r="E387" s="1">
        <f>IFERROR(__xludf.DUMMYFUNCTION("""COMPUTED_VALUE"""),1054.63)</f>
        <v>1054.63</v>
      </c>
      <c r="G387" s="2">
        <f>IFERROR(__xludf.DUMMYFUNCTION("""COMPUTED_VALUE"""),45855.66666666667)</f>
        <v>45855.66667</v>
      </c>
      <c r="H387" s="1">
        <f>IFERROR(__xludf.DUMMYFUNCTION("""COMPUTED_VALUE"""),1038.79)</f>
        <v>1038.79</v>
      </c>
      <c r="J387" s="2">
        <f>IFERROR(__xludf.DUMMYFUNCTION("""COMPUTED_VALUE"""),45855.66666666667)</f>
        <v>45855.66667</v>
      </c>
      <c r="K387" s="1">
        <f>IFERROR(__xludf.DUMMYFUNCTION("""COMPUTED_VALUE"""),1049.02)</f>
        <v>1049.02</v>
      </c>
      <c r="M387" s="2">
        <f>IFERROR(__xludf.DUMMYFUNCTION("""COMPUTED_VALUE"""),45855.66666666667)</f>
        <v>45855.66667</v>
      </c>
      <c r="N387" s="1">
        <f>IFERROR(__xludf.DUMMYFUNCTION("""COMPUTED_VALUE"""),8422102.0)</f>
        <v>8422102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IFERROR(__xludf.DUMMYFUNCTION("""COMPUTED_VALUE"""),1051.1)</f>
        <v>1051.1</v>
      </c>
      <c r="D388" s="2">
        <f>IFERROR(__xludf.DUMMYFUNCTION("""COMPUTED_VALUE"""),45856.66666666667)</f>
        <v>45856.66667</v>
      </c>
      <c r="E388" s="1">
        <f>IFERROR(__xludf.DUMMYFUNCTION("""COMPUTED_VALUE"""),1052.39)</f>
        <v>1052.39</v>
      </c>
      <c r="G388" s="2">
        <f>IFERROR(__xludf.DUMMYFUNCTION("""COMPUTED_VALUE"""),45856.66666666667)</f>
        <v>45856.66667</v>
      </c>
      <c r="H388" s="1">
        <f>IFERROR(__xludf.DUMMYFUNCTION("""COMPUTED_VALUE"""),1035.03)</f>
        <v>1035.03</v>
      </c>
      <c r="J388" s="2">
        <f>IFERROR(__xludf.DUMMYFUNCTION("""COMPUTED_VALUE"""),45856.66666666667)</f>
        <v>45856.66667</v>
      </c>
      <c r="K388" s="1">
        <f>IFERROR(__xludf.DUMMYFUNCTION("""COMPUTED_VALUE"""),1041.36)</f>
        <v>1041.36</v>
      </c>
      <c r="M388" s="2">
        <f>IFERROR(__xludf.DUMMYFUNCTION("""COMPUTED_VALUE"""),45856.66666666667)</f>
        <v>45856.66667</v>
      </c>
      <c r="N388" s="1">
        <f>IFERROR(__xludf.DUMMYFUNCTION("""COMPUTED_VALUE"""),1.009278E7)</f>
        <v>10092780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IFERROR(__xludf.DUMMYFUNCTION("""COMPUTED_VALUE"""),1043.6)</f>
        <v>1043.6</v>
      </c>
      <c r="D389" s="2">
        <f>IFERROR(__xludf.DUMMYFUNCTION("""COMPUTED_VALUE"""),45859.66666666667)</f>
        <v>45859.66667</v>
      </c>
      <c r="E389" s="1">
        <f>IFERROR(__xludf.DUMMYFUNCTION("""COMPUTED_VALUE"""),1047.05)</f>
        <v>1047.05</v>
      </c>
      <c r="G389" s="2">
        <f>IFERROR(__xludf.DUMMYFUNCTION("""COMPUTED_VALUE"""),45859.66666666667)</f>
        <v>45859.66667</v>
      </c>
      <c r="H389" s="1">
        <f>IFERROR(__xludf.DUMMYFUNCTION("""COMPUTED_VALUE"""),1038.29)</f>
        <v>1038.29</v>
      </c>
      <c r="J389" s="2">
        <f>IFERROR(__xludf.DUMMYFUNCTION("""COMPUTED_VALUE"""),45859.66666666667)</f>
        <v>45859.66667</v>
      </c>
      <c r="K389" s="1">
        <f>IFERROR(__xludf.DUMMYFUNCTION("""COMPUTED_VALUE"""),1038.69)</f>
        <v>1038.69</v>
      </c>
      <c r="M389" s="2">
        <f>IFERROR(__xludf.DUMMYFUNCTION("""COMPUTED_VALUE"""),45859.66666666667)</f>
        <v>45859.66667</v>
      </c>
      <c r="N389" s="1">
        <f>IFERROR(__xludf.DUMMYFUNCTION("""COMPUTED_VALUE"""),7664999.0)</f>
        <v>7664999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IFERROR(__xludf.DUMMYFUNCTION("""COMPUTED_VALUE"""),1039.73)</f>
        <v>1039.73</v>
      </c>
      <c r="D390" s="2">
        <f>IFERROR(__xludf.DUMMYFUNCTION("""COMPUTED_VALUE"""),45860.66666666667)</f>
        <v>45860.66667</v>
      </c>
      <c r="E390" s="1">
        <f>IFERROR(__xludf.DUMMYFUNCTION("""COMPUTED_VALUE"""),1062.76)</f>
        <v>1062.76</v>
      </c>
      <c r="G390" s="2">
        <f>IFERROR(__xludf.DUMMYFUNCTION("""COMPUTED_VALUE"""),45860.66666666667)</f>
        <v>45860.66667</v>
      </c>
      <c r="H390" s="1">
        <f>IFERROR(__xludf.DUMMYFUNCTION("""COMPUTED_VALUE"""),1039.73)</f>
        <v>1039.73</v>
      </c>
      <c r="J390" s="2">
        <f>IFERROR(__xludf.DUMMYFUNCTION("""COMPUTED_VALUE"""),45860.66666666667)</f>
        <v>45860.66667</v>
      </c>
      <c r="K390" s="1">
        <f>IFERROR(__xludf.DUMMYFUNCTION("""COMPUTED_VALUE"""),1062.33)</f>
        <v>1062.33</v>
      </c>
      <c r="M390" s="2">
        <f>IFERROR(__xludf.DUMMYFUNCTION("""COMPUTED_VALUE"""),45860.66666666667)</f>
        <v>45860.66667</v>
      </c>
      <c r="N390" s="1">
        <f>IFERROR(__xludf.DUMMYFUNCTION("""COMPUTED_VALUE"""),1.0206578E7)</f>
        <v>10206578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IFERROR(__xludf.DUMMYFUNCTION("""COMPUTED_VALUE"""),1068.06)</f>
        <v>1068.06</v>
      </c>
      <c r="D391" s="2">
        <f>IFERROR(__xludf.DUMMYFUNCTION("""COMPUTED_VALUE"""),45861.66666666667)</f>
        <v>45861.66667</v>
      </c>
      <c r="E391" s="1">
        <f>IFERROR(__xludf.DUMMYFUNCTION("""COMPUTED_VALUE"""),1091.51)</f>
        <v>1091.51</v>
      </c>
      <c r="G391" s="2">
        <f>IFERROR(__xludf.DUMMYFUNCTION("""COMPUTED_VALUE"""),45861.66666666667)</f>
        <v>45861.66667</v>
      </c>
      <c r="H391" s="1">
        <f>IFERROR(__xludf.DUMMYFUNCTION("""COMPUTED_VALUE"""),1064.39)</f>
        <v>1064.39</v>
      </c>
      <c r="J391" s="2">
        <f>IFERROR(__xludf.DUMMYFUNCTION("""COMPUTED_VALUE"""),45861.66666666667)</f>
        <v>45861.66667</v>
      </c>
      <c r="K391" s="1">
        <f>IFERROR(__xludf.DUMMYFUNCTION("""COMPUTED_VALUE"""),1086.11)</f>
        <v>1086.11</v>
      </c>
      <c r="M391" s="2">
        <f>IFERROR(__xludf.DUMMYFUNCTION("""COMPUTED_VALUE"""),45861.66666666667)</f>
        <v>45861.66667</v>
      </c>
      <c r="N391" s="1">
        <f>IFERROR(__xludf.DUMMYFUNCTION("""COMPUTED_VALUE"""),9941107.0)</f>
        <v>9941107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IFERROR(__xludf.DUMMYFUNCTION("""COMPUTED_VALUE"""),1085.42)</f>
        <v>1085.42</v>
      </c>
      <c r="D392" s="2">
        <f>IFERROR(__xludf.DUMMYFUNCTION("""COMPUTED_VALUE"""),45862.66666666667)</f>
        <v>45862.66667</v>
      </c>
      <c r="E392" s="1">
        <f>IFERROR(__xludf.DUMMYFUNCTION("""COMPUTED_VALUE"""),1089.51)</f>
        <v>1089.51</v>
      </c>
      <c r="G392" s="2">
        <f>IFERROR(__xludf.DUMMYFUNCTION("""COMPUTED_VALUE"""),45862.66666666667)</f>
        <v>45862.66667</v>
      </c>
      <c r="H392" s="1">
        <f>IFERROR(__xludf.DUMMYFUNCTION("""COMPUTED_VALUE"""),1078.91)</f>
        <v>1078.91</v>
      </c>
      <c r="J392" s="2">
        <f>IFERROR(__xludf.DUMMYFUNCTION("""COMPUTED_VALUE"""),45862.66666666667)</f>
        <v>45862.66667</v>
      </c>
      <c r="K392" s="1">
        <f>IFERROR(__xludf.DUMMYFUNCTION("""COMPUTED_VALUE"""),1082.6)</f>
        <v>1082.6</v>
      </c>
      <c r="M392" s="2">
        <f>IFERROR(__xludf.DUMMYFUNCTION("""COMPUTED_VALUE"""),45862.66666666667)</f>
        <v>45862.66667</v>
      </c>
      <c r="N392" s="1">
        <f>IFERROR(__xludf.DUMMYFUNCTION("""COMPUTED_VALUE"""),9334846.0)</f>
        <v>9334846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IFERROR(__xludf.DUMMYFUNCTION("""COMPUTED_VALUE"""),1085.71)</f>
        <v>1085.71</v>
      </c>
      <c r="D393" s="2">
        <f>IFERROR(__xludf.DUMMYFUNCTION("""COMPUTED_VALUE"""),45863.66666666667)</f>
        <v>45863.66667</v>
      </c>
      <c r="E393" s="1">
        <f>IFERROR(__xludf.DUMMYFUNCTION("""COMPUTED_VALUE"""),1100.38)</f>
        <v>1100.38</v>
      </c>
      <c r="G393" s="2">
        <f>IFERROR(__xludf.DUMMYFUNCTION("""COMPUTED_VALUE"""),45863.66666666667)</f>
        <v>45863.66667</v>
      </c>
      <c r="H393" s="1">
        <f>IFERROR(__xludf.DUMMYFUNCTION("""COMPUTED_VALUE"""),1082.13)</f>
        <v>1082.13</v>
      </c>
      <c r="J393" s="2">
        <f>IFERROR(__xludf.DUMMYFUNCTION("""COMPUTED_VALUE"""),45863.66666666667)</f>
        <v>45863.66667</v>
      </c>
      <c r="K393" s="1">
        <f>IFERROR(__xludf.DUMMYFUNCTION("""COMPUTED_VALUE"""),1097.72)</f>
        <v>1097.72</v>
      </c>
      <c r="M393" s="2">
        <f>IFERROR(__xludf.DUMMYFUNCTION("""COMPUTED_VALUE"""),45863.66666666667)</f>
        <v>45863.66667</v>
      </c>
      <c r="N393" s="1">
        <f>IFERROR(__xludf.DUMMYFUNCTION("""COMPUTED_VALUE"""),1.0279775E7)</f>
        <v>10279775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IFERROR(__xludf.DUMMYFUNCTION("""COMPUTED_VALUE"""),1094.14)</f>
        <v>1094.14</v>
      </c>
      <c r="D394" s="2">
        <f>IFERROR(__xludf.DUMMYFUNCTION("""COMPUTED_VALUE"""),45866.66666666667)</f>
        <v>45866.66667</v>
      </c>
      <c r="E394" s="1">
        <f>IFERROR(__xludf.DUMMYFUNCTION("""COMPUTED_VALUE"""),1094.14)</f>
        <v>1094.14</v>
      </c>
      <c r="G394" s="2">
        <f>IFERROR(__xludf.DUMMYFUNCTION("""COMPUTED_VALUE"""),45866.66666666667)</f>
        <v>45866.66667</v>
      </c>
      <c r="H394" s="1">
        <f>IFERROR(__xludf.DUMMYFUNCTION("""COMPUTED_VALUE"""),1080.67)</f>
        <v>1080.67</v>
      </c>
      <c r="J394" s="2">
        <f>IFERROR(__xludf.DUMMYFUNCTION("""COMPUTED_VALUE"""),45866.66666666667)</f>
        <v>45866.66667</v>
      </c>
      <c r="K394" s="1">
        <f>IFERROR(__xludf.DUMMYFUNCTION("""COMPUTED_VALUE"""),1084.34)</f>
        <v>1084.34</v>
      </c>
      <c r="M394" s="2">
        <f>IFERROR(__xludf.DUMMYFUNCTION("""COMPUTED_VALUE"""),45866.66666666667)</f>
        <v>45866.66667</v>
      </c>
      <c r="N394" s="1">
        <f>IFERROR(__xludf.DUMMYFUNCTION("""COMPUTED_VALUE"""),1.1534323E7)</f>
        <v>11534323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IFERROR(__xludf.DUMMYFUNCTION("""COMPUTED_VALUE"""),1083.04)</f>
        <v>1083.04</v>
      </c>
      <c r="D395" s="2">
        <f>IFERROR(__xludf.DUMMYFUNCTION("""COMPUTED_VALUE"""),45867.66666666667)</f>
        <v>45867.66667</v>
      </c>
      <c r="E395" s="1">
        <f>IFERROR(__xludf.DUMMYFUNCTION("""COMPUTED_VALUE"""),1083.04)</f>
        <v>1083.04</v>
      </c>
      <c r="G395" s="2">
        <f>IFERROR(__xludf.DUMMYFUNCTION("""COMPUTED_VALUE"""),45867.66666666667)</f>
        <v>45867.66667</v>
      </c>
      <c r="H395" s="1">
        <f>IFERROR(__xludf.DUMMYFUNCTION("""COMPUTED_VALUE"""),1016.08)</f>
        <v>1016.08</v>
      </c>
      <c r="J395" s="2">
        <f>IFERROR(__xludf.DUMMYFUNCTION("""COMPUTED_VALUE"""),45867.66666666667)</f>
        <v>45867.66667</v>
      </c>
      <c r="K395" s="1">
        <f>IFERROR(__xludf.DUMMYFUNCTION("""COMPUTED_VALUE"""),1017.19)</f>
        <v>1017.19</v>
      </c>
      <c r="M395" s="2">
        <f>IFERROR(__xludf.DUMMYFUNCTION("""COMPUTED_VALUE"""),45867.66666666667)</f>
        <v>45867.66667</v>
      </c>
      <c r="N395" s="1">
        <f>IFERROR(__xludf.DUMMYFUNCTION("""COMPUTED_VALUE"""),3.2226046E7)</f>
        <v>32226046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IFERROR(__xludf.DUMMYFUNCTION("""COMPUTED_VALUE"""),1015.03)</f>
        <v>1015.03</v>
      </c>
      <c r="D396" s="2">
        <f>IFERROR(__xludf.DUMMYFUNCTION("""COMPUTED_VALUE"""),45868.66666666667)</f>
        <v>45868.66667</v>
      </c>
      <c r="E396" s="1">
        <f>IFERROR(__xludf.DUMMYFUNCTION("""COMPUTED_VALUE"""),1015.03)</f>
        <v>1015.03</v>
      </c>
      <c r="G396" s="2">
        <f>IFERROR(__xludf.DUMMYFUNCTION("""COMPUTED_VALUE"""),45868.66666666667)</f>
        <v>45868.66667</v>
      </c>
      <c r="H396" s="1">
        <f>IFERROR(__xludf.DUMMYFUNCTION("""COMPUTED_VALUE"""),973.37)</f>
        <v>973.37</v>
      </c>
      <c r="J396" s="2">
        <f>IFERROR(__xludf.DUMMYFUNCTION("""COMPUTED_VALUE"""),45868.66666666667)</f>
        <v>45868.66667</v>
      </c>
      <c r="K396" s="1">
        <f>IFERROR(__xludf.DUMMYFUNCTION("""COMPUTED_VALUE"""),977.5)</f>
        <v>977.5</v>
      </c>
      <c r="M396" s="2">
        <f>IFERROR(__xludf.DUMMYFUNCTION("""COMPUTED_VALUE"""),45868.66666666667)</f>
        <v>45868.66667</v>
      </c>
      <c r="N396" s="1">
        <f>IFERROR(__xludf.DUMMYFUNCTION("""COMPUTED_VALUE"""),2.9248858E7)</f>
        <v>29248858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IFERROR(__xludf.DUMMYFUNCTION("""COMPUTED_VALUE"""),981.8)</f>
        <v>981.8</v>
      </c>
      <c r="D397" s="2">
        <f>IFERROR(__xludf.DUMMYFUNCTION("""COMPUTED_VALUE"""),45869.66666666667)</f>
        <v>45869.66667</v>
      </c>
      <c r="E397" s="1">
        <f>IFERROR(__xludf.DUMMYFUNCTION("""COMPUTED_VALUE"""),995.66)</f>
        <v>995.66</v>
      </c>
      <c r="G397" s="2">
        <f>IFERROR(__xludf.DUMMYFUNCTION("""COMPUTED_VALUE"""),45869.66666666667)</f>
        <v>45869.66667</v>
      </c>
      <c r="H397" s="1">
        <f>IFERROR(__xludf.DUMMYFUNCTION("""COMPUTED_VALUE"""),978.54)</f>
        <v>978.54</v>
      </c>
      <c r="J397" s="2">
        <f>IFERROR(__xludf.DUMMYFUNCTION("""COMPUTED_VALUE"""),45869.66666666667)</f>
        <v>45869.66667</v>
      </c>
      <c r="K397" s="1">
        <f>IFERROR(__xludf.DUMMYFUNCTION("""COMPUTED_VALUE"""),990.41)</f>
        <v>990.41</v>
      </c>
      <c r="M397" s="2">
        <f>IFERROR(__xludf.DUMMYFUNCTION("""COMPUTED_VALUE"""),45869.66666666667)</f>
        <v>45869.66667</v>
      </c>
      <c r="N397" s="1">
        <f>IFERROR(__xludf.DUMMYFUNCTION("""COMPUTED_VALUE"""),2.8012323E7)</f>
        <v>28012323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IFERROR(__xludf.DUMMYFUNCTION("""COMPUTED_VALUE"""),988.81)</f>
        <v>988.81</v>
      </c>
      <c r="D398" s="2">
        <f>IFERROR(__xludf.DUMMYFUNCTION("""COMPUTED_VALUE"""),45870.66666666667)</f>
        <v>45870.66667</v>
      </c>
      <c r="E398" s="1">
        <f>IFERROR(__xludf.DUMMYFUNCTION("""COMPUTED_VALUE"""),988.81)</f>
        <v>988.81</v>
      </c>
      <c r="G398" s="2">
        <f>IFERROR(__xludf.DUMMYFUNCTION("""COMPUTED_VALUE"""),45870.66666666667)</f>
        <v>45870.66667</v>
      </c>
      <c r="H398" s="1">
        <f>IFERROR(__xludf.DUMMYFUNCTION("""COMPUTED_VALUE"""),966.75)</f>
        <v>966.75</v>
      </c>
      <c r="J398" s="2">
        <f>IFERROR(__xludf.DUMMYFUNCTION("""COMPUTED_VALUE"""),45870.66666666667)</f>
        <v>45870.66667</v>
      </c>
      <c r="K398" s="1">
        <f>IFERROR(__xludf.DUMMYFUNCTION("""COMPUTED_VALUE"""),968.93)</f>
        <v>968.93</v>
      </c>
      <c r="M398" s="2">
        <f>IFERROR(__xludf.DUMMYFUNCTION("""COMPUTED_VALUE"""),45870.66666666667)</f>
        <v>45870.66667</v>
      </c>
      <c r="N398" s="1">
        <f>IFERROR(__xludf.DUMMYFUNCTION("""COMPUTED_VALUE"""),1.8343252E7)</f>
        <v>18343252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IFERROR(__xludf.DUMMYFUNCTION("""COMPUTED_VALUE"""),970.26)</f>
        <v>970.26</v>
      </c>
      <c r="D399" s="2">
        <f>IFERROR(__xludf.DUMMYFUNCTION("""COMPUTED_VALUE"""),45873.66666666667)</f>
        <v>45873.66667</v>
      </c>
      <c r="E399" s="1">
        <f>IFERROR(__xludf.DUMMYFUNCTION("""COMPUTED_VALUE"""),980.09)</f>
        <v>980.09</v>
      </c>
      <c r="G399" s="2">
        <f>IFERROR(__xludf.DUMMYFUNCTION("""COMPUTED_VALUE"""),45873.66666666667)</f>
        <v>45873.66667</v>
      </c>
      <c r="H399" s="1">
        <f>IFERROR(__xludf.DUMMYFUNCTION("""COMPUTED_VALUE"""),970.26)</f>
        <v>970.26</v>
      </c>
      <c r="J399" s="2">
        <f>IFERROR(__xludf.DUMMYFUNCTION("""COMPUTED_VALUE"""),45873.66666666667)</f>
        <v>45873.66667</v>
      </c>
      <c r="K399" s="1">
        <f>IFERROR(__xludf.DUMMYFUNCTION("""COMPUTED_VALUE"""),975.36)</f>
        <v>975.36</v>
      </c>
      <c r="M399" s="2">
        <f>IFERROR(__xludf.DUMMYFUNCTION("""COMPUTED_VALUE"""),45873.66666666667)</f>
        <v>45873.66667</v>
      </c>
      <c r="N399" s="1">
        <f>IFERROR(__xludf.DUMMYFUNCTION("""COMPUTED_VALUE"""),1.4482985E7)</f>
        <v>14482985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IFERROR(__xludf.DUMMYFUNCTION("""COMPUTED_VALUE"""),975.83)</f>
        <v>975.83</v>
      </c>
      <c r="D400" s="2">
        <f>IFERROR(__xludf.DUMMYFUNCTION("""COMPUTED_VALUE"""),45874.66666666667)</f>
        <v>45874.66667</v>
      </c>
      <c r="E400" s="1">
        <f>IFERROR(__xludf.DUMMYFUNCTION("""COMPUTED_VALUE"""),994.12)</f>
        <v>994.12</v>
      </c>
      <c r="G400" s="2">
        <f>IFERROR(__xludf.DUMMYFUNCTION("""COMPUTED_VALUE"""),45874.66666666667)</f>
        <v>45874.66667</v>
      </c>
      <c r="H400" s="1">
        <f>IFERROR(__xludf.DUMMYFUNCTION("""COMPUTED_VALUE"""),971.85)</f>
        <v>971.85</v>
      </c>
      <c r="J400" s="2">
        <f>IFERROR(__xludf.DUMMYFUNCTION("""COMPUTED_VALUE"""),45874.66666666667)</f>
        <v>45874.66667</v>
      </c>
      <c r="K400" s="1">
        <f>IFERROR(__xludf.DUMMYFUNCTION("""COMPUTED_VALUE"""),992.16)</f>
        <v>992.16</v>
      </c>
      <c r="M400" s="2">
        <f>IFERROR(__xludf.DUMMYFUNCTION("""COMPUTED_VALUE"""),45874.66666666667)</f>
        <v>45874.66667</v>
      </c>
      <c r="N400" s="1">
        <f>IFERROR(__xludf.DUMMYFUNCTION("""COMPUTED_VALUE"""),1.6398903E7)</f>
        <v>16398903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IFERROR(__xludf.DUMMYFUNCTION("""COMPUTED_VALUE"""),989.29)</f>
        <v>989.29</v>
      </c>
      <c r="D401" s="2">
        <f>IFERROR(__xludf.DUMMYFUNCTION("""COMPUTED_VALUE"""),45875.66666666667)</f>
        <v>45875.66667</v>
      </c>
      <c r="E401" s="1">
        <f>IFERROR(__xludf.DUMMYFUNCTION("""COMPUTED_VALUE"""),1002.63)</f>
        <v>1002.63</v>
      </c>
      <c r="G401" s="2">
        <f>IFERROR(__xludf.DUMMYFUNCTION("""COMPUTED_VALUE"""),45875.66666666667)</f>
        <v>45875.66667</v>
      </c>
      <c r="H401" s="1">
        <f>IFERROR(__xludf.DUMMYFUNCTION("""COMPUTED_VALUE"""),984.35)</f>
        <v>984.35</v>
      </c>
      <c r="J401" s="2">
        <f>IFERROR(__xludf.DUMMYFUNCTION("""COMPUTED_VALUE"""),45875.66666666667)</f>
        <v>45875.66667</v>
      </c>
      <c r="K401" s="1">
        <f>IFERROR(__xludf.DUMMYFUNCTION("""COMPUTED_VALUE"""),1000.03)</f>
        <v>1000.03</v>
      </c>
      <c r="M401" s="2">
        <f>IFERROR(__xludf.DUMMYFUNCTION("""COMPUTED_VALUE"""),45875.66666666667)</f>
        <v>45875.66667</v>
      </c>
      <c r="N401" s="1">
        <f>IFERROR(__xludf.DUMMYFUNCTION("""COMPUTED_VALUE"""),1.4571834E7)</f>
        <v>14571834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IFERROR(__xludf.DUMMYFUNCTION("""COMPUTED_VALUE"""),1008.38)</f>
        <v>1008.38</v>
      </c>
      <c r="D402" s="2">
        <f>IFERROR(__xludf.DUMMYFUNCTION("""COMPUTED_VALUE"""),45876.66666666667)</f>
        <v>45876.66667</v>
      </c>
      <c r="E402" s="1">
        <f>IFERROR(__xludf.DUMMYFUNCTION("""COMPUTED_VALUE"""),1015.12)</f>
        <v>1015.12</v>
      </c>
      <c r="G402" s="2">
        <f>IFERROR(__xludf.DUMMYFUNCTION("""COMPUTED_VALUE"""),45876.66666666667)</f>
        <v>45876.66667</v>
      </c>
      <c r="H402" s="1">
        <f>IFERROR(__xludf.DUMMYFUNCTION("""COMPUTED_VALUE"""),997.07)</f>
        <v>997.07</v>
      </c>
      <c r="J402" s="2">
        <f>IFERROR(__xludf.DUMMYFUNCTION("""COMPUTED_VALUE"""),45876.66666666667)</f>
        <v>45876.66667</v>
      </c>
      <c r="K402" s="1">
        <f>IFERROR(__xludf.DUMMYFUNCTION("""COMPUTED_VALUE"""),998.37)</f>
        <v>998.37</v>
      </c>
      <c r="M402" s="2">
        <f>IFERROR(__xludf.DUMMYFUNCTION("""COMPUTED_VALUE"""),45876.66666666667)</f>
        <v>45876.66667</v>
      </c>
      <c r="N402" s="1">
        <f>IFERROR(__xludf.DUMMYFUNCTION("""COMPUTED_VALUE"""),1.2980495E7)</f>
        <v>12980495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IFERROR(__xludf.DUMMYFUNCTION("""COMPUTED_VALUE"""),1000.45)</f>
        <v>1000.45</v>
      </c>
      <c r="D403" s="2">
        <f>IFERROR(__xludf.DUMMYFUNCTION("""COMPUTED_VALUE"""),45877.66666666667)</f>
        <v>45877.66667</v>
      </c>
      <c r="E403" s="1">
        <f>IFERROR(__xludf.DUMMYFUNCTION("""COMPUTED_VALUE"""),1005.94)</f>
        <v>1005.94</v>
      </c>
      <c r="G403" s="2">
        <f>IFERROR(__xludf.DUMMYFUNCTION("""COMPUTED_VALUE"""),45877.66666666667)</f>
        <v>45877.66667</v>
      </c>
      <c r="H403" s="1">
        <f>IFERROR(__xludf.DUMMYFUNCTION("""COMPUTED_VALUE"""),990.97)</f>
        <v>990.97</v>
      </c>
      <c r="J403" s="2">
        <f>IFERROR(__xludf.DUMMYFUNCTION("""COMPUTED_VALUE"""),45877.66666666667)</f>
        <v>45877.66667</v>
      </c>
      <c r="K403" s="1">
        <f>IFERROR(__xludf.DUMMYFUNCTION("""COMPUTED_VALUE"""),1002.1)</f>
        <v>1002.1</v>
      </c>
      <c r="M403" s="2">
        <f>IFERROR(__xludf.DUMMYFUNCTION("""COMPUTED_VALUE"""),45877.66666666667)</f>
        <v>45877.66667</v>
      </c>
      <c r="N403" s="1">
        <f>IFERROR(__xludf.DUMMYFUNCTION("""COMPUTED_VALUE"""),1.0478991E7)</f>
        <v>10478991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IFERROR(__xludf.DUMMYFUNCTION("""COMPUTED_VALUE"""),1003.85)</f>
        <v>1003.85</v>
      </c>
      <c r="D404" s="2">
        <f>IFERROR(__xludf.DUMMYFUNCTION("""COMPUTED_VALUE"""),45880.66666666667)</f>
        <v>45880.66667</v>
      </c>
      <c r="E404" s="1">
        <f>IFERROR(__xludf.DUMMYFUNCTION("""COMPUTED_VALUE"""),1014.4)</f>
        <v>1014.4</v>
      </c>
      <c r="G404" s="2">
        <f>IFERROR(__xludf.DUMMYFUNCTION("""COMPUTED_VALUE"""),45880.66666666667)</f>
        <v>45880.66667</v>
      </c>
      <c r="H404" s="1">
        <f>IFERROR(__xludf.DUMMYFUNCTION("""COMPUTED_VALUE"""),986.68)</f>
        <v>986.68</v>
      </c>
      <c r="J404" s="2">
        <f>IFERROR(__xludf.DUMMYFUNCTION("""COMPUTED_VALUE"""),45880.66666666667)</f>
        <v>45880.66667</v>
      </c>
      <c r="K404" s="1">
        <f>IFERROR(__xludf.DUMMYFUNCTION("""COMPUTED_VALUE"""),994.54)</f>
        <v>994.54</v>
      </c>
      <c r="M404" s="2">
        <f>IFERROR(__xludf.DUMMYFUNCTION("""COMPUTED_VALUE"""),45880.66666666667)</f>
        <v>45880.66667</v>
      </c>
      <c r="N404" s="1">
        <f>IFERROR(__xludf.DUMMYFUNCTION("""COMPUTED_VALUE"""),1.3981895E7)</f>
        <v>13981895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IFERROR(__xludf.DUMMYFUNCTION("""COMPUTED_VALUE"""),1000.92)</f>
        <v>1000.92</v>
      </c>
      <c r="D405" s="2">
        <f>IFERROR(__xludf.DUMMYFUNCTION("""COMPUTED_VALUE"""),45881.66666666667)</f>
        <v>45881.66667</v>
      </c>
      <c r="E405" s="1">
        <f>IFERROR(__xludf.DUMMYFUNCTION("""COMPUTED_VALUE"""),1021.89)</f>
        <v>1021.89</v>
      </c>
      <c r="G405" s="2">
        <f>IFERROR(__xludf.DUMMYFUNCTION("""COMPUTED_VALUE"""),45881.66666666667)</f>
        <v>45881.66667</v>
      </c>
      <c r="H405" s="1">
        <f>IFERROR(__xludf.DUMMYFUNCTION("""COMPUTED_VALUE"""),999.8)</f>
        <v>999.8</v>
      </c>
      <c r="J405" s="2">
        <f>IFERROR(__xludf.DUMMYFUNCTION("""COMPUTED_VALUE"""),45881.66666666667)</f>
        <v>45881.66667</v>
      </c>
      <c r="K405" s="1">
        <f>IFERROR(__xludf.DUMMYFUNCTION("""COMPUTED_VALUE"""),1015.05)</f>
        <v>1015.05</v>
      </c>
      <c r="M405" s="2">
        <f>IFERROR(__xludf.DUMMYFUNCTION("""COMPUTED_VALUE"""),45881.66666666667)</f>
        <v>45881.66667</v>
      </c>
      <c r="N405" s="1">
        <f>IFERROR(__xludf.DUMMYFUNCTION("""COMPUTED_VALUE"""),1.2828162E7)</f>
        <v>12828162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IFERROR(__xludf.DUMMYFUNCTION("""COMPUTED_VALUE"""),1017.79)</f>
        <v>1017.79</v>
      </c>
      <c r="D406" s="2">
        <f>IFERROR(__xludf.DUMMYFUNCTION("""COMPUTED_VALUE"""),45882.66666666667)</f>
        <v>45882.66667</v>
      </c>
      <c r="E406" s="1">
        <f>IFERROR(__xludf.DUMMYFUNCTION("""COMPUTED_VALUE"""),1024.28)</f>
        <v>1024.28</v>
      </c>
      <c r="G406" s="2">
        <f>IFERROR(__xludf.DUMMYFUNCTION("""COMPUTED_VALUE"""),45882.66666666667)</f>
        <v>45882.66667</v>
      </c>
      <c r="H406" s="1">
        <f>IFERROR(__xludf.DUMMYFUNCTION("""COMPUTED_VALUE"""),995.76)</f>
        <v>995.76</v>
      </c>
      <c r="J406" s="2">
        <f>IFERROR(__xludf.DUMMYFUNCTION("""COMPUTED_VALUE"""),45882.66666666667)</f>
        <v>45882.66667</v>
      </c>
      <c r="K406" s="1">
        <f>IFERROR(__xludf.DUMMYFUNCTION("""COMPUTED_VALUE"""),1023.86)</f>
        <v>1023.86</v>
      </c>
      <c r="M406" s="2">
        <f>IFERROR(__xludf.DUMMYFUNCTION("""COMPUTED_VALUE"""),45882.66666666667)</f>
        <v>45882.66667</v>
      </c>
      <c r="N406" s="1">
        <f>IFERROR(__xludf.DUMMYFUNCTION("""COMPUTED_VALUE"""),2.1229557E7)</f>
        <v>21229557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IFERROR(__xludf.DUMMYFUNCTION("""COMPUTED_VALUE"""),1022.18)</f>
        <v>1022.18</v>
      </c>
      <c r="D407" s="2">
        <f>IFERROR(__xludf.DUMMYFUNCTION("""COMPUTED_VALUE"""),45883.66666666667)</f>
        <v>45883.66667</v>
      </c>
      <c r="E407" s="1">
        <f>IFERROR(__xludf.DUMMYFUNCTION("""COMPUTED_VALUE"""),1031.23)</f>
        <v>1031.23</v>
      </c>
      <c r="G407" s="2">
        <f>IFERROR(__xludf.DUMMYFUNCTION("""COMPUTED_VALUE"""),45883.66666666667)</f>
        <v>45883.66667</v>
      </c>
      <c r="H407" s="1">
        <f>IFERROR(__xludf.DUMMYFUNCTION("""COMPUTED_VALUE"""),1009.33)</f>
        <v>1009.33</v>
      </c>
      <c r="J407" s="2">
        <f>IFERROR(__xludf.DUMMYFUNCTION("""COMPUTED_VALUE"""),45883.66666666667)</f>
        <v>45883.66667</v>
      </c>
      <c r="K407" s="1">
        <f>IFERROR(__xludf.DUMMYFUNCTION("""COMPUTED_VALUE"""),1024.63)</f>
        <v>1024.63</v>
      </c>
      <c r="M407" s="2">
        <f>IFERROR(__xludf.DUMMYFUNCTION("""COMPUTED_VALUE"""),45883.66666666667)</f>
        <v>45883.66667</v>
      </c>
      <c r="N407" s="1">
        <f>IFERROR(__xludf.DUMMYFUNCTION("""COMPUTED_VALUE"""),1.7830413E7)</f>
        <v>17830413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IFERROR(__xludf.DUMMYFUNCTION("""COMPUTED_VALUE"""),1025.83)</f>
        <v>1025.83</v>
      </c>
      <c r="D408" s="2">
        <f>IFERROR(__xludf.DUMMYFUNCTION("""COMPUTED_VALUE"""),45884.66666666667)</f>
        <v>45884.66667</v>
      </c>
      <c r="E408" s="1">
        <f>IFERROR(__xludf.DUMMYFUNCTION("""COMPUTED_VALUE"""),1029.63)</f>
        <v>1029.63</v>
      </c>
      <c r="G408" s="2">
        <f>IFERROR(__xludf.DUMMYFUNCTION("""COMPUTED_VALUE"""),45884.66666666667)</f>
        <v>45884.66667</v>
      </c>
      <c r="H408" s="1">
        <f>IFERROR(__xludf.DUMMYFUNCTION("""COMPUTED_VALUE"""),1017.43)</f>
        <v>1017.43</v>
      </c>
      <c r="J408" s="2">
        <f>IFERROR(__xludf.DUMMYFUNCTION("""COMPUTED_VALUE"""),45884.66666666667)</f>
        <v>45884.66667</v>
      </c>
      <c r="K408" s="1">
        <f>IFERROR(__xludf.DUMMYFUNCTION("""COMPUTED_VALUE"""),1017.6)</f>
        <v>1017.6</v>
      </c>
      <c r="M408" s="2">
        <f>IFERROR(__xludf.DUMMYFUNCTION("""COMPUTED_VALUE"""),45884.66666666667)</f>
        <v>45884.66667</v>
      </c>
      <c r="N408" s="1">
        <f>IFERROR(__xludf.DUMMYFUNCTION("""COMPUTED_VALUE"""),1.4091393E7)</f>
        <v>14091393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IFERROR(__xludf.DUMMYFUNCTION("""COMPUTED_VALUE"""),1010.42)</f>
        <v>1010.42</v>
      </c>
      <c r="D409" s="2">
        <f>IFERROR(__xludf.DUMMYFUNCTION("""COMPUTED_VALUE"""),45887.66666666667)</f>
        <v>45887.66667</v>
      </c>
      <c r="E409" s="1">
        <f>IFERROR(__xludf.DUMMYFUNCTION("""COMPUTED_VALUE"""),1014.75)</f>
        <v>1014.75</v>
      </c>
      <c r="G409" s="2">
        <f>IFERROR(__xludf.DUMMYFUNCTION("""COMPUTED_VALUE"""),45887.66666666667)</f>
        <v>45887.66667</v>
      </c>
      <c r="H409" s="1">
        <f>IFERROR(__xludf.DUMMYFUNCTION("""COMPUTED_VALUE"""),1002.89)</f>
        <v>1002.89</v>
      </c>
      <c r="J409" s="2">
        <f>IFERROR(__xludf.DUMMYFUNCTION("""COMPUTED_VALUE"""),45887.66666666667)</f>
        <v>45887.66667</v>
      </c>
      <c r="K409" s="1">
        <f>IFERROR(__xludf.DUMMYFUNCTION("""COMPUTED_VALUE"""),1010.47)</f>
        <v>1010.47</v>
      </c>
      <c r="M409" s="2">
        <f>IFERROR(__xludf.DUMMYFUNCTION("""COMPUTED_VALUE"""),45887.66666666667)</f>
        <v>45887.66667</v>
      </c>
      <c r="N409" s="1">
        <f>IFERROR(__xludf.DUMMYFUNCTION("""COMPUTED_VALUE"""),1.3172386E7)</f>
        <v>13172386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IFERROR(__xludf.DUMMYFUNCTION("""COMPUTED_VALUE"""),1013.06)</f>
        <v>1013.06</v>
      </c>
      <c r="D410" s="2">
        <f>IFERROR(__xludf.DUMMYFUNCTION("""COMPUTED_VALUE"""),45888.66666666667)</f>
        <v>45888.66667</v>
      </c>
      <c r="E410" s="1">
        <f>IFERROR(__xludf.DUMMYFUNCTION("""COMPUTED_VALUE"""),1033.56)</f>
        <v>1033.56</v>
      </c>
      <c r="G410" s="2">
        <f>IFERROR(__xludf.DUMMYFUNCTION("""COMPUTED_VALUE"""),45888.66666666667)</f>
        <v>45888.66667</v>
      </c>
      <c r="H410" s="1">
        <f>IFERROR(__xludf.DUMMYFUNCTION("""COMPUTED_VALUE"""),1013.06)</f>
        <v>1013.06</v>
      </c>
      <c r="J410" s="2">
        <f>IFERROR(__xludf.DUMMYFUNCTION("""COMPUTED_VALUE"""),45888.66666666667)</f>
        <v>45888.66667</v>
      </c>
      <c r="K410" s="1">
        <f>IFERROR(__xludf.DUMMYFUNCTION("""COMPUTED_VALUE"""),1027.0)</f>
        <v>1027</v>
      </c>
      <c r="M410" s="2">
        <f>IFERROR(__xludf.DUMMYFUNCTION("""COMPUTED_VALUE"""),45888.66666666667)</f>
        <v>45888.66667</v>
      </c>
      <c r="N410" s="1">
        <f>IFERROR(__xludf.DUMMYFUNCTION("""COMPUTED_VALUE"""),1.1616955E7)</f>
        <v>11616955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IFERROR(__xludf.DUMMYFUNCTION("""COMPUTED_VALUE"""),1021.64)</f>
        <v>1021.64</v>
      </c>
      <c r="D411" s="2">
        <f>IFERROR(__xludf.DUMMYFUNCTION("""COMPUTED_VALUE"""),45889.66666666667)</f>
        <v>45889.66667</v>
      </c>
      <c r="E411" s="1">
        <f>IFERROR(__xludf.DUMMYFUNCTION("""COMPUTED_VALUE"""),1030.43)</f>
        <v>1030.43</v>
      </c>
      <c r="G411" s="2">
        <f>IFERROR(__xludf.DUMMYFUNCTION("""COMPUTED_VALUE"""),45889.66666666667)</f>
        <v>45889.66667</v>
      </c>
      <c r="H411" s="1">
        <f>IFERROR(__xludf.DUMMYFUNCTION("""COMPUTED_VALUE"""),1008.99)</f>
        <v>1008.99</v>
      </c>
      <c r="J411" s="2">
        <f>IFERROR(__xludf.DUMMYFUNCTION("""COMPUTED_VALUE"""),45889.66666666667)</f>
        <v>45889.66667</v>
      </c>
      <c r="K411" s="1">
        <f>IFERROR(__xludf.DUMMYFUNCTION("""COMPUTED_VALUE"""),1009.14)</f>
        <v>1009.14</v>
      </c>
      <c r="M411" s="2">
        <f>IFERROR(__xludf.DUMMYFUNCTION("""COMPUTED_VALUE"""),45889.66666666667)</f>
        <v>45889.66667</v>
      </c>
      <c r="N411" s="1">
        <f>IFERROR(__xludf.DUMMYFUNCTION("""COMPUTED_VALUE"""),1.2031177E7)</f>
        <v>12031177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IFERROR(__xludf.DUMMYFUNCTION("""COMPUTED_VALUE"""),1005.72)</f>
        <v>1005.72</v>
      </c>
      <c r="D412" s="2">
        <f>IFERROR(__xludf.DUMMYFUNCTION("""COMPUTED_VALUE"""),45890.66666666667)</f>
        <v>45890.66667</v>
      </c>
      <c r="E412" s="1">
        <f>IFERROR(__xludf.DUMMYFUNCTION("""COMPUTED_VALUE"""),1008.63)</f>
        <v>1008.63</v>
      </c>
      <c r="G412" s="2">
        <f>IFERROR(__xludf.DUMMYFUNCTION("""COMPUTED_VALUE"""),45890.66666666667)</f>
        <v>45890.66667</v>
      </c>
      <c r="H412" s="1">
        <f>IFERROR(__xludf.DUMMYFUNCTION("""COMPUTED_VALUE"""),1000.55)</f>
        <v>1000.55</v>
      </c>
      <c r="J412" s="2">
        <f>IFERROR(__xludf.DUMMYFUNCTION("""COMPUTED_VALUE"""),45890.66666666667)</f>
        <v>45890.66667</v>
      </c>
      <c r="K412" s="1">
        <f>IFERROR(__xludf.DUMMYFUNCTION("""COMPUTED_VALUE"""),1002.87)</f>
        <v>1002.87</v>
      </c>
      <c r="M412" s="2">
        <f>IFERROR(__xludf.DUMMYFUNCTION("""COMPUTED_VALUE"""),45890.66666666667)</f>
        <v>45890.66667</v>
      </c>
      <c r="N412" s="1">
        <f>IFERROR(__xludf.DUMMYFUNCTION("""COMPUTED_VALUE"""),1.0649162E7)</f>
        <v>10649162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IFERROR(__xludf.DUMMYFUNCTION("""COMPUTED_VALUE"""),1007.26)</f>
        <v>1007.26</v>
      </c>
      <c r="D413" s="2">
        <f>IFERROR(__xludf.DUMMYFUNCTION("""COMPUTED_VALUE"""),45891.66666666667)</f>
        <v>45891.66667</v>
      </c>
      <c r="E413" s="1">
        <f>IFERROR(__xludf.DUMMYFUNCTION("""COMPUTED_VALUE"""),1044.51)</f>
        <v>1044.51</v>
      </c>
      <c r="G413" s="2">
        <f>IFERROR(__xludf.DUMMYFUNCTION("""COMPUTED_VALUE"""),45891.66666666667)</f>
        <v>45891.66667</v>
      </c>
      <c r="H413" s="1">
        <f>IFERROR(__xludf.DUMMYFUNCTION("""COMPUTED_VALUE"""),1007.26)</f>
        <v>1007.26</v>
      </c>
      <c r="J413" s="2">
        <f>IFERROR(__xludf.DUMMYFUNCTION("""COMPUTED_VALUE"""),45891.66666666667)</f>
        <v>45891.66667</v>
      </c>
      <c r="K413" s="1">
        <f>IFERROR(__xludf.DUMMYFUNCTION("""COMPUTED_VALUE"""),1038.21)</f>
        <v>1038.21</v>
      </c>
      <c r="M413" s="2">
        <f>IFERROR(__xludf.DUMMYFUNCTION("""COMPUTED_VALUE"""),45891.66666666667)</f>
        <v>45891.66667</v>
      </c>
      <c r="N413" s="1">
        <f>IFERROR(__xludf.DUMMYFUNCTION("""COMPUTED_VALUE"""),1.5620736E7)</f>
        <v>15620736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IFERROR(__xludf.DUMMYFUNCTION("""COMPUTED_VALUE"""),1036.27)</f>
        <v>1036.27</v>
      </c>
      <c r="D414" s="2">
        <f>IFERROR(__xludf.DUMMYFUNCTION("""COMPUTED_VALUE"""),45894.66666666667)</f>
        <v>45894.66667</v>
      </c>
      <c r="E414" s="1">
        <f>IFERROR(__xludf.DUMMYFUNCTION("""COMPUTED_VALUE"""),1036.8)</f>
        <v>1036.8</v>
      </c>
      <c r="G414" s="2">
        <f>IFERROR(__xludf.DUMMYFUNCTION("""COMPUTED_VALUE"""),45894.66666666667)</f>
        <v>45894.66667</v>
      </c>
      <c r="H414" s="1">
        <f>IFERROR(__xludf.DUMMYFUNCTION("""COMPUTED_VALUE"""),1023.9)</f>
        <v>1023.9</v>
      </c>
      <c r="J414" s="2">
        <f>IFERROR(__xludf.DUMMYFUNCTION("""COMPUTED_VALUE"""),45894.66666666667)</f>
        <v>45894.66667</v>
      </c>
      <c r="K414" s="1">
        <f>IFERROR(__xludf.DUMMYFUNCTION("""COMPUTED_VALUE"""),1027.49)</f>
        <v>1027.49</v>
      </c>
      <c r="M414" s="2">
        <f>IFERROR(__xludf.DUMMYFUNCTION("""COMPUTED_VALUE"""),45894.66666666667)</f>
        <v>45894.66667</v>
      </c>
      <c r="N414" s="1">
        <f>IFERROR(__xludf.DUMMYFUNCTION("""COMPUTED_VALUE"""),1.0675237E7)</f>
        <v>10675237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IFERROR(__xludf.DUMMYFUNCTION("""COMPUTED_VALUE"""),1025.61)</f>
        <v>1025.61</v>
      </c>
      <c r="D415" s="2">
        <f>IFERROR(__xludf.DUMMYFUNCTION("""COMPUTED_VALUE"""),45895.66666666667)</f>
        <v>45895.66667</v>
      </c>
      <c r="E415" s="1">
        <f>IFERROR(__xludf.DUMMYFUNCTION("""COMPUTED_VALUE"""),1031.25)</f>
        <v>1031.25</v>
      </c>
      <c r="G415" s="2">
        <f>IFERROR(__xludf.DUMMYFUNCTION("""COMPUTED_VALUE"""),45895.66666666667)</f>
        <v>45895.66667</v>
      </c>
      <c r="H415" s="1">
        <f>IFERROR(__xludf.DUMMYFUNCTION("""COMPUTED_VALUE"""),1021.38)</f>
        <v>1021.38</v>
      </c>
      <c r="J415" s="2">
        <f>IFERROR(__xludf.DUMMYFUNCTION("""COMPUTED_VALUE"""),45895.66666666667)</f>
        <v>45895.66667</v>
      </c>
      <c r="K415" s="1">
        <f>IFERROR(__xludf.DUMMYFUNCTION("""COMPUTED_VALUE"""),1024.9)</f>
        <v>1024.9</v>
      </c>
      <c r="M415" s="2">
        <f>IFERROR(__xludf.DUMMYFUNCTION("""COMPUTED_VALUE"""),45895.66666666667)</f>
        <v>45895.66667</v>
      </c>
      <c r="N415" s="1">
        <f>IFERROR(__xludf.DUMMYFUNCTION("""COMPUTED_VALUE"""),1.3179343E7)</f>
        <v>13179343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IFERROR(__xludf.DUMMYFUNCTION("""COMPUTED_VALUE"""),1023.99)</f>
        <v>1023.99</v>
      </c>
      <c r="D416" s="2">
        <f>IFERROR(__xludf.DUMMYFUNCTION("""COMPUTED_VALUE"""),45896.66666666667)</f>
        <v>45896.66667</v>
      </c>
      <c r="E416" s="1">
        <f>IFERROR(__xludf.DUMMYFUNCTION("""COMPUTED_VALUE"""),1031.31)</f>
        <v>1031.31</v>
      </c>
      <c r="G416" s="2">
        <f>IFERROR(__xludf.DUMMYFUNCTION("""COMPUTED_VALUE"""),45896.66666666667)</f>
        <v>45896.66667</v>
      </c>
      <c r="H416" s="1">
        <f>IFERROR(__xludf.DUMMYFUNCTION("""COMPUTED_VALUE"""),1021.92)</f>
        <v>1021.92</v>
      </c>
      <c r="J416" s="2">
        <f>IFERROR(__xludf.DUMMYFUNCTION("""COMPUTED_VALUE"""),45896.66666666667)</f>
        <v>45896.66667</v>
      </c>
      <c r="K416" s="1">
        <f>IFERROR(__xludf.DUMMYFUNCTION("""COMPUTED_VALUE"""),1030.17)</f>
        <v>1030.17</v>
      </c>
      <c r="M416" s="2">
        <f>IFERROR(__xludf.DUMMYFUNCTION("""COMPUTED_VALUE"""),45896.66666666667)</f>
        <v>45896.66667</v>
      </c>
      <c r="N416" s="1">
        <f>IFERROR(__xludf.DUMMYFUNCTION("""COMPUTED_VALUE"""),1.0692152E7)</f>
        <v>10692152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IFERROR(__xludf.DUMMYFUNCTION("""COMPUTED_VALUE"""),1030.0)</f>
        <v>1030</v>
      </c>
      <c r="D417" s="2">
        <f>IFERROR(__xludf.DUMMYFUNCTION("""COMPUTED_VALUE"""),45897.66666666667)</f>
        <v>45897.66667</v>
      </c>
      <c r="E417" s="1">
        <f>IFERROR(__xludf.DUMMYFUNCTION("""COMPUTED_VALUE"""),1032.77)</f>
        <v>1032.77</v>
      </c>
      <c r="G417" s="2">
        <f>IFERROR(__xludf.DUMMYFUNCTION("""COMPUTED_VALUE"""),45897.66666666667)</f>
        <v>45897.66667</v>
      </c>
      <c r="H417" s="1">
        <f>IFERROR(__xludf.DUMMYFUNCTION("""COMPUTED_VALUE"""),1014.78)</f>
        <v>1014.78</v>
      </c>
      <c r="J417" s="2">
        <f>IFERROR(__xludf.DUMMYFUNCTION("""COMPUTED_VALUE"""),45897.66666666667)</f>
        <v>45897.66667</v>
      </c>
      <c r="K417" s="1">
        <f>IFERROR(__xludf.DUMMYFUNCTION("""COMPUTED_VALUE"""),1025.57)</f>
        <v>1025.57</v>
      </c>
      <c r="M417" s="2">
        <f>IFERROR(__xludf.DUMMYFUNCTION("""COMPUTED_VALUE"""),45897.66666666667)</f>
        <v>45897.66667</v>
      </c>
      <c r="N417" s="1">
        <f>IFERROR(__xludf.DUMMYFUNCTION("""COMPUTED_VALUE"""),1.3298367E7)</f>
        <v>13298367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IFERROR(__xludf.DUMMYFUNCTION("""COMPUTED_VALUE"""),1025.46)</f>
        <v>1025.46</v>
      </c>
      <c r="D418" s="2">
        <f>IFERROR(__xludf.DUMMYFUNCTION("""COMPUTED_VALUE"""),45898.66666666667)</f>
        <v>45898.66667</v>
      </c>
      <c r="E418" s="1">
        <f>IFERROR(__xludf.DUMMYFUNCTION("""COMPUTED_VALUE"""),1035.99)</f>
        <v>1035.99</v>
      </c>
      <c r="G418" s="2">
        <f>IFERROR(__xludf.DUMMYFUNCTION("""COMPUTED_VALUE"""),45898.66666666667)</f>
        <v>45898.66667</v>
      </c>
      <c r="H418" s="1">
        <f>IFERROR(__xludf.DUMMYFUNCTION("""COMPUTED_VALUE"""),1021.59)</f>
        <v>1021.59</v>
      </c>
      <c r="J418" s="2">
        <f>IFERROR(__xludf.DUMMYFUNCTION("""COMPUTED_VALUE"""),45898.66666666667)</f>
        <v>45898.66667</v>
      </c>
      <c r="K418" s="1">
        <f>IFERROR(__xludf.DUMMYFUNCTION("""COMPUTED_VALUE"""),1024.75)</f>
        <v>1024.75</v>
      </c>
      <c r="M418" s="2">
        <f>IFERROR(__xludf.DUMMYFUNCTION("""COMPUTED_VALUE"""),45898.66666666667)</f>
        <v>45898.66667</v>
      </c>
      <c r="N418" s="1">
        <f>IFERROR(__xludf.DUMMYFUNCTION("""COMPUTED_VALUE"""),1.2332243E7)</f>
        <v>12332243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IFERROR(__xludf.DUMMYFUNCTION("""COMPUTED_VALUE"""),1024.22)</f>
        <v>1024.22</v>
      </c>
      <c r="D419" s="2">
        <f>IFERROR(__xludf.DUMMYFUNCTION("""COMPUTED_VALUE"""),45902.66666666667)</f>
        <v>45902.66667</v>
      </c>
      <c r="E419" s="1">
        <f>IFERROR(__xludf.DUMMYFUNCTION("""COMPUTED_VALUE"""),1024.22)</f>
        <v>1024.22</v>
      </c>
      <c r="G419" s="2">
        <f>IFERROR(__xludf.DUMMYFUNCTION("""COMPUTED_VALUE"""),45902.66666666667)</f>
        <v>45902.66667</v>
      </c>
      <c r="H419" s="1">
        <f>IFERROR(__xludf.DUMMYFUNCTION("""COMPUTED_VALUE"""),998.01)</f>
        <v>998.01</v>
      </c>
      <c r="J419" s="2">
        <f>IFERROR(__xludf.DUMMYFUNCTION("""COMPUTED_VALUE"""),45902.66666666667)</f>
        <v>45902.66667</v>
      </c>
      <c r="K419" s="1">
        <f>IFERROR(__xludf.DUMMYFUNCTION("""COMPUTED_VALUE"""),1003.07)</f>
        <v>1003.07</v>
      </c>
      <c r="M419" s="2">
        <f>IFERROR(__xludf.DUMMYFUNCTION("""COMPUTED_VALUE"""),45902.66666666667)</f>
        <v>45902.66667</v>
      </c>
      <c r="N419" s="1">
        <f>IFERROR(__xludf.DUMMYFUNCTION("""COMPUTED_VALUE"""),1.5867366E7)</f>
        <v>15867366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IFERROR(__xludf.DUMMYFUNCTION("""COMPUTED_VALUE"""),1002.92)</f>
        <v>1002.92</v>
      </c>
      <c r="D420" s="2">
        <f>IFERROR(__xludf.DUMMYFUNCTION("""COMPUTED_VALUE"""),45903.66666666667)</f>
        <v>45903.66667</v>
      </c>
      <c r="E420" s="1">
        <f>IFERROR(__xludf.DUMMYFUNCTION("""COMPUTED_VALUE"""),1009.81)</f>
        <v>1009.81</v>
      </c>
      <c r="G420" s="2">
        <f>IFERROR(__xludf.DUMMYFUNCTION("""COMPUTED_VALUE"""),45903.66666666667)</f>
        <v>45903.66667</v>
      </c>
      <c r="H420" s="1">
        <f>IFERROR(__xludf.DUMMYFUNCTION("""COMPUTED_VALUE"""),998.2)</f>
        <v>998.2</v>
      </c>
      <c r="J420" s="2">
        <f>IFERROR(__xludf.DUMMYFUNCTION("""COMPUTED_VALUE"""),45903.66666666667)</f>
        <v>45903.66667</v>
      </c>
      <c r="K420" s="1">
        <f>IFERROR(__xludf.DUMMYFUNCTION("""COMPUTED_VALUE"""),1004.48)</f>
        <v>1004.48</v>
      </c>
      <c r="M420" s="2">
        <f>IFERROR(__xludf.DUMMYFUNCTION("""COMPUTED_VALUE"""),45903.66666666667)</f>
        <v>45903.66667</v>
      </c>
      <c r="N420" s="1">
        <f>IFERROR(__xludf.DUMMYFUNCTION("""COMPUTED_VALUE"""),1.178489E7)</f>
        <v>11784890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IFERROR(__xludf.DUMMYFUNCTION("""COMPUTED_VALUE"""),1004.17)</f>
        <v>1004.17</v>
      </c>
      <c r="D421" s="2">
        <f>IFERROR(__xludf.DUMMYFUNCTION("""COMPUTED_VALUE"""),45904.66666666667)</f>
        <v>45904.66667</v>
      </c>
      <c r="E421" s="1">
        <f>IFERROR(__xludf.DUMMYFUNCTION("""COMPUTED_VALUE"""),1007.49)</f>
        <v>1007.49</v>
      </c>
      <c r="G421" s="2">
        <f>IFERROR(__xludf.DUMMYFUNCTION("""COMPUTED_VALUE"""),45904.66666666667)</f>
        <v>45904.66667</v>
      </c>
      <c r="H421" s="1">
        <f>IFERROR(__xludf.DUMMYFUNCTION("""COMPUTED_VALUE"""),990.53)</f>
        <v>990.53</v>
      </c>
      <c r="J421" s="2">
        <f>IFERROR(__xludf.DUMMYFUNCTION("""COMPUTED_VALUE"""),45904.66666666667)</f>
        <v>45904.66667</v>
      </c>
      <c r="K421" s="1">
        <f>IFERROR(__xludf.DUMMYFUNCTION("""COMPUTED_VALUE"""),1000.99)</f>
        <v>1000.99</v>
      </c>
      <c r="M421" s="2">
        <f>IFERROR(__xludf.DUMMYFUNCTION("""COMPUTED_VALUE"""),45904.66666666667)</f>
        <v>45904.66667</v>
      </c>
      <c r="N421" s="1">
        <f>IFERROR(__xludf.DUMMYFUNCTION("""COMPUTED_VALUE"""),1.53927E7)</f>
        <v>15392700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IFERROR(__xludf.DUMMYFUNCTION("""COMPUTED_VALUE"""),999.72)</f>
        <v>999.72</v>
      </c>
      <c r="D422" s="2">
        <f>IFERROR(__xludf.DUMMYFUNCTION("""COMPUTED_VALUE"""),45905.66666666667)</f>
        <v>45905.66667</v>
      </c>
      <c r="E422" s="1">
        <f>IFERROR(__xludf.DUMMYFUNCTION("""COMPUTED_VALUE"""),1017.37)</f>
        <v>1017.37</v>
      </c>
      <c r="G422" s="2">
        <f>IFERROR(__xludf.DUMMYFUNCTION("""COMPUTED_VALUE"""),45905.66666666667)</f>
        <v>45905.66667</v>
      </c>
      <c r="H422" s="1">
        <f>IFERROR(__xludf.DUMMYFUNCTION("""COMPUTED_VALUE"""),998.46)</f>
        <v>998.46</v>
      </c>
      <c r="J422" s="2">
        <f>IFERROR(__xludf.DUMMYFUNCTION("""COMPUTED_VALUE"""),45905.66666666667)</f>
        <v>45905.66667</v>
      </c>
      <c r="K422" s="1">
        <f>IFERROR(__xludf.DUMMYFUNCTION("""COMPUTED_VALUE"""),1006.28)</f>
        <v>1006.28</v>
      </c>
      <c r="M422" s="2">
        <f>IFERROR(__xludf.DUMMYFUNCTION("""COMPUTED_VALUE"""),45905.66666666667)</f>
        <v>45905.66667</v>
      </c>
      <c r="N422" s="1">
        <f>IFERROR(__xludf.DUMMYFUNCTION("""COMPUTED_VALUE"""),1.3683467E7)</f>
        <v>13683467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IFERROR(__xludf.DUMMYFUNCTION("""COMPUTED_VALUE"""),1006.54)</f>
        <v>1006.54</v>
      </c>
      <c r="D423" s="2">
        <f>IFERROR(__xludf.DUMMYFUNCTION("""COMPUTED_VALUE"""),45908.66666666667)</f>
        <v>45908.66667</v>
      </c>
      <c r="E423" s="1">
        <f>IFERROR(__xludf.DUMMYFUNCTION("""COMPUTED_VALUE"""),1006.54)</f>
        <v>1006.54</v>
      </c>
      <c r="G423" s="2">
        <f>IFERROR(__xludf.DUMMYFUNCTION("""COMPUTED_VALUE"""),45908.66666666667)</f>
        <v>45908.66667</v>
      </c>
      <c r="H423" s="1">
        <f>IFERROR(__xludf.DUMMYFUNCTION("""COMPUTED_VALUE"""),986.48)</f>
        <v>986.48</v>
      </c>
      <c r="J423" s="2">
        <f>IFERROR(__xludf.DUMMYFUNCTION("""COMPUTED_VALUE"""),45908.66666666667)</f>
        <v>45908.66667</v>
      </c>
      <c r="K423" s="1">
        <f>IFERROR(__xludf.DUMMYFUNCTION("""COMPUTED_VALUE"""),999.0)</f>
        <v>999</v>
      </c>
      <c r="M423" s="2">
        <f>IFERROR(__xludf.DUMMYFUNCTION("""COMPUTED_VALUE"""),45908.66666666667)</f>
        <v>45908.66667</v>
      </c>
      <c r="N423" s="1">
        <f>IFERROR(__xludf.DUMMYFUNCTION("""COMPUTED_VALUE"""),1.75444E7)</f>
        <v>17544400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IFERROR(__xludf.DUMMYFUNCTION("""COMPUTED_VALUE"""),998.19)</f>
        <v>998.19</v>
      </c>
      <c r="D424" s="2">
        <f>IFERROR(__xludf.DUMMYFUNCTION("""COMPUTED_VALUE"""),45909.66666666667)</f>
        <v>45909.66667</v>
      </c>
      <c r="E424" s="1">
        <f>IFERROR(__xludf.DUMMYFUNCTION("""COMPUTED_VALUE"""),1002.67)</f>
        <v>1002.67</v>
      </c>
      <c r="G424" s="2">
        <f>IFERROR(__xludf.DUMMYFUNCTION("""COMPUTED_VALUE"""),45909.66666666667)</f>
        <v>45909.66667</v>
      </c>
      <c r="H424" s="1">
        <f>IFERROR(__xludf.DUMMYFUNCTION("""COMPUTED_VALUE"""),994.61)</f>
        <v>994.61</v>
      </c>
      <c r="J424" s="2">
        <f>IFERROR(__xludf.DUMMYFUNCTION("""COMPUTED_VALUE"""),45909.66666666667)</f>
        <v>45909.66667</v>
      </c>
      <c r="K424" s="1">
        <f>IFERROR(__xludf.DUMMYFUNCTION("""COMPUTED_VALUE"""),998.87)</f>
        <v>998.87</v>
      </c>
      <c r="M424" s="2">
        <f>IFERROR(__xludf.DUMMYFUNCTION("""COMPUTED_VALUE"""),45909.66666666667)</f>
        <v>45909.66667</v>
      </c>
      <c r="N424" s="1">
        <f>IFERROR(__xludf.DUMMYFUNCTION("""COMPUTED_VALUE"""),1.2281933E7)</f>
        <v>12281933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IFERROR(__xludf.DUMMYFUNCTION("""COMPUTED_VALUE"""),996.55)</f>
        <v>996.55</v>
      </c>
      <c r="D425" s="2">
        <f>IFERROR(__xludf.DUMMYFUNCTION("""COMPUTED_VALUE"""),45910.66666666667)</f>
        <v>45910.66667</v>
      </c>
      <c r="E425" s="1">
        <f>IFERROR(__xludf.DUMMYFUNCTION("""COMPUTED_VALUE"""),1006.31)</f>
        <v>1006.31</v>
      </c>
      <c r="G425" s="2">
        <f>IFERROR(__xludf.DUMMYFUNCTION("""COMPUTED_VALUE"""),45910.66666666667)</f>
        <v>45910.66667</v>
      </c>
      <c r="H425" s="1">
        <f>IFERROR(__xludf.DUMMYFUNCTION("""COMPUTED_VALUE"""),992.69)</f>
        <v>992.69</v>
      </c>
      <c r="J425" s="2">
        <f>IFERROR(__xludf.DUMMYFUNCTION("""COMPUTED_VALUE"""),45910.66666666667)</f>
        <v>45910.66667</v>
      </c>
      <c r="K425" s="1">
        <f>IFERROR(__xludf.DUMMYFUNCTION("""COMPUTED_VALUE"""),997.28)</f>
        <v>997.28</v>
      </c>
      <c r="M425" s="2">
        <f>IFERROR(__xludf.DUMMYFUNCTION("""COMPUTED_VALUE"""),45910.66666666667)</f>
        <v>45910.66667</v>
      </c>
      <c r="N425" s="1">
        <f>IFERROR(__xludf.DUMMYFUNCTION("""COMPUTED_VALUE"""),1.1665458E7)</f>
        <v>11665458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IFERROR(__xludf.DUMMYFUNCTION("""COMPUTED_VALUE"""),989.21)</f>
        <v>989.21</v>
      </c>
      <c r="D426" s="2">
        <f>IFERROR(__xludf.DUMMYFUNCTION("""COMPUTED_VALUE"""),45911.66666666667)</f>
        <v>45911.66667</v>
      </c>
      <c r="E426" s="1">
        <f>IFERROR(__xludf.DUMMYFUNCTION("""COMPUTED_VALUE"""),1013.02)</f>
        <v>1013.02</v>
      </c>
      <c r="G426" s="2">
        <f>IFERROR(__xludf.DUMMYFUNCTION("""COMPUTED_VALUE"""),45911.66666666667)</f>
        <v>45911.66667</v>
      </c>
      <c r="H426" s="1">
        <f>IFERROR(__xludf.DUMMYFUNCTION("""COMPUTED_VALUE"""),983.26)</f>
        <v>983.26</v>
      </c>
      <c r="J426" s="2">
        <f>IFERROR(__xludf.DUMMYFUNCTION("""COMPUTED_VALUE"""),45911.66666666667)</f>
        <v>45911.66667</v>
      </c>
      <c r="K426" s="1">
        <f>IFERROR(__xludf.DUMMYFUNCTION("""COMPUTED_VALUE"""),1011.28)</f>
        <v>1011.28</v>
      </c>
      <c r="M426" s="2">
        <f>IFERROR(__xludf.DUMMYFUNCTION("""COMPUTED_VALUE"""),45911.66666666667)</f>
        <v>45911.66667</v>
      </c>
      <c r="N426" s="1">
        <f>IFERROR(__xludf.DUMMYFUNCTION("""COMPUTED_VALUE"""),1.6034635E7)</f>
        <v>16034635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IFERROR(__xludf.DUMMYFUNCTION("""COMPUTED_VALUE"""),1008.73)</f>
        <v>1008.73</v>
      </c>
      <c r="D427" s="2">
        <f>IFERROR(__xludf.DUMMYFUNCTION("""COMPUTED_VALUE"""),45912.66666666667)</f>
        <v>45912.66667</v>
      </c>
      <c r="E427" s="1">
        <f>IFERROR(__xludf.DUMMYFUNCTION("""COMPUTED_VALUE"""),1017.38)</f>
        <v>1017.38</v>
      </c>
      <c r="G427" s="2">
        <f>IFERROR(__xludf.DUMMYFUNCTION("""COMPUTED_VALUE"""),45912.66666666667)</f>
        <v>45912.66667</v>
      </c>
      <c r="H427" s="1">
        <f>IFERROR(__xludf.DUMMYFUNCTION("""COMPUTED_VALUE"""),1003.84)</f>
        <v>1003.84</v>
      </c>
      <c r="J427" s="2">
        <f>IFERROR(__xludf.DUMMYFUNCTION("""COMPUTED_VALUE"""),45912.66666666667)</f>
        <v>45912.66667</v>
      </c>
      <c r="K427" s="1">
        <f>IFERROR(__xludf.DUMMYFUNCTION("""COMPUTED_VALUE"""),1011.75)</f>
        <v>1011.75</v>
      </c>
      <c r="M427" s="2">
        <f>IFERROR(__xludf.DUMMYFUNCTION("""COMPUTED_VALUE"""),45912.66666666667)</f>
        <v>45912.66667</v>
      </c>
      <c r="N427" s="1">
        <f>IFERROR(__xludf.DUMMYFUNCTION("""COMPUTED_VALUE"""),1.0660327E7)</f>
        <v>10660327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IFERROR(__xludf.DUMMYFUNCTION("""COMPUTED_VALUE"""),1015.18)</f>
        <v>1015.18</v>
      </c>
      <c r="D428" s="2">
        <f>IFERROR(__xludf.DUMMYFUNCTION("""COMPUTED_VALUE"""),45915.66666666667)</f>
        <v>45915.66667</v>
      </c>
      <c r="E428" s="1">
        <f>IFERROR(__xludf.DUMMYFUNCTION("""COMPUTED_VALUE"""),1020.83)</f>
        <v>1020.83</v>
      </c>
      <c r="G428" s="2">
        <f>IFERROR(__xludf.DUMMYFUNCTION("""COMPUTED_VALUE"""),45915.66666666667)</f>
        <v>45915.66667</v>
      </c>
      <c r="H428" s="1">
        <f>IFERROR(__xludf.DUMMYFUNCTION("""COMPUTED_VALUE"""),1005.04)</f>
        <v>1005.04</v>
      </c>
      <c r="J428" s="2">
        <f>IFERROR(__xludf.DUMMYFUNCTION("""COMPUTED_VALUE"""),45915.66666666667)</f>
        <v>45915.66667</v>
      </c>
      <c r="K428" s="1">
        <f>IFERROR(__xludf.DUMMYFUNCTION("""COMPUTED_VALUE"""),1005.5)</f>
        <v>1005.5</v>
      </c>
      <c r="M428" s="2">
        <f>IFERROR(__xludf.DUMMYFUNCTION("""COMPUTED_VALUE"""),45915.66666666667)</f>
        <v>45915.66667</v>
      </c>
      <c r="N428" s="1">
        <f>IFERROR(__xludf.DUMMYFUNCTION("""COMPUTED_VALUE"""),1.1712833E7)</f>
        <v>11712833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IFERROR(__xludf.DUMMYFUNCTION("""COMPUTED_VALUE"""),1005.8)</f>
        <v>1005.8</v>
      </c>
      <c r="D429" s="2">
        <f>IFERROR(__xludf.DUMMYFUNCTION("""COMPUTED_VALUE"""),45916.66666666667)</f>
        <v>45916.66667</v>
      </c>
      <c r="E429" s="1">
        <f>IFERROR(__xludf.DUMMYFUNCTION("""COMPUTED_VALUE"""),1018.57)</f>
        <v>1018.57</v>
      </c>
      <c r="G429" s="2">
        <f>IFERROR(__xludf.DUMMYFUNCTION("""COMPUTED_VALUE"""),45916.66666666667)</f>
        <v>45916.66667</v>
      </c>
      <c r="H429" s="1">
        <f>IFERROR(__xludf.DUMMYFUNCTION("""COMPUTED_VALUE"""),1005.8)</f>
        <v>1005.8</v>
      </c>
      <c r="J429" s="2">
        <f>IFERROR(__xludf.DUMMYFUNCTION("""COMPUTED_VALUE"""),45916.66666666667)</f>
        <v>45916.66667</v>
      </c>
      <c r="K429" s="1">
        <f>IFERROR(__xludf.DUMMYFUNCTION("""COMPUTED_VALUE"""),1015.31)</f>
        <v>1015.31</v>
      </c>
      <c r="M429" s="2">
        <f>IFERROR(__xludf.DUMMYFUNCTION("""COMPUTED_VALUE"""),45916.66666666667)</f>
        <v>45916.66667</v>
      </c>
      <c r="N429" s="1">
        <f>IFERROR(__xludf.DUMMYFUNCTION("""COMPUTED_VALUE"""),1.1637845E7)</f>
        <v>11637845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IFERROR(__xludf.DUMMYFUNCTION("""COMPUTED_VALUE"""),1011.56)</f>
        <v>1011.56</v>
      </c>
      <c r="D430" s="2">
        <f>IFERROR(__xludf.DUMMYFUNCTION("""COMPUTED_VALUE"""),45917.66666666667)</f>
        <v>45917.66667</v>
      </c>
      <c r="E430" s="1">
        <f>IFERROR(__xludf.DUMMYFUNCTION("""COMPUTED_VALUE"""),1033.71)</f>
        <v>1033.71</v>
      </c>
      <c r="G430" s="2">
        <f>IFERROR(__xludf.DUMMYFUNCTION("""COMPUTED_VALUE"""),45917.66666666667)</f>
        <v>45917.66667</v>
      </c>
      <c r="H430" s="1">
        <f>IFERROR(__xludf.DUMMYFUNCTION("""COMPUTED_VALUE"""),1003.44)</f>
        <v>1003.44</v>
      </c>
      <c r="J430" s="2">
        <f>IFERROR(__xludf.DUMMYFUNCTION("""COMPUTED_VALUE"""),45917.66666666667)</f>
        <v>45917.66667</v>
      </c>
      <c r="K430" s="1">
        <f>IFERROR(__xludf.DUMMYFUNCTION("""COMPUTED_VALUE"""),1008.37)</f>
        <v>1008.37</v>
      </c>
      <c r="M430" s="2">
        <f>IFERROR(__xludf.DUMMYFUNCTION("""COMPUTED_VALUE"""),45917.66666666667)</f>
        <v>45917.66667</v>
      </c>
      <c r="N430" s="1">
        <f>IFERROR(__xludf.DUMMYFUNCTION("""COMPUTED_VALUE"""),1.6112981E7)</f>
        <v>16112981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IFERROR(__xludf.DUMMYFUNCTION("""COMPUTED_VALUE"""),1015.02)</f>
        <v>1015.02</v>
      </c>
      <c r="D431" s="2">
        <f>IFERROR(__xludf.DUMMYFUNCTION("""COMPUTED_VALUE"""),45918.66666666667)</f>
        <v>45918.66667</v>
      </c>
      <c r="E431" s="1">
        <f>IFERROR(__xludf.DUMMYFUNCTION("""COMPUTED_VALUE"""),1019.49)</f>
        <v>1019.49</v>
      </c>
      <c r="G431" s="2">
        <f>IFERROR(__xludf.DUMMYFUNCTION("""COMPUTED_VALUE"""),45918.66666666667)</f>
        <v>45918.66667</v>
      </c>
      <c r="H431" s="1">
        <f>IFERROR(__xludf.DUMMYFUNCTION("""COMPUTED_VALUE"""),1007.99)</f>
        <v>1007.99</v>
      </c>
      <c r="J431" s="2">
        <f>IFERROR(__xludf.DUMMYFUNCTION("""COMPUTED_VALUE"""),45918.66666666667)</f>
        <v>45918.66667</v>
      </c>
      <c r="K431" s="1">
        <f>IFERROR(__xludf.DUMMYFUNCTION("""COMPUTED_VALUE"""),1014.96)</f>
        <v>1014.96</v>
      </c>
      <c r="M431" s="2">
        <f>IFERROR(__xludf.DUMMYFUNCTION("""COMPUTED_VALUE"""),45918.66666666667)</f>
        <v>45918.66667</v>
      </c>
      <c r="N431" s="1">
        <f>IFERROR(__xludf.DUMMYFUNCTION("""COMPUTED_VALUE"""),1.800966E7)</f>
        <v>18009660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IFERROR(__xludf.DUMMYFUNCTION("""COMPUTED_VALUE"""),1015.09)</f>
        <v>1015.09</v>
      </c>
      <c r="D432" s="2">
        <f>IFERROR(__xludf.DUMMYFUNCTION("""COMPUTED_VALUE"""),45919.66666666667)</f>
        <v>45919.66667</v>
      </c>
      <c r="E432" s="1">
        <f>IFERROR(__xludf.DUMMYFUNCTION("""COMPUTED_VALUE"""),1026.07)</f>
        <v>1026.07</v>
      </c>
      <c r="G432" s="2">
        <f>IFERROR(__xludf.DUMMYFUNCTION("""COMPUTED_VALUE"""),45919.66666666667)</f>
        <v>45919.66667</v>
      </c>
      <c r="H432" s="1">
        <f>IFERROR(__xludf.DUMMYFUNCTION("""COMPUTED_VALUE"""),1010.22)</f>
        <v>1010.22</v>
      </c>
      <c r="J432" s="2">
        <f>IFERROR(__xludf.DUMMYFUNCTION("""COMPUTED_VALUE"""),45919.66666666667)</f>
        <v>45919.66667</v>
      </c>
      <c r="K432" s="1">
        <f>IFERROR(__xludf.DUMMYFUNCTION("""COMPUTED_VALUE"""),1012.35)</f>
        <v>1012.35</v>
      </c>
      <c r="M432" s="2">
        <f>IFERROR(__xludf.DUMMYFUNCTION("""COMPUTED_VALUE"""),45919.66666666667)</f>
        <v>45919.66667</v>
      </c>
      <c r="N432" s="1">
        <f>IFERROR(__xludf.DUMMYFUNCTION("""COMPUTED_VALUE"""),3.6304129E7)</f>
        <v>36304129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IFERROR(__xludf.DUMMYFUNCTION("""COMPUTED_VALUE"""),1010.32)</f>
        <v>1010.32</v>
      </c>
      <c r="D433" s="2">
        <f>IFERROR(__xludf.DUMMYFUNCTION("""COMPUTED_VALUE"""),45922.66666666667)</f>
        <v>45922.66667</v>
      </c>
      <c r="E433" s="1">
        <f>IFERROR(__xludf.DUMMYFUNCTION("""COMPUTED_VALUE"""),1011.65)</f>
        <v>1011.65</v>
      </c>
      <c r="G433" s="2">
        <f>IFERROR(__xludf.DUMMYFUNCTION("""COMPUTED_VALUE"""),45922.66666666667)</f>
        <v>45922.66667</v>
      </c>
      <c r="H433" s="1">
        <f>IFERROR(__xludf.DUMMYFUNCTION("""COMPUTED_VALUE"""),997.7)</f>
        <v>997.7</v>
      </c>
      <c r="J433" s="2">
        <f>IFERROR(__xludf.DUMMYFUNCTION("""COMPUTED_VALUE"""),45922.66666666667)</f>
        <v>45922.66667</v>
      </c>
      <c r="K433" s="1">
        <f>IFERROR(__xludf.DUMMYFUNCTION("""COMPUTED_VALUE"""),1008.69)</f>
        <v>1008.69</v>
      </c>
      <c r="M433" s="2">
        <f>IFERROR(__xludf.DUMMYFUNCTION("""COMPUTED_VALUE"""),45922.66666666667)</f>
        <v>45922.66667</v>
      </c>
      <c r="N433" s="1">
        <f>IFERROR(__xludf.DUMMYFUNCTION("""COMPUTED_VALUE"""),1.8421218E7)</f>
        <v>18421218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IFERROR(__xludf.DUMMYFUNCTION("""COMPUTED_VALUE"""),1010.79)</f>
        <v>1010.79</v>
      </c>
      <c r="D434" s="2">
        <f>IFERROR(__xludf.DUMMYFUNCTION("""COMPUTED_VALUE"""),45923.66666666667)</f>
        <v>45923.66667</v>
      </c>
      <c r="E434" s="1">
        <f>IFERROR(__xludf.DUMMYFUNCTION("""COMPUTED_VALUE"""),1027.18)</f>
        <v>1027.18</v>
      </c>
      <c r="G434" s="2">
        <f>IFERROR(__xludf.DUMMYFUNCTION("""COMPUTED_VALUE"""),45923.66666666667)</f>
        <v>45923.66667</v>
      </c>
      <c r="H434" s="1">
        <f>IFERROR(__xludf.DUMMYFUNCTION("""COMPUTED_VALUE"""),1010.53)</f>
        <v>1010.53</v>
      </c>
      <c r="J434" s="2">
        <f>IFERROR(__xludf.DUMMYFUNCTION("""COMPUTED_VALUE"""),45923.66666666667)</f>
        <v>45923.66667</v>
      </c>
      <c r="K434" s="1">
        <f>IFERROR(__xludf.DUMMYFUNCTION("""COMPUTED_VALUE"""),1016.96)</f>
        <v>1016.96</v>
      </c>
      <c r="M434" s="2">
        <f>IFERROR(__xludf.DUMMYFUNCTION("""COMPUTED_VALUE"""),45923.66666666667)</f>
        <v>45923.66667</v>
      </c>
      <c r="N434" s="1">
        <f>IFERROR(__xludf.DUMMYFUNCTION("""COMPUTED_VALUE"""),1.380959E7)</f>
        <v>13809590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IFERROR(__xludf.DUMMYFUNCTION("""COMPUTED_VALUE"""),1015.64)</f>
        <v>1015.64</v>
      </c>
      <c r="D435" s="2">
        <f>IFERROR(__xludf.DUMMYFUNCTION("""COMPUTED_VALUE"""),45924.66666666667)</f>
        <v>45924.66667</v>
      </c>
      <c r="E435" s="1">
        <f>IFERROR(__xludf.DUMMYFUNCTION("""COMPUTED_VALUE"""),1026.3)</f>
        <v>1026.3</v>
      </c>
      <c r="G435" s="2">
        <f>IFERROR(__xludf.DUMMYFUNCTION("""COMPUTED_VALUE"""),45924.66666666667)</f>
        <v>45924.66667</v>
      </c>
      <c r="H435" s="1">
        <f>IFERROR(__xludf.DUMMYFUNCTION("""COMPUTED_VALUE"""),1011.84)</f>
        <v>1011.84</v>
      </c>
      <c r="J435" s="2">
        <f>IFERROR(__xludf.DUMMYFUNCTION("""COMPUTED_VALUE"""),45924.66666666667)</f>
        <v>45924.66667</v>
      </c>
      <c r="K435" s="1">
        <f>IFERROR(__xludf.DUMMYFUNCTION("""COMPUTED_VALUE"""),1014.04)</f>
        <v>1014.04</v>
      </c>
      <c r="M435" s="2">
        <f>IFERROR(__xludf.DUMMYFUNCTION("""COMPUTED_VALUE"""),45924.66666666667)</f>
        <v>45924.66667</v>
      </c>
      <c r="N435" s="1">
        <f>IFERROR(__xludf.DUMMYFUNCTION("""COMPUTED_VALUE"""),1.3011503E7)</f>
        <v>13011503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IFERROR(__xludf.DUMMYFUNCTION("""COMPUTED_VALUE"""),1013.52)</f>
        <v>1013.52</v>
      </c>
      <c r="D436" s="2">
        <f>IFERROR(__xludf.DUMMYFUNCTION("""COMPUTED_VALUE"""),45925.66666666667)</f>
        <v>45925.66667</v>
      </c>
      <c r="E436" s="1">
        <f>IFERROR(__xludf.DUMMYFUNCTION("""COMPUTED_VALUE"""),1017.0)</f>
        <v>1017</v>
      </c>
      <c r="G436" s="2">
        <f>IFERROR(__xludf.DUMMYFUNCTION("""COMPUTED_VALUE"""),45925.66666666667)</f>
        <v>45925.66667</v>
      </c>
      <c r="H436" s="1">
        <f>IFERROR(__xludf.DUMMYFUNCTION("""COMPUTED_VALUE"""),1008.55)</f>
        <v>1008.55</v>
      </c>
      <c r="J436" s="2">
        <f>IFERROR(__xludf.DUMMYFUNCTION("""COMPUTED_VALUE"""),45925.66666666667)</f>
        <v>45925.66667</v>
      </c>
      <c r="K436" s="1">
        <f>IFERROR(__xludf.DUMMYFUNCTION("""COMPUTED_VALUE"""),1013.4)</f>
        <v>1013.4</v>
      </c>
      <c r="M436" s="2">
        <f>IFERROR(__xludf.DUMMYFUNCTION("""COMPUTED_VALUE"""),45925.66666666667)</f>
        <v>45925.66667</v>
      </c>
      <c r="N436" s="1">
        <f>IFERROR(__xludf.DUMMYFUNCTION("""COMPUTED_VALUE"""),1.4929986E7)</f>
        <v>14929986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IFERROR(__xludf.DUMMYFUNCTION("""COMPUTED_VALUE"""),1015.14)</f>
        <v>1015.14</v>
      </c>
      <c r="D437" s="2">
        <f>IFERROR(__xludf.DUMMYFUNCTION("""COMPUTED_VALUE"""),45926.66666666667)</f>
        <v>45926.66667</v>
      </c>
      <c r="E437" s="1">
        <f>IFERROR(__xludf.DUMMYFUNCTION("""COMPUTED_VALUE"""),1028.46)</f>
        <v>1028.46</v>
      </c>
      <c r="G437" s="2">
        <f>IFERROR(__xludf.DUMMYFUNCTION("""COMPUTED_VALUE"""),45926.66666666667)</f>
        <v>45926.66667</v>
      </c>
      <c r="H437" s="1">
        <f>IFERROR(__xludf.DUMMYFUNCTION("""COMPUTED_VALUE"""),1012.87)</f>
        <v>1012.87</v>
      </c>
      <c r="J437" s="2">
        <f>IFERROR(__xludf.DUMMYFUNCTION("""COMPUTED_VALUE"""),45926.66666666667)</f>
        <v>45926.66667</v>
      </c>
      <c r="K437" s="1">
        <f>IFERROR(__xludf.DUMMYFUNCTION("""COMPUTED_VALUE"""),1020.7)</f>
        <v>1020.7</v>
      </c>
      <c r="M437" s="2">
        <f>IFERROR(__xludf.DUMMYFUNCTION("""COMPUTED_VALUE"""),45926.66666666667)</f>
        <v>45926.66667</v>
      </c>
      <c r="N437" s="1">
        <f>IFERROR(__xludf.DUMMYFUNCTION("""COMPUTED_VALUE"""),1.2611667E7)</f>
        <v>12611667</v>
      </c>
    </row>
  </sheetData>
  <drawing r:id="rId1"/>
</worksheet>
</file>