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IFERROR(__xludf.DUMMYFUNCTION("GOOGLEFINANCE(""DJUSAI"",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IFERROR(__xludf.DUMMYFUNCTION("GOOGLEFINANCE(""DJUSAI"",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IFERROR(__xludf.DUMMYFUNCTION("GOOGLEFINANCE(""DJUSAI"",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IFERROR(__xludf.DUMMYFUNCTION("GOOGLEFINANCE(""DJUSAI"",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IFERROR(__xludf.DUMMYFUNCTION("GOOGLEFINANCE(""DJUSAI"",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IFERROR(__xludf.DUMMYFUNCTION("""COMPUTED_VALUE"""),936.04)</f>
        <v>936.04</v>
      </c>
      <c r="D2" s="2">
        <f>IFERROR(__xludf.DUMMYFUNCTION("""COMPUTED_VALUE"""),45293.66666666667)</f>
        <v>45293.66667</v>
      </c>
      <c r="E2" s="1">
        <f>IFERROR(__xludf.DUMMYFUNCTION("""COMPUTED_VALUE"""),936.04)</f>
        <v>936.04</v>
      </c>
      <c r="G2" s="2">
        <f>IFERROR(__xludf.DUMMYFUNCTION("""COMPUTED_VALUE"""),45293.66666666667)</f>
        <v>45293.66667</v>
      </c>
      <c r="H2" s="1">
        <f>IFERROR(__xludf.DUMMYFUNCTION("""COMPUTED_VALUE"""),921.96)</f>
        <v>921.96</v>
      </c>
      <c r="J2" s="2">
        <f>IFERROR(__xludf.DUMMYFUNCTION("""COMPUTED_VALUE"""),45293.66666666667)</f>
        <v>45293.66667</v>
      </c>
      <c r="K2" s="1">
        <f>IFERROR(__xludf.DUMMYFUNCTION("""COMPUTED_VALUE"""),925.58)</f>
        <v>925.58</v>
      </c>
      <c r="M2" s="2">
        <f>IFERROR(__xludf.DUMMYFUNCTION("""COMPUTED_VALUE"""),45293.66666666667)</f>
        <v>45293.66667</v>
      </c>
      <c r="N2" s="1">
        <f>IFERROR(__xludf.DUMMYFUNCTION("""COMPUTED_VALUE"""),1.4431514E7)</f>
        <v>14431514</v>
      </c>
    </row>
    <row r="3">
      <c r="A3" s="2">
        <f>IFERROR(__xludf.DUMMYFUNCTION("""COMPUTED_VALUE"""),45294.66666666667)</f>
        <v>45294.66667</v>
      </c>
      <c r="B3" s="1">
        <f>IFERROR(__xludf.DUMMYFUNCTION("""COMPUTED_VALUE"""),920.86)</f>
        <v>920.86</v>
      </c>
      <c r="D3" s="2">
        <f>IFERROR(__xludf.DUMMYFUNCTION("""COMPUTED_VALUE"""),45294.66666666667)</f>
        <v>45294.66667</v>
      </c>
      <c r="E3" s="1">
        <f>IFERROR(__xludf.DUMMYFUNCTION("""COMPUTED_VALUE"""),920.86)</f>
        <v>920.86</v>
      </c>
      <c r="G3" s="2">
        <f>IFERROR(__xludf.DUMMYFUNCTION("""COMPUTED_VALUE"""),45294.66666666667)</f>
        <v>45294.66667</v>
      </c>
      <c r="H3" s="1">
        <f>IFERROR(__xludf.DUMMYFUNCTION("""COMPUTED_VALUE"""),903.93)</f>
        <v>903.93</v>
      </c>
      <c r="J3" s="2">
        <f>IFERROR(__xludf.DUMMYFUNCTION("""COMPUTED_VALUE"""),45294.66666666667)</f>
        <v>45294.66667</v>
      </c>
      <c r="K3" s="1">
        <f>IFERROR(__xludf.DUMMYFUNCTION("""COMPUTED_VALUE"""),904.42)</f>
        <v>904.42</v>
      </c>
      <c r="M3" s="2">
        <f>IFERROR(__xludf.DUMMYFUNCTION("""COMPUTED_VALUE"""),45294.66666666667)</f>
        <v>45294.66667</v>
      </c>
      <c r="N3" s="1">
        <f>IFERROR(__xludf.DUMMYFUNCTION("""COMPUTED_VALUE"""),1.4014441E7)</f>
        <v>14014441</v>
      </c>
    </row>
    <row r="4">
      <c r="A4" s="2">
        <f>IFERROR(__xludf.DUMMYFUNCTION("""COMPUTED_VALUE"""),45295.66666666667)</f>
        <v>45295.66667</v>
      </c>
      <c r="B4" s="1">
        <f>IFERROR(__xludf.DUMMYFUNCTION("""COMPUTED_VALUE"""),897.75)</f>
        <v>897.75</v>
      </c>
      <c r="D4" s="2">
        <f>IFERROR(__xludf.DUMMYFUNCTION("""COMPUTED_VALUE"""),45295.66666666667)</f>
        <v>45295.66667</v>
      </c>
      <c r="E4" s="1">
        <f>IFERROR(__xludf.DUMMYFUNCTION("""COMPUTED_VALUE"""),905.28)</f>
        <v>905.28</v>
      </c>
      <c r="G4" s="2">
        <f>IFERROR(__xludf.DUMMYFUNCTION("""COMPUTED_VALUE"""),45295.66666666667)</f>
        <v>45295.66667</v>
      </c>
      <c r="H4" s="1">
        <f>IFERROR(__xludf.DUMMYFUNCTION("""COMPUTED_VALUE"""),897.19)</f>
        <v>897.19</v>
      </c>
      <c r="J4" s="2">
        <f>IFERROR(__xludf.DUMMYFUNCTION("""COMPUTED_VALUE"""),45295.66666666667)</f>
        <v>45295.66667</v>
      </c>
      <c r="K4" s="1">
        <f>IFERROR(__xludf.DUMMYFUNCTION("""COMPUTED_VALUE"""),901.24)</f>
        <v>901.24</v>
      </c>
      <c r="M4" s="2">
        <f>IFERROR(__xludf.DUMMYFUNCTION("""COMPUTED_VALUE"""),45295.66666666667)</f>
        <v>45295.66667</v>
      </c>
      <c r="N4" s="1">
        <f>IFERROR(__xludf.DUMMYFUNCTION("""COMPUTED_VALUE"""),1.5449334E7)</f>
        <v>15449334</v>
      </c>
    </row>
    <row r="5">
      <c r="A5" s="2">
        <f>IFERROR(__xludf.DUMMYFUNCTION("""COMPUTED_VALUE"""),45296.66666666667)</f>
        <v>45296.66667</v>
      </c>
      <c r="B5" s="1">
        <f>IFERROR(__xludf.DUMMYFUNCTION("""COMPUTED_VALUE"""),898.81)</f>
        <v>898.81</v>
      </c>
      <c r="D5" s="2">
        <f>IFERROR(__xludf.DUMMYFUNCTION("""COMPUTED_VALUE"""),45296.66666666667)</f>
        <v>45296.66667</v>
      </c>
      <c r="E5" s="1">
        <f>IFERROR(__xludf.DUMMYFUNCTION("""COMPUTED_VALUE"""),906.56)</f>
        <v>906.56</v>
      </c>
      <c r="G5" s="2">
        <f>IFERROR(__xludf.DUMMYFUNCTION("""COMPUTED_VALUE"""),45296.66666666667)</f>
        <v>45296.66667</v>
      </c>
      <c r="H5" s="1">
        <f>IFERROR(__xludf.DUMMYFUNCTION("""COMPUTED_VALUE"""),897.58)</f>
        <v>897.58</v>
      </c>
      <c r="J5" s="2">
        <f>IFERROR(__xludf.DUMMYFUNCTION("""COMPUTED_VALUE"""),45296.66666666667)</f>
        <v>45296.66667</v>
      </c>
      <c r="K5" s="1">
        <f>IFERROR(__xludf.DUMMYFUNCTION("""COMPUTED_VALUE"""),900.88)</f>
        <v>900.88</v>
      </c>
      <c r="M5" s="2">
        <f>IFERROR(__xludf.DUMMYFUNCTION("""COMPUTED_VALUE"""),45296.66666666667)</f>
        <v>45296.66667</v>
      </c>
      <c r="N5" s="1">
        <f>IFERROR(__xludf.DUMMYFUNCTION("""COMPUTED_VALUE"""),1.5569964E7)</f>
        <v>15569964</v>
      </c>
    </row>
    <row r="6">
      <c r="A6" s="2">
        <f>IFERROR(__xludf.DUMMYFUNCTION("""COMPUTED_VALUE"""),45299.66666666667)</f>
        <v>45299.66667</v>
      </c>
      <c r="B6" s="1">
        <f>IFERROR(__xludf.DUMMYFUNCTION("""COMPUTED_VALUE"""),903.75)</f>
        <v>903.75</v>
      </c>
      <c r="D6" s="2">
        <f>IFERROR(__xludf.DUMMYFUNCTION("""COMPUTED_VALUE"""),45299.66666666667)</f>
        <v>45299.66667</v>
      </c>
      <c r="E6" s="1">
        <f>IFERROR(__xludf.DUMMYFUNCTION("""COMPUTED_VALUE"""),920.43)</f>
        <v>920.43</v>
      </c>
      <c r="G6" s="2">
        <f>IFERROR(__xludf.DUMMYFUNCTION("""COMPUTED_VALUE"""),45299.66666666667)</f>
        <v>45299.66667</v>
      </c>
      <c r="H6" s="1">
        <f>IFERROR(__xludf.DUMMYFUNCTION("""COMPUTED_VALUE"""),903.75)</f>
        <v>903.75</v>
      </c>
      <c r="J6" s="2">
        <f>IFERROR(__xludf.DUMMYFUNCTION("""COMPUTED_VALUE"""),45299.66666666667)</f>
        <v>45299.66667</v>
      </c>
      <c r="K6" s="1">
        <f>IFERROR(__xludf.DUMMYFUNCTION("""COMPUTED_VALUE"""),919.97)</f>
        <v>919.97</v>
      </c>
      <c r="M6" s="2">
        <f>IFERROR(__xludf.DUMMYFUNCTION("""COMPUTED_VALUE"""),45299.66666666667)</f>
        <v>45299.66667</v>
      </c>
      <c r="N6" s="1">
        <f>IFERROR(__xludf.DUMMYFUNCTION("""COMPUTED_VALUE"""),1.5587551E7)</f>
        <v>15587551</v>
      </c>
    </row>
    <row r="7">
      <c r="A7" s="2">
        <f>IFERROR(__xludf.DUMMYFUNCTION("""COMPUTED_VALUE"""),45300.66666666667)</f>
        <v>45300.66667</v>
      </c>
      <c r="B7" s="1">
        <f>IFERROR(__xludf.DUMMYFUNCTION("""COMPUTED_VALUE"""),913.5)</f>
        <v>913.5</v>
      </c>
      <c r="D7" s="2">
        <f>IFERROR(__xludf.DUMMYFUNCTION("""COMPUTED_VALUE"""),45300.66666666667)</f>
        <v>45300.66667</v>
      </c>
      <c r="E7" s="1">
        <f>IFERROR(__xludf.DUMMYFUNCTION("""COMPUTED_VALUE"""),914.5)</f>
        <v>914.5</v>
      </c>
      <c r="G7" s="2">
        <f>IFERROR(__xludf.DUMMYFUNCTION("""COMPUTED_VALUE"""),45300.66666666667)</f>
        <v>45300.66667</v>
      </c>
      <c r="H7" s="1">
        <f>IFERROR(__xludf.DUMMYFUNCTION("""COMPUTED_VALUE"""),907.42)</f>
        <v>907.42</v>
      </c>
      <c r="J7" s="2">
        <f>IFERROR(__xludf.DUMMYFUNCTION("""COMPUTED_VALUE"""),45300.66666666667)</f>
        <v>45300.66667</v>
      </c>
      <c r="K7" s="1">
        <f>IFERROR(__xludf.DUMMYFUNCTION("""COMPUTED_VALUE"""),909.99)</f>
        <v>909.99</v>
      </c>
      <c r="M7" s="2">
        <f>IFERROR(__xludf.DUMMYFUNCTION("""COMPUTED_VALUE"""),45300.66666666667)</f>
        <v>45300.66667</v>
      </c>
      <c r="N7" s="1">
        <f>IFERROR(__xludf.DUMMYFUNCTION("""COMPUTED_VALUE"""),1.2549008E7)</f>
        <v>12549008</v>
      </c>
    </row>
    <row r="8">
      <c r="A8" s="2">
        <f>IFERROR(__xludf.DUMMYFUNCTION("""COMPUTED_VALUE"""),45301.66666666667)</f>
        <v>45301.66667</v>
      </c>
      <c r="B8" s="1">
        <f>IFERROR(__xludf.DUMMYFUNCTION("""COMPUTED_VALUE"""),911.33)</f>
        <v>911.33</v>
      </c>
      <c r="D8" s="2">
        <f>IFERROR(__xludf.DUMMYFUNCTION("""COMPUTED_VALUE"""),45301.66666666667)</f>
        <v>45301.66667</v>
      </c>
      <c r="E8" s="1">
        <f>IFERROR(__xludf.DUMMYFUNCTION("""COMPUTED_VALUE"""),916.08)</f>
        <v>916.08</v>
      </c>
      <c r="G8" s="2">
        <f>IFERROR(__xludf.DUMMYFUNCTION("""COMPUTED_VALUE"""),45301.66666666667)</f>
        <v>45301.66667</v>
      </c>
      <c r="H8" s="1">
        <f>IFERROR(__xludf.DUMMYFUNCTION("""COMPUTED_VALUE"""),906.9)</f>
        <v>906.9</v>
      </c>
      <c r="J8" s="2">
        <f>IFERROR(__xludf.DUMMYFUNCTION("""COMPUTED_VALUE"""),45301.66666666667)</f>
        <v>45301.66667</v>
      </c>
      <c r="K8" s="1">
        <f>IFERROR(__xludf.DUMMYFUNCTION("""COMPUTED_VALUE"""),913.09)</f>
        <v>913.09</v>
      </c>
      <c r="M8" s="2">
        <f>IFERROR(__xludf.DUMMYFUNCTION("""COMPUTED_VALUE"""),45301.66666666667)</f>
        <v>45301.66667</v>
      </c>
      <c r="N8" s="1">
        <f>IFERROR(__xludf.DUMMYFUNCTION("""COMPUTED_VALUE"""),1.1377202E7)</f>
        <v>11377202</v>
      </c>
    </row>
    <row r="9">
      <c r="A9" s="2">
        <f>IFERROR(__xludf.DUMMYFUNCTION("""COMPUTED_VALUE"""),45302.66666666667)</f>
        <v>45302.66667</v>
      </c>
      <c r="B9" s="1">
        <f>IFERROR(__xludf.DUMMYFUNCTION("""COMPUTED_VALUE"""),913.09)</f>
        <v>913.09</v>
      </c>
      <c r="D9" s="2">
        <f>IFERROR(__xludf.DUMMYFUNCTION("""COMPUTED_VALUE"""),45302.66666666667)</f>
        <v>45302.66667</v>
      </c>
      <c r="E9" s="1">
        <f>IFERROR(__xludf.DUMMYFUNCTION("""COMPUTED_VALUE"""),915.55)</f>
        <v>915.55</v>
      </c>
      <c r="G9" s="2">
        <f>IFERROR(__xludf.DUMMYFUNCTION("""COMPUTED_VALUE"""),45302.66666666667)</f>
        <v>45302.66667</v>
      </c>
      <c r="H9" s="1">
        <f>IFERROR(__xludf.DUMMYFUNCTION("""COMPUTED_VALUE"""),903.26)</f>
        <v>903.26</v>
      </c>
      <c r="J9" s="2">
        <f>IFERROR(__xludf.DUMMYFUNCTION("""COMPUTED_VALUE"""),45302.66666666667)</f>
        <v>45302.66667</v>
      </c>
      <c r="K9" s="1">
        <f>IFERROR(__xludf.DUMMYFUNCTION("""COMPUTED_VALUE"""),914.84)</f>
        <v>914.84</v>
      </c>
      <c r="M9" s="2">
        <f>IFERROR(__xludf.DUMMYFUNCTION("""COMPUTED_VALUE"""),45302.66666666667)</f>
        <v>45302.66667</v>
      </c>
      <c r="N9" s="1">
        <f>IFERROR(__xludf.DUMMYFUNCTION("""COMPUTED_VALUE"""),1.2695839E7)</f>
        <v>12695839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IFERROR(__xludf.DUMMYFUNCTION("""COMPUTED_VALUE"""),917.48)</f>
        <v>917.48</v>
      </c>
      <c r="D10" s="2">
        <f>IFERROR(__xludf.DUMMYFUNCTION("""COMPUTED_VALUE"""),45303.66666666667)</f>
        <v>45303.66667</v>
      </c>
      <c r="E10" s="1">
        <f>IFERROR(__xludf.DUMMYFUNCTION("""COMPUTED_VALUE"""),920.56)</f>
        <v>920.56</v>
      </c>
      <c r="G10" s="2">
        <f>IFERROR(__xludf.DUMMYFUNCTION("""COMPUTED_VALUE"""),45303.66666666667)</f>
        <v>45303.66667</v>
      </c>
      <c r="H10" s="1">
        <f>IFERROR(__xludf.DUMMYFUNCTION("""COMPUTED_VALUE"""),908.21)</f>
        <v>908.21</v>
      </c>
      <c r="J10" s="2">
        <f>IFERROR(__xludf.DUMMYFUNCTION("""COMPUTED_VALUE"""),45303.66666666667)</f>
        <v>45303.66667</v>
      </c>
      <c r="K10" s="1">
        <f>IFERROR(__xludf.DUMMYFUNCTION("""COMPUTED_VALUE"""),910.29)</f>
        <v>910.29</v>
      </c>
      <c r="M10" s="2">
        <f>IFERROR(__xludf.DUMMYFUNCTION("""COMPUTED_VALUE"""),45303.66666666667)</f>
        <v>45303.66667</v>
      </c>
      <c r="N10" s="1">
        <f>IFERROR(__xludf.DUMMYFUNCTION("""COMPUTED_VALUE"""),1.1605756E7)</f>
        <v>11605756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IFERROR(__xludf.DUMMYFUNCTION("""COMPUTED_VALUE"""),908.65)</f>
        <v>908.65</v>
      </c>
      <c r="D11" s="2">
        <f>IFERROR(__xludf.DUMMYFUNCTION("""COMPUTED_VALUE"""),45307.66666666667)</f>
        <v>45307.66667</v>
      </c>
      <c r="E11" s="1">
        <f>IFERROR(__xludf.DUMMYFUNCTION("""COMPUTED_VALUE"""),908.65)</f>
        <v>908.65</v>
      </c>
      <c r="G11" s="2">
        <f>IFERROR(__xludf.DUMMYFUNCTION("""COMPUTED_VALUE"""),45307.66666666667)</f>
        <v>45307.66667</v>
      </c>
      <c r="H11" s="1">
        <f>IFERROR(__xludf.DUMMYFUNCTION("""COMPUTED_VALUE"""),898.67)</f>
        <v>898.67</v>
      </c>
      <c r="J11" s="2">
        <f>IFERROR(__xludf.DUMMYFUNCTION("""COMPUTED_VALUE"""),45307.66666666667)</f>
        <v>45307.66667</v>
      </c>
      <c r="K11" s="1">
        <f>IFERROR(__xludf.DUMMYFUNCTION("""COMPUTED_VALUE"""),904.88)</f>
        <v>904.88</v>
      </c>
      <c r="M11" s="2">
        <f>IFERROR(__xludf.DUMMYFUNCTION("""COMPUTED_VALUE"""),45307.66666666667)</f>
        <v>45307.66667</v>
      </c>
      <c r="N11" s="1">
        <f>IFERROR(__xludf.DUMMYFUNCTION("""COMPUTED_VALUE"""),1.6475336E7)</f>
        <v>16475336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IFERROR(__xludf.DUMMYFUNCTION("""COMPUTED_VALUE"""),897.37)</f>
        <v>897.37</v>
      </c>
      <c r="D12" s="2">
        <f>IFERROR(__xludf.DUMMYFUNCTION("""COMPUTED_VALUE"""),45308.66666666667)</f>
        <v>45308.66667</v>
      </c>
      <c r="E12" s="1">
        <f>IFERROR(__xludf.DUMMYFUNCTION("""COMPUTED_VALUE"""),899.39)</f>
        <v>899.39</v>
      </c>
      <c r="G12" s="2">
        <f>IFERROR(__xludf.DUMMYFUNCTION("""COMPUTED_VALUE"""),45308.66666666667)</f>
        <v>45308.66667</v>
      </c>
      <c r="H12" s="1">
        <f>IFERROR(__xludf.DUMMYFUNCTION("""COMPUTED_VALUE"""),888.72)</f>
        <v>888.72</v>
      </c>
      <c r="J12" s="2">
        <f>IFERROR(__xludf.DUMMYFUNCTION("""COMPUTED_VALUE"""),45308.66666666667)</f>
        <v>45308.66667</v>
      </c>
      <c r="K12" s="1">
        <f>IFERROR(__xludf.DUMMYFUNCTION("""COMPUTED_VALUE"""),892.94)</f>
        <v>892.94</v>
      </c>
      <c r="M12" s="2">
        <f>IFERROR(__xludf.DUMMYFUNCTION("""COMPUTED_VALUE"""),45308.66666666667)</f>
        <v>45308.66667</v>
      </c>
      <c r="N12" s="1">
        <f>IFERROR(__xludf.DUMMYFUNCTION("""COMPUTED_VALUE"""),1.1966578E7)</f>
        <v>11966578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IFERROR(__xludf.DUMMYFUNCTION("""COMPUTED_VALUE"""),897.74)</f>
        <v>897.74</v>
      </c>
      <c r="D13" s="2">
        <f>IFERROR(__xludf.DUMMYFUNCTION("""COMPUTED_VALUE"""),45309.66666666667)</f>
        <v>45309.66667</v>
      </c>
      <c r="E13" s="1">
        <f>IFERROR(__xludf.DUMMYFUNCTION("""COMPUTED_VALUE"""),908.55)</f>
        <v>908.55</v>
      </c>
      <c r="G13" s="2">
        <f>IFERROR(__xludf.DUMMYFUNCTION("""COMPUTED_VALUE"""),45309.66666666667)</f>
        <v>45309.66667</v>
      </c>
      <c r="H13" s="1">
        <f>IFERROR(__xludf.DUMMYFUNCTION("""COMPUTED_VALUE"""),896.17)</f>
        <v>896.17</v>
      </c>
      <c r="J13" s="2">
        <f>IFERROR(__xludf.DUMMYFUNCTION("""COMPUTED_VALUE"""),45309.66666666667)</f>
        <v>45309.66667</v>
      </c>
      <c r="K13" s="1">
        <f>IFERROR(__xludf.DUMMYFUNCTION("""COMPUTED_VALUE"""),908.22)</f>
        <v>908.22</v>
      </c>
      <c r="M13" s="2">
        <f>IFERROR(__xludf.DUMMYFUNCTION("""COMPUTED_VALUE"""),45309.66666666667)</f>
        <v>45309.66667</v>
      </c>
      <c r="N13" s="1">
        <f>IFERROR(__xludf.DUMMYFUNCTION("""COMPUTED_VALUE"""),1.5516902E7)</f>
        <v>15516902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IFERROR(__xludf.DUMMYFUNCTION("""COMPUTED_VALUE"""),912.16)</f>
        <v>912.16</v>
      </c>
      <c r="D14" s="2">
        <f>IFERROR(__xludf.DUMMYFUNCTION("""COMPUTED_VALUE"""),45310.66666666667)</f>
        <v>45310.66667</v>
      </c>
      <c r="E14" s="1">
        <f>IFERROR(__xludf.DUMMYFUNCTION("""COMPUTED_VALUE"""),915.97)</f>
        <v>915.97</v>
      </c>
      <c r="G14" s="2">
        <f>IFERROR(__xludf.DUMMYFUNCTION("""COMPUTED_VALUE"""),45310.66666666667)</f>
        <v>45310.66667</v>
      </c>
      <c r="H14" s="1">
        <f>IFERROR(__xludf.DUMMYFUNCTION("""COMPUTED_VALUE"""),905.03)</f>
        <v>905.03</v>
      </c>
      <c r="J14" s="2">
        <f>IFERROR(__xludf.DUMMYFUNCTION("""COMPUTED_VALUE"""),45310.66666666667)</f>
        <v>45310.66667</v>
      </c>
      <c r="K14" s="1">
        <f>IFERROR(__xludf.DUMMYFUNCTION("""COMPUTED_VALUE"""),915.33)</f>
        <v>915.33</v>
      </c>
      <c r="M14" s="2">
        <f>IFERROR(__xludf.DUMMYFUNCTION("""COMPUTED_VALUE"""),45310.66666666667)</f>
        <v>45310.66667</v>
      </c>
      <c r="N14" s="1">
        <f>IFERROR(__xludf.DUMMYFUNCTION("""COMPUTED_VALUE"""),1.7146214E7)</f>
        <v>17146214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IFERROR(__xludf.DUMMYFUNCTION("""COMPUTED_VALUE"""),918.17)</f>
        <v>918.17</v>
      </c>
      <c r="D15" s="2">
        <f>IFERROR(__xludf.DUMMYFUNCTION("""COMPUTED_VALUE"""),45313.66666666667)</f>
        <v>45313.66667</v>
      </c>
      <c r="E15" s="1">
        <f>IFERROR(__xludf.DUMMYFUNCTION("""COMPUTED_VALUE"""),927.29)</f>
        <v>927.29</v>
      </c>
      <c r="G15" s="2">
        <f>IFERROR(__xludf.DUMMYFUNCTION("""COMPUTED_VALUE"""),45313.66666666667)</f>
        <v>45313.66667</v>
      </c>
      <c r="H15" s="1">
        <f>IFERROR(__xludf.DUMMYFUNCTION("""COMPUTED_VALUE"""),918.17)</f>
        <v>918.17</v>
      </c>
      <c r="J15" s="2">
        <f>IFERROR(__xludf.DUMMYFUNCTION("""COMPUTED_VALUE"""),45313.66666666667)</f>
        <v>45313.66667</v>
      </c>
      <c r="K15" s="1">
        <f>IFERROR(__xludf.DUMMYFUNCTION("""COMPUTED_VALUE"""),922.9)</f>
        <v>922.9</v>
      </c>
      <c r="M15" s="2">
        <f>IFERROR(__xludf.DUMMYFUNCTION("""COMPUTED_VALUE"""),45313.66666666667)</f>
        <v>45313.66667</v>
      </c>
      <c r="N15" s="1">
        <f>IFERROR(__xludf.DUMMYFUNCTION("""COMPUTED_VALUE"""),1.4698247E7)</f>
        <v>14698247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IFERROR(__xludf.DUMMYFUNCTION("""COMPUTED_VALUE"""),925.24)</f>
        <v>925.24</v>
      </c>
      <c r="D16" s="2">
        <f>IFERROR(__xludf.DUMMYFUNCTION("""COMPUTED_VALUE"""),45314.66666666667)</f>
        <v>45314.66667</v>
      </c>
      <c r="E16" s="1">
        <f>IFERROR(__xludf.DUMMYFUNCTION("""COMPUTED_VALUE"""),926.37)</f>
        <v>926.37</v>
      </c>
      <c r="G16" s="2">
        <f>IFERROR(__xludf.DUMMYFUNCTION("""COMPUTED_VALUE"""),45314.66666666667)</f>
        <v>45314.66667</v>
      </c>
      <c r="H16" s="1">
        <f>IFERROR(__xludf.DUMMYFUNCTION("""COMPUTED_VALUE"""),918.03)</f>
        <v>918.03</v>
      </c>
      <c r="J16" s="2">
        <f>IFERROR(__xludf.DUMMYFUNCTION("""COMPUTED_VALUE"""),45314.66666666667)</f>
        <v>45314.66667</v>
      </c>
      <c r="K16" s="1">
        <f>IFERROR(__xludf.DUMMYFUNCTION("""COMPUTED_VALUE"""),923.79)</f>
        <v>923.79</v>
      </c>
      <c r="M16" s="2">
        <f>IFERROR(__xludf.DUMMYFUNCTION("""COMPUTED_VALUE"""),45314.66666666667)</f>
        <v>45314.66667</v>
      </c>
      <c r="N16" s="1">
        <f>IFERROR(__xludf.DUMMYFUNCTION("""COMPUTED_VALUE"""),1.6289027E7)</f>
        <v>16289027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IFERROR(__xludf.DUMMYFUNCTION("""COMPUTED_VALUE"""),926.68)</f>
        <v>926.68</v>
      </c>
      <c r="D17" s="2">
        <f>IFERROR(__xludf.DUMMYFUNCTION("""COMPUTED_VALUE"""),45315.66666666667)</f>
        <v>45315.66667</v>
      </c>
      <c r="E17" s="1">
        <f>IFERROR(__xludf.DUMMYFUNCTION("""COMPUTED_VALUE"""),938.82)</f>
        <v>938.82</v>
      </c>
      <c r="G17" s="2">
        <f>IFERROR(__xludf.DUMMYFUNCTION("""COMPUTED_VALUE"""),45315.66666666667)</f>
        <v>45315.66667</v>
      </c>
      <c r="H17" s="1">
        <f>IFERROR(__xludf.DUMMYFUNCTION("""COMPUTED_VALUE"""),923.8)</f>
        <v>923.8</v>
      </c>
      <c r="J17" s="2">
        <f>IFERROR(__xludf.DUMMYFUNCTION("""COMPUTED_VALUE"""),45315.66666666667)</f>
        <v>45315.66667</v>
      </c>
      <c r="K17" s="1">
        <f>IFERROR(__xludf.DUMMYFUNCTION("""COMPUTED_VALUE"""),924.06)</f>
        <v>924.06</v>
      </c>
      <c r="M17" s="2">
        <f>IFERROR(__xludf.DUMMYFUNCTION("""COMPUTED_VALUE"""),45315.66666666667)</f>
        <v>45315.66667</v>
      </c>
      <c r="N17" s="1">
        <f>IFERROR(__xludf.DUMMYFUNCTION("""COMPUTED_VALUE"""),2.0082666E7)</f>
        <v>20082666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IFERROR(__xludf.DUMMYFUNCTION("""COMPUTED_VALUE"""),924.19)</f>
        <v>924.19</v>
      </c>
      <c r="D18" s="2">
        <f>IFERROR(__xludf.DUMMYFUNCTION("""COMPUTED_VALUE"""),45316.66666666667)</f>
        <v>45316.66667</v>
      </c>
      <c r="E18" s="1">
        <f>IFERROR(__xludf.DUMMYFUNCTION("""COMPUTED_VALUE"""),937.04)</f>
        <v>937.04</v>
      </c>
      <c r="G18" s="2">
        <f>IFERROR(__xludf.DUMMYFUNCTION("""COMPUTED_VALUE"""),45316.66666666667)</f>
        <v>45316.66667</v>
      </c>
      <c r="H18" s="1">
        <f>IFERROR(__xludf.DUMMYFUNCTION("""COMPUTED_VALUE"""),922.13)</f>
        <v>922.13</v>
      </c>
      <c r="J18" s="2">
        <f>IFERROR(__xludf.DUMMYFUNCTION("""COMPUTED_VALUE"""),45316.66666666667)</f>
        <v>45316.66667</v>
      </c>
      <c r="K18" s="1">
        <f>IFERROR(__xludf.DUMMYFUNCTION("""COMPUTED_VALUE"""),930.15)</f>
        <v>930.15</v>
      </c>
      <c r="M18" s="2">
        <f>IFERROR(__xludf.DUMMYFUNCTION("""COMPUTED_VALUE"""),45316.66666666667)</f>
        <v>45316.66667</v>
      </c>
      <c r="N18" s="1">
        <f>IFERROR(__xludf.DUMMYFUNCTION("""COMPUTED_VALUE"""),1.6674585E7)</f>
        <v>16674585</v>
      </c>
    </row>
    <row r="19">
      <c r="A19" s="2">
        <f>IFERROR(__xludf.DUMMYFUNCTION("""COMPUTED_VALUE"""),45317.66666666667)</f>
        <v>45317.66667</v>
      </c>
      <c r="B19" s="1">
        <f>IFERROR(__xludf.DUMMYFUNCTION("""COMPUTED_VALUE"""),931.5)</f>
        <v>931.5</v>
      </c>
      <c r="D19" s="2">
        <f>IFERROR(__xludf.DUMMYFUNCTION("""COMPUTED_VALUE"""),45317.66666666667)</f>
        <v>45317.66667</v>
      </c>
      <c r="E19" s="1">
        <f>IFERROR(__xludf.DUMMYFUNCTION("""COMPUTED_VALUE"""),933.49)</f>
        <v>933.49</v>
      </c>
      <c r="G19" s="2">
        <f>IFERROR(__xludf.DUMMYFUNCTION("""COMPUTED_VALUE"""),45317.66666666667)</f>
        <v>45317.66667</v>
      </c>
      <c r="H19" s="1">
        <f>IFERROR(__xludf.DUMMYFUNCTION("""COMPUTED_VALUE"""),924.85)</f>
        <v>924.85</v>
      </c>
      <c r="J19" s="2">
        <f>IFERROR(__xludf.DUMMYFUNCTION("""COMPUTED_VALUE"""),45317.66666666667)</f>
        <v>45317.66667</v>
      </c>
      <c r="K19" s="1">
        <f>IFERROR(__xludf.DUMMYFUNCTION("""COMPUTED_VALUE"""),925.88)</f>
        <v>925.88</v>
      </c>
      <c r="M19" s="2">
        <f>IFERROR(__xludf.DUMMYFUNCTION("""COMPUTED_VALUE"""),45317.66666666667)</f>
        <v>45317.66667</v>
      </c>
      <c r="N19" s="1">
        <f>IFERROR(__xludf.DUMMYFUNCTION("""COMPUTED_VALUE"""),1.3925968E7)</f>
        <v>13925968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IFERROR(__xludf.DUMMYFUNCTION("""COMPUTED_VALUE"""),923.19)</f>
        <v>923.19</v>
      </c>
      <c r="D20" s="2">
        <f>IFERROR(__xludf.DUMMYFUNCTION("""COMPUTED_VALUE"""),45320.66666666667)</f>
        <v>45320.66667</v>
      </c>
      <c r="E20" s="1">
        <f>IFERROR(__xludf.DUMMYFUNCTION("""COMPUTED_VALUE"""),938.63)</f>
        <v>938.63</v>
      </c>
      <c r="G20" s="2">
        <f>IFERROR(__xludf.DUMMYFUNCTION("""COMPUTED_VALUE"""),45320.66666666667)</f>
        <v>45320.66667</v>
      </c>
      <c r="H20" s="1">
        <f>IFERROR(__xludf.DUMMYFUNCTION("""COMPUTED_VALUE"""),921.9)</f>
        <v>921.9</v>
      </c>
      <c r="J20" s="2">
        <f>IFERROR(__xludf.DUMMYFUNCTION("""COMPUTED_VALUE"""),45320.66666666667)</f>
        <v>45320.66667</v>
      </c>
      <c r="K20" s="1">
        <f>IFERROR(__xludf.DUMMYFUNCTION("""COMPUTED_VALUE"""),938.62)</f>
        <v>938.62</v>
      </c>
      <c r="M20" s="2">
        <f>IFERROR(__xludf.DUMMYFUNCTION("""COMPUTED_VALUE"""),45320.66666666667)</f>
        <v>45320.66667</v>
      </c>
      <c r="N20" s="1">
        <f>IFERROR(__xludf.DUMMYFUNCTION("""COMPUTED_VALUE"""),1.5962809E7)</f>
        <v>15962809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IFERROR(__xludf.DUMMYFUNCTION("""COMPUTED_VALUE"""),942.39)</f>
        <v>942.39</v>
      </c>
      <c r="D21" s="2">
        <f>IFERROR(__xludf.DUMMYFUNCTION("""COMPUTED_VALUE"""),45321.66666666667)</f>
        <v>45321.66667</v>
      </c>
      <c r="E21" s="1">
        <f>IFERROR(__xludf.DUMMYFUNCTION("""COMPUTED_VALUE"""),955.41)</f>
        <v>955.41</v>
      </c>
      <c r="G21" s="2">
        <f>IFERROR(__xludf.DUMMYFUNCTION("""COMPUTED_VALUE"""),45321.66666666667)</f>
        <v>45321.66667</v>
      </c>
      <c r="H21" s="1">
        <f>IFERROR(__xludf.DUMMYFUNCTION("""COMPUTED_VALUE"""),942.39)</f>
        <v>942.39</v>
      </c>
      <c r="J21" s="2">
        <f>IFERROR(__xludf.DUMMYFUNCTION("""COMPUTED_VALUE"""),45321.66666666667)</f>
        <v>45321.66667</v>
      </c>
      <c r="K21" s="1">
        <f>IFERROR(__xludf.DUMMYFUNCTION("""COMPUTED_VALUE"""),949.24)</f>
        <v>949.24</v>
      </c>
      <c r="M21" s="2">
        <f>IFERROR(__xludf.DUMMYFUNCTION("""COMPUTED_VALUE"""),45321.66666666667)</f>
        <v>45321.66667</v>
      </c>
      <c r="N21" s="1">
        <f>IFERROR(__xludf.DUMMYFUNCTION("""COMPUTED_VALUE"""),2.4336296E7)</f>
        <v>24336296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IFERROR(__xludf.DUMMYFUNCTION("""COMPUTED_VALUE"""),947.4)</f>
        <v>947.4</v>
      </c>
      <c r="D22" s="2">
        <f>IFERROR(__xludf.DUMMYFUNCTION("""COMPUTED_VALUE"""),45322.66666666667)</f>
        <v>45322.66667</v>
      </c>
      <c r="E22" s="1">
        <f>IFERROR(__xludf.DUMMYFUNCTION("""COMPUTED_VALUE"""),947.4)</f>
        <v>947.4</v>
      </c>
      <c r="G22" s="2">
        <f>IFERROR(__xludf.DUMMYFUNCTION("""COMPUTED_VALUE"""),45322.66666666667)</f>
        <v>45322.66667</v>
      </c>
      <c r="H22" s="1">
        <f>IFERROR(__xludf.DUMMYFUNCTION("""COMPUTED_VALUE"""),926.61)</f>
        <v>926.61</v>
      </c>
      <c r="J22" s="2">
        <f>IFERROR(__xludf.DUMMYFUNCTION("""COMPUTED_VALUE"""),45322.66666666667)</f>
        <v>45322.66667</v>
      </c>
      <c r="K22" s="1">
        <f>IFERROR(__xludf.DUMMYFUNCTION("""COMPUTED_VALUE"""),926.99)</f>
        <v>926.99</v>
      </c>
      <c r="M22" s="2">
        <f>IFERROR(__xludf.DUMMYFUNCTION("""COMPUTED_VALUE"""),45322.66666666667)</f>
        <v>45322.66667</v>
      </c>
      <c r="N22" s="1">
        <f>IFERROR(__xludf.DUMMYFUNCTION("""COMPUTED_VALUE"""),2.0986212E7)</f>
        <v>20986212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IFERROR(__xludf.DUMMYFUNCTION("""COMPUTED_VALUE"""),927.6)</f>
        <v>927.6</v>
      </c>
      <c r="D23" s="2">
        <f>IFERROR(__xludf.DUMMYFUNCTION("""COMPUTED_VALUE"""),45323.66666666667)</f>
        <v>45323.66667</v>
      </c>
      <c r="E23" s="1">
        <f>IFERROR(__xludf.DUMMYFUNCTION("""COMPUTED_VALUE"""),937.91)</f>
        <v>937.91</v>
      </c>
      <c r="G23" s="2">
        <f>IFERROR(__xludf.DUMMYFUNCTION("""COMPUTED_VALUE"""),45323.66666666667)</f>
        <v>45323.66667</v>
      </c>
      <c r="H23" s="1">
        <f>IFERROR(__xludf.DUMMYFUNCTION("""COMPUTED_VALUE"""),922.97)</f>
        <v>922.97</v>
      </c>
      <c r="J23" s="2">
        <f>IFERROR(__xludf.DUMMYFUNCTION("""COMPUTED_VALUE"""),45323.66666666667)</f>
        <v>45323.66667</v>
      </c>
      <c r="K23" s="1">
        <f>IFERROR(__xludf.DUMMYFUNCTION("""COMPUTED_VALUE"""),937.86)</f>
        <v>937.86</v>
      </c>
      <c r="M23" s="2">
        <f>IFERROR(__xludf.DUMMYFUNCTION("""COMPUTED_VALUE"""),45323.66666666667)</f>
        <v>45323.66667</v>
      </c>
      <c r="N23" s="1">
        <f>IFERROR(__xludf.DUMMYFUNCTION("""COMPUTED_VALUE"""),1.4250372E7)</f>
        <v>14250372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IFERROR(__xludf.DUMMYFUNCTION("""COMPUTED_VALUE"""),933.5)</f>
        <v>933.5</v>
      </c>
      <c r="D24" s="2">
        <f>IFERROR(__xludf.DUMMYFUNCTION("""COMPUTED_VALUE"""),45324.66666666667)</f>
        <v>45324.66667</v>
      </c>
      <c r="E24" s="1">
        <f>IFERROR(__xludf.DUMMYFUNCTION("""COMPUTED_VALUE"""),949.98)</f>
        <v>949.98</v>
      </c>
      <c r="G24" s="2">
        <f>IFERROR(__xludf.DUMMYFUNCTION("""COMPUTED_VALUE"""),45324.66666666667)</f>
        <v>45324.66667</v>
      </c>
      <c r="H24" s="1">
        <f>IFERROR(__xludf.DUMMYFUNCTION("""COMPUTED_VALUE"""),932.44)</f>
        <v>932.44</v>
      </c>
      <c r="J24" s="2">
        <f>IFERROR(__xludf.DUMMYFUNCTION("""COMPUTED_VALUE"""),45324.66666666667)</f>
        <v>45324.66667</v>
      </c>
      <c r="K24" s="1">
        <f>IFERROR(__xludf.DUMMYFUNCTION("""COMPUTED_VALUE"""),946.04)</f>
        <v>946.04</v>
      </c>
      <c r="M24" s="2">
        <f>IFERROR(__xludf.DUMMYFUNCTION("""COMPUTED_VALUE"""),45324.66666666667)</f>
        <v>45324.66667</v>
      </c>
      <c r="N24" s="1">
        <f>IFERROR(__xludf.DUMMYFUNCTION("""COMPUTED_VALUE"""),1.3574724E7)</f>
        <v>13574724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IFERROR(__xludf.DUMMYFUNCTION("""COMPUTED_VALUE"""),943.48)</f>
        <v>943.48</v>
      </c>
      <c r="D25" s="2">
        <f>IFERROR(__xludf.DUMMYFUNCTION("""COMPUTED_VALUE"""),45327.66666666667)</f>
        <v>45327.66667</v>
      </c>
      <c r="E25" s="1">
        <f>IFERROR(__xludf.DUMMYFUNCTION("""COMPUTED_VALUE"""),943.48)</f>
        <v>943.48</v>
      </c>
      <c r="G25" s="2">
        <f>IFERROR(__xludf.DUMMYFUNCTION("""COMPUTED_VALUE"""),45327.66666666667)</f>
        <v>45327.66667</v>
      </c>
      <c r="H25" s="1">
        <f>IFERROR(__xludf.DUMMYFUNCTION("""COMPUTED_VALUE"""),929.27)</f>
        <v>929.27</v>
      </c>
      <c r="J25" s="2">
        <f>IFERROR(__xludf.DUMMYFUNCTION("""COMPUTED_VALUE"""),45327.66666666667)</f>
        <v>45327.66667</v>
      </c>
      <c r="K25" s="1">
        <f>IFERROR(__xludf.DUMMYFUNCTION("""COMPUTED_VALUE"""),937.11)</f>
        <v>937.11</v>
      </c>
      <c r="M25" s="2">
        <f>IFERROR(__xludf.DUMMYFUNCTION("""COMPUTED_VALUE"""),45327.66666666667)</f>
        <v>45327.66667</v>
      </c>
      <c r="N25" s="1">
        <f>IFERROR(__xludf.DUMMYFUNCTION("""COMPUTED_VALUE"""),2.1922271E7)</f>
        <v>21922271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IFERROR(__xludf.DUMMYFUNCTION("""COMPUTED_VALUE"""),943.46)</f>
        <v>943.46</v>
      </c>
      <c r="D26" s="2">
        <f>IFERROR(__xludf.DUMMYFUNCTION("""COMPUTED_VALUE"""),45328.66666666667)</f>
        <v>45328.66667</v>
      </c>
      <c r="E26" s="1">
        <f>IFERROR(__xludf.DUMMYFUNCTION("""COMPUTED_VALUE"""),948.02)</f>
        <v>948.02</v>
      </c>
      <c r="G26" s="2">
        <f>IFERROR(__xludf.DUMMYFUNCTION("""COMPUTED_VALUE"""),45328.66666666667)</f>
        <v>45328.66667</v>
      </c>
      <c r="H26" s="1">
        <f>IFERROR(__xludf.DUMMYFUNCTION("""COMPUTED_VALUE"""),940.97)</f>
        <v>940.97</v>
      </c>
      <c r="J26" s="2">
        <f>IFERROR(__xludf.DUMMYFUNCTION("""COMPUTED_VALUE"""),45328.66666666667)</f>
        <v>45328.66667</v>
      </c>
      <c r="K26" s="1">
        <f>IFERROR(__xludf.DUMMYFUNCTION("""COMPUTED_VALUE"""),945.42)</f>
        <v>945.42</v>
      </c>
      <c r="M26" s="2">
        <f>IFERROR(__xludf.DUMMYFUNCTION("""COMPUTED_VALUE"""),45328.66666666667)</f>
        <v>45328.66667</v>
      </c>
      <c r="N26" s="1">
        <f>IFERROR(__xludf.DUMMYFUNCTION("""COMPUTED_VALUE"""),2.4981135E7)</f>
        <v>24981135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IFERROR(__xludf.DUMMYFUNCTION("""COMPUTED_VALUE"""),948.54)</f>
        <v>948.54</v>
      </c>
      <c r="D27" s="2">
        <f>IFERROR(__xludf.DUMMYFUNCTION("""COMPUTED_VALUE"""),45329.66666666667)</f>
        <v>45329.66667</v>
      </c>
      <c r="E27" s="1">
        <f>IFERROR(__xludf.DUMMYFUNCTION("""COMPUTED_VALUE"""),956.49)</f>
        <v>956.49</v>
      </c>
      <c r="G27" s="2">
        <f>IFERROR(__xludf.DUMMYFUNCTION("""COMPUTED_VALUE"""),45329.66666666667)</f>
        <v>45329.66667</v>
      </c>
      <c r="H27" s="1">
        <f>IFERROR(__xludf.DUMMYFUNCTION("""COMPUTED_VALUE"""),946.29)</f>
        <v>946.29</v>
      </c>
      <c r="J27" s="2">
        <f>IFERROR(__xludf.DUMMYFUNCTION("""COMPUTED_VALUE"""),45329.66666666667)</f>
        <v>45329.66667</v>
      </c>
      <c r="K27" s="1">
        <f>IFERROR(__xludf.DUMMYFUNCTION("""COMPUTED_VALUE"""),954.79)</f>
        <v>954.79</v>
      </c>
      <c r="M27" s="2">
        <f>IFERROR(__xludf.DUMMYFUNCTION("""COMPUTED_VALUE"""),45329.66666666667)</f>
        <v>45329.66667</v>
      </c>
      <c r="N27" s="1">
        <f>IFERROR(__xludf.DUMMYFUNCTION("""COMPUTED_VALUE"""),1.946051E7)</f>
        <v>19460510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IFERROR(__xludf.DUMMYFUNCTION("""COMPUTED_VALUE"""),954.8)</f>
        <v>954.8</v>
      </c>
      <c r="D28" s="2">
        <f>IFERROR(__xludf.DUMMYFUNCTION("""COMPUTED_VALUE"""),45330.66666666667)</f>
        <v>45330.66667</v>
      </c>
      <c r="E28" s="1">
        <f>IFERROR(__xludf.DUMMYFUNCTION("""COMPUTED_VALUE"""),962.04)</f>
        <v>962.04</v>
      </c>
      <c r="G28" s="2">
        <f>IFERROR(__xludf.DUMMYFUNCTION("""COMPUTED_VALUE"""),45330.66666666667)</f>
        <v>45330.66667</v>
      </c>
      <c r="H28" s="1">
        <f>IFERROR(__xludf.DUMMYFUNCTION("""COMPUTED_VALUE"""),952.64)</f>
        <v>952.64</v>
      </c>
      <c r="J28" s="2">
        <f>IFERROR(__xludf.DUMMYFUNCTION("""COMPUTED_VALUE"""),45330.66666666667)</f>
        <v>45330.66667</v>
      </c>
      <c r="K28" s="1">
        <f>IFERROR(__xludf.DUMMYFUNCTION("""COMPUTED_VALUE"""),959.87)</f>
        <v>959.87</v>
      </c>
      <c r="M28" s="2">
        <f>IFERROR(__xludf.DUMMYFUNCTION("""COMPUTED_VALUE"""),45330.66666666667)</f>
        <v>45330.66667</v>
      </c>
      <c r="N28" s="1">
        <f>IFERROR(__xludf.DUMMYFUNCTION("""COMPUTED_VALUE"""),1.6263549E7)</f>
        <v>16263549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IFERROR(__xludf.DUMMYFUNCTION("""COMPUTED_VALUE"""),960.81)</f>
        <v>960.81</v>
      </c>
      <c r="D29" s="2">
        <f>IFERROR(__xludf.DUMMYFUNCTION("""COMPUTED_VALUE"""),45331.66666666667)</f>
        <v>45331.66667</v>
      </c>
      <c r="E29" s="1">
        <f>IFERROR(__xludf.DUMMYFUNCTION("""COMPUTED_VALUE"""),968.42)</f>
        <v>968.42</v>
      </c>
      <c r="G29" s="2">
        <f>IFERROR(__xludf.DUMMYFUNCTION("""COMPUTED_VALUE"""),45331.66666666667)</f>
        <v>45331.66667</v>
      </c>
      <c r="H29" s="1">
        <f>IFERROR(__xludf.DUMMYFUNCTION("""COMPUTED_VALUE"""),959.38)</f>
        <v>959.38</v>
      </c>
      <c r="J29" s="2">
        <f>IFERROR(__xludf.DUMMYFUNCTION("""COMPUTED_VALUE"""),45331.66666666667)</f>
        <v>45331.66667</v>
      </c>
      <c r="K29" s="1">
        <f>IFERROR(__xludf.DUMMYFUNCTION("""COMPUTED_VALUE"""),967.53)</f>
        <v>967.53</v>
      </c>
      <c r="M29" s="2">
        <f>IFERROR(__xludf.DUMMYFUNCTION("""COMPUTED_VALUE"""),45331.66666666667)</f>
        <v>45331.66667</v>
      </c>
      <c r="N29" s="1">
        <f>IFERROR(__xludf.DUMMYFUNCTION("""COMPUTED_VALUE"""),1.5678527E7)</f>
        <v>15678527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IFERROR(__xludf.DUMMYFUNCTION("""COMPUTED_VALUE"""),963.49)</f>
        <v>963.49</v>
      </c>
      <c r="D30" s="2">
        <f>IFERROR(__xludf.DUMMYFUNCTION("""COMPUTED_VALUE"""),45334.66666666667)</f>
        <v>45334.66667</v>
      </c>
      <c r="E30" s="1">
        <f>IFERROR(__xludf.DUMMYFUNCTION("""COMPUTED_VALUE"""),975.53)</f>
        <v>975.53</v>
      </c>
      <c r="G30" s="2">
        <f>IFERROR(__xludf.DUMMYFUNCTION("""COMPUTED_VALUE"""),45334.66666666667)</f>
        <v>45334.66667</v>
      </c>
      <c r="H30" s="1">
        <f>IFERROR(__xludf.DUMMYFUNCTION("""COMPUTED_VALUE"""),963.1)</f>
        <v>963.1</v>
      </c>
      <c r="J30" s="2">
        <f>IFERROR(__xludf.DUMMYFUNCTION("""COMPUTED_VALUE"""),45334.66666666667)</f>
        <v>45334.66667</v>
      </c>
      <c r="K30" s="1">
        <f>IFERROR(__xludf.DUMMYFUNCTION("""COMPUTED_VALUE"""),968.12)</f>
        <v>968.12</v>
      </c>
      <c r="M30" s="2">
        <f>IFERROR(__xludf.DUMMYFUNCTION("""COMPUTED_VALUE"""),45334.66666666667)</f>
        <v>45334.66667</v>
      </c>
      <c r="N30" s="1">
        <f>IFERROR(__xludf.DUMMYFUNCTION("""COMPUTED_VALUE"""),1.910137E7)</f>
        <v>19101370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IFERROR(__xludf.DUMMYFUNCTION("""COMPUTED_VALUE"""),957.87)</f>
        <v>957.87</v>
      </c>
      <c r="D31" s="2">
        <f>IFERROR(__xludf.DUMMYFUNCTION("""COMPUTED_VALUE"""),45335.66666666667)</f>
        <v>45335.66667</v>
      </c>
      <c r="E31" s="1">
        <f>IFERROR(__xludf.DUMMYFUNCTION("""COMPUTED_VALUE"""),957.87)</f>
        <v>957.87</v>
      </c>
      <c r="G31" s="2">
        <f>IFERROR(__xludf.DUMMYFUNCTION("""COMPUTED_VALUE"""),45335.66666666667)</f>
        <v>45335.66667</v>
      </c>
      <c r="H31" s="1">
        <f>IFERROR(__xludf.DUMMYFUNCTION("""COMPUTED_VALUE"""),935.94)</f>
        <v>935.94</v>
      </c>
      <c r="J31" s="2">
        <f>IFERROR(__xludf.DUMMYFUNCTION("""COMPUTED_VALUE"""),45335.66666666667)</f>
        <v>45335.66667</v>
      </c>
      <c r="K31" s="1">
        <f>IFERROR(__xludf.DUMMYFUNCTION("""COMPUTED_VALUE"""),943.08)</f>
        <v>943.08</v>
      </c>
      <c r="M31" s="2">
        <f>IFERROR(__xludf.DUMMYFUNCTION("""COMPUTED_VALUE"""),45335.66666666667)</f>
        <v>45335.66667</v>
      </c>
      <c r="N31" s="1">
        <f>IFERROR(__xludf.DUMMYFUNCTION("""COMPUTED_VALUE"""),2.1722809E7)</f>
        <v>21722809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IFERROR(__xludf.DUMMYFUNCTION("""COMPUTED_VALUE"""),949.87)</f>
        <v>949.87</v>
      </c>
      <c r="D32" s="2">
        <f>IFERROR(__xludf.DUMMYFUNCTION("""COMPUTED_VALUE"""),45336.66666666667)</f>
        <v>45336.66667</v>
      </c>
      <c r="E32" s="1">
        <f>IFERROR(__xludf.DUMMYFUNCTION("""COMPUTED_VALUE"""),959.76)</f>
        <v>959.76</v>
      </c>
      <c r="G32" s="2">
        <f>IFERROR(__xludf.DUMMYFUNCTION("""COMPUTED_VALUE"""),45336.66666666667)</f>
        <v>45336.66667</v>
      </c>
      <c r="H32" s="1">
        <f>IFERROR(__xludf.DUMMYFUNCTION("""COMPUTED_VALUE"""),949.87)</f>
        <v>949.87</v>
      </c>
      <c r="J32" s="2">
        <f>IFERROR(__xludf.DUMMYFUNCTION("""COMPUTED_VALUE"""),45336.66666666667)</f>
        <v>45336.66667</v>
      </c>
      <c r="K32" s="1">
        <f>IFERROR(__xludf.DUMMYFUNCTION("""COMPUTED_VALUE"""),958.93)</f>
        <v>958.93</v>
      </c>
      <c r="M32" s="2">
        <f>IFERROR(__xludf.DUMMYFUNCTION("""COMPUTED_VALUE"""),45336.66666666667)</f>
        <v>45336.66667</v>
      </c>
      <c r="N32" s="1">
        <f>IFERROR(__xludf.DUMMYFUNCTION("""COMPUTED_VALUE"""),1.9637453E7)</f>
        <v>19637453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IFERROR(__xludf.DUMMYFUNCTION("""COMPUTED_VALUE"""),965.9)</f>
        <v>965.9</v>
      </c>
      <c r="D33" s="2">
        <f>IFERROR(__xludf.DUMMYFUNCTION("""COMPUTED_VALUE"""),45337.66666666667)</f>
        <v>45337.66667</v>
      </c>
      <c r="E33" s="1">
        <f>IFERROR(__xludf.DUMMYFUNCTION("""COMPUTED_VALUE"""),981.36)</f>
        <v>981.36</v>
      </c>
      <c r="G33" s="2">
        <f>IFERROR(__xludf.DUMMYFUNCTION("""COMPUTED_VALUE"""),45337.66666666667)</f>
        <v>45337.66667</v>
      </c>
      <c r="H33" s="1">
        <f>IFERROR(__xludf.DUMMYFUNCTION("""COMPUTED_VALUE"""),965.9)</f>
        <v>965.9</v>
      </c>
      <c r="J33" s="2">
        <f>IFERROR(__xludf.DUMMYFUNCTION("""COMPUTED_VALUE"""),45337.66666666667)</f>
        <v>45337.66667</v>
      </c>
      <c r="K33" s="1">
        <f>IFERROR(__xludf.DUMMYFUNCTION("""COMPUTED_VALUE"""),978.66)</f>
        <v>978.66</v>
      </c>
      <c r="M33" s="2">
        <f>IFERROR(__xludf.DUMMYFUNCTION("""COMPUTED_VALUE"""),45337.66666666667)</f>
        <v>45337.66667</v>
      </c>
      <c r="N33" s="1">
        <f>IFERROR(__xludf.DUMMYFUNCTION("""COMPUTED_VALUE"""),2.0194961E7)</f>
        <v>20194961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IFERROR(__xludf.DUMMYFUNCTION("""COMPUTED_VALUE"""),978.17)</f>
        <v>978.17</v>
      </c>
      <c r="D34" s="2">
        <f>IFERROR(__xludf.DUMMYFUNCTION("""COMPUTED_VALUE"""),45338.66666666667)</f>
        <v>45338.66667</v>
      </c>
      <c r="E34" s="1">
        <f>IFERROR(__xludf.DUMMYFUNCTION("""COMPUTED_VALUE"""),984.69)</f>
        <v>984.69</v>
      </c>
      <c r="G34" s="2">
        <f>IFERROR(__xludf.DUMMYFUNCTION("""COMPUTED_VALUE"""),45338.66666666667)</f>
        <v>45338.66667</v>
      </c>
      <c r="H34" s="1">
        <f>IFERROR(__xludf.DUMMYFUNCTION("""COMPUTED_VALUE"""),972.95)</f>
        <v>972.95</v>
      </c>
      <c r="J34" s="2">
        <f>IFERROR(__xludf.DUMMYFUNCTION("""COMPUTED_VALUE"""),45338.66666666667)</f>
        <v>45338.66667</v>
      </c>
      <c r="K34" s="1">
        <f>IFERROR(__xludf.DUMMYFUNCTION("""COMPUTED_VALUE"""),977.37)</f>
        <v>977.37</v>
      </c>
      <c r="M34" s="2">
        <f>IFERROR(__xludf.DUMMYFUNCTION("""COMPUTED_VALUE"""),45338.66666666667)</f>
        <v>45338.66667</v>
      </c>
      <c r="N34" s="1">
        <f>IFERROR(__xludf.DUMMYFUNCTION("""COMPUTED_VALUE"""),1.9518057E7)</f>
        <v>19518057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IFERROR(__xludf.DUMMYFUNCTION("""COMPUTED_VALUE"""),967.48)</f>
        <v>967.48</v>
      </c>
      <c r="D35" s="2">
        <f>IFERROR(__xludf.DUMMYFUNCTION("""COMPUTED_VALUE"""),45342.66666666667)</f>
        <v>45342.66667</v>
      </c>
      <c r="E35" s="1">
        <f>IFERROR(__xludf.DUMMYFUNCTION("""COMPUTED_VALUE"""),974.0)</f>
        <v>974</v>
      </c>
      <c r="G35" s="2">
        <f>IFERROR(__xludf.DUMMYFUNCTION("""COMPUTED_VALUE"""),45342.66666666667)</f>
        <v>45342.66667</v>
      </c>
      <c r="H35" s="1">
        <f>IFERROR(__xludf.DUMMYFUNCTION("""COMPUTED_VALUE"""),964.97)</f>
        <v>964.97</v>
      </c>
      <c r="J35" s="2">
        <f>IFERROR(__xludf.DUMMYFUNCTION("""COMPUTED_VALUE"""),45342.66666666667)</f>
        <v>45342.66667</v>
      </c>
      <c r="K35" s="1">
        <f>IFERROR(__xludf.DUMMYFUNCTION("""COMPUTED_VALUE"""),972.8)</f>
        <v>972.8</v>
      </c>
      <c r="M35" s="2">
        <f>IFERROR(__xludf.DUMMYFUNCTION("""COMPUTED_VALUE"""),45342.66666666667)</f>
        <v>45342.66667</v>
      </c>
      <c r="N35" s="1">
        <f>IFERROR(__xludf.DUMMYFUNCTION("""COMPUTED_VALUE"""),2.1746641E7)</f>
        <v>21746641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IFERROR(__xludf.DUMMYFUNCTION("""COMPUTED_VALUE"""),970.56)</f>
        <v>970.56</v>
      </c>
      <c r="D36" s="2">
        <f>IFERROR(__xludf.DUMMYFUNCTION("""COMPUTED_VALUE"""),45343.66666666667)</f>
        <v>45343.66667</v>
      </c>
      <c r="E36" s="1">
        <f>IFERROR(__xludf.DUMMYFUNCTION("""COMPUTED_VALUE"""),971.18)</f>
        <v>971.18</v>
      </c>
      <c r="G36" s="2">
        <f>IFERROR(__xludf.DUMMYFUNCTION("""COMPUTED_VALUE"""),45343.66666666667)</f>
        <v>45343.66667</v>
      </c>
      <c r="H36" s="1">
        <f>IFERROR(__xludf.DUMMYFUNCTION("""COMPUTED_VALUE"""),954.95)</f>
        <v>954.95</v>
      </c>
      <c r="J36" s="2">
        <f>IFERROR(__xludf.DUMMYFUNCTION("""COMPUTED_VALUE"""),45343.66666666667)</f>
        <v>45343.66667</v>
      </c>
      <c r="K36" s="1">
        <f>IFERROR(__xludf.DUMMYFUNCTION("""COMPUTED_VALUE"""),965.07)</f>
        <v>965.07</v>
      </c>
      <c r="M36" s="2">
        <f>IFERROR(__xludf.DUMMYFUNCTION("""COMPUTED_VALUE"""),45343.66666666667)</f>
        <v>45343.66667</v>
      </c>
      <c r="N36" s="1">
        <f>IFERROR(__xludf.DUMMYFUNCTION("""COMPUTED_VALUE"""),1.9486865E7)</f>
        <v>19486865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IFERROR(__xludf.DUMMYFUNCTION("""COMPUTED_VALUE"""),973.5)</f>
        <v>973.5</v>
      </c>
      <c r="D37" s="2">
        <f>IFERROR(__xludf.DUMMYFUNCTION("""COMPUTED_VALUE"""),45344.66666666667)</f>
        <v>45344.66667</v>
      </c>
      <c r="E37" s="1">
        <f>IFERROR(__xludf.DUMMYFUNCTION("""COMPUTED_VALUE"""),985.81)</f>
        <v>985.81</v>
      </c>
      <c r="G37" s="2">
        <f>IFERROR(__xludf.DUMMYFUNCTION("""COMPUTED_VALUE"""),45344.66666666667)</f>
        <v>45344.66667</v>
      </c>
      <c r="H37" s="1">
        <f>IFERROR(__xludf.DUMMYFUNCTION("""COMPUTED_VALUE"""),971.69)</f>
        <v>971.69</v>
      </c>
      <c r="J37" s="2">
        <f>IFERROR(__xludf.DUMMYFUNCTION("""COMPUTED_VALUE"""),45344.66666666667)</f>
        <v>45344.66667</v>
      </c>
      <c r="K37" s="1">
        <f>IFERROR(__xludf.DUMMYFUNCTION("""COMPUTED_VALUE"""),983.64)</f>
        <v>983.64</v>
      </c>
      <c r="M37" s="2">
        <f>IFERROR(__xludf.DUMMYFUNCTION("""COMPUTED_VALUE"""),45344.66666666667)</f>
        <v>45344.66667</v>
      </c>
      <c r="N37" s="1">
        <f>IFERROR(__xludf.DUMMYFUNCTION("""COMPUTED_VALUE"""),2.0081859E7)</f>
        <v>20081859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IFERROR(__xludf.DUMMYFUNCTION("""COMPUTED_VALUE"""),984.71)</f>
        <v>984.71</v>
      </c>
      <c r="D38" s="2">
        <f>IFERROR(__xludf.DUMMYFUNCTION("""COMPUTED_VALUE"""),45345.66666666667)</f>
        <v>45345.66667</v>
      </c>
      <c r="E38" s="1">
        <f>IFERROR(__xludf.DUMMYFUNCTION("""COMPUTED_VALUE"""),987.69)</f>
        <v>987.69</v>
      </c>
      <c r="G38" s="2">
        <f>IFERROR(__xludf.DUMMYFUNCTION("""COMPUTED_VALUE"""),45345.66666666667)</f>
        <v>45345.66667</v>
      </c>
      <c r="H38" s="1">
        <f>IFERROR(__xludf.DUMMYFUNCTION("""COMPUTED_VALUE"""),979.46)</f>
        <v>979.46</v>
      </c>
      <c r="J38" s="2">
        <f>IFERROR(__xludf.DUMMYFUNCTION("""COMPUTED_VALUE"""),45345.66666666667)</f>
        <v>45345.66667</v>
      </c>
      <c r="K38" s="1">
        <f>IFERROR(__xludf.DUMMYFUNCTION("""COMPUTED_VALUE"""),984.39)</f>
        <v>984.39</v>
      </c>
      <c r="M38" s="2">
        <f>IFERROR(__xludf.DUMMYFUNCTION("""COMPUTED_VALUE"""),45345.66666666667)</f>
        <v>45345.66667</v>
      </c>
      <c r="N38" s="1">
        <f>IFERROR(__xludf.DUMMYFUNCTION("""COMPUTED_VALUE"""),1.3233732E7)</f>
        <v>13233732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IFERROR(__xludf.DUMMYFUNCTION("""COMPUTED_VALUE"""),983.95)</f>
        <v>983.95</v>
      </c>
      <c r="D39" s="2">
        <f>IFERROR(__xludf.DUMMYFUNCTION("""COMPUTED_VALUE"""),45348.66666666667)</f>
        <v>45348.66667</v>
      </c>
      <c r="E39" s="1">
        <f>IFERROR(__xludf.DUMMYFUNCTION("""COMPUTED_VALUE"""),989.33)</f>
        <v>989.33</v>
      </c>
      <c r="G39" s="2">
        <f>IFERROR(__xludf.DUMMYFUNCTION("""COMPUTED_VALUE"""),45348.66666666667)</f>
        <v>45348.66667</v>
      </c>
      <c r="H39" s="1">
        <f>IFERROR(__xludf.DUMMYFUNCTION("""COMPUTED_VALUE"""),981.41)</f>
        <v>981.41</v>
      </c>
      <c r="J39" s="2">
        <f>IFERROR(__xludf.DUMMYFUNCTION("""COMPUTED_VALUE"""),45348.66666666667)</f>
        <v>45348.66667</v>
      </c>
      <c r="K39" s="1">
        <f>IFERROR(__xludf.DUMMYFUNCTION("""COMPUTED_VALUE"""),986.0)</f>
        <v>986</v>
      </c>
      <c r="M39" s="2">
        <f>IFERROR(__xludf.DUMMYFUNCTION("""COMPUTED_VALUE"""),45348.66666666667)</f>
        <v>45348.66667</v>
      </c>
      <c r="N39" s="1">
        <f>IFERROR(__xludf.DUMMYFUNCTION("""COMPUTED_VALUE"""),1.5437111E7)</f>
        <v>15437111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IFERROR(__xludf.DUMMYFUNCTION("""COMPUTED_VALUE"""),987.11)</f>
        <v>987.11</v>
      </c>
      <c r="D40" s="2">
        <f>IFERROR(__xludf.DUMMYFUNCTION("""COMPUTED_VALUE"""),45349.66666666667)</f>
        <v>45349.66667</v>
      </c>
      <c r="E40" s="1">
        <f>IFERROR(__xludf.DUMMYFUNCTION("""COMPUTED_VALUE"""),989.14)</f>
        <v>989.14</v>
      </c>
      <c r="G40" s="2">
        <f>IFERROR(__xludf.DUMMYFUNCTION("""COMPUTED_VALUE"""),45349.66666666667)</f>
        <v>45349.66667</v>
      </c>
      <c r="H40" s="1">
        <f>IFERROR(__xludf.DUMMYFUNCTION("""COMPUTED_VALUE"""),981.73)</f>
        <v>981.73</v>
      </c>
      <c r="J40" s="2">
        <f>IFERROR(__xludf.DUMMYFUNCTION("""COMPUTED_VALUE"""),45349.66666666667)</f>
        <v>45349.66667</v>
      </c>
      <c r="K40" s="1">
        <f>IFERROR(__xludf.DUMMYFUNCTION("""COMPUTED_VALUE"""),984.11)</f>
        <v>984.11</v>
      </c>
      <c r="M40" s="2">
        <f>IFERROR(__xludf.DUMMYFUNCTION("""COMPUTED_VALUE"""),45349.66666666667)</f>
        <v>45349.66667</v>
      </c>
      <c r="N40" s="1">
        <f>IFERROR(__xludf.DUMMYFUNCTION("""COMPUTED_VALUE"""),1.1420739E7)</f>
        <v>11420739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IFERROR(__xludf.DUMMYFUNCTION("""COMPUTED_VALUE"""),979.9)</f>
        <v>979.9</v>
      </c>
      <c r="D41" s="2">
        <f>IFERROR(__xludf.DUMMYFUNCTION("""COMPUTED_VALUE"""),45350.66666666667)</f>
        <v>45350.66667</v>
      </c>
      <c r="E41" s="1">
        <f>IFERROR(__xludf.DUMMYFUNCTION("""COMPUTED_VALUE"""),985.15)</f>
        <v>985.15</v>
      </c>
      <c r="G41" s="2">
        <f>IFERROR(__xludf.DUMMYFUNCTION("""COMPUTED_VALUE"""),45350.66666666667)</f>
        <v>45350.66667</v>
      </c>
      <c r="H41" s="1">
        <f>IFERROR(__xludf.DUMMYFUNCTION("""COMPUTED_VALUE"""),977.89)</f>
        <v>977.89</v>
      </c>
      <c r="J41" s="2">
        <f>IFERROR(__xludf.DUMMYFUNCTION("""COMPUTED_VALUE"""),45350.66666666667)</f>
        <v>45350.66667</v>
      </c>
      <c r="K41" s="1">
        <f>IFERROR(__xludf.DUMMYFUNCTION("""COMPUTED_VALUE"""),982.26)</f>
        <v>982.26</v>
      </c>
      <c r="M41" s="2">
        <f>IFERROR(__xludf.DUMMYFUNCTION("""COMPUTED_VALUE"""),45350.66666666667)</f>
        <v>45350.66667</v>
      </c>
      <c r="N41" s="1">
        <f>IFERROR(__xludf.DUMMYFUNCTION("""COMPUTED_VALUE"""),1.2376106E7)</f>
        <v>12376106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IFERROR(__xludf.DUMMYFUNCTION("""COMPUTED_VALUE"""),984.53)</f>
        <v>984.53</v>
      </c>
      <c r="D42" s="2">
        <f>IFERROR(__xludf.DUMMYFUNCTION("""COMPUTED_VALUE"""),45351.66666666667)</f>
        <v>45351.66667</v>
      </c>
      <c r="E42" s="1">
        <f>IFERROR(__xludf.DUMMYFUNCTION("""COMPUTED_VALUE"""),992.75)</f>
        <v>992.75</v>
      </c>
      <c r="G42" s="2">
        <f>IFERROR(__xludf.DUMMYFUNCTION("""COMPUTED_VALUE"""),45351.66666666667)</f>
        <v>45351.66667</v>
      </c>
      <c r="H42" s="1">
        <f>IFERROR(__xludf.DUMMYFUNCTION("""COMPUTED_VALUE"""),984.53)</f>
        <v>984.53</v>
      </c>
      <c r="J42" s="2">
        <f>IFERROR(__xludf.DUMMYFUNCTION("""COMPUTED_VALUE"""),45351.66666666667)</f>
        <v>45351.66667</v>
      </c>
      <c r="K42" s="1">
        <f>IFERROR(__xludf.DUMMYFUNCTION("""COMPUTED_VALUE"""),991.04)</f>
        <v>991.04</v>
      </c>
      <c r="M42" s="2">
        <f>IFERROR(__xludf.DUMMYFUNCTION("""COMPUTED_VALUE"""),45351.66666666667)</f>
        <v>45351.66667</v>
      </c>
      <c r="N42" s="1">
        <f>IFERROR(__xludf.DUMMYFUNCTION("""COMPUTED_VALUE"""),2.2024271E7)</f>
        <v>22024271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IFERROR(__xludf.DUMMYFUNCTION("""COMPUTED_VALUE"""),991.13)</f>
        <v>991.13</v>
      </c>
      <c r="D43" s="2">
        <f>IFERROR(__xludf.DUMMYFUNCTION("""COMPUTED_VALUE"""),45352.66666666667)</f>
        <v>45352.66667</v>
      </c>
      <c r="E43" s="1">
        <f>IFERROR(__xludf.DUMMYFUNCTION("""COMPUTED_VALUE"""),1007.07)</f>
        <v>1007.07</v>
      </c>
      <c r="G43" s="2">
        <f>IFERROR(__xludf.DUMMYFUNCTION("""COMPUTED_VALUE"""),45352.66666666667)</f>
        <v>45352.66667</v>
      </c>
      <c r="H43" s="1">
        <f>IFERROR(__xludf.DUMMYFUNCTION("""COMPUTED_VALUE"""),989.37)</f>
        <v>989.37</v>
      </c>
      <c r="J43" s="2">
        <f>IFERROR(__xludf.DUMMYFUNCTION("""COMPUTED_VALUE"""),45352.66666666667)</f>
        <v>45352.66667</v>
      </c>
      <c r="K43" s="1">
        <f>IFERROR(__xludf.DUMMYFUNCTION("""COMPUTED_VALUE"""),1005.94)</f>
        <v>1005.94</v>
      </c>
      <c r="M43" s="2">
        <f>IFERROR(__xludf.DUMMYFUNCTION("""COMPUTED_VALUE"""),45352.66666666667)</f>
        <v>45352.66667</v>
      </c>
      <c r="N43" s="1">
        <f>IFERROR(__xludf.DUMMYFUNCTION("""COMPUTED_VALUE"""),1.50322E7)</f>
        <v>15032200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IFERROR(__xludf.DUMMYFUNCTION("""COMPUTED_VALUE"""),1006.75)</f>
        <v>1006.75</v>
      </c>
      <c r="D44" s="2">
        <f>IFERROR(__xludf.DUMMYFUNCTION("""COMPUTED_VALUE"""),45355.66666666667)</f>
        <v>45355.66667</v>
      </c>
      <c r="E44" s="1">
        <f>IFERROR(__xludf.DUMMYFUNCTION("""COMPUTED_VALUE"""),1021.51)</f>
        <v>1021.51</v>
      </c>
      <c r="G44" s="2">
        <f>IFERROR(__xludf.DUMMYFUNCTION("""COMPUTED_VALUE"""),45355.66666666667)</f>
        <v>45355.66667</v>
      </c>
      <c r="H44" s="1">
        <f>IFERROR(__xludf.DUMMYFUNCTION("""COMPUTED_VALUE"""),1005.83)</f>
        <v>1005.83</v>
      </c>
      <c r="J44" s="2">
        <f>IFERROR(__xludf.DUMMYFUNCTION("""COMPUTED_VALUE"""),45355.66666666667)</f>
        <v>45355.66667</v>
      </c>
      <c r="K44" s="1">
        <f>IFERROR(__xludf.DUMMYFUNCTION("""COMPUTED_VALUE"""),1017.34)</f>
        <v>1017.34</v>
      </c>
      <c r="M44" s="2">
        <f>IFERROR(__xludf.DUMMYFUNCTION("""COMPUTED_VALUE"""),45355.66666666667)</f>
        <v>45355.66667</v>
      </c>
      <c r="N44" s="1">
        <f>IFERROR(__xludf.DUMMYFUNCTION("""COMPUTED_VALUE"""),1.7424905E7)</f>
        <v>17424905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IFERROR(__xludf.DUMMYFUNCTION("""COMPUTED_VALUE"""),1012.61)</f>
        <v>1012.61</v>
      </c>
      <c r="D45" s="2">
        <f>IFERROR(__xludf.DUMMYFUNCTION("""COMPUTED_VALUE"""),45356.66666666667)</f>
        <v>45356.66667</v>
      </c>
      <c r="E45" s="1">
        <f>IFERROR(__xludf.DUMMYFUNCTION("""COMPUTED_VALUE"""),1013.4)</f>
        <v>1013.4</v>
      </c>
      <c r="G45" s="2">
        <f>IFERROR(__xludf.DUMMYFUNCTION("""COMPUTED_VALUE"""),45356.66666666667)</f>
        <v>45356.66667</v>
      </c>
      <c r="H45" s="1">
        <f>IFERROR(__xludf.DUMMYFUNCTION("""COMPUTED_VALUE"""),994.82)</f>
        <v>994.82</v>
      </c>
      <c r="J45" s="2">
        <f>IFERROR(__xludf.DUMMYFUNCTION("""COMPUTED_VALUE"""),45356.66666666667)</f>
        <v>45356.66667</v>
      </c>
      <c r="K45" s="1">
        <f>IFERROR(__xludf.DUMMYFUNCTION("""COMPUTED_VALUE"""),1000.66)</f>
        <v>1000.66</v>
      </c>
      <c r="M45" s="2">
        <f>IFERROR(__xludf.DUMMYFUNCTION("""COMPUTED_VALUE"""),45356.66666666667)</f>
        <v>45356.66667</v>
      </c>
      <c r="N45" s="1">
        <f>IFERROR(__xludf.DUMMYFUNCTION("""COMPUTED_VALUE"""),1.8260882E7)</f>
        <v>18260882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IFERROR(__xludf.DUMMYFUNCTION("""COMPUTED_VALUE"""),1006.74)</f>
        <v>1006.74</v>
      </c>
      <c r="D46" s="2">
        <f>IFERROR(__xludf.DUMMYFUNCTION("""COMPUTED_VALUE"""),45357.66666666667)</f>
        <v>45357.66667</v>
      </c>
      <c r="E46" s="1">
        <f>IFERROR(__xludf.DUMMYFUNCTION("""COMPUTED_VALUE"""),1014.88)</f>
        <v>1014.88</v>
      </c>
      <c r="G46" s="2">
        <f>IFERROR(__xludf.DUMMYFUNCTION("""COMPUTED_VALUE"""),45357.66666666667)</f>
        <v>45357.66667</v>
      </c>
      <c r="H46" s="1">
        <f>IFERROR(__xludf.DUMMYFUNCTION("""COMPUTED_VALUE"""),1005.6)</f>
        <v>1005.6</v>
      </c>
      <c r="J46" s="2">
        <f>IFERROR(__xludf.DUMMYFUNCTION("""COMPUTED_VALUE"""),45357.66666666667)</f>
        <v>45357.66667</v>
      </c>
      <c r="K46" s="1">
        <f>IFERROR(__xludf.DUMMYFUNCTION("""COMPUTED_VALUE"""),1008.01)</f>
        <v>1008.01</v>
      </c>
      <c r="M46" s="2">
        <f>IFERROR(__xludf.DUMMYFUNCTION("""COMPUTED_VALUE"""),45357.66666666667)</f>
        <v>45357.66667</v>
      </c>
      <c r="N46" s="1">
        <f>IFERROR(__xludf.DUMMYFUNCTION("""COMPUTED_VALUE"""),1.2454033E7)</f>
        <v>12454033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IFERROR(__xludf.DUMMYFUNCTION("""COMPUTED_VALUE"""),1008.95)</f>
        <v>1008.95</v>
      </c>
      <c r="D47" s="2">
        <f>IFERROR(__xludf.DUMMYFUNCTION("""COMPUTED_VALUE"""),45358.66666666667)</f>
        <v>45358.66667</v>
      </c>
      <c r="E47" s="1">
        <f>IFERROR(__xludf.DUMMYFUNCTION("""COMPUTED_VALUE"""),1014.87)</f>
        <v>1014.87</v>
      </c>
      <c r="G47" s="2">
        <f>IFERROR(__xludf.DUMMYFUNCTION("""COMPUTED_VALUE"""),45358.66666666667)</f>
        <v>45358.66667</v>
      </c>
      <c r="H47" s="1">
        <f>IFERROR(__xludf.DUMMYFUNCTION("""COMPUTED_VALUE"""),1008.03)</f>
        <v>1008.03</v>
      </c>
      <c r="J47" s="2">
        <f>IFERROR(__xludf.DUMMYFUNCTION("""COMPUTED_VALUE"""),45358.66666666667)</f>
        <v>45358.66667</v>
      </c>
      <c r="K47" s="1">
        <f>IFERROR(__xludf.DUMMYFUNCTION("""COMPUTED_VALUE"""),1011.57)</f>
        <v>1011.57</v>
      </c>
      <c r="M47" s="2">
        <f>IFERROR(__xludf.DUMMYFUNCTION("""COMPUTED_VALUE"""),45358.66666666667)</f>
        <v>45358.66667</v>
      </c>
      <c r="N47" s="1">
        <f>IFERROR(__xludf.DUMMYFUNCTION("""COMPUTED_VALUE"""),1.7429743E7)</f>
        <v>17429743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IFERROR(__xludf.DUMMYFUNCTION("""COMPUTED_VALUE"""),1014.49)</f>
        <v>1014.49</v>
      </c>
      <c r="D48" s="2">
        <f>IFERROR(__xludf.DUMMYFUNCTION("""COMPUTED_VALUE"""),45359.66666666667)</f>
        <v>45359.66667</v>
      </c>
      <c r="E48" s="1">
        <f>IFERROR(__xludf.DUMMYFUNCTION("""COMPUTED_VALUE"""),1019.66)</f>
        <v>1019.66</v>
      </c>
      <c r="G48" s="2">
        <f>IFERROR(__xludf.DUMMYFUNCTION("""COMPUTED_VALUE"""),45359.66666666667)</f>
        <v>45359.66667</v>
      </c>
      <c r="H48" s="1">
        <f>IFERROR(__xludf.DUMMYFUNCTION("""COMPUTED_VALUE"""),1004.28)</f>
        <v>1004.28</v>
      </c>
      <c r="J48" s="2">
        <f>IFERROR(__xludf.DUMMYFUNCTION("""COMPUTED_VALUE"""),45359.66666666667)</f>
        <v>45359.66667</v>
      </c>
      <c r="K48" s="1">
        <f>IFERROR(__xludf.DUMMYFUNCTION("""COMPUTED_VALUE"""),1004.48)</f>
        <v>1004.48</v>
      </c>
      <c r="M48" s="2">
        <f>IFERROR(__xludf.DUMMYFUNCTION("""COMPUTED_VALUE"""),45359.66666666667)</f>
        <v>45359.66667</v>
      </c>
      <c r="N48" s="1">
        <f>IFERROR(__xludf.DUMMYFUNCTION("""COMPUTED_VALUE"""),1.4389571E7)</f>
        <v>14389571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IFERROR(__xludf.DUMMYFUNCTION("""COMPUTED_VALUE"""),1001.82)</f>
        <v>1001.82</v>
      </c>
      <c r="D49" s="2">
        <f>IFERROR(__xludf.DUMMYFUNCTION("""COMPUTED_VALUE"""),45362.66666666667)</f>
        <v>45362.66667</v>
      </c>
      <c r="E49" s="1">
        <f>IFERROR(__xludf.DUMMYFUNCTION("""COMPUTED_VALUE"""),1003.22)</f>
        <v>1003.22</v>
      </c>
      <c r="G49" s="2">
        <f>IFERROR(__xludf.DUMMYFUNCTION("""COMPUTED_VALUE"""),45362.66666666667)</f>
        <v>45362.66667</v>
      </c>
      <c r="H49" s="1">
        <f>IFERROR(__xludf.DUMMYFUNCTION("""COMPUTED_VALUE"""),993.15)</f>
        <v>993.15</v>
      </c>
      <c r="J49" s="2">
        <f>IFERROR(__xludf.DUMMYFUNCTION("""COMPUTED_VALUE"""),45362.66666666667)</f>
        <v>45362.66667</v>
      </c>
      <c r="K49" s="1">
        <f>IFERROR(__xludf.DUMMYFUNCTION("""COMPUTED_VALUE"""),998.03)</f>
        <v>998.03</v>
      </c>
      <c r="M49" s="2">
        <f>IFERROR(__xludf.DUMMYFUNCTION("""COMPUTED_VALUE"""),45362.66666666667)</f>
        <v>45362.66667</v>
      </c>
      <c r="N49" s="1">
        <f>IFERROR(__xludf.DUMMYFUNCTION("""COMPUTED_VALUE"""),1.22739E7)</f>
        <v>12273900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IFERROR(__xludf.DUMMYFUNCTION("""COMPUTED_VALUE"""),999.17)</f>
        <v>999.17</v>
      </c>
      <c r="D50" s="2">
        <f>IFERROR(__xludf.DUMMYFUNCTION("""COMPUTED_VALUE"""),45363.66666666667)</f>
        <v>45363.66667</v>
      </c>
      <c r="E50" s="1">
        <f>IFERROR(__xludf.DUMMYFUNCTION("""COMPUTED_VALUE"""),1006.17)</f>
        <v>1006.17</v>
      </c>
      <c r="G50" s="2">
        <f>IFERROR(__xludf.DUMMYFUNCTION("""COMPUTED_VALUE"""),45363.66666666667)</f>
        <v>45363.66667</v>
      </c>
      <c r="H50" s="1">
        <f>IFERROR(__xludf.DUMMYFUNCTION("""COMPUTED_VALUE"""),997.13)</f>
        <v>997.13</v>
      </c>
      <c r="J50" s="2">
        <f>IFERROR(__xludf.DUMMYFUNCTION("""COMPUTED_VALUE"""),45363.66666666667)</f>
        <v>45363.66667</v>
      </c>
      <c r="K50" s="1">
        <f>IFERROR(__xludf.DUMMYFUNCTION("""COMPUTED_VALUE"""),1003.96)</f>
        <v>1003.96</v>
      </c>
      <c r="M50" s="2">
        <f>IFERROR(__xludf.DUMMYFUNCTION("""COMPUTED_VALUE"""),45363.66666666667)</f>
        <v>45363.66667</v>
      </c>
      <c r="N50" s="1">
        <f>IFERROR(__xludf.DUMMYFUNCTION("""COMPUTED_VALUE"""),1.1645519E7)</f>
        <v>11645519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IFERROR(__xludf.DUMMYFUNCTION("""COMPUTED_VALUE"""),1003.68)</f>
        <v>1003.68</v>
      </c>
      <c r="D51" s="2">
        <f>IFERROR(__xludf.DUMMYFUNCTION("""COMPUTED_VALUE"""),45364.66666666667)</f>
        <v>45364.66667</v>
      </c>
      <c r="E51" s="1">
        <f>IFERROR(__xludf.DUMMYFUNCTION("""COMPUTED_VALUE"""),1004.06)</f>
        <v>1004.06</v>
      </c>
      <c r="G51" s="2">
        <f>IFERROR(__xludf.DUMMYFUNCTION("""COMPUTED_VALUE"""),45364.66666666667)</f>
        <v>45364.66667</v>
      </c>
      <c r="H51" s="1">
        <f>IFERROR(__xludf.DUMMYFUNCTION("""COMPUTED_VALUE"""),998.18)</f>
        <v>998.18</v>
      </c>
      <c r="J51" s="2">
        <f>IFERROR(__xludf.DUMMYFUNCTION("""COMPUTED_VALUE"""),45364.66666666667)</f>
        <v>45364.66667</v>
      </c>
      <c r="K51" s="1">
        <f>IFERROR(__xludf.DUMMYFUNCTION("""COMPUTED_VALUE"""),1000.31)</f>
        <v>1000.31</v>
      </c>
      <c r="M51" s="2">
        <f>IFERROR(__xludf.DUMMYFUNCTION("""COMPUTED_VALUE"""),45364.66666666667)</f>
        <v>45364.66667</v>
      </c>
      <c r="N51" s="1">
        <f>IFERROR(__xludf.DUMMYFUNCTION("""COMPUTED_VALUE"""),1.3638778E7)</f>
        <v>13638778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IFERROR(__xludf.DUMMYFUNCTION("""COMPUTED_VALUE"""),1000.92)</f>
        <v>1000.92</v>
      </c>
      <c r="D52" s="2">
        <f>IFERROR(__xludf.DUMMYFUNCTION("""COMPUTED_VALUE"""),45365.66666666667)</f>
        <v>45365.66667</v>
      </c>
      <c r="E52" s="1">
        <f>IFERROR(__xludf.DUMMYFUNCTION("""COMPUTED_VALUE"""),1001.41)</f>
        <v>1001.41</v>
      </c>
      <c r="G52" s="2">
        <f>IFERROR(__xludf.DUMMYFUNCTION("""COMPUTED_VALUE"""),45365.66666666667)</f>
        <v>45365.66667</v>
      </c>
      <c r="H52" s="1">
        <f>IFERROR(__xludf.DUMMYFUNCTION("""COMPUTED_VALUE"""),982.93)</f>
        <v>982.93</v>
      </c>
      <c r="J52" s="2">
        <f>IFERROR(__xludf.DUMMYFUNCTION("""COMPUTED_VALUE"""),45365.66666666667)</f>
        <v>45365.66667</v>
      </c>
      <c r="K52" s="1">
        <f>IFERROR(__xludf.DUMMYFUNCTION("""COMPUTED_VALUE"""),989.37)</f>
        <v>989.37</v>
      </c>
      <c r="M52" s="2">
        <f>IFERROR(__xludf.DUMMYFUNCTION("""COMPUTED_VALUE"""),45365.66666666667)</f>
        <v>45365.66667</v>
      </c>
      <c r="N52" s="1">
        <f>IFERROR(__xludf.DUMMYFUNCTION("""COMPUTED_VALUE"""),1.336684E7)</f>
        <v>13366840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IFERROR(__xludf.DUMMYFUNCTION("""COMPUTED_VALUE"""),987.68)</f>
        <v>987.68</v>
      </c>
      <c r="D53" s="2">
        <f>IFERROR(__xludf.DUMMYFUNCTION("""COMPUTED_VALUE"""),45366.66666666667)</f>
        <v>45366.66667</v>
      </c>
      <c r="E53" s="1">
        <f>IFERROR(__xludf.DUMMYFUNCTION("""COMPUTED_VALUE"""),991.46)</f>
        <v>991.46</v>
      </c>
      <c r="G53" s="2">
        <f>IFERROR(__xludf.DUMMYFUNCTION("""COMPUTED_VALUE"""),45366.66666666667)</f>
        <v>45366.66667</v>
      </c>
      <c r="H53" s="1">
        <f>IFERROR(__xludf.DUMMYFUNCTION("""COMPUTED_VALUE"""),982.15)</f>
        <v>982.15</v>
      </c>
      <c r="J53" s="2">
        <f>IFERROR(__xludf.DUMMYFUNCTION("""COMPUTED_VALUE"""),45366.66666666667)</f>
        <v>45366.66667</v>
      </c>
      <c r="K53" s="1">
        <f>IFERROR(__xludf.DUMMYFUNCTION("""COMPUTED_VALUE"""),988.79)</f>
        <v>988.79</v>
      </c>
      <c r="M53" s="2">
        <f>IFERROR(__xludf.DUMMYFUNCTION("""COMPUTED_VALUE"""),45366.66666666667)</f>
        <v>45366.66667</v>
      </c>
      <c r="N53" s="1">
        <f>IFERROR(__xludf.DUMMYFUNCTION("""COMPUTED_VALUE"""),3.2126716E7)</f>
        <v>32126716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IFERROR(__xludf.DUMMYFUNCTION("""COMPUTED_VALUE"""),994.13)</f>
        <v>994.13</v>
      </c>
      <c r="D54" s="2">
        <f>IFERROR(__xludf.DUMMYFUNCTION("""COMPUTED_VALUE"""),45369.66666666667)</f>
        <v>45369.66667</v>
      </c>
      <c r="E54" s="1">
        <f>IFERROR(__xludf.DUMMYFUNCTION("""COMPUTED_VALUE"""),997.1)</f>
        <v>997.1</v>
      </c>
      <c r="G54" s="2">
        <f>IFERROR(__xludf.DUMMYFUNCTION("""COMPUTED_VALUE"""),45369.66666666667)</f>
        <v>45369.66667</v>
      </c>
      <c r="H54" s="1">
        <f>IFERROR(__xludf.DUMMYFUNCTION("""COMPUTED_VALUE"""),988.44)</f>
        <v>988.44</v>
      </c>
      <c r="J54" s="2">
        <f>IFERROR(__xludf.DUMMYFUNCTION("""COMPUTED_VALUE"""),45369.66666666667)</f>
        <v>45369.66667</v>
      </c>
      <c r="K54" s="1">
        <f>IFERROR(__xludf.DUMMYFUNCTION("""COMPUTED_VALUE"""),988.95)</f>
        <v>988.95</v>
      </c>
      <c r="M54" s="2">
        <f>IFERROR(__xludf.DUMMYFUNCTION("""COMPUTED_VALUE"""),45369.66666666667)</f>
        <v>45369.66667</v>
      </c>
      <c r="N54" s="1">
        <f>IFERROR(__xludf.DUMMYFUNCTION("""COMPUTED_VALUE"""),1.5775494E7)</f>
        <v>15775494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IFERROR(__xludf.DUMMYFUNCTION("""COMPUTED_VALUE"""),987.09)</f>
        <v>987.09</v>
      </c>
      <c r="D55" s="2">
        <f>IFERROR(__xludf.DUMMYFUNCTION("""COMPUTED_VALUE"""),45370.66666666667)</f>
        <v>45370.66667</v>
      </c>
      <c r="E55" s="1">
        <f>IFERROR(__xludf.DUMMYFUNCTION("""COMPUTED_VALUE"""),997.41)</f>
        <v>997.41</v>
      </c>
      <c r="G55" s="2">
        <f>IFERROR(__xludf.DUMMYFUNCTION("""COMPUTED_VALUE"""),45370.66666666667)</f>
        <v>45370.66667</v>
      </c>
      <c r="H55" s="1">
        <f>IFERROR(__xludf.DUMMYFUNCTION("""COMPUTED_VALUE"""),984.73)</f>
        <v>984.73</v>
      </c>
      <c r="J55" s="2">
        <f>IFERROR(__xludf.DUMMYFUNCTION("""COMPUTED_VALUE"""),45370.66666666667)</f>
        <v>45370.66667</v>
      </c>
      <c r="K55" s="1">
        <f>IFERROR(__xludf.DUMMYFUNCTION("""COMPUTED_VALUE"""),997.17)</f>
        <v>997.17</v>
      </c>
      <c r="M55" s="2">
        <f>IFERROR(__xludf.DUMMYFUNCTION("""COMPUTED_VALUE"""),45370.66666666667)</f>
        <v>45370.66667</v>
      </c>
      <c r="N55" s="1">
        <f>IFERROR(__xludf.DUMMYFUNCTION("""COMPUTED_VALUE"""),1.4591926E7)</f>
        <v>14591926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IFERROR(__xludf.DUMMYFUNCTION("""COMPUTED_VALUE"""),997.79)</f>
        <v>997.79</v>
      </c>
      <c r="D56" s="2">
        <f>IFERROR(__xludf.DUMMYFUNCTION("""COMPUTED_VALUE"""),45371.66666666667)</f>
        <v>45371.66667</v>
      </c>
      <c r="E56" s="1">
        <f>IFERROR(__xludf.DUMMYFUNCTION("""COMPUTED_VALUE"""),1006.77)</f>
        <v>1006.77</v>
      </c>
      <c r="G56" s="2">
        <f>IFERROR(__xludf.DUMMYFUNCTION("""COMPUTED_VALUE"""),45371.66666666667)</f>
        <v>45371.66667</v>
      </c>
      <c r="H56" s="1">
        <f>IFERROR(__xludf.DUMMYFUNCTION("""COMPUTED_VALUE"""),993.62)</f>
        <v>993.62</v>
      </c>
      <c r="J56" s="2">
        <f>IFERROR(__xludf.DUMMYFUNCTION("""COMPUTED_VALUE"""),45371.66666666667)</f>
        <v>45371.66667</v>
      </c>
      <c r="K56" s="1">
        <f>IFERROR(__xludf.DUMMYFUNCTION("""COMPUTED_VALUE"""),1005.11)</f>
        <v>1005.11</v>
      </c>
      <c r="M56" s="2">
        <f>IFERROR(__xludf.DUMMYFUNCTION("""COMPUTED_VALUE"""),45371.66666666667)</f>
        <v>45371.66667</v>
      </c>
      <c r="N56" s="1">
        <f>IFERROR(__xludf.DUMMYFUNCTION("""COMPUTED_VALUE"""),1.374011E7)</f>
        <v>13740110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IFERROR(__xludf.DUMMYFUNCTION("""COMPUTED_VALUE"""),1007.96)</f>
        <v>1007.96</v>
      </c>
      <c r="D57" s="2">
        <f>IFERROR(__xludf.DUMMYFUNCTION("""COMPUTED_VALUE"""),45372.66666666667)</f>
        <v>45372.66667</v>
      </c>
      <c r="E57" s="1">
        <f>IFERROR(__xludf.DUMMYFUNCTION("""COMPUTED_VALUE"""),1026.91)</f>
        <v>1026.91</v>
      </c>
      <c r="G57" s="2">
        <f>IFERROR(__xludf.DUMMYFUNCTION("""COMPUTED_VALUE"""),45372.66666666667)</f>
        <v>45372.66667</v>
      </c>
      <c r="H57" s="1">
        <f>IFERROR(__xludf.DUMMYFUNCTION("""COMPUTED_VALUE"""),1007.96)</f>
        <v>1007.96</v>
      </c>
      <c r="J57" s="2">
        <f>IFERROR(__xludf.DUMMYFUNCTION("""COMPUTED_VALUE"""),45372.66666666667)</f>
        <v>45372.66667</v>
      </c>
      <c r="K57" s="1">
        <f>IFERROR(__xludf.DUMMYFUNCTION("""COMPUTED_VALUE"""),1023.69)</f>
        <v>1023.69</v>
      </c>
      <c r="M57" s="2">
        <f>IFERROR(__xludf.DUMMYFUNCTION("""COMPUTED_VALUE"""),45372.66666666667)</f>
        <v>45372.66667</v>
      </c>
      <c r="N57" s="1">
        <f>IFERROR(__xludf.DUMMYFUNCTION("""COMPUTED_VALUE"""),1.6030811E7)</f>
        <v>16030811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IFERROR(__xludf.DUMMYFUNCTION("""COMPUTED_VALUE"""),1022.54)</f>
        <v>1022.54</v>
      </c>
      <c r="D58" s="2">
        <f>IFERROR(__xludf.DUMMYFUNCTION("""COMPUTED_VALUE"""),45373.66666666667)</f>
        <v>45373.66667</v>
      </c>
      <c r="E58" s="1">
        <f>IFERROR(__xludf.DUMMYFUNCTION("""COMPUTED_VALUE"""),1024.0)</f>
        <v>1024</v>
      </c>
      <c r="G58" s="2">
        <f>IFERROR(__xludf.DUMMYFUNCTION("""COMPUTED_VALUE"""),45373.66666666667)</f>
        <v>45373.66667</v>
      </c>
      <c r="H58" s="1">
        <f>IFERROR(__xludf.DUMMYFUNCTION("""COMPUTED_VALUE"""),1016.08)</f>
        <v>1016.08</v>
      </c>
      <c r="J58" s="2">
        <f>IFERROR(__xludf.DUMMYFUNCTION("""COMPUTED_VALUE"""),45373.66666666667)</f>
        <v>45373.66667</v>
      </c>
      <c r="K58" s="1">
        <f>IFERROR(__xludf.DUMMYFUNCTION("""COMPUTED_VALUE"""),1019.89)</f>
        <v>1019.89</v>
      </c>
      <c r="M58" s="2">
        <f>IFERROR(__xludf.DUMMYFUNCTION("""COMPUTED_VALUE"""),45373.66666666667)</f>
        <v>45373.66667</v>
      </c>
      <c r="N58" s="1">
        <f>IFERROR(__xludf.DUMMYFUNCTION("""COMPUTED_VALUE"""),1.3776283E7)</f>
        <v>13776283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IFERROR(__xludf.DUMMYFUNCTION("""COMPUTED_VALUE"""),1029.66)</f>
        <v>1029.66</v>
      </c>
      <c r="D59" s="2">
        <f>IFERROR(__xludf.DUMMYFUNCTION("""COMPUTED_VALUE"""),45376.66666666667)</f>
        <v>45376.66667</v>
      </c>
      <c r="E59" s="1">
        <f>IFERROR(__xludf.DUMMYFUNCTION("""COMPUTED_VALUE"""),1034.91)</f>
        <v>1034.91</v>
      </c>
      <c r="G59" s="2">
        <f>IFERROR(__xludf.DUMMYFUNCTION("""COMPUTED_VALUE"""),45376.66666666667)</f>
        <v>45376.66667</v>
      </c>
      <c r="H59" s="1">
        <f>IFERROR(__xludf.DUMMYFUNCTION("""COMPUTED_VALUE"""),1015.93)</f>
        <v>1015.93</v>
      </c>
      <c r="J59" s="2">
        <f>IFERROR(__xludf.DUMMYFUNCTION("""COMPUTED_VALUE"""),45376.66666666667)</f>
        <v>45376.66667</v>
      </c>
      <c r="K59" s="1">
        <f>IFERROR(__xludf.DUMMYFUNCTION("""COMPUTED_VALUE"""),1016.05)</f>
        <v>1016.05</v>
      </c>
      <c r="M59" s="2">
        <f>IFERROR(__xludf.DUMMYFUNCTION("""COMPUTED_VALUE"""),45376.66666666667)</f>
        <v>45376.66667</v>
      </c>
      <c r="N59" s="1">
        <f>IFERROR(__xludf.DUMMYFUNCTION("""COMPUTED_VALUE"""),1.296704E7)</f>
        <v>12967040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IFERROR(__xludf.DUMMYFUNCTION("""COMPUTED_VALUE"""),1019.95)</f>
        <v>1019.95</v>
      </c>
      <c r="D60" s="2">
        <f>IFERROR(__xludf.DUMMYFUNCTION("""COMPUTED_VALUE"""),45377.66666666667)</f>
        <v>45377.66667</v>
      </c>
      <c r="E60" s="1">
        <f>IFERROR(__xludf.DUMMYFUNCTION("""COMPUTED_VALUE"""),1023.41)</f>
        <v>1023.41</v>
      </c>
      <c r="G60" s="2">
        <f>IFERROR(__xludf.DUMMYFUNCTION("""COMPUTED_VALUE"""),45377.66666666667)</f>
        <v>45377.66667</v>
      </c>
      <c r="H60" s="1">
        <f>IFERROR(__xludf.DUMMYFUNCTION("""COMPUTED_VALUE"""),1009.04)</f>
        <v>1009.04</v>
      </c>
      <c r="J60" s="2">
        <f>IFERROR(__xludf.DUMMYFUNCTION("""COMPUTED_VALUE"""),45377.66666666667)</f>
        <v>45377.66667</v>
      </c>
      <c r="K60" s="1">
        <f>IFERROR(__xludf.DUMMYFUNCTION("""COMPUTED_VALUE"""),1009.3)</f>
        <v>1009.3</v>
      </c>
      <c r="M60" s="2">
        <f>IFERROR(__xludf.DUMMYFUNCTION("""COMPUTED_VALUE"""),45377.66666666667)</f>
        <v>45377.66667</v>
      </c>
      <c r="N60" s="1">
        <f>IFERROR(__xludf.DUMMYFUNCTION("""COMPUTED_VALUE"""),1.6089513E7)</f>
        <v>16089513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IFERROR(__xludf.DUMMYFUNCTION("""COMPUTED_VALUE"""),1013.51)</f>
        <v>1013.51</v>
      </c>
      <c r="D61" s="2">
        <f>IFERROR(__xludf.DUMMYFUNCTION("""COMPUTED_VALUE"""),45378.66666666667)</f>
        <v>45378.66667</v>
      </c>
      <c r="E61" s="1">
        <f>IFERROR(__xludf.DUMMYFUNCTION("""COMPUTED_VALUE"""),1028.52)</f>
        <v>1028.52</v>
      </c>
      <c r="G61" s="2">
        <f>IFERROR(__xludf.DUMMYFUNCTION("""COMPUTED_VALUE"""),45378.66666666667)</f>
        <v>45378.66667</v>
      </c>
      <c r="H61" s="1">
        <f>IFERROR(__xludf.DUMMYFUNCTION("""COMPUTED_VALUE"""),1013.51)</f>
        <v>1013.51</v>
      </c>
      <c r="J61" s="2">
        <f>IFERROR(__xludf.DUMMYFUNCTION("""COMPUTED_VALUE"""),45378.66666666667)</f>
        <v>45378.66667</v>
      </c>
      <c r="K61" s="1">
        <f>IFERROR(__xludf.DUMMYFUNCTION("""COMPUTED_VALUE"""),1027.8)</f>
        <v>1027.8</v>
      </c>
      <c r="M61" s="2">
        <f>IFERROR(__xludf.DUMMYFUNCTION("""COMPUTED_VALUE"""),45378.66666666667)</f>
        <v>45378.66667</v>
      </c>
      <c r="N61" s="1">
        <f>IFERROR(__xludf.DUMMYFUNCTION("""COMPUTED_VALUE"""),1.6673439E7)</f>
        <v>16673439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IFERROR(__xludf.DUMMYFUNCTION("""COMPUTED_VALUE"""),1028.48)</f>
        <v>1028.48</v>
      </c>
      <c r="D62" s="2">
        <f>IFERROR(__xludf.DUMMYFUNCTION("""COMPUTED_VALUE"""),45379.66666666667)</f>
        <v>45379.66667</v>
      </c>
      <c r="E62" s="1">
        <f>IFERROR(__xludf.DUMMYFUNCTION("""COMPUTED_VALUE"""),1034.46)</f>
        <v>1034.46</v>
      </c>
      <c r="G62" s="2">
        <f>IFERROR(__xludf.DUMMYFUNCTION("""COMPUTED_VALUE"""),45379.66666666667)</f>
        <v>45379.66667</v>
      </c>
      <c r="H62" s="1">
        <f>IFERROR(__xludf.DUMMYFUNCTION("""COMPUTED_VALUE"""),1027.08)</f>
        <v>1027.08</v>
      </c>
      <c r="J62" s="2">
        <f>IFERROR(__xludf.DUMMYFUNCTION("""COMPUTED_VALUE"""),45379.66666666667)</f>
        <v>45379.66667</v>
      </c>
      <c r="K62" s="1">
        <f>IFERROR(__xludf.DUMMYFUNCTION("""COMPUTED_VALUE"""),1030.8)</f>
        <v>1030.8</v>
      </c>
      <c r="M62" s="2">
        <f>IFERROR(__xludf.DUMMYFUNCTION("""COMPUTED_VALUE"""),45379.66666666667)</f>
        <v>45379.66667</v>
      </c>
      <c r="N62" s="1">
        <f>IFERROR(__xludf.DUMMYFUNCTION("""COMPUTED_VALUE"""),1.6952134E7)</f>
        <v>16952134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IFERROR(__xludf.DUMMYFUNCTION("""COMPUTED_VALUE"""),1029.52)</f>
        <v>1029.52</v>
      </c>
      <c r="D63" s="2">
        <f>IFERROR(__xludf.DUMMYFUNCTION("""COMPUTED_VALUE"""),45383.66666666667)</f>
        <v>45383.66667</v>
      </c>
      <c r="E63" s="1">
        <f>IFERROR(__xludf.DUMMYFUNCTION("""COMPUTED_VALUE"""),1032.65)</f>
        <v>1032.65</v>
      </c>
      <c r="G63" s="2">
        <f>IFERROR(__xludf.DUMMYFUNCTION("""COMPUTED_VALUE"""),45383.66666666667)</f>
        <v>45383.66667</v>
      </c>
      <c r="H63" s="1">
        <f>IFERROR(__xludf.DUMMYFUNCTION("""COMPUTED_VALUE"""),1019.26)</f>
        <v>1019.26</v>
      </c>
      <c r="J63" s="2">
        <f>IFERROR(__xludf.DUMMYFUNCTION("""COMPUTED_VALUE"""),45383.66666666667)</f>
        <v>45383.66667</v>
      </c>
      <c r="K63" s="1">
        <f>IFERROR(__xludf.DUMMYFUNCTION("""COMPUTED_VALUE"""),1020.1)</f>
        <v>1020.1</v>
      </c>
      <c r="M63" s="2">
        <f>IFERROR(__xludf.DUMMYFUNCTION("""COMPUTED_VALUE"""),45383.66666666667)</f>
        <v>45383.66667</v>
      </c>
      <c r="N63" s="1">
        <f>IFERROR(__xludf.DUMMYFUNCTION("""COMPUTED_VALUE"""),1.069707E7)</f>
        <v>10697070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IFERROR(__xludf.DUMMYFUNCTION("""COMPUTED_VALUE"""),1012.07)</f>
        <v>1012.07</v>
      </c>
      <c r="D64" s="2">
        <f>IFERROR(__xludf.DUMMYFUNCTION("""COMPUTED_VALUE"""),45384.66666666667)</f>
        <v>45384.66667</v>
      </c>
      <c r="E64" s="1">
        <f>IFERROR(__xludf.DUMMYFUNCTION("""COMPUTED_VALUE"""),1012.07)</f>
        <v>1012.07</v>
      </c>
      <c r="G64" s="2">
        <f>IFERROR(__xludf.DUMMYFUNCTION("""COMPUTED_VALUE"""),45384.66666666667)</f>
        <v>45384.66667</v>
      </c>
      <c r="H64" s="1">
        <f>IFERROR(__xludf.DUMMYFUNCTION("""COMPUTED_VALUE"""),1005.75)</f>
        <v>1005.75</v>
      </c>
      <c r="J64" s="2">
        <f>IFERROR(__xludf.DUMMYFUNCTION("""COMPUTED_VALUE"""),45384.66666666667)</f>
        <v>45384.66667</v>
      </c>
      <c r="K64" s="1">
        <f>IFERROR(__xludf.DUMMYFUNCTION("""COMPUTED_VALUE"""),1010.6)</f>
        <v>1010.6</v>
      </c>
      <c r="M64" s="2">
        <f>IFERROR(__xludf.DUMMYFUNCTION("""COMPUTED_VALUE"""),45384.66666666667)</f>
        <v>45384.66667</v>
      </c>
      <c r="N64" s="1">
        <f>IFERROR(__xludf.DUMMYFUNCTION("""COMPUTED_VALUE"""),1.4639064E7)</f>
        <v>14639064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IFERROR(__xludf.DUMMYFUNCTION("""COMPUTED_VALUE"""),1012.28)</f>
        <v>1012.28</v>
      </c>
      <c r="D65" s="2">
        <f>IFERROR(__xludf.DUMMYFUNCTION("""COMPUTED_VALUE"""),45385.66666666667)</f>
        <v>45385.66667</v>
      </c>
      <c r="E65" s="1">
        <f>IFERROR(__xludf.DUMMYFUNCTION("""COMPUTED_VALUE"""),1020.27)</f>
        <v>1020.27</v>
      </c>
      <c r="G65" s="2">
        <f>IFERROR(__xludf.DUMMYFUNCTION("""COMPUTED_VALUE"""),45385.66666666667)</f>
        <v>45385.66667</v>
      </c>
      <c r="H65" s="1">
        <f>IFERROR(__xludf.DUMMYFUNCTION("""COMPUTED_VALUE"""),1009.76)</f>
        <v>1009.76</v>
      </c>
      <c r="J65" s="2">
        <f>IFERROR(__xludf.DUMMYFUNCTION("""COMPUTED_VALUE"""),45385.66666666667)</f>
        <v>45385.66667</v>
      </c>
      <c r="K65" s="1">
        <f>IFERROR(__xludf.DUMMYFUNCTION("""COMPUTED_VALUE"""),1017.59)</f>
        <v>1017.59</v>
      </c>
      <c r="M65" s="2">
        <f>IFERROR(__xludf.DUMMYFUNCTION("""COMPUTED_VALUE"""),45385.66666666667)</f>
        <v>45385.66667</v>
      </c>
      <c r="N65" s="1">
        <f>IFERROR(__xludf.DUMMYFUNCTION("""COMPUTED_VALUE"""),1.4349856E7)</f>
        <v>14349856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IFERROR(__xludf.DUMMYFUNCTION("""COMPUTED_VALUE"""),1028.85)</f>
        <v>1028.85</v>
      </c>
      <c r="D66" s="2">
        <f>IFERROR(__xludf.DUMMYFUNCTION("""COMPUTED_VALUE"""),45386.66666666667)</f>
        <v>45386.66667</v>
      </c>
      <c r="E66" s="1">
        <f>IFERROR(__xludf.DUMMYFUNCTION("""COMPUTED_VALUE"""),1036.77)</f>
        <v>1036.77</v>
      </c>
      <c r="G66" s="2">
        <f>IFERROR(__xludf.DUMMYFUNCTION("""COMPUTED_VALUE"""),45386.66666666667)</f>
        <v>45386.66667</v>
      </c>
      <c r="H66" s="1">
        <f>IFERROR(__xludf.DUMMYFUNCTION("""COMPUTED_VALUE"""),1006.45)</f>
        <v>1006.45</v>
      </c>
      <c r="J66" s="2">
        <f>IFERROR(__xludf.DUMMYFUNCTION("""COMPUTED_VALUE"""),45386.66666666667)</f>
        <v>45386.66667</v>
      </c>
      <c r="K66" s="1">
        <f>IFERROR(__xludf.DUMMYFUNCTION("""COMPUTED_VALUE"""),1009.61)</f>
        <v>1009.61</v>
      </c>
      <c r="M66" s="2">
        <f>IFERROR(__xludf.DUMMYFUNCTION("""COMPUTED_VALUE"""),45386.66666666667)</f>
        <v>45386.66667</v>
      </c>
      <c r="N66" s="1">
        <f>IFERROR(__xludf.DUMMYFUNCTION("""COMPUTED_VALUE"""),1.568321E7)</f>
        <v>15683210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IFERROR(__xludf.DUMMYFUNCTION("""COMPUTED_VALUE"""),1010.41)</f>
        <v>1010.41</v>
      </c>
      <c r="D67" s="2">
        <f>IFERROR(__xludf.DUMMYFUNCTION("""COMPUTED_VALUE"""),45387.66666666667)</f>
        <v>45387.66667</v>
      </c>
      <c r="E67" s="1">
        <f>IFERROR(__xludf.DUMMYFUNCTION("""COMPUTED_VALUE"""),1020.11)</f>
        <v>1020.11</v>
      </c>
      <c r="G67" s="2">
        <f>IFERROR(__xludf.DUMMYFUNCTION("""COMPUTED_VALUE"""),45387.66666666667)</f>
        <v>45387.66667</v>
      </c>
      <c r="H67" s="1">
        <f>IFERROR(__xludf.DUMMYFUNCTION("""COMPUTED_VALUE"""),1010.03)</f>
        <v>1010.03</v>
      </c>
      <c r="J67" s="2">
        <f>IFERROR(__xludf.DUMMYFUNCTION("""COMPUTED_VALUE"""),45387.66666666667)</f>
        <v>45387.66667</v>
      </c>
      <c r="K67" s="1">
        <f>IFERROR(__xludf.DUMMYFUNCTION("""COMPUTED_VALUE"""),1018.87)</f>
        <v>1018.87</v>
      </c>
      <c r="M67" s="2">
        <f>IFERROR(__xludf.DUMMYFUNCTION("""COMPUTED_VALUE"""),45387.66666666667)</f>
        <v>45387.66667</v>
      </c>
      <c r="N67" s="1">
        <f>IFERROR(__xludf.DUMMYFUNCTION("""COMPUTED_VALUE"""),1.5715252E7)</f>
        <v>15715252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IFERROR(__xludf.DUMMYFUNCTION("""COMPUTED_VALUE"""),1022.67)</f>
        <v>1022.67</v>
      </c>
      <c r="D68" s="2">
        <f>IFERROR(__xludf.DUMMYFUNCTION("""COMPUTED_VALUE"""),45390.66666666667)</f>
        <v>45390.66667</v>
      </c>
      <c r="E68" s="1">
        <f>IFERROR(__xludf.DUMMYFUNCTION("""COMPUTED_VALUE"""),1026.36)</f>
        <v>1026.36</v>
      </c>
      <c r="G68" s="2">
        <f>IFERROR(__xludf.DUMMYFUNCTION("""COMPUTED_VALUE"""),45390.66666666667)</f>
        <v>45390.66667</v>
      </c>
      <c r="H68" s="1">
        <f>IFERROR(__xludf.DUMMYFUNCTION("""COMPUTED_VALUE"""),1018.07)</f>
        <v>1018.07</v>
      </c>
      <c r="J68" s="2">
        <f>IFERROR(__xludf.DUMMYFUNCTION("""COMPUTED_VALUE"""),45390.66666666667)</f>
        <v>45390.66667</v>
      </c>
      <c r="K68" s="1">
        <f>IFERROR(__xludf.DUMMYFUNCTION("""COMPUTED_VALUE"""),1019.67)</f>
        <v>1019.67</v>
      </c>
      <c r="M68" s="2">
        <f>IFERROR(__xludf.DUMMYFUNCTION("""COMPUTED_VALUE"""),45390.66666666667)</f>
        <v>45390.66667</v>
      </c>
      <c r="N68" s="1">
        <f>IFERROR(__xludf.DUMMYFUNCTION("""COMPUTED_VALUE"""),1.7040892E7)</f>
        <v>17040892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IFERROR(__xludf.DUMMYFUNCTION("""COMPUTED_VALUE"""),1021.41)</f>
        <v>1021.41</v>
      </c>
      <c r="D69" s="2">
        <f>IFERROR(__xludf.DUMMYFUNCTION("""COMPUTED_VALUE"""),45391.66666666667)</f>
        <v>45391.66667</v>
      </c>
      <c r="E69" s="1">
        <f>IFERROR(__xludf.DUMMYFUNCTION("""COMPUTED_VALUE"""),1024.81)</f>
        <v>1024.81</v>
      </c>
      <c r="G69" s="2">
        <f>IFERROR(__xludf.DUMMYFUNCTION("""COMPUTED_VALUE"""),45391.66666666667)</f>
        <v>45391.66667</v>
      </c>
      <c r="H69" s="1">
        <f>IFERROR(__xludf.DUMMYFUNCTION("""COMPUTED_VALUE"""),1014.97)</f>
        <v>1014.97</v>
      </c>
      <c r="J69" s="2">
        <f>IFERROR(__xludf.DUMMYFUNCTION("""COMPUTED_VALUE"""),45391.66666666667)</f>
        <v>45391.66667</v>
      </c>
      <c r="K69" s="1">
        <f>IFERROR(__xludf.DUMMYFUNCTION("""COMPUTED_VALUE"""),1023.33)</f>
        <v>1023.33</v>
      </c>
      <c r="M69" s="2">
        <f>IFERROR(__xludf.DUMMYFUNCTION("""COMPUTED_VALUE"""),45391.66666666667)</f>
        <v>45391.66667</v>
      </c>
      <c r="N69" s="1">
        <f>IFERROR(__xludf.DUMMYFUNCTION("""COMPUTED_VALUE"""),1.5385307E7)</f>
        <v>15385307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IFERROR(__xludf.DUMMYFUNCTION("""COMPUTED_VALUE"""),1010.85)</f>
        <v>1010.85</v>
      </c>
      <c r="D70" s="2">
        <f>IFERROR(__xludf.DUMMYFUNCTION("""COMPUTED_VALUE"""),45392.66666666667)</f>
        <v>45392.66667</v>
      </c>
      <c r="E70" s="1">
        <f>IFERROR(__xludf.DUMMYFUNCTION("""COMPUTED_VALUE"""),1011.34)</f>
        <v>1011.34</v>
      </c>
      <c r="G70" s="2">
        <f>IFERROR(__xludf.DUMMYFUNCTION("""COMPUTED_VALUE"""),45392.66666666667)</f>
        <v>45392.66667</v>
      </c>
      <c r="H70" s="1">
        <f>IFERROR(__xludf.DUMMYFUNCTION("""COMPUTED_VALUE"""),1002.98)</f>
        <v>1002.98</v>
      </c>
      <c r="J70" s="2">
        <f>IFERROR(__xludf.DUMMYFUNCTION("""COMPUTED_VALUE"""),45392.66666666667)</f>
        <v>45392.66667</v>
      </c>
      <c r="K70" s="1">
        <f>IFERROR(__xludf.DUMMYFUNCTION("""COMPUTED_VALUE"""),1007.16)</f>
        <v>1007.16</v>
      </c>
      <c r="M70" s="2">
        <f>IFERROR(__xludf.DUMMYFUNCTION("""COMPUTED_VALUE"""),45392.66666666667)</f>
        <v>45392.66667</v>
      </c>
      <c r="N70" s="1">
        <f>IFERROR(__xludf.DUMMYFUNCTION("""COMPUTED_VALUE"""),1.4732295E7)</f>
        <v>14732295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IFERROR(__xludf.DUMMYFUNCTION("""COMPUTED_VALUE"""),1007.72)</f>
        <v>1007.72</v>
      </c>
      <c r="D71" s="2">
        <f>IFERROR(__xludf.DUMMYFUNCTION("""COMPUTED_VALUE"""),45393.66666666667)</f>
        <v>45393.66667</v>
      </c>
      <c r="E71" s="1">
        <f>IFERROR(__xludf.DUMMYFUNCTION("""COMPUTED_VALUE"""),1018.49)</f>
        <v>1018.49</v>
      </c>
      <c r="G71" s="2">
        <f>IFERROR(__xludf.DUMMYFUNCTION("""COMPUTED_VALUE"""),45393.66666666667)</f>
        <v>45393.66667</v>
      </c>
      <c r="H71" s="1">
        <f>IFERROR(__xludf.DUMMYFUNCTION("""COMPUTED_VALUE"""),1001.84)</f>
        <v>1001.84</v>
      </c>
      <c r="J71" s="2">
        <f>IFERROR(__xludf.DUMMYFUNCTION("""COMPUTED_VALUE"""),45393.66666666667)</f>
        <v>45393.66667</v>
      </c>
      <c r="K71" s="1">
        <f>IFERROR(__xludf.DUMMYFUNCTION("""COMPUTED_VALUE"""),1016.23)</f>
        <v>1016.23</v>
      </c>
      <c r="M71" s="2">
        <f>IFERROR(__xludf.DUMMYFUNCTION("""COMPUTED_VALUE"""),45393.66666666667)</f>
        <v>45393.66667</v>
      </c>
      <c r="N71" s="1">
        <f>IFERROR(__xludf.DUMMYFUNCTION("""COMPUTED_VALUE"""),1.5563029E7)</f>
        <v>15563029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IFERROR(__xludf.DUMMYFUNCTION("""COMPUTED_VALUE"""),1008.42)</f>
        <v>1008.42</v>
      </c>
      <c r="D72" s="2">
        <f>IFERROR(__xludf.DUMMYFUNCTION("""COMPUTED_VALUE"""),45394.66666666667)</f>
        <v>45394.66667</v>
      </c>
      <c r="E72" s="1">
        <f>IFERROR(__xludf.DUMMYFUNCTION("""COMPUTED_VALUE"""),1008.42)</f>
        <v>1008.42</v>
      </c>
      <c r="G72" s="2">
        <f>IFERROR(__xludf.DUMMYFUNCTION("""COMPUTED_VALUE"""),45394.66666666667)</f>
        <v>45394.66667</v>
      </c>
      <c r="H72" s="1">
        <f>IFERROR(__xludf.DUMMYFUNCTION("""COMPUTED_VALUE"""),987.87)</f>
        <v>987.87</v>
      </c>
      <c r="J72" s="2">
        <f>IFERROR(__xludf.DUMMYFUNCTION("""COMPUTED_VALUE"""),45394.66666666667)</f>
        <v>45394.66667</v>
      </c>
      <c r="K72" s="1">
        <f>IFERROR(__xludf.DUMMYFUNCTION("""COMPUTED_VALUE"""),991.39)</f>
        <v>991.39</v>
      </c>
      <c r="M72" s="2">
        <f>IFERROR(__xludf.DUMMYFUNCTION("""COMPUTED_VALUE"""),45394.66666666667)</f>
        <v>45394.66667</v>
      </c>
      <c r="N72" s="1">
        <f>IFERROR(__xludf.DUMMYFUNCTION("""COMPUTED_VALUE"""),1.3998253E7)</f>
        <v>13998253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IFERROR(__xludf.DUMMYFUNCTION("""COMPUTED_VALUE"""),998.81)</f>
        <v>998.81</v>
      </c>
      <c r="D73" s="2">
        <f>IFERROR(__xludf.DUMMYFUNCTION("""COMPUTED_VALUE"""),45397.66666666667)</f>
        <v>45397.66667</v>
      </c>
      <c r="E73" s="1">
        <f>IFERROR(__xludf.DUMMYFUNCTION("""COMPUTED_VALUE"""),1004.69)</f>
        <v>1004.69</v>
      </c>
      <c r="G73" s="2">
        <f>IFERROR(__xludf.DUMMYFUNCTION("""COMPUTED_VALUE"""),45397.66666666667)</f>
        <v>45397.66667</v>
      </c>
      <c r="H73" s="1">
        <f>IFERROR(__xludf.DUMMYFUNCTION("""COMPUTED_VALUE"""),978.29)</f>
        <v>978.29</v>
      </c>
      <c r="J73" s="2">
        <f>IFERROR(__xludf.DUMMYFUNCTION("""COMPUTED_VALUE"""),45397.66666666667)</f>
        <v>45397.66667</v>
      </c>
      <c r="K73" s="1">
        <f>IFERROR(__xludf.DUMMYFUNCTION("""COMPUTED_VALUE"""),981.8)</f>
        <v>981.8</v>
      </c>
      <c r="M73" s="2">
        <f>IFERROR(__xludf.DUMMYFUNCTION("""COMPUTED_VALUE"""),45397.66666666667)</f>
        <v>45397.66667</v>
      </c>
      <c r="N73" s="1">
        <f>IFERROR(__xludf.DUMMYFUNCTION("""COMPUTED_VALUE"""),1.1953629E7)</f>
        <v>11953629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IFERROR(__xludf.DUMMYFUNCTION("""COMPUTED_VALUE"""),981.37)</f>
        <v>981.37</v>
      </c>
      <c r="D74" s="2">
        <f>IFERROR(__xludf.DUMMYFUNCTION("""COMPUTED_VALUE"""),45398.66666666667)</f>
        <v>45398.66667</v>
      </c>
      <c r="E74" s="1">
        <f>IFERROR(__xludf.DUMMYFUNCTION("""COMPUTED_VALUE"""),983.37)</f>
        <v>983.37</v>
      </c>
      <c r="G74" s="2">
        <f>IFERROR(__xludf.DUMMYFUNCTION("""COMPUTED_VALUE"""),45398.66666666667)</f>
        <v>45398.66667</v>
      </c>
      <c r="H74" s="1">
        <f>IFERROR(__xludf.DUMMYFUNCTION("""COMPUTED_VALUE"""),974.56)</f>
        <v>974.56</v>
      </c>
      <c r="J74" s="2">
        <f>IFERROR(__xludf.DUMMYFUNCTION("""COMPUTED_VALUE"""),45398.66666666667)</f>
        <v>45398.66667</v>
      </c>
      <c r="K74" s="1">
        <f>IFERROR(__xludf.DUMMYFUNCTION("""COMPUTED_VALUE"""),978.36)</f>
        <v>978.36</v>
      </c>
      <c r="M74" s="2">
        <f>IFERROR(__xludf.DUMMYFUNCTION("""COMPUTED_VALUE"""),45398.66666666667)</f>
        <v>45398.66667</v>
      </c>
      <c r="N74" s="1">
        <f>IFERROR(__xludf.DUMMYFUNCTION("""COMPUTED_VALUE"""),1.5424189E7)</f>
        <v>15424189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IFERROR(__xludf.DUMMYFUNCTION("""COMPUTED_VALUE"""),979.58)</f>
        <v>979.58</v>
      </c>
      <c r="D75" s="2">
        <f>IFERROR(__xludf.DUMMYFUNCTION("""COMPUTED_VALUE"""),45399.66666666667)</f>
        <v>45399.66667</v>
      </c>
      <c r="E75" s="1">
        <f>IFERROR(__xludf.DUMMYFUNCTION("""COMPUTED_VALUE"""),985.67)</f>
        <v>985.67</v>
      </c>
      <c r="G75" s="2">
        <f>IFERROR(__xludf.DUMMYFUNCTION("""COMPUTED_VALUE"""),45399.66666666667)</f>
        <v>45399.66667</v>
      </c>
      <c r="H75" s="1">
        <f>IFERROR(__xludf.DUMMYFUNCTION("""COMPUTED_VALUE"""),969.2)</f>
        <v>969.2</v>
      </c>
      <c r="J75" s="2">
        <f>IFERROR(__xludf.DUMMYFUNCTION("""COMPUTED_VALUE"""),45399.66666666667)</f>
        <v>45399.66667</v>
      </c>
      <c r="K75" s="1">
        <f>IFERROR(__xludf.DUMMYFUNCTION("""COMPUTED_VALUE"""),970.25)</f>
        <v>970.25</v>
      </c>
      <c r="M75" s="2">
        <f>IFERROR(__xludf.DUMMYFUNCTION("""COMPUTED_VALUE"""),45399.66666666667)</f>
        <v>45399.66667</v>
      </c>
      <c r="N75" s="1">
        <f>IFERROR(__xludf.DUMMYFUNCTION("""COMPUTED_VALUE"""),1.3711587E7)</f>
        <v>13711587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IFERROR(__xludf.DUMMYFUNCTION("""COMPUTED_VALUE"""),969.62)</f>
        <v>969.62</v>
      </c>
      <c r="D76" s="2">
        <f>IFERROR(__xludf.DUMMYFUNCTION("""COMPUTED_VALUE"""),45400.66666666667)</f>
        <v>45400.66667</v>
      </c>
      <c r="E76" s="1">
        <f>IFERROR(__xludf.DUMMYFUNCTION("""COMPUTED_VALUE"""),974.74)</f>
        <v>974.74</v>
      </c>
      <c r="G76" s="2">
        <f>IFERROR(__xludf.DUMMYFUNCTION("""COMPUTED_VALUE"""),45400.66666666667)</f>
        <v>45400.66667</v>
      </c>
      <c r="H76" s="1">
        <f>IFERROR(__xludf.DUMMYFUNCTION("""COMPUTED_VALUE"""),960.47)</f>
        <v>960.47</v>
      </c>
      <c r="J76" s="2">
        <f>IFERROR(__xludf.DUMMYFUNCTION("""COMPUTED_VALUE"""),45400.66666666667)</f>
        <v>45400.66667</v>
      </c>
      <c r="K76" s="1">
        <f>IFERROR(__xludf.DUMMYFUNCTION("""COMPUTED_VALUE"""),962.94)</f>
        <v>962.94</v>
      </c>
      <c r="M76" s="2">
        <f>IFERROR(__xludf.DUMMYFUNCTION("""COMPUTED_VALUE"""),45400.66666666667)</f>
        <v>45400.66667</v>
      </c>
      <c r="N76" s="1">
        <f>IFERROR(__xludf.DUMMYFUNCTION("""COMPUTED_VALUE"""),1.3240242E7)</f>
        <v>13240242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IFERROR(__xludf.DUMMYFUNCTION("""COMPUTED_VALUE"""),963.87)</f>
        <v>963.87</v>
      </c>
      <c r="D77" s="2">
        <f>IFERROR(__xludf.DUMMYFUNCTION("""COMPUTED_VALUE"""),45401.66666666667)</f>
        <v>45401.66667</v>
      </c>
      <c r="E77" s="1">
        <f>IFERROR(__xludf.DUMMYFUNCTION("""COMPUTED_VALUE"""),969.31)</f>
        <v>969.31</v>
      </c>
      <c r="G77" s="2">
        <f>IFERROR(__xludf.DUMMYFUNCTION("""COMPUTED_VALUE"""),45401.66666666667)</f>
        <v>45401.66667</v>
      </c>
      <c r="H77" s="1">
        <f>IFERROR(__xludf.DUMMYFUNCTION("""COMPUTED_VALUE"""),954.56)</f>
        <v>954.56</v>
      </c>
      <c r="J77" s="2">
        <f>IFERROR(__xludf.DUMMYFUNCTION("""COMPUTED_VALUE"""),45401.66666666667)</f>
        <v>45401.66667</v>
      </c>
      <c r="K77" s="1">
        <f>IFERROR(__xludf.DUMMYFUNCTION("""COMPUTED_VALUE"""),958.22)</f>
        <v>958.22</v>
      </c>
      <c r="M77" s="2">
        <f>IFERROR(__xludf.DUMMYFUNCTION("""COMPUTED_VALUE"""),45401.66666666667)</f>
        <v>45401.66667</v>
      </c>
      <c r="N77" s="1">
        <f>IFERROR(__xludf.DUMMYFUNCTION("""COMPUTED_VALUE"""),1.6185899E7)</f>
        <v>16185899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IFERROR(__xludf.DUMMYFUNCTION("""COMPUTED_VALUE"""),962.91)</f>
        <v>962.91</v>
      </c>
      <c r="D78" s="2">
        <f>IFERROR(__xludf.DUMMYFUNCTION("""COMPUTED_VALUE"""),45404.66666666667)</f>
        <v>45404.66667</v>
      </c>
      <c r="E78" s="1">
        <f>IFERROR(__xludf.DUMMYFUNCTION("""COMPUTED_VALUE"""),976.75)</f>
        <v>976.75</v>
      </c>
      <c r="G78" s="2">
        <f>IFERROR(__xludf.DUMMYFUNCTION("""COMPUTED_VALUE"""),45404.66666666667)</f>
        <v>45404.66667</v>
      </c>
      <c r="H78" s="1">
        <f>IFERROR(__xludf.DUMMYFUNCTION("""COMPUTED_VALUE"""),959.24)</f>
        <v>959.24</v>
      </c>
      <c r="J78" s="2">
        <f>IFERROR(__xludf.DUMMYFUNCTION("""COMPUTED_VALUE"""),45404.66666666667)</f>
        <v>45404.66667</v>
      </c>
      <c r="K78" s="1">
        <f>IFERROR(__xludf.DUMMYFUNCTION("""COMPUTED_VALUE"""),969.48)</f>
        <v>969.48</v>
      </c>
      <c r="M78" s="2">
        <f>IFERROR(__xludf.DUMMYFUNCTION("""COMPUTED_VALUE"""),45404.66666666667)</f>
        <v>45404.66667</v>
      </c>
      <c r="N78" s="1">
        <f>IFERROR(__xludf.DUMMYFUNCTION("""COMPUTED_VALUE"""),1.3138082E7)</f>
        <v>13138082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IFERROR(__xludf.DUMMYFUNCTION("""COMPUTED_VALUE"""),972.47)</f>
        <v>972.47</v>
      </c>
      <c r="D79" s="2">
        <f>IFERROR(__xludf.DUMMYFUNCTION("""COMPUTED_VALUE"""),45405.66666666667)</f>
        <v>45405.66667</v>
      </c>
      <c r="E79" s="1">
        <f>IFERROR(__xludf.DUMMYFUNCTION("""COMPUTED_VALUE"""),987.63)</f>
        <v>987.63</v>
      </c>
      <c r="G79" s="2">
        <f>IFERROR(__xludf.DUMMYFUNCTION("""COMPUTED_VALUE"""),45405.66666666667)</f>
        <v>45405.66667</v>
      </c>
      <c r="H79" s="1">
        <f>IFERROR(__xludf.DUMMYFUNCTION("""COMPUTED_VALUE"""),971.21)</f>
        <v>971.21</v>
      </c>
      <c r="J79" s="2">
        <f>IFERROR(__xludf.DUMMYFUNCTION("""COMPUTED_VALUE"""),45405.66666666667)</f>
        <v>45405.66667</v>
      </c>
      <c r="K79" s="1">
        <f>IFERROR(__xludf.DUMMYFUNCTION("""COMPUTED_VALUE"""),983.21)</f>
        <v>983.21</v>
      </c>
      <c r="M79" s="2">
        <f>IFERROR(__xludf.DUMMYFUNCTION("""COMPUTED_VALUE"""),45405.66666666667)</f>
        <v>45405.66667</v>
      </c>
      <c r="N79" s="1">
        <f>IFERROR(__xludf.DUMMYFUNCTION("""COMPUTED_VALUE"""),1.4452158E7)</f>
        <v>14452158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IFERROR(__xludf.DUMMYFUNCTION("""COMPUTED_VALUE"""),984.83)</f>
        <v>984.83</v>
      </c>
      <c r="D80" s="2">
        <f>IFERROR(__xludf.DUMMYFUNCTION("""COMPUTED_VALUE"""),45406.66666666667)</f>
        <v>45406.66667</v>
      </c>
      <c r="E80" s="1">
        <f>IFERROR(__xludf.DUMMYFUNCTION("""COMPUTED_VALUE"""),999.14)</f>
        <v>999.14</v>
      </c>
      <c r="G80" s="2">
        <f>IFERROR(__xludf.DUMMYFUNCTION("""COMPUTED_VALUE"""),45406.66666666667)</f>
        <v>45406.66667</v>
      </c>
      <c r="H80" s="1">
        <f>IFERROR(__xludf.DUMMYFUNCTION("""COMPUTED_VALUE"""),969.14)</f>
        <v>969.14</v>
      </c>
      <c r="J80" s="2">
        <f>IFERROR(__xludf.DUMMYFUNCTION("""COMPUTED_VALUE"""),45406.66666666667)</f>
        <v>45406.66667</v>
      </c>
      <c r="K80" s="1">
        <f>IFERROR(__xludf.DUMMYFUNCTION("""COMPUTED_VALUE"""),978.78)</f>
        <v>978.78</v>
      </c>
      <c r="M80" s="2">
        <f>IFERROR(__xludf.DUMMYFUNCTION("""COMPUTED_VALUE"""),45406.66666666667)</f>
        <v>45406.66667</v>
      </c>
      <c r="N80" s="1">
        <f>IFERROR(__xludf.DUMMYFUNCTION("""COMPUTED_VALUE"""),1.846729E7)</f>
        <v>18467290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IFERROR(__xludf.DUMMYFUNCTION("""COMPUTED_VALUE"""),976.68)</f>
        <v>976.68</v>
      </c>
      <c r="D81" s="2">
        <f>IFERROR(__xludf.DUMMYFUNCTION("""COMPUTED_VALUE"""),45407.66666666667)</f>
        <v>45407.66667</v>
      </c>
      <c r="E81" s="1">
        <f>IFERROR(__xludf.DUMMYFUNCTION("""COMPUTED_VALUE"""),996.35)</f>
        <v>996.35</v>
      </c>
      <c r="G81" s="2">
        <f>IFERROR(__xludf.DUMMYFUNCTION("""COMPUTED_VALUE"""),45407.66666666667)</f>
        <v>45407.66667</v>
      </c>
      <c r="H81" s="1">
        <f>IFERROR(__xludf.DUMMYFUNCTION("""COMPUTED_VALUE"""),966.71)</f>
        <v>966.71</v>
      </c>
      <c r="J81" s="2">
        <f>IFERROR(__xludf.DUMMYFUNCTION("""COMPUTED_VALUE"""),45407.66666666667)</f>
        <v>45407.66667</v>
      </c>
      <c r="K81" s="1">
        <f>IFERROR(__xludf.DUMMYFUNCTION("""COMPUTED_VALUE"""),994.38)</f>
        <v>994.38</v>
      </c>
      <c r="M81" s="2">
        <f>IFERROR(__xludf.DUMMYFUNCTION("""COMPUTED_VALUE"""),45407.66666666667)</f>
        <v>45407.66667</v>
      </c>
      <c r="N81" s="1">
        <f>IFERROR(__xludf.DUMMYFUNCTION("""COMPUTED_VALUE"""),1.4798341E7)</f>
        <v>14798341</v>
      </c>
    </row>
    <row r="82">
      <c r="A82" s="2">
        <f>IFERROR(__xludf.DUMMYFUNCTION("""COMPUTED_VALUE"""),45408.66666666667)</f>
        <v>45408.66667</v>
      </c>
      <c r="B82" s="1">
        <f>IFERROR(__xludf.DUMMYFUNCTION("""COMPUTED_VALUE"""),994.23)</f>
        <v>994.23</v>
      </c>
      <c r="D82" s="2">
        <f>IFERROR(__xludf.DUMMYFUNCTION("""COMPUTED_VALUE"""),45408.66666666667)</f>
        <v>45408.66667</v>
      </c>
      <c r="E82" s="1">
        <f>IFERROR(__xludf.DUMMYFUNCTION("""COMPUTED_VALUE"""),1009.44)</f>
        <v>1009.44</v>
      </c>
      <c r="G82" s="2">
        <f>IFERROR(__xludf.DUMMYFUNCTION("""COMPUTED_VALUE"""),45408.66666666667)</f>
        <v>45408.66667</v>
      </c>
      <c r="H82" s="1">
        <f>IFERROR(__xludf.DUMMYFUNCTION("""COMPUTED_VALUE"""),994.23)</f>
        <v>994.23</v>
      </c>
      <c r="J82" s="2">
        <f>IFERROR(__xludf.DUMMYFUNCTION("""COMPUTED_VALUE"""),45408.66666666667)</f>
        <v>45408.66667</v>
      </c>
      <c r="K82" s="1">
        <f>IFERROR(__xludf.DUMMYFUNCTION("""COMPUTED_VALUE"""),1004.17)</f>
        <v>1004.17</v>
      </c>
      <c r="M82" s="2">
        <f>IFERROR(__xludf.DUMMYFUNCTION("""COMPUTED_VALUE"""),45408.66666666667)</f>
        <v>45408.66667</v>
      </c>
      <c r="N82" s="1">
        <f>IFERROR(__xludf.DUMMYFUNCTION("""COMPUTED_VALUE"""),1.4613316E7)</f>
        <v>14613316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IFERROR(__xludf.DUMMYFUNCTION("""COMPUTED_VALUE"""),1005.9)</f>
        <v>1005.9</v>
      </c>
      <c r="D83" s="2">
        <f>IFERROR(__xludf.DUMMYFUNCTION("""COMPUTED_VALUE"""),45411.66666666667)</f>
        <v>45411.66667</v>
      </c>
      <c r="E83" s="1">
        <f>IFERROR(__xludf.DUMMYFUNCTION("""COMPUTED_VALUE"""),1018.01)</f>
        <v>1018.01</v>
      </c>
      <c r="G83" s="2">
        <f>IFERROR(__xludf.DUMMYFUNCTION("""COMPUTED_VALUE"""),45411.66666666667)</f>
        <v>45411.66667</v>
      </c>
      <c r="H83" s="1">
        <f>IFERROR(__xludf.DUMMYFUNCTION("""COMPUTED_VALUE"""),1005.9)</f>
        <v>1005.9</v>
      </c>
      <c r="J83" s="2">
        <f>IFERROR(__xludf.DUMMYFUNCTION("""COMPUTED_VALUE"""),45411.66666666667)</f>
        <v>45411.66667</v>
      </c>
      <c r="K83" s="1">
        <f>IFERROR(__xludf.DUMMYFUNCTION("""COMPUTED_VALUE"""),1017.46)</f>
        <v>1017.46</v>
      </c>
      <c r="M83" s="2">
        <f>IFERROR(__xludf.DUMMYFUNCTION("""COMPUTED_VALUE"""),45411.66666666667)</f>
        <v>45411.66667</v>
      </c>
      <c r="N83" s="1">
        <f>IFERROR(__xludf.DUMMYFUNCTION("""COMPUTED_VALUE"""),1.5017347E7)</f>
        <v>15017347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IFERROR(__xludf.DUMMYFUNCTION("""COMPUTED_VALUE"""),1019.4)</f>
        <v>1019.4</v>
      </c>
      <c r="D84" s="2">
        <f>IFERROR(__xludf.DUMMYFUNCTION("""COMPUTED_VALUE"""),45412.66666666667)</f>
        <v>45412.66667</v>
      </c>
      <c r="E84" s="1">
        <f>IFERROR(__xludf.DUMMYFUNCTION("""COMPUTED_VALUE"""),1035.11)</f>
        <v>1035.11</v>
      </c>
      <c r="G84" s="2">
        <f>IFERROR(__xludf.DUMMYFUNCTION("""COMPUTED_VALUE"""),45412.66666666667)</f>
        <v>45412.66667</v>
      </c>
      <c r="H84" s="1">
        <f>IFERROR(__xludf.DUMMYFUNCTION("""COMPUTED_VALUE"""),1016.46)</f>
        <v>1016.46</v>
      </c>
      <c r="J84" s="2">
        <f>IFERROR(__xludf.DUMMYFUNCTION("""COMPUTED_VALUE"""),45412.66666666667)</f>
        <v>45412.66667</v>
      </c>
      <c r="K84" s="1">
        <f>IFERROR(__xludf.DUMMYFUNCTION("""COMPUTED_VALUE"""),1017.06)</f>
        <v>1017.06</v>
      </c>
      <c r="M84" s="2">
        <f>IFERROR(__xludf.DUMMYFUNCTION("""COMPUTED_VALUE"""),45412.66666666667)</f>
        <v>45412.66667</v>
      </c>
      <c r="N84" s="1">
        <f>IFERROR(__xludf.DUMMYFUNCTION("""COMPUTED_VALUE"""),2.5182274E7)</f>
        <v>25182274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IFERROR(__xludf.DUMMYFUNCTION("""COMPUTED_VALUE"""),1012.62)</f>
        <v>1012.62</v>
      </c>
      <c r="D85" s="2">
        <f>IFERROR(__xludf.DUMMYFUNCTION("""COMPUTED_VALUE"""),45413.66666666667)</f>
        <v>45413.66667</v>
      </c>
      <c r="E85" s="1">
        <f>IFERROR(__xludf.DUMMYFUNCTION("""COMPUTED_VALUE"""),1024.74)</f>
        <v>1024.74</v>
      </c>
      <c r="G85" s="2">
        <f>IFERROR(__xludf.DUMMYFUNCTION("""COMPUTED_VALUE"""),45413.66666666667)</f>
        <v>45413.66667</v>
      </c>
      <c r="H85" s="1">
        <f>IFERROR(__xludf.DUMMYFUNCTION("""COMPUTED_VALUE"""),1004.01)</f>
        <v>1004.01</v>
      </c>
      <c r="J85" s="2">
        <f>IFERROR(__xludf.DUMMYFUNCTION("""COMPUTED_VALUE"""),45413.66666666667)</f>
        <v>45413.66667</v>
      </c>
      <c r="K85" s="1">
        <f>IFERROR(__xludf.DUMMYFUNCTION("""COMPUTED_VALUE"""),1006.76)</f>
        <v>1006.76</v>
      </c>
      <c r="M85" s="2">
        <f>IFERROR(__xludf.DUMMYFUNCTION("""COMPUTED_VALUE"""),45413.66666666667)</f>
        <v>45413.66667</v>
      </c>
      <c r="N85" s="1">
        <f>IFERROR(__xludf.DUMMYFUNCTION("""COMPUTED_VALUE"""),2.257081E7)</f>
        <v>22570810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IFERROR(__xludf.DUMMYFUNCTION("""COMPUTED_VALUE"""),1015.4)</f>
        <v>1015.4</v>
      </c>
      <c r="D86" s="2">
        <f>IFERROR(__xludf.DUMMYFUNCTION("""COMPUTED_VALUE"""),45414.66666666667)</f>
        <v>45414.66667</v>
      </c>
      <c r="E86" s="1">
        <f>IFERROR(__xludf.DUMMYFUNCTION("""COMPUTED_VALUE"""),1021.71)</f>
        <v>1021.71</v>
      </c>
      <c r="G86" s="2">
        <f>IFERROR(__xludf.DUMMYFUNCTION("""COMPUTED_VALUE"""),45414.66666666667)</f>
        <v>45414.66667</v>
      </c>
      <c r="H86" s="1">
        <f>IFERROR(__xludf.DUMMYFUNCTION("""COMPUTED_VALUE"""),1000.44)</f>
        <v>1000.44</v>
      </c>
      <c r="J86" s="2">
        <f>IFERROR(__xludf.DUMMYFUNCTION("""COMPUTED_VALUE"""),45414.66666666667)</f>
        <v>45414.66667</v>
      </c>
      <c r="K86" s="1">
        <f>IFERROR(__xludf.DUMMYFUNCTION("""COMPUTED_VALUE"""),1021.44)</f>
        <v>1021.44</v>
      </c>
      <c r="M86" s="2">
        <f>IFERROR(__xludf.DUMMYFUNCTION("""COMPUTED_VALUE"""),45414.66666666667)</f>
        <v>45414.66667</v>
      </c>
      <c r="N86" s="1">
        <f>IFERROR(__xludf.DUMMYFUNCTION("""COMPUTED_VALUE"""),1.6356231E7)</f>
        <v>16356231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IFERROR(__xludf.DUMMYFUNCTION("""COMPUTED_VALUE"""),1031.52)</f>
        <v>1031.52</v>
      </c>
      <c r="D87" s="2">
        <f>IFERROR(__xludf.DUMMYFUNCTION("""COMPUTED_VALUE"""),45415.66666666667)</f>
        <v>45415.66667</v>
      </c>
      <c r="E87" s="1">
        <f>IFERROR(__xludf.DUMMYFUNCTION("""COMPUTED_VALUE"""),1033.37)</f>
        <v>1033.37</v>
      </c>
      <c r="G87" s="2">
        <f>IFERROR(__xludf.DUMMYFUNCTION("""COMPUTED_VALUE"""),45415.66666666667)</f>
        <v>45415.66667</v>
      </c>
      <c r="H87" s="1">
        <f>IFERROR(__xludf.DUMMYFUNCTION("""COMPUTED_VALUE"""),1018.76)</f>
        <v>1018.76</v>
      </c>
      <c r="J87" s="2">
        <f>IFERROR(__xludf.DUMMYFUNCTION("""COMPUTED_VALUE"""),45415.66666666667)</f>
        <v>45415.66667</v>
      </c>
      <c r="K87" s="1">
        <f>IFERROR(__xludf.DUMMYFUNCTION("""COMPUTED_VALUE"""),1024.42)</f>
        <v>1024.42</v>
      </c>
      <c r="M87" s="2">
        <f>IFERROR(__xludf.DUMMYFUNCTION("""COMPUTED_VALUE"""),45415.66666666667)</f>
        <v>45415.66667</v>
      </c>
      <c r="N87" s="1">
        <f>IFERROR(__xludf.DUMMYFUNCTION("""COMPUTED_VALUE"""),1.6708406E7)</f>
        <v>16708406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IFERROR(__xludf.DUMMYFUNCTION("""COMPUTED_VALUE"""),1028.97)</f>
        <v>1028.97</v>
      </c>
      <c r="D88" s="2">
        <f>IFERROR(__xludf.DUMMYFUNCTION("""COMPUTED_VALUE"""),45418.66666666667)</f>
        <v>45418.66667</v>
      </c>
      <c r="E88" s="1">
        <f>IFERROR(__xludf.DUMMYFUNCTION("""COMPUTED_VALUE"""),1037.34)</f>
        <v>1037.34</v>
      </c>
      <c r="G88" s="2">
        <f>IFERROR(__xludf.DUMMYFUNCTION("""COMPUTED_VALUE"""),45418.66666666667)</f>
        <v>45418.66667</v>
      </c>
      <c r="H88" s="1">
        <f>IFERROR(__xludf.DUMMYFUNCTION("""COMPUTED_VALUE"""),1028.57)</f>
        <v>1028.57</v>
      </c>
      <c r="J88" s="2">
        <f>IFERROR(__xludf.DUMMYFUNCTION("""COMPUTED_VALUE"""),45418.66666666667)</f>
        <v>45418.66667</v>
      </c>
      <c r="K88" s="1">
        <f>IFERROR(__xludf.DUMMYFUNCTION("""COMPUTED_VALUE"""),1036.93)</f>
        <v>1036.93</v>
      </c>
      <c r="M88" s="2">
        <f>IFERROR(__xludf.DUMMYFUNCTION("""COMPUTED_VALUE"""),45418.66666666667)</f>
        <v>45418.66667</v>
      </c>
      <c r="N88" s="1">
        <f>IFERROR(__xludf.DUMMYFUNCTION("""COMPUTED_VALUE"""),1.8470704E7)</f>
        <v>18470704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IFERROR(__xludf.DUMMYFUNCTION("""COMPUTED_VALUE"""),1039.76)</f>
        <v>1039.76</v>
      </c>
      <c r="D89" s="2">
        <f>IFERROR(__xludf.DUMMYFUNCTION("""COMPUTED_VALUE"""),45419.66666666667)</f>
        <v>45419.66667</v>
      </c>
      <c r="E89" s="1">
        <f>IFERROR(__xludf.DUMMYFUNCTION("""COMPUTED_VALUE"""),1045.83)</f>
        <v>1045.83</v>
      </c>
      <c r="G89" s="2">
        <f>IFERROR(__xludf.DUMMYFUNCTION("""COMPUTED_VALUE"""),45419.66666666667)</f>
        <v>45419.66667</v>
      </c>
      <c r="H89" s="1">
        <f>IFERROR(__xludf.DUMMYFUNCTION("""COMPUTED_VALUE"""),1037.82)</f>
        <v>1037.82</v>
      </c>
      <c r="J89" s="2">
        <f>IFERROR(__xludf.DUMMYFUNCTION("""COMPUTED_VALUE"""),45419.66666666667)</f>
        <v>45419.66667</v>
      </c>
      <c r="K89" s="1">
        <f>IFERROR(__xludf.DUMMYFUNCTION("""COMPUTED_VALUE"""),1039.79)</f>
        <v>1039.79</v>
      </c>
      <c r="M89" s="2">
        <f>IFERROR(__xludf.DUMMYFUNCTION("""COMPUTED_VALUE"""),45419.66666666667)</f>
        <v>45419.66667</v>
      </c>
      <c r="N89" s="1">
        <f>IFERROR(__xludf.DUMMYFUNCTION("""COMPUTED_VALUE"""),2.1431468E7)</f>
        <v>21431468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IFERROR(__xludf.DUMMYFUNCTION("""COMPUTED_VALUE"""),1034.55)</f>
        <v>1034.55</v>
      </c>
      <c r="D90" s="2">
        <f>IFERROR(__xludf.DUMMYFUNCTION("""COMPUTED_VALUE"""),45420.66666666667)</f>
        <v>45420.66667</v>
      </c>
      <c r="E90" s="1">
        <f>IFERROR(__xludf.DUMMYFUNCTION("""COMPUTED_VALUE"""),1048.31)</f>
        <v>1048.31</v>
      </c>
      <c r="G90" s="2">
        <f>IFERROR(__xludf.DUMMYFUNCTION("""COMPUTED_VALUE"""),45420.66666666667)</f>
        <v>45420.66667</v>
      </c>
      <c r="H90" s="1">
        <f>IFERROR(__xludf.DUMMYFUNCTION("""COMPUTED_VALUE"""),1031.28)</f>
        <v>1031.28</v>
      </c>
      <c r="J90" s="2">
        <f>IFERROR(__xludf.DUMMYFUNCTION("""COMPUTED_VALUE"""),45420.66666666667)</f>
        <v>45420.66667</v>
      </c>
      <c r="K90" s="1">
        <f>IFERROR(__xludf.DUMMYFUNCTION("""COMPUTED_VALUE"""),1046.71)</f>
        <v>1046.71</v>
      </c>
      <c r="M90" s="2">
        <f>IFERROR(__xludf.DUMMYFUNCTION("""COMPUTED_VALUE"""),45420.66666666667)</f>
        <v>45420.66667</v>
      </c>
      <c r="N90" s="1">
        <f>IFERROR(__xludf.DUMMYFUNCTION("""COMPUTED_VALUE"""),1.6941456E7)</f>
        <v>16941456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IFERROR(__xludf.DUMMYFUNCTION("""COMPUTED_VALUE"""),1046.64)</f>
        <v>1046.64</v>
      </c>
      <c r="D91" s="2">
        <f>IFERROR(__xludf.DUMMYFUNCTION("""COMPUTED_VALUE"""),45421.66666666667)</f>
        <v>45421.66667</v>
      </c>
      <c r="E91" s="1">
        <f>IFERROR(__xludf.DUMMYFUNCTION("""COMPUTED_VALUE"""),1050.58)</f>
        <v>1050.58</v>
      </c>
      <c r="G91" s="2">
        <f>IFERROR(__xludf.DUMMYFUNCTION("""COMPUTED_VALUE"""),45421.66666666667)</f>
        <v>45421.66667</v>
      </c>
      <c r="H91" s="1">
        <f>IFERROR(__xludf.DUMMYFUNCTION("""COMPUTED_VALUE"""),1043.02)</f>
        <v>1043.02</v>
      </c>
      <c r="J91" s="2">
        <f>IFERROR(__xludf.DUMMYFUNCTION("""COMPUTED_VALUE"""),45421.66666666667)</f>
        <v>45421.66667</v>
      </c>
      <c r="K91" s="1">
        <f>IFERROR(__xludf.DUMMYFUNCTION("""COMPUTED_VALUE"""),1050.33)</f>
        <v>1050.33</v>
      </c>
      <c r="M91" s="2">
        <f>IFERROR(__xludf.DUMMYFUNCTION("""COMPUTED_VALUE"""),45421.66666666667)</f>
        <v>45421.66667</v>
      </c>
      <c r="N91" s="1">
        <f>IFERROR(__xludf.DUMMYFUNCTION("""COMPUTED_VALUE"""),1.1964154E7)</f>
        <v>11964154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IFERROR(__xludf.DUMMYFUNCTION("""COMPUTED_VALUE"""),1054.13)</f>
        <v>1054.13</v>
      </c>
      <c r="D92" s="2">
        <f>IFERROR(__xludf.DUMMYFUNCTION("""COMPUTED_VALUE"""),45422.66666666667)</f>
        <v>45422.66667</v>
      </c>
      <c r="E92" s="1">
        <f>IFERROR(__xludf.DUMMYFUNCTION("""COMPUTED_VALUE"""),1056.14)</f>
        <v>1056.14</v>
      </c>
      <c r="G92" s="2">
        <f>IFERROR(__xludf.DUMMYFUNCTION("""COMPUTED_VALUE"""),45422.66666666667)</f>
        <v>45422.66667</v>
      </c>
      <c r="H92" s="1">
        <f>IFERROR(__xludf.DUMMYFUNCTION("""COMPUTED_VALUE"""),1046.79)</f>
        <v>1046.79</v>
      </c>
      <c r="J92" s="2">
        <f>IFERROR(__xludf.DUMMYFUNCTION("""COMPUTED_VALUE"""),45422.66666666667)</f>
        <v>45422.66667</v>
      </c>
      <c r="K92" s="1">
        <f>IFERROR(__xludf.DUMMYFUNCTION("""COMPUTED_VALUE"""),1048.66)</f>
        <v>1048.66</v>
      </c>
      <c r="M92" s="2">
        <f>IFERROR(__xludf.DUMMYFUNCTION("""COMPUTED_VALUE"""),45422.66666666667)</f>
        <v>45422.66667</v>
      </c>
      <c r="N92" s="1">
        <f>IFERROR(__xludf.DUMMYFUNCTION("""COMPUTED_VALUE"""),1.1382739E7)</f>
        <v>11382739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IFERROR(__xludf.DUMMYFUNCTION("""COMPUTED_VALUE"""),1050.83)</f>
        <v>1050.83</v>
      </c>
      <c r="D93" s="2">
        <f>IFERROR(__xludf.DUMMYFUNCTION("""COMPUTED_VALUE"""),45425.66666666667)</f>
        <v>45425.66667</v>
      </c>
      <c r="E93" s="1">
        <f>IFERROR(__xludf.DUMMYFUNCTION("""COMPUTED_VALUE"""),1054.06)</f>
        <v>1054.06</v>
      </c>
      <c r="G93" s="2">
        <f>IFERROR(__xludf.DUMMYFUNCTION("""COMPUTED_VALUE"""),45425.66666666667)</f>
        <v>45425.66667</v>
      </c>
      <c r="H93" s="1">
        <f>IFERROR(__xludf.DUMMYFUNCTION("""COMPUTED_VALUE"""),1047.26)</f>
        <v>1047.26</v>
      </c>
      <c r="J93" s="2">
        <f>IFERROR(__xludf.DUMMYFUNCTION("""COMPUTED_VALUE"""),45425.66666666667)</f>
        <v>45425.66667</v>
      </c>
      <c r="K93" s="1">
        <f>IFERROR(__xludf.DUMMYFUNCTION("""COMPUTED_VALUE"""),1048.03)</f>
        <v>1048.03</v>
      </c>
      <c r="M93" s="2">
        <f>IFERROR(__xludf.DUMMYFUNCTION("""COMPUTED_VALUE"""),45425.66666666667)</f>
        <v>45425.66667</v>
      </c>
      <c r="N93" s="1">
        <f>IFERROR(__xludf.DUMMYFUNCTION("""COMPUTED_VALUE"""),1.0620393E7)</f>
        <v>10620393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IFERROR(__xludf.DUMMYFUNCTION("""COMPUTED_VALUE"""),1049.73)</f>
        <v>1049.73</v>
      </c>
      <c r="D94" s="2">
        <f>IFERROR(__xludf.DUMMYFUNCTION("""COMPUTED_VALUE"""),45426.66666666667)</f>
        <v>45426.66667</v>
      </c>
      <c r="E94" s="1">
        <f>IFERROR(__xludf.DUMMYFUNCTION("""COMPUTED_VALUE"""),1060.45)</f>
        <v>1060.45</v>
      </c>
      <c r="G94" s="2">
        <f>IFERROR(__xludf.DUMMYFUNCTION("""COMPUTED_VALUE"""),45426.66666666667)</f>
        <v>45426.66667</v>
      </c>
      <c r="H94" s="1">
        <f>IFERROR(__xludf.DUMMYFUNCTION("""COMPUTED_VALUE"""),1049.73)</f>
        <v>1049.73</v>
      </c>
      <c r="J94" s="2">
        <f>IFERROR(__xludf.DUMMYFUNCTION("""COMPUTED_VALUE"""),45426.66666666667)</f>
        <v>45426.66667</v>
      </c>
      <c r="K94" s="1">
        <f>IFERROR(__xludf.DUMMYFUNCTION("""COMPUTED_VALUE"""),1059.77)</f>
        <v>1059.77</v>
      </c>
      <c r="M94" s="2">
        <f>IFERROR(__xludf.DUMMYFUNCTION("""COMPUTED_VALUE"""),45426.66666666667)</f>
        <v>45426.66667</v>
      </c>
      <c r="N94" s="1">
        <f>IFERROR(__xludf.DUMMYFUNCTION("""COMPUTED_VALUE"""),1.6012207E7)</f>
        <v>16012207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IFERROR(__xludf.DUMMYFUNCTION("""COMPUTED_VALUE"""),1067.49)</f>
        <v>1067.49</v>
      </c>
      <c r="D95" s="2">
        <f>IFERROR(__xludf.DUMMYFUNCTION("""COMPUTED_VALUE"""),45427.66666666667)</f>
        <v>45427.66667</v>
      </c>
      <c r="E95" s="1">
        <f>IFERROR(__xludf.DUMMYFUNCTION("""COMPUTED_VALUE"""),1079.62)</f>
        <v>1079.62</v>
      </c>
      <c r="G95" s="2">
        <f>IFERROR(__xludf.DUMMYFUNCTION("""COMPUTED_VALUE"""),45427.66666666667)</f>
        <v>45427.66667</v>
      </c>
      <c r="H95" s="1">
        <f>IFERROR(__xludf.DUMMYFUNCTION("""COMPUTED_VALUE"""),1067.49)</f>
        <v>1067.49</v>
      </c>
      <c r="J95" s="2">
        <f>IFERROR(__xludf.DUMMYFUNCTION("""COMPUTED_VALUE"""),45427.66666666667)</f>
        <v>45427.66667</v>
      </c>
      <c r="K95" s="1">
        <f>IFERROR(__xludf.DUMMYFUNCTION("""COMPUTED_VALUE"""),1078.75)</f>
        <v>1078.75</v>
      </c>
      <c r="M95" s="2">
        <f>IFERROR(__xludf.DUMMYFUNCTION("""COMPUTED_VALUE"""),45427.66666666667)</f>
        <v>45427.66667</v>
      </c>
      <c r="N95" s="1">
        <f>IFERROR(__xludf.DUMMYFUNCTION("""COMPUTED_VALUE"""),1.4450906E7)</f>
        <v>14450906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IFERROR(__xludf.DUMMYFUNCTION("""COMPUTED_VALUE"""),1083.01)</f>
        <v>1083.01</v>
      </c>
      <c r="D96" s="2">
        <f>IFERROR(__xludf.DUMMYFUNCTION("""COMPUTED_VALUE"""),45428.66666666667)</f>
        <v>45428.66667</v>
      </c>
      <c r="E96" s="1">
        <f>IFERROR(__xludf.DUMMYFUNCTION("""COMPUTED_VALUE"""),1083.64)</f>
        <v>1083.64</v>
      </c>
      <c r="G96" s="2">
        <f>IFERROR(__xludf.DUMMYFUNCTION("""COMPUTED_VALUE"""),45428.66666666667)</f>
        <v>45428.66667</v>
      </c>
      <c r="H96" s="1">
        <f>IFERROR(__xludf.DUMMYFUNCTION("""COMPUTED_VALUE"""),1075.16)</f>
        <v>1075.16</v>
      </c>
      <c r="J96" s="2">
        <f>IFERROR(__xludf.DUMMYFUNCTION("""COMPUTED_VALUE"""),45428.66666666667)</f>
        <v>45428.66667</v>
      </c>
      <c r="K96" s="1">
        <f>IFERROR(__xludf.DUMMYFUNCTION("""COMPUTED_VALUE"""),1077.1)</f>
        <v>1077.1</v>
      </c>
      <c r="M96" s="2">
        <f>IFERROR(__xludf.DUMMYFUNCTION("""COMPUTED_VALUE"""),45428.66666666667)</f>
        <v>45428.66667</v>
      </c>
      <c r="N96" s="1">
        <f>IFERROR(__xludf.DUMMYFUNCTION("""COMPUTED_VALUE"""),1.6420092E7)</f>
        <v>16420092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IFERROR(__xludf.DUMMYFUNCTION("""COMPUTED_VALUE"""),1082.31)</f>
        <v>1082.31</v>
      </c>
      <c r="D97" s="2">
        <f>IFERROR(__xludf.DUMMYFUNCTION("""COMPUTED_VALUE"""),45429.66666666667)</f>
        <v>45429.66667</v>
      </c>
      <c r="E97" s="1">
        <f>IFERROR(__xludf.DUMMYFUNCTION("""COMPUTED_VALUE"""),1083.62)</f>
        <v>1083.62</v>
      </c>
      <c r="G97" s="2">
        <f>IFERROR(__xludf.DUMMYFUNCTION("""COMPUTED_VALUE"""),45429.66666666667)</f>
        <v>45429.66667</v>
      </c>
      <c r="H97" s="1">
        <f>IFERROR(__xludf.DUMMYFUNCTION("""COMPUTED_VALUE"""),1075.7)</f>
        <v>1075.7</v>
      </c>
      <c r="J97" s="2">
        <f>IFERROR(__xludf.DUMMYFUNCTION("""COMPUTED_VALUE"""),45429.66666666667)</f>
        <v>45429.66667</v>
      </c>
      <c r="K97" s="1">
        <f>IFERROR(__xludf.DUMMYFUNCTION("""COMPUTED_VALUE"""),1080.11)</f>
        <v>1080.11</v>
      </c>
      <c r="M97" s="2">
        <f>IFERROR(__xludf.DUMMYFUNCTION("""COMPUTED_VALUE"""),45429.66666666667)</f>
        <v>45429.66667</v>
      </c>
      <c r="N97" s="1">
        <f>IFERROR(__xludf.DUMMYFUNCTION("""COMPUTED_VALUE"""),1.4990542E7)</f>
        <v>14990542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IFERROR(__xludf.DUMMYFUNCTION("""COMPUTED_VALUE"""),1080.7)</f>
        <v>1080.7</v>
      </c>
      <c r="D98" s="2">
        <f>IFERROR(__xludf.DUMMYFUNCTION("""COMPUTED_VALUE"""),45432.66666666667)</f>
        <v>45432.66667</v>
      </c>
      <c r="E98" s="1">
        <f>IFERROR(__xludf.DUMMYFUNCTION("""COMPUTED_VALUE"""),1094.38)</f>
        <v>1094.38</v>
      </c>
      <c r="G98" s="2">
        <f>IFERROR(__xludf.DUMMYFUNCTION("""COMPUTED_VALUE"""),45432.66666666667)</f>
        <v>45432.66667</v>
      </c>
      <c r="H98" s="1">
        <f>IFERROR(__xludf.DUMMYFUNCTION("""COMPUTED_VALUE"""),1078.34)</f>
        <v>1078.34</v>
      </c>
      <c r="J98" s="2">
        <f>IFERROR(__xludf.DUMMYFUNCTION("""COMPUTED_VALUE"""),45432.66666666667)</f>
        <v>45432.66667</v>
      </c>
      <c r="K98" s="1">
        <f>IFERROR(__xludf.DUMMYFUNCTION("""COMPUTED_VALUE"""),1090.24)</f>
        <v>1090.24</v>
      </c>
      <c r="M98" s="2">
        <f>IFERROR(__xludf.DUMMYFUNCTION("""COMPUTED_VALUE"""),45432.66666666667)</f>
        <v>45432.66667</v>
      </c>
      <c r="N98" s="1">
        <f>IFERROR(__xludf.DUMMYFUNCTION("""COMPUTED_VALUE"""),1.7249585E7)</f>
        <v>17249585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IFERROR(__xludf.DUMMYFUNCTION("""COMPUTED_VALUE"""),1084.38)</f>
        <v>1084.38</v>
      </c>
      <c r="D99" s="2">
        <f>IFERROR(__xludf.DUMMYFUNCTION("""COMPUTED_VALUE"""),45433.66666666667)</f>
        <v>45433.66667</v>
      </c>
      <c r="E99" s="1">
        <f>IFERROR(__xludf.DUMMYFUNCTION("""COMPUTED_VALUE"""),1089.16)</f>
        <v>1089.16</v>
      </c>
      <c r="G99" s="2">
        <f>IFERROR(__xludf.DUMMYFUNCTION("""COMPUTED_VALUE"""),45433.66666666667)</f>
        <v>45433.66667</v>
      </c>
      <c r="H99" s="1">
        <f>IFERROR(__xludf.DUMMYFUNCTION("""COMPUTED_VALUE"""),1077.34)</f>
        <v>1077.34</v>
      </c>
      <c r="J99" s="2">
        <f>IFERROR(__xludf.DUMMYFUNCTION("""COMPUTED_VALUE"""),45433.66666666667)</f>
        <v>45433.66667</v>
      </c>
      <c r="K99" s="1">
        <f>IFERROR(__xludf.DUMMYFUNCTION("""COMPUTED_VALUE"""),1087.78)</f>
        <v>1087.78</v>
      </c>
      <c r="M99" s="2">
        <f>IFERROR(__xludf.DUMMYFUNCTION("""COMPUTED_VALUE"""),45433.66666666667)</f>
        <v>45433.66667</v>
      </c>
      <c r="N99" s="1">
        <f>IFERROR(__xludf.DUMMYFUNCTION("""COMPUTED_VALUE"""),2.2954708E7)</f>
        <v>22954708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IFERROR(__xludf.DUMMYFUNCTION("""COMPUTED_VALUE"""),1088.04)</f>
        <v>1088.04</v>
      </c>
      <c r="D100" s="2">
        <f>IFERROR(__xludf.DUMMYFUNCTION("""COMPUTED_VALUE"""),45434.66666666667)</f>
        <v>45434.66667</v>
      </c>
      <c r="E100" s="1">
        <f>IFERROR(__xludf.DUMMYFUNCTION("""COMPUTED_VALUE"""),1097.29)</f>
        <v>1097.29</v>
      </c>
      <c r="G100" s="2">
        <f>IFERROR(__xludf.DUMMYFUNCTION("""COMPUTED_VALUE"""),45434.66666666667)</f>
        <v>45434.66667</v>
      </c>
      <c r="H100" s="1">
        <f>IFERROR(__xludf.DUMMYFUNCTION("""COMPUTED_VALUE"""),1084.96)</f>
        <v>1084.96</v>
      </c>
      <c r="J100" s="2">
        <f>IFERROR(__xludf.DUMMYFUNCTION("""COMPUTED_VALUE"""),45434.66666666667)</f>
        <v>45434.66667</v>
      </c>
      <c r="K100" s="1">
        <f>IFERROR(__xludf.DUMMYFUNCTION("""COMPUTED_VALUE"""),1088.53)</f>
        <v>1088.53</v>
      </c>
      <c r="M100" s="2">
        <f>IFERROR(__xludf.DUMMYFUNCTION("""COMPUTED_VALUE"""),45434.66666666667)</f>
        <v>45434.66667</v>
      </c>
      <c r="N100" s="1">
        <f>IFERROR(__xludf.DUMMYFUNCTION("""COMPUTED_VALUE"""),1.6142691E7)</f>
        <v>16142691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IFERROR(__xludf.DUMMYFUNCTION("""COMPUTED_VALUE"""),1090.4)</f>
        <v>1090.4</v>
      </c>
      <c r="D101" s="2">
        <f>IFERROR(__xludf.DUMMYFUNCTION("""COMPUTED_VALUE"""),45435.66666666667)</f>
        <v>45435.66667</v>
      </c>
      <c r="E101" s="1">
        <f>IFERROR(__xludf.DUMMYFUNCTION("""COMPUTED_VALUE"""),1097.24)</f>
        <v>1097.24</v>
      </c>
      <c r="G101" s="2">
        <f>IFERROR(__xludf.DUMMYFUNCTION("""COMPUTED_VALUE"""),45435.66666666667)</f>
        <v>45435.66667</v>
      </c>
      <c r="H101" s="1">
        <f>IFERROR(__xludf.DUMMYFUNCTION("""COMPUTED_VALUE"""),1082.34)</f>
        <v>1082.34</v>
      </c>
      <c r="J101" s="2">
        <f>IFERROR(__xludf.DUMMYFUNCTION("""COMPUTED_VALUE"""),45435.66666666667)</f>
        <v>45435.66667</v>
      </c>
      <c r="K101" s="1">
        <f>IFERROR(__xludf.DUMMYFUNCTION("""COMPUTED_VALUE"""),1084.98)</f>
        <v>1084.98</v>
      </c>
      <c r="M101" s="2">
        <f>IFERROR(__xludf.DUMMYFUNCTION("""COMPUTED_VALUE"""),45435.66666666667)</f>
        <v>45435.66667</v>
      </c>
      <c r="N101" s="1">
        <f>IFERROR(__xludf.DUMMYFUNCTION("""COMPUTED_VALUE"""),1.4095777E7)</f>
        <v>14095777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IFERROR(__xludf.DUMMYFUNCTION("""COMPUTED_VALUE"""),1089.16)</f>
        <v>1089.16</v>
      </c>
      <c r="D102" s="2">
        <f>IFERROR(__xludf.DUMMYFUNCTION("""COMPUTED_VALUE"""),45436.66666666667)</f>
        <v>45436.66667</v>
      </c>
      <c r="E102" s="1">
        <f>IFERROR(__xludf.DUMMYFUNCTION("""COMPUTED_VALUE"""),1095.32)</f>
        <v>1095.32</v>
      </c>
      <c r="G102" s="2">
        <f>IFERROR(__xludf.DUMMYFUNCTION("""COMPUTED_VALUE"""),45436.66666666667)</f>
        <v>45436.66667</v>
      </c>
      <c r="H102" s="1">
        <f>IFERROR(__xludf.DUMMYFUNCTION("""COMPUTED_VALUE"""),1087.31)</f>
        <v>1087.31</v>
      </c>
      <c r="J102" s="2">
        <f>IFERROR(__xludf.DUMMYFUNCTION("""COMPUTED_VALUE"""),45436.66666666667)</f>
        <v>45436.66667</v>
      </c>
      <c r="K102" s="1">
        <f>IFERROR(__xludf.DUMMYFUNCTION("""COMPUTED_VALUE"""),1087.31)</f>
        <v>1087.31</v>
      </c>
      <c r="M102" s="2">
        <f>IFERROR(__xludf.DUMMYFUNCTION("""COMPUTED_VALUE"""),45436.66666666667)</f>
        <v>45436.66667</v>
      </c>
      <c r="N102" s="1">
        <f>IFERROR(__xludf.DUMMYFUNCTION("""COMPUTED_VALUE"""),1.1402275E7)</f>
        <v>11402275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IFERROR(__xludf.DUMMYFUNCTION("""COMPUTED_VALUE"""),1094.04)</f>
        <v>1094.04</v>
      </c>
      <c r="D103" s="2">
        <f>IFERROR(__xludf.DUMMYFUNCTION("""COMPUTED_VALUE"""),45440.66666666667)</f>
        <v>45440.66667</v>
      </c>
      <c r="E103" s="1">
        <f>IFERROR(__xludf.DUMMYFUNCTION("""COMPUTED_VALUE"""),1094.04)</f>
        <v>1094.04</v>
      </c>
      <c r="G103" s="2">
        <f>IFERROR(__xludf.DUMMYFUNCTION("""COMPUTED_VALUE"""),45440.66666666667)</f>
        <v>45440.66667</v>
      </c>
      <c r="H103" s="1">
        <f>IFERROR(__xludf.DUMMYFUNCTION("""COMPUTED_VALUE"""),1069.86)</f>
        <v>1069.86</v>
      </c>
      <c r="J103" s="2">
        <f>IFERROR(__xludf.DUMMYFUNCTION("""COMPUTED_VALUE"""),45440.66666666667)</f>
        <v>45440.66667</v>
      </c>
      <c r="K103" s="1">
        <f>IFERROR(__xludf.DUMMYFUNCTION("""COMPUTED_VALUE"""),1072.35)</f>
        <v>1072.35</v>
      </c>
      <c r="M103" s="2">
        <f>IFERROR(__xludf.DUMMYFUNCTION("""COMPUTED_VALUE"""),45440.66666666667)</f>
        <v>45440.66667</v>
      </c>
      <c r="N103" s="1">
        <f>IFERROR(__xludf.DUMMYFUNCTION("""COMPUTED_VALUE"""),1.53923E7)</f>
        <v>15392300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IFERROR(__xludf.DUMMYFUNCTION("""COMPUTED_VALUE"""),1062.52)</f>
        <v>1062.52</v>
      </c>
      <c r="D104" s="2">
        <f>IFERROR(__xludf.DUMMYFUNCTION("""COMPUTED_VALUE"""),45441.66666666667)</f>
        <v>45441.66667</v>
      </c>
      <c r="E104" s="1">
        <f>IFERROR(__xludf.DUMMYFUNCTION("""COMPUTED_VALUE"""),1063.89)</f>
        <v>1063.89</v>
      </c>
      <c r="G104" s="2">
        <f>IFERROR(__xludf.DUMMYFUNCTION("""COMPUTED_VALUE"""),45441.66666666667)</f>
        <v>45441.66667</v>
      </c>
      <c r="H104" s="1">
        <f>IFERROR(__xludf.DUMMYFUNCTION("""COMPUTED_VALUE"""),1054.52)</f>
        <v>1054.52</v>
      </c>
      <c r="J104" s="2">
        <f>IFERROR(__xludf.DUMMYFUNCTION("""COMPUTED_VALUE"""),45441.66666666667)</f>
        <v>45441.66667</v>
      </c>
      <c r="K104" s="1">
        <f>IFERROR(__xludf.DUMMYFUNCTION("""COMPUTED_VALUE"""),1058.1)</f>
        <v>1058.1</v>
      </c>
      <c r="M104" s="2">
        <f>IFERROR(__xludf.DUMMYFUNCTION("""COMPUTED_VALUE"""),45441.66666666667)</f>
        <v>45441.66667</v>
      </c>
      <c r="N104" s="1">
        <f>IFERROR(__xludf.DUMMYFUNCTION("""COMPUTED_VALUE"""),1.4579698E7)</f>
        <v>14579698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IFERROR(__xludf.DUMMYFUNCTION("""COMPUTED_VALUE"""),1063.68)</f>
        <v>1063.68</v>
      </c>
      <c r="D105" s="2">
        <f>IFERROR(__xludf.DUMMYFUNCTION("""COMPUTED_VALUE"""),45442.66666666667)</f>
        <v>45442.66667</v>
      </c>
      <c r="E105" s="1">
        <f>IFERROR(__xludf.DUMMYFUNCTION("""COMPUTED_VALUE"""),1070.66)</f>
        <v>1070.66</v>
      </c>
      <c r="G105" s="2">
        <f>IFERROR(__xludf.DUMMYFUNCTION("""COMPUTED_VALUE"""),45442.66666666667)</f>
        <v>45442.66667</v>
      </c>
      <c r="H105" s="1">
        <f>IFERROR(__xludf.DUMMYFUNCTION("""COMPUTED_VALUE"""),1058.34)</f>
        <v>1058.34</v>
      </c>
      <c r="J105" s="2">
        <f>IFERROR(__xludf.DUMMYFUNCTION("""COMPUTED_VALUE"""),45442.66666666667)</f>
        <v>45442.66667</v>
      </c>
      <c r="K105" s="1">
        <f>IFERROR(__xludf.DUMMYFUNCTION("""COMPUTED_VALUE"""),1065.79)</f>
        <v>1065.79</v>
      </c>
      <c r="M105" s="2">
        <f>IFERROR(__xludf.DUMMYFUNCTION("""COMPUTED_VALUE"""),45442.66666666667)</f>
        <v>45442.66667</v>
      </c>
      <c r="N105" s="1">
        <f>IFERROR(__xludf.DUMMYFUNCTION("""COMPUTED_VALUE"""),2.1217518E7)</f>
        <v>21217518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IFERROR(__xludf.DUMMYFUNCTION("""COMPUTED_VALUE"""),1063.68)</f>
        <v>1063.68</v>
      </c>
      <c r="D106" s="2">
        <f>IFERROR(__xludf.DUMMYFUNCTION("""COMPUTED_VALUE"""),45443.66666666667)</f>
        <v>45443.66667</v>
      </c>
      <c r="E106" s="1">
        <f>IFERROR(__xludf.DUMMYFUNCTION("""COMPUTED_VALUE"""),1068.92)</f>
        <v>1068.92</v>
      </c>
      <c r="G106" s="2">
        <f>IFERROR(__xludf.DUMMYFUNCTION("""COMPUTED_VALUE"""),45443.66666666667)</f>
        <v>45443.66667</v>
      </c>
      <c r="H106" s="1">
        <f>IFERROR(__xludf.DUMMYFUNCTION("""COMPUTED_VALUE"""),1046.56)</f>
        <v>1046.56</v>
      </c>
      <c r="J106" s="2">
        <f>IFERROR(__xludf.DUMMYFUNCTION("""COMPUTED_VALUE"""),45443.66666666667)</f>
        <v>45443.66667</v>
      </c>
      <c r="K106" s="1">
        <f>IFERROR(__xludf.DUMMYFUNCTION("""COMPUTED_VALUE"""),1064.53)</f>
        <v>1064.53</v>
      </c>
      <c r="M106" s="2">
        <f>IFERROR(__xludf.DUMMYFUNCTION("""COMPUTED_VALUE"""),45443.66666666667)</f>
        <v>45443.66667</v>
      </c>
      <c r="N106" s="1">
        <f>IFERROR(__xludf.DUMMYFUNCTION("""COMPUTED_VALUE"""),2.9064671E7)</f>
        <v>29064671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IFERROR(__xludf.DUMMYFUNCTION("""COMPUTED_VALUE"""),1067.4)</f>
        <v>1067.4</v>
      </c>
      <c r="D107" s="2">
        <f>IFERROR(__xludf.DUMMYFUNCTION("""COMPUTED_VALUE"""),45446.66666666667)</f>
        <v>45446.66667</v>
      </c>
      <c r="E107" s="1">
        <f>IFERROR(__xludf.DUMMYFUNCTION("""COMPUTED_VALUE"""),1073.46)</f>
        <v>1073.46</v>
      </c>
      <c r="G107" s="2">
        <f>IFERROR(__xludf.DUMMYFUNCTION("""COMPUTED_VALUE"""),45446.66666666667)</f>
        <v>45446.66667</v>
      </c>
      <c r="H107" s="1">
        <f>IFERROR(__xludf.DUMMYFUNCTION("""COMPUTED_VALUE"""),1054.41)</f>
        <v>1054.41</v>
      </c>
      <c r="J107" s="2">
        <f>IFERROR(__xludf.DUMMYFUNCTION("""COMPUTED_VALUE"""),45446.66666666667)</f>
        <v>45446.66667</v>
      </c>
      <c r="K107" s="1">
        <f>IFERROR(__xludf.DUMMYFUNCTION("""COMPUTED_VALUE"""),1065.72)</f>
        <v>1065.72</v>
      </c>
      <c r="M107" s="2">
        <f>IFERROR(__xludf.DUMMYFUNCTION("""COMPUTED_VALUE"""),45446.66666666667)</f>
        <v>45446.66667</v>
      </c>
      <c r="N107" s="1">
        <f>IFERROR(__xludf.DUMMYFUNCTION("""COMPUTED_VALUE"""),2.6088686E7)</f>
        <v>26088686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IFERROR(__xludf.DUMMYFUNCTION("""COMPUTED_VALUE"""),1060.19)</f>
        <v>1060.19</v>
      </c>
      <c r="D108" s="2">
        <f>IFERROR(__xludf.DUMMYFUNCTION("""COMPUTED_VALUE"""),45447.66666666667)</f>
        <v>45447.66667</v>
      </c>
      <c r="E108" s="1">
        <f>IFERROR(__xludf.DUMMYFUNCTION("""COMPUTED_VALUE"""),1060.19)</f>
        <v>1060.19</v>
      </c>
      <c r="G108" s="2">
        <f>IFERROR(__xludf.DUMMYFUNCTION("""COMPUTED_VALUE"""),45447.66666666667)</f>
        <v>45447.66667</v>
      </c>
      <c r="H108" s="1">
        <f>IFERROR(__xludf.DUMMYFUNCTION("""COMPUTED_VALUE"""),1046.83)</f>
        <v>1046.83</v>
      </c>
      <c r="J108" s="2">
        <f>IFERROR(__xludf.DUMMYFUNCTION("""COMPUTED_VALUE"""),45447.66666666667)</f>
        <v>45447.66667</v>
      </c>
      <c r="K108" s="1">
        <f>IFERROR(__xludf.DUMMYFUNCTION("""COMPUTED_VALUE"""),1049.77)</f>
        <v>1049.77</v>
      </c>
      <c r="M108" s="2">
        <f>IFERROR(__xludf.DUMMYFUNCTION("""COMPUTED_VALUE"""),45447.66666666667)</f>
        <v>45447.66667</v>
      </c>
      <c r="N108" s="1">
        <f>IFERROR(__xludf.DUMMYFUNCTION("""COMPUTED_VALUE"""),1.7004306E7)</f>
        <v>17004306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IFERROR(__xludf.DUMMYFUNCTION("""COMPUTED_VALUE"""),1054.37)</f>
        <v>1054.37</v>
      </c>
      <c r="D109" s="2">
        <f>IFERROR(__xludf.DUMMYFUNCTION("""COMPUTED_VALUE"""),45448.66666666667)</f>
        <v>45448.66667</v>
      </c>
      <c r="E109" s="1">
        <f>IFERROR(__xludf.DUMMYFUNCTION("""COMPUTED_VALUE"""),1067.4)</f>
        <v>1067.4</v>
      </c>
      <c r="G109" s="2">
        <f>IFERROR(__xludf.DUMMYFUNCTION("""COMPUTED_VALUE"""),45448.66666666667)</f>
        <v>45448.66667</v>
      </c>
      <c r="H109" s="1">
        <f>IFERROR(__xludf.DUMMYFUNCTION("""COMPUTED_VALUE"""),1051.39)</f>
        <v>1051.39</v>
      </c>
      <c r="J109" s="2">
        <f>IFERROR(__xludf.DUMMYFUNCTION("""COMPUTED_VALUE"""),45448.66666666667)</f>
        <v>45448.66667</v>
      </c>
      <c r="K109" s="1">
        <f>IFERROR(__xludf.DUMMYFUNCTION("""COMPUTED_VALUE"""),1067.21)</f>
        <v>1067.21</v>
      </c>
      <c r="M109" s="2">
        <f>IFERROR(__xludf.DUMMYFUNCTION("""COMPUTED_VALUE"""),45448.66666666667)</f>
        <v>45448.66667</v>
      </c>
      <c r="N109" s="1">
        <f>IFERROR(__xludf.DUMMYFUNCTION("""COMPUTED_VALUE"""),1.3985619E7)</f>
        <v>13985619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IFERROR(__xludf.DUMMYFUNCTION("""COMPUTED_VALUE"""),1066.67)</f>
        <v>1066.67</v>
      </c>
      <c r="D110" s="2">
        <f>IFERROR(__xludf.DUMMYFUNCTION("""COMPUTED_VALUE"""),45449.66666666667)</f>
        <v>45449.66667</v>
      </c>
      <c r="E110" s="1">
        <f>IFERROR(__xludf.DUMMYFUNCTION("""COMPUTED_VALUE"""),1067.78)</f>
        <v>1067.78</v>
      </c>
      <c r="G110" s="2">
        <f>IFERROR(__xludf.DUMMYFUNCTION("""COMPUTED_VALUE"""),45449.66666666667)</f>
        <v>45449.66667</v>
      </c>
      <c r="H110" s="1">
        <f>IFERROR(__xludf.DUMMYFUNCTION("""COMPUTED_VALUE"""),1056.09)</f>
        <v>1056.09</v>
      </c>
      <c r="J110" s="2">
        <f>IFERROR(__xludf.DUMMYFUNCTION("""COMPUTED_VALUE"""),45449.66666666667)</f>
        <v>45449.66667</v>
      </c>
      <c r="K110" s="1">
        <f>IFERROR(__xludf.DUMMYFUNCTION("""COMPUTED_VALUE"""),1058.55)</f>
        <v>1058.55</v>
      </c>
      <c r="M110" s="2">
        <f>IFERROR(__xludf.DUMMYFUNCTION("""COMPUTED_VALUE"""),45449.66666666667)</f>
        <v>45449.66667</v>
      </c>
      <c r="N110" s="1">
        <f>IFERROR(__xludf.DUMMYFUNCTION("""COMPUTED_VALUE"""),1.3602735E7)</f>
        <v>13602735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IFERROR(__xludf.DUMMYFUNCTION("""COMPUTED_VALUE"""),1054.93)</f>
        <v>1054.93</v>
      </c>
      <c r="D111" s="2">
        <f>IFERROR(__xludf.DUMMYFUNCTION("""COMPUTED_VALUE"""),45450.66666666667)</f>
        <v>45450.66667</v>
      </c>
      <c r="E111" s="1">
        <f>IFERROR(__xludf.DUMMYFUNCTION("""COMPUTED_VALUE"""),1059.59)</f>
        <v>1059.59</v>
      </c>
      <c r="G111" s="2">
        <f>IFERROR(__xludf.DUMMYFUNCTION("""COMPUTED_VALUE"""),45450.66666666667)</f>
        <v>45450.66667</v>
      </c>
      <c r="H111" s="1">
        <f>IFERROR(__xludf.DUMMYFUNCTION("""COMPUTED_VALUE"""),1049.12)</f>
        <v>1049.12</v>
      </c>
      <c r="J111" s="2">
        <f>IFERROR(__xludf.DUMMYFUNCTION("""COMPUTED_VALUE"""),45450.66666666667)</f>
        <v>45450.66667</v>
      </c>
      <c r="K111" s="1">
        <f>IFERROR(__xludf.DUMMYFUNCTION("""COMPUTED_VALUE"""),1051.71)</f>
        <v>1051.71</v>
      </c>
      <c r="M111" s="2">
        <f>IFERROR(__xludf.DUMMYFUNCTION("""COMPUTED_VALUE"""),45450.66666666667)</f>
        <v>45450.66667</v>
      </c>
      <c r="N111" s="1">
        <f>IFERROR(__xludf.DUMMYFUNCTION("""COMPUTED_VALUE"""),1.2458398E7)</f>
        <v>12458398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IFERROR(__xludf.DUMMYFUNCTION("""COMPUTED_VALUE"""),1048.11)</f>
        <v>1048.11</v>
      </c>
      <c r="D112" s="2">
        <f>IFERROR(__xludf.DUMMYFUNCTION("""COMPUTED_VALUE"""),45453.66666666667)</f>
        <v>45453.66667</v>
      </c>
      <c r="E112" s="1">
        <f>IFERROR(__xludf.DUMMYFUNCTION("""COMPUTED_VALUE"""),1064.63)</f>
        <v>1064.63</v>
      </c>
      <c r="G112" s="2">
        <f>IFERROR(__xludf.DUMMYFUNCTION("""COMPUTED_VALUE"""),45453.66666666667)</f>
        <v>45453.66667</v>
      </c>
      <c r="H112" s="1">
        <f>IFERROR(__xludf.DUMMYFUNCTION("""COMPUTED_VALUE"""),1043.35)</f>
        <v>1043.35</v>
      </c>
      <c r="J112" s="2">
        <f>IFERROR(__xludf.DUMMYFUNCTION("""COMPUTED_VALUE"""),45453.66666666667)</f>
        <v>45453.66667</v>
      </c>
      <c r="K112" s="1">
        <f>IFERROR(__xludf.DUMMYFUNCTION("""COMPUTED_VALUE"""),1063.69)</f>
        <v>1063.69</v>
      </c>
      <c r="M112" s="2">
        <f>IFERROR(__xludf.DUMMYFUNCTION("""COMPUTED_VALUE"""),45453.66666666667)</f>
        <v>45453.66667</v>
      </c>
      <c r="N112" s="1">
        <f>IFERROR(__xludf.DUMMYFUNCTION("""COMPUTED_VALUE"""),1.1656189E7)</f>
        <v>11656189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IFERROR(__xludf.DUMMYFUNCTION("""COMPUTED_VALUE"""),1060.66)</f>
        <v>1060.66</v>
      </c>
      <c r="D113" s="2">
        <f>IFERROR(__xludf.DUMMYFUNCTION("""COMPUTED_VALUE"""),45454.66666666667)</f>
        <v>45454.66667</v>
      </c>
      <c r="E113" s="1">
        <f>IFERROR(__xludf.DUMMYFUNCTION("""COMPUTED_VALUE"""),1065.31)</f>
        <v>1065.31</v>
      </c>
      <c r="G113" s="2">
        <f>IFERROR(__xludf.DUMMYFUNCTION("""COMPUTED_VALUE"""),45454.66666666667)</f>
        <v>45454.66667</v>
      </c>
      <c r="H113" s="1">
        <f>IFERROR(__xludf.DUMMYFUNCTION("""COMPUTED_VALUE"""),1056.87)</f>
        <v>1056.87</v>
      </c>
      <c r="J113" s="2">
        <f>IFERROR(__xludf.DUMMYFUNCTION("""COMPUTED_VALUE"""),45454.66666666667)</f>
        <v>45454.66667</v>
      </c>
      <c r="K113" s="1">
        <f>IFERROR(__xludf.DUMMYFUNCTION("""COMPUTED_VALUE"""),1065.23)</f>
        <v>1065.23</v>
      </c>
      <c r="M113" s="2">
        <f>IFERROR(__xludf.DUMMYFUNCTION("""COMPUTED_VALUE"""),45454.66666666667)</f>
        <v>45454.66667</v>
      </c>
      <c r="N113" s="1">
        <f>IFERROR(__xludf.DUMMYFUNCTION("""COMPUTED_VALUE"""),2.1035328E7)</f>
        <v>21035328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IFERROR(__xludf.DUMMYFUNCTION("""COMPUTED_VALUE"""),1068.1)</f>
        <v>1068.1</v>
      </c>
      <c r="D114" s="2">
        <f>IFERROR(__xludf.DUMMYFUNCTION("""COMPUTED_VALUE"""),45455.66666666667)</f>
        <v>45455.66667</v>
      </c>
      <c r="E114" s="1">
        <f>IFERROR(__xludf.DUMMYFUNCTION("""COMPUTED_VALUE"""),1091.71)</f>
        <v>1091.71</v>
      </c>
      <c r="G114" s="2">
        <f>IFERROR(__xludf.DUMMYFUNCTION("""COMPUTED_VALUE"""),45455.66666666667)</f>
        <v>45455.66667</v>
      </c>
      <c r="H114" s="1">
        <f>IFERROR(__xludf.DUMMYFUNCTION("""COMPUTED_VALUE"""),1068.1)</f>
        <v>1068.1</v>
      </c>
      <c r="J114" s="2">
        <f>IFERROR(__xludf.DUMMYFUNCTION("""COMPUTED_VALUE"""),45455.66666666667)</f>
        <v>45455.66667</v>
      </c>
      <c r="K114" s="1">
        <f>IFERROR(__xludf.DUMMYFUNCTION("""COMPUTED_VALUE"""),1087.45)</f>
        <v>1087.45</v>
      </c>
      <c r="M114" s="2">
        <f>IFERROR(__xludf.DUMMYFUNCTION("""COMPUTED_VALUE"""),45455.66666666667)</f>
        <v>45455.66667</v>
      </c>
      <c r="N114" s="1">
        <f>IFERROR(__xludf.DUMMYFUNCTION("""COMPUTED_VALUE"""),2.2725836E7)</f>
        <v>22725836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IFERROR(__xludf.DUMMYFUNCTION("""COMPUTED_VALUE"""),1085.09)</f>
        <v>1085.09</v>
      </c>
      <c r="D115" s="2">
        <f>IFERROR(__xludf.DUMMYFUNCTION("""COMPUTED_VALUE"""),45456.66666666667)</f>
        <v>45456.66667</v>
      </c>
      <c r="E115" s="1">
        <f>IFERROR(__xludf.DUMMYFUNCTION("""COMPUTED_VALUE"""),1091.98)</f>
        <v>1091.98</v>
      </c>
      <c r="G115" s="2">
        <f>IFERROR(__xludf.DUMMYFUNCTION("""COMPUTED_VALUE"""),45456.66666666667)</f>
        <v>45456.66667</v>
      </c>
      <c r="H115" s="1">
        <f>IFERROR(__xludf.DUMMYFUNCTION("""COMPUTED_VALUE"""),1077.0)</f>
        <v>1077</v>
      </c>
      <c r="J115" s="2">
        <f>IFERROR(__xludf.DUMMYFUNCTION("""COMPUTED_VALUE"""),45456.66666666667)</f>
        <v>45456.66667</v>
      </c>
      <c r="K115" s="1">
        <f>IFERROR(__xludf.DUMMYFUNCTION("""COMPUTED_VALUE"""),1091.14)</f>
        <v>1091.14</v>
      </c>
      <c r="M115" s="2">
        <f>IFERROR(__xludf.DUMMYFUNCTION("""COMPUTED_VALUE"""),45456.66666666667)</f>
        <v>45456.66667</v>
      </c>
      <c r="N115" s="1">
        <f>IFERROR(__xludf.DUMMYFUNCTION("""COMPUTED_VALUE"""),2.1185764E7)</f>
        <v>21185764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IFERROR(__xludf.DUMMYFUNCTION("""COMPUTED_VALUE"""),1087.77)</f>
        <v>1087.77</v>
      </c>
      <c r="D116" s="2">
        <f>IFERROR(__xludf.DUMMYFUNCTION("""COMPUTED_VALUE"""),45457.66666666667)</f>
        <v>45457.66667</v>
      </c>
      <c r="E116" s="1">
        <f>IFERROR(__xludf.DUMMYFUNCTION("""COMPUTED_VALUE"""),1087.77)</f>
        <v>1087.77</v>
      </c>
      <c r="G116" s="2">
        <f>IFERROR(__xludf.DUMMYFUNCTION("""COMPUTED_VALUE"""),45457.66666666667)</f>
        <v>45457.66667</v>
      </c>
      <c r="H116" s="1">
        <f>IFERROR(__xludf.DUMMYFUNCTION("""COMPUTED_VALUE"""),1067.81)</f>
        <v>1067.81</v>
      </c>
      <c r="J116" s="2">
        <f>IFERROR(__xludf.DUMMYFUNCTION("""COMPUTED_VALUE"""),45457.66666666667)</f>
        <v>45457.66667</v>
      </c>
      <c r="K116" s="1">
        <f>IFERROR(__xludf.DUMMYFUNCTION("""COMPUTED_VALUE"""),1076.08)</f>
        <v>1076.08</v>
      </c>
      <c r="M116" s="2">
        <f>IFERROR(__xludf.DUMMYFUNCTION("""COMPUTED_VALUE"""),45457.66666666667)</f>
        <v>45457.66667</v>
      </c>
      <c r="N116" s="1">
        <f>IFERROR(__xludf.DUMMYFUNCTION("""COMPUTED_VALUE"""),1.6551209E7)</f>
        <v>16551209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IFERROR(__xludf.DUMMYFUNCTION("""COMPUTED_VALUE"""),1079.83)</f>
        <v>1079.83</v>
      </c>
      <c r="D117" s="2">
        <f>IFERROR(__xludf.DUMMYFUNCTION("""COMPUTED_VALUE"""),45460.66666666667)</f>
        <v>45460.66667</v>
      </c>
      <c r="E117" s="1">
        <f>IFERROR(__xludf.DUMMYFUNCTION("""COMPUTED_VALUE"""),1093.67)</f>
        <v>1093.67</v>
      </c>
      <c r="G117" s="2">
        <f>IFERROR(__xludf.DUMMYFUNCTION("""COMPUTED_VALUE"""),45460.66666666667)</f>
        <v>45460.66667</v>
      </c>
      <c r="H117" s="1">
        <f>IFERROR(__xludf.DUMMYFUNCTION("""COMPUTED_VALUE"""),1074.17)</f>
        <v>1074.17</v>
      </c>
      <c r="J117" s="2">
        <f>IFERROR(__xludf.DUMMYFUNCTION("""COMPUTED_VALUE"""),45460.66666666667)</f>
        <v>45460.66667</v>
      </c>
      <c r="K117" s="1">
        <f>IFERROR(__xludf.DUMMYFUNCTION("""COMPUTED_VALUE"""),1092.7)</f>
        <v>1092.7</v>
      </c>
      <c r="M117" s="2">
        <f>IFERROR(__xludf.DUMMYFUNCTION("""COMPUTED_VALUE"""),45460.66666666667)</f>
        <v>45460.66667</v>
      </c>
      <c r="N117" s="1">
        <f>IFERROR(__xludf.DUMMYFUNCTION("""COMPUTED_VALUE"""),2.458572E7)</f>
        <v>24585720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IFERROR(__xludf.DUMMYFUNCTION("""COMPUTED_VALUE"""),1092.81)</f>
        <v>1092.81</v>
      </c>
      <c r="D118" s="2">
        <f>IFERROR(__xludf.DUMMYFUNCTION("""COMPUTED_VALUE"""),45461.66666666667)</f>
        <v>45461.66667</v>
      </c>
      <c r="E118" s="1">
        <f>IFERROR(__xludf.DUMMYFUNCTION("""COMPUTED_VALUE"""),1100.56)</f>
        <v>1100.56</v>
      </c>
      <c r="G118" s="2">
        <f>IFERROR(__xludf.DUMMYFUNCTION("""COMPUTED_VALUE"""),45461.66666666667)</f>
        <v>45461.66667</v>
      </c>
      <c r="H118" s="1">
        <f>IFERROR(__xludf.DUMMYFUNCTION("""COMPUTED_VALUE"""),1084.98)</f>
        <v>1084.98</v>
      </c>
      <c r="J118" s="2">
        <f>IFERROR(__xludf.DUMMYFUNCTION("""COMPUTED_VALUE"""),45461.66666666667)</f>
        <v>45461.66667</v>
      </c>
      <c r="K118" s="1">
        <f>IFERROR(__xludf.DUMMYFUNCTION("""COMPUTED_VALUE"""),1099.4)</f>
        <v>1099.4</v>
      </c>
      <c r="M118" s="2">
        <f>IFERROR(__xludf.DUMMYFUNCTION("""COMPUTED_VALUE"""),45461.66666666667)</f>
        <v>45461.66667</v>
      </c>
      <c r="N118" s="1">
        <f>IFERROR(__xludf.DUMMYFUNCTION("""COMPUTED_VALUE"""),2.9104521E7)</f>
        <v>29104521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IFERROR(__xludf.DUMMYFUNCTION("""COMPUTED_VALUE"""),1101.19)</f>
        <v>1101.19</v>
      </c>
      <c r="D119" s="2">
        <f>IFERROR(__xludf.DUMMYFUNCTION("""COMPUTED_VALUE"""),45463.66666666667)</f>
        <v>45463.66667</v>
      </c>
      <c r="E119" s="1">
        <f>IFERROR(__xludf.DUMMYFUNCTION("""COMPUTED_VALUE"""),1105.33)</f>
        <v>1105.33</v>
      </c>
      <c r="G119" s="2">
        <f>IFERROR(__xludf.DUMMYFUNCTION("""COMPUTED_VALUE"""),45463.66666666667)</f>
        <v>45463.66667</v>
      </c>
      <c r="H119" s="1">
        <f>IFERROR(__xludf.DUMMYFUNCTION("""COMPUTED_VALUE"""),1086.66)</f>
        <v>1086.66</v>
      </c>
      <c r="J119" s="2">
        <f>IFERROR(__xludf.DUMMYFUNCTION("""COMPUTED_VALUE"""),45463.66666666667)</f>
        <v>45463.66667</v>
      </c>
      <c r="K119" s="1">
        <f>IFERROR(__xludf.DUMMYFUNCTION("""COMPUTED_VALUE"""),1088.95)</f>
        <v>1088.95</v>
      </c>
      <c r="M119" s="2">
        <f>IFERROR(__xludf.DUMMYFUNCTION("""COMPUTED_VALUE"""),45463.66666666667)</f>
        <v>45463.66667</v>
      </c>
      <c r="N119" s="1">
        <f>IFERROR(__xludf.DUMMYFUNCTION("""COMPUTED_VALUE"""),3.0916514E7)</f>
        <v>30916514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IFERROR(__xludf.DUMMYFUNCTION("""COMPUTED_VALUE"""),1088.03)</f>
        <v>1088.03</v>
      </c>
      <c r="D120" s="2">
        <f>IFERROR(__xludf.DUMMYFUNCTION("""COMPUTED_VALUE"""),45464.66666666667)</f>
        <v>45464.66667</v>
      </c>
      <c r="E120" s="1">
        <f>IFERROR(__xludf.DUMMYFUNCTION("""COMPUTED_VALUE"""),1097.55)</f>
        <v>1097.55</v>
      </c>
      <c r="G120" s="2">
        <f>IFERROR(__xludf.DUMMYFUNCTION("""COMPUTED_VALUE"""),45464.66666666667)</f>
        <v>45464.66667</v>
      </c>
      <c r="H120" s="1">
        <f>IFERROR(__xludf.DUMMYFUNCTION("""COMPUTED_VALUE"""),1078.4)</f>
        <v>1078.4</v>
      </c>
      <c r="J120" s="2">
        <f>IFERROR(__xludf.DUMMYFUNCTION("""COMPUTED_VALUE"""),45464.66666666667)</f>
        <v>45464.66667</v>
      </c>
      <c r="K120" s="1">
        <f>IFERROR(__xludf.DUMMYFUNCTION("""COMPUTED_VALUE"""),1096.96)</f>
        <v>1096.96</v>
      </c>
      <c r="M120" s="2">
        <f>IFERROR(__xludf.DUMMYFUNCTION("""COMPUTED_VALUE"""),45464.66666666667)</f>
        <v>45464.66667</v>
      </c>
      <c r="N120" s="1">
        <f>IFERROR(__xludf.DUMMYFUNCTION("""COMPUTED_VALUE"""),4.1253854E7)</f>
        <v>41253854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IFERROR(__xludf.DUMMYFUNCTION("""COMPUTED_VALUE"""),1092.69)</f>
        <v>1092.69</v>
      </c>
      <c r="D121" s="2">
        <f>IFERROR(__xludf.DUMMYFUNCTION("""COMPUTED_VALUE"""),45467.66666666667)</f>
        <v>45467.66667</v>
      </c>
      <c r="E121" s="1">
        <f>IFERROR(__xludf.DUMMYFUNCTION("""COMPUTED_VALUE"""),1098.36)</f>
        <v>1098.36</v>
      </c>
      <c r="G121" s="2">
        <f>IFERROR(__xludf.DUMMYFUNCTION("""COMPUTED_VALUE"""),45467.66666666667)</f>
        <v>45467.66667</v>
      </c>
      <c r="H121" s="1">
        <f>IFERROR(__xludf.DUMMYFUNCTION("""COMPUTED_VALUE"""),1086.38)</f>
        <v>1086.38</v>
      </c>
      <c r="J121" s="2">
        <f>IFERROR(__xludf.DUMMYFUNCTION("""COMPUTED_VALUE"""),45467.66666666667)</f>
        <v>45467.66667</v>
      </c>
      <c r="K121" s="1">
        <f>IFERROR(__xludf.DUMMYFUNCTION("""COMPUTED_VALUE"""),1087.87)</f>
        <v>1087.87</v>
      </c>
      <c r="M121" s="2">
        <f>IFERROR(__xludf.DUMMYFUNCTION("""COMPUTED_VALUE"""),45467.66666666667)</f>
        <v>45467.66667</v>
      </c>
      <c r="N121" s="1">
        <f>IFERROR(__xludf.DUMMYFUNCTION("""COMPUTED_VALUE"""),2.4021357E7)</f>
        <v>24021357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IFERROR(__xludf.DUMMYFUNCTION("""COMPUTED_VALUE"""),1087.93)</f>
        <v>1087.93</v>
      </c>
      <c r="D122" s="2">
        <f>IFERROR(__xludf.DUMMYFUNCTION("""COMPUTED_VALUE"""),45468.66666666667)</f>
        <v>45468.66667</v>
      </c>
      <c r="E122" s="1">
        <f>IFERROR(__xludf.DUMMYFUNCTION("""COMPUTED_VALUE"""),1091.13)</f>
        <v>1091.13</v>
      </c>
      <c r="G122" s="2">
        <f>IFERROR(__xludf.DUMMYFUNCTION("""COMPUTED_VALUE"""),45468.66666666667)</f>
        <v>45468.66667</v>
      </c>
      <c r="H122" s="1">
        <f>IFERROR(__xludf.DUMMYFUNCTION("""COMPUTED_VALUE"""),1083.74)</f>
        <v>1083.74</v>
      </c>
      <c r="J122" s="2">
        <f>IFERROR(__xludf.DUMMYFUNCTION("""COMPUTED_VALUE"""),45468.66666666667)</f>
        <v>45468.66667</v>
      </c>
      <c r="K122" s="1">
        <f>IFERROR(__xludf.DUMMYFUNCTION("""COMPUTED_VALUE"""),1087.71)</f>
        <v>1087.71</v>
      </c>
      <c r="M122" s="2">
        <f>IFERROR(__xludf.DUMMYFUNCTION("""COMPUTED_VALUE"""),45468.66666666667)</f>
        <v>45468.66667</v>
      </c>
      <c r="N122" s="1">
        <f>IFERROR(__xludf.DUMMYFUNCTION("""COMPUTED_VALUE"""),1.8362365E7)</f>
        <v>18362365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IFERROR(__xludf.DUMMYFUNCTION("""COMPUTED_VALUE"""),1085.56)</f>
        <v>1085.56</v>
      </c>
      <c r="D123" s="2">
        <f>IFERROR(__xludf.DUMMYFUNCTION("""COMPUTED_VALUE"""),45469.66666666667)</f>
        <v>45469.66667</v>
      </c>
      <c r="E123" s="1">
        <f>IFERROR(__xludf.DUMMYFUNCTION("""COMPUTED_VALUE"""),1085.56)</f>
        <v>1085.56</v>
      </c>
      <c r="G123" s="2">
        <f>IFERROR(__xludf.DUMMYFUNCTION("""COMPUTED_VALUE"""),45469.66666666667)</f>
        <v>45469.66667</v>
      </c>
      <c r="H123" s="1">
        <f>IFERROR(__xludf.DUMMYFUNCTION("""COMPUTED_VALUE"""),1070.91)</f>
        <v>1070.91</v>
      </c>
      <c r="J123" s="2">
        <f>IFERROR(__xludf.DUMMYFUNCTION("""COMPUTED_VALUE"""),45469.66666666667)</f>
        <v>45469.66667</v>
      </c>
      <c r="K123" s="1">
        <f>IFERROR(__xludf.DUMMYFUNCTION("""COMPUTED_VALUE"""),1074.36)</f>
        <v>1074.36</v>
      </c>
      <c r="M123" s="2">
        <f>IFERROR(__xludf.DUMMYFUNCTION("""COMPUTED_VALUE"""),45469.66666666667)</f>
        <v>45469.66667</v>
      </c>
      <c r="N123" s="1">
        <f>IFERROR(__xludf.DUMMYFUNCTION("""COMPUTED_VALUE"""),2.9131005E7)</f>
        <v>29131005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IFERROR(__xludf.DUMMYFUNCTION("""COMPUTED_VALUE"""),1073.95)</f>
        <v>1073.95</v>
      </c>
      <c r="D124" s="2">
        <f>IFERROR(__xludf.DUMMYFUNCTION("""COMPUTED_VALUE"""),45470.66666666667)</f>
        <v>45470.66667</v>
      </c>
      <c r="E124" s="1">
        <f>IFERROR(__xludf.DUMMYFUNCTION("""COMPUTED_VALUE"""),1078.34)</f>
        <v>1078.34</v>
      </c>
      <c r="G124" s="2">
        <f>IFERROR(__xludf.DUMMYFUNCTION("""COMPUTED_VALUE"""),45470.66666666667)</f>
        <v>45470.66667</v>
      </c>
      <c r="H124" s="1">
        <f>IFERROR(__xludf.DUMMYFUNCTION("""COMPUTED_VALUE"""),1072.31)</f>
        <v>1072.31</v>
      </c>
      <c r="J124" s="2">
        <f>IFERROR(__xludf.DUMMYFUNCTION("""COMPUTED_VALUE"""),45470.66666666667)</f>
        <v>45470.66667</v>
      </c>
      <c r="K124" s="1">
        <f>IFERROR(__xludf.DUMMYFUNCTION("""COMPUTED_VALUE"""),1077.76)</f>
        <v>1077.76</v>
      </c>
      <c r="M124" s="2">
        <f>IFERROR(__xludf.DUMMYFUNCTION("""COMPUTED_VALUE"""),45470.66666666667)</f>
        <v>45470.66667</v>
      </c>
      <c r="N124" s="1">
        <f>IFERROR(__xludf.DUMMYFUNCTION("""COMPUTED_VALUE"""),2.1428305E7)</f>
        <v>21428305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IFERROR(__xludf.DUMMYFUNCTION("""COMPUTED_VALUE"""),1080.79)</f>
        <v>1080.79</v>
      </c>
      <c r="D125" s="2">
        <f>IFERROR(__xludf.DUMMYFUNCTION("""COMPUTED_VALUE"""),45471.66666666667)</f>
        <v>45471.66667</v>
      </c>
      <c r="E125" s="1">
        <f>IFERROR(__xludf.DUMMYFUNCTION("""COMPUTED_VALUE"""),1091.55)</f>
        <v>1091.55</v>
      </c>
      <c r="G125" s="2">
        <f>IFERROR(__xludf.DUMMYFUNCTION("""COMPUTED_VALUE"""),45471.66666666667)</f>
        <v>45471.66667</v>
      </c>
      <c r="H125" s="1">
        <f>IFERROR(__xludf.DUMMYFUNCTION("""COMPUTED_VALUE"""),1077.19)</f>
        <v>1077.19</v>
      </c>
      <c r="J125" s="2">
        <f>IFERROR(__xludf.DUMMYFUNCTION("""COMPUTED_VALUE"""),45471.66666666667)</f>
        <v>45471.66667</v>
      </c>
      <c r="K125" s="1">
        <f>IFERROR(__xludf.DUMMYFUNCTION("""COMPUTED_VALUE"""),1082.35)</f>
        <v>1082.35</v>
      </c>
      <c r="M125" s="2">
        <f>IFERROR(__xludf.DUMMYFUNCTION("""COMPUTED_VALUE"""),45471.66666666667)</f>
        <v>45471.66667</v>
      </c>
      <c r="N125" s="1">
        <f>IFERROR(__xludf.DUMMYFUNCTION("""COMPUTED_VALUE"""),4.8315911E7)</f>
        <v>48315911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IFERROR(__xludf.DUMMYFUNCTION("""COMPUTED_VALUE"""),1084.62)</f>
        <v>1084.62</v>
      </c>
      <c r="D126" s="2">
        <f>IFERROR(__xludf.DUMMYFUNCTION("""COMPUTED_VALUE"""),45474.66666666667)</f>
        <v>45474.66667</v>
      </c>
      <c r="E126" s="1">
        <f>IFERROR(__xludf.DUMMYFUNCTION("""COMPUTED_VALUE"""),1087.77)</f>
        <v>1087.77</v>
      </c>
      <c r="G126" s="2">
        <f>IFERROR(__xludf.DUMMYFUNCTION("""COMPUTED_VALUE"""),45474.66666666667)</f>
        <v>45474.66667</v>
      </c>
      <c r="H126" s="1">
        <f>IFERROR(__xludf.DUMMYFUNCTION("""COMPUTED_VALUE"""),1073.71)</f>
        <v>1073.71</v>
      </c>
      <c r="J126" s="2">
        <f>IFERROR(__xludf.DUMMYFUNCTION("""COMPUTED_VALUE"""),45474.66666666667)</f>
        <v>45474.66667</v>
      </c>
      <c r="K126" s="1">
        <f>IFERROR(__xludf.DUMMYFUNCTION("""COMPUTED_VALUE"""),1076.77)</f>
        <v>1076.77</v>
      </c>
      <c r="M126" s="2">
        <f>IFERROR(__xludf.DUMMYFUNCTION("""COMPUTED_VALUE"""),45474.66666666667)</f>
        <v>45474.66667</v>
      </c>
      <c r="N126" s="1">
        <f>IFERROR(__xludf.DUMMYFUNCTION("""COMPUTED_VALUE"""),1.4721513E7)</f>
        <v>14721513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IFERROR(__xludf.DUMMYFUNCTION("""COMPUTED_VALUE"""),1077.29)</f>
        <v>1077.29</v>
      </c>
      <c r="D127" s="2">
        <f>IFERROR(__xludf.DUMMYFUNCTION("""COMPUTED_VALUE"""),45475.66666666667)</f>
        <v>45475.66667</v>
      </c>
      <c r="E127" s="1">
        <f>IFERROR(__xludf.DUMMYFUNCTION("""COMPUTED_VALUE"""),1086.11)</f>
        <v>1086.11</v>
      </c>
      <c r="G127" s="2">
        <f>IFERROR(__xludf.DUMMYFUNCTION("""COMPUTED_VALUE"""),45475.66666666667)</f>
        <v>45475.66667</v>
      </c>
      <c r="H127" s="1">
        <f>IFERROR(__xludf.DUMMYFUNCTION("""COMPUTED_VALUE"""),1071.12)</f>
        <v>1071.12</v>
      </c>
      <c r="J127" s="2">
        <f>IFERROR(__xludf.DUMMYFUNCTION("""COMPUTED_VALUE"""),45475.66666666667)</f>
        <v>45475.66667</v>
      </c>
      <c r="K127" s="1">
        <f>IFERROR(__xludf.DUMMYFUNCTION("""COMPUTED_VALUE"""),1081.07)</f>
        <v>1081.07</v>
      </c>
      <c r="M127" s="2">
        <f>IFERROR(__xludf.DUMMYFUNCTION("""COMPUTED_VALUE"""),45475.66666666667)</f>
        <v>45475.66667</v>
      </c>
      <c r="N127" s="1">
        <f>IFERROR(__xludf.DUMMYFUNCTION("""COMPUTED_VALUE"""),1.7136601E7)</f>
        <v>17136601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IFERROR(__xludf.DUMMYFUNCTION("""COMPUTED_VALUE"""),1080.76)</f>
        <v>1080.76</v>
      </c>
      <c r="D128" s="2">
        <f>IFERROR(__xludf.DUMMYFUNCTION("""COMPUTED_VALUE"""),45476.54166666667)</f>
        <v>45476.54167</v>
      </c>
      <c r="E128" s="1">
        <f>IFERROR(__xludf.DUMMYFUNCTION("""COMPUTED_VALUE"""),1083.2)</f>
        <v>1083.2</v>
      </c>
      <c r="G128" s="2">
        <f>IFERROR(__xludf.DUMMYFUNCTION("""COMPUTED_VALUE"""),45476.54166666667)</f>
        <v>45476.54167</v>
      </c>
      <c r="H128" s="1">
        <f>IFERROR(__xludf.DUMMYFUNCTION("""COMPUTED_VALUE"""),1075.21)</f>
        <v>1075.21</v>
      </c>
      <c r="J128" s="2">
        <f>IFERROR(__xludf.DUMMYFUNCTION("""COMPUTED_VALUE"""),45476.54166666667)</f>
        <v>45476.54167</v>
      </c>
      <c r="K128" s="1">
        <f>IFERROR(__xludf.DUMMYFUNCTION("""COMPUTED_VALUE"""),1082.71)</f>
        <v>1082.71</v>
      </c>
      <c r="M128" s="2">
        <f>IFERROR(__xludf.DUMMYFUNCTION("""COMPUTED_VALUE"""),45476.54166666667)</f>
        <v>45476.54167</v>
      </c>
      <c r="N128" s="1">
        <f>IFERROR(__xludf.DUMMYFUNCTION("""COMPUTED_VALUE"""),9439879.0)</f>
        <v>9439879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IFERROR(__xludf.DUMMYFUNCTION("""COMPUTED_VALUE"""),1082.63)</f>
        <v>1082.63</v>
      </c>
      <c r="D129" s="2">
        <f>IFERROR(__xludf.DUMMYFUNCTION("""COMPUTED_VALUE"""),45478.66666666667)</f>
        <v>45478.66667</v>
      </c>
      <c r="E129" s="1">
        <f>IFERROR(__xludf.DUMMYFUNCTION("""COMPUTED_VALUE"""),1085.74)</f>
        <v>1085.74</v>
      </c>
      <c r="G129" s="2">
        <f>IFERROR(__xludf.DUMMYFUNCTION("""COMPUTED_VALUE"""),45478.66666666667)</f>
        <v>45478.66667</v>
      </c>
      <c r="H129" s="1">
        <f>IFERROR(__xludf.DUMMYFUNCTION("""COMPUTED_VALUE"""),1074.65)</f>
        <v>1074.65</v>
      </c>
      <c r="J129" s="2">
        <f>IFERROR(__xludf.DUMMYFUNCTION("""COMPUTED_VALUE"""),45478.66666666667)</f>
        <v>45478.66667</v>
      </c>
      <c r="K129" s="1">
        <f>IFERROR(__xludf.DUMMYFUNCTION("""COMPUTED_VALUE"""),1083.83)</f>
        <v>1083.83</v>
      </c>
      <c r="M129" s="2">
        <f>IFERROR(__xludf.DUMMYFUNCTION("""COMPUTED_VALUE"""),45478.66666666667)</f>
        <v>45478.66667</v>
      </c>
      <c r="N129" s="1">
        <f>IFERROR(__xludf.DUMMYFUNCTION("""COMPUTED_VALUE"""),1.5159448E7)</f>
        <v>15159448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IFERROR(__xludf.DUMMYFUNCTION("""COMPUTED_VALUE"""),1097.92)</f>
        <v>1097.92</v>
      </c>
      <c r="D130" s="2">
        <f>IFERROR(__xludf.DUMMYFUNCTION("""COMPUTED_VALUE"""),45481.66666666667)</f>
        <v>45481.66667</v>
      </c>
      <c r="E130" s="1">
        <f>IFERROR(__xludf.DUMMYFUNCTION("""COMPUTED_VALUE"""),1111.91)</f>
        <v>1111.91</v>
      </c>
      <c r="G130" s="2">
        <f>IFERROR(__xludf.DUMMYFUNCTION("""COMPUTED_VALUE"""),45481.66666666667)</f>
        <v>45481.66667</v>
      </c>
      <c r="H130" s="1">
        <f>IFERROR(__xludf.DUMMYFUNCTION("""COMPUTED_VALUE"""),1097.92)</f>
        <v>1097.92</v>
      </c>
      <c r="J130" s="2">
        <f>IFERROR(__xludf.DUMMYFUNCTION("""COMPUTED_VALUE"""),45481.66666666667)</f>
        <v>45481.66667</v>
      </c>
      <c r="K130" s="1">
        <f>IFERROR(__xludf.DUMMYFUNCTION("""COMPUTED_VALUE"""),1105.76)</f>
        <v>1105.76</v>
      </c>
      <c r="M130" s="2">
        <f>IFERROR(__xludf.DUMMYFUNCTION("""COMPUTED_VALUE"""),45481.66666666667)</f>
        <v>45481.66667</v>
      </c>
      <c r="N130" s="1">
        <f>IFERROR(__xludf.DUMMYFUNCTION("""COMPUTED_VALUE"""),4.7137818E7)</f>
        <v>47137818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IFERROR(__xludf.DUMMYFUNCTION("""COMPUTED_VALUE"""),1107.04)</f>
        <v>1107.04</v>
      </c>
      <c r="D131" s="2">
        <f>IFERROR(__xludf.DUMMYFUNCTION("""COMPUTED_VALUE"""),45482.66666666667)</f>
        <v>45482.66667</v>
      </c>
      <c r="E131" s="1">
        <f>IFERROR(__xludf.DUMMYFUNCTION("""COMPUTED_VALUE"""),1117.69)</f>
        <v>1117.69</v>
      </c>
      <c r="G131" s="2">
        <f>IFERROR(__xludf.DUMMYFUNCTION("""COMPUTED_VALUE"""),45482.66666666667)</f>
        <v>45482.66667</v>
      </c>
      <c r="H131" s="1">
        <f>IFERROR(__xludf.DUMMYFUNCTION("""COMPUTED_VALUE"""),1107.04)</f>
        <v>1107.04</v>
      </c>
      <c r="J131" s="2">
        <f>IFERROR(__xludf.DUMMYFUNCTION("""COMPUTED_VALUE"""),45482.66666666667)</f>
        <v>45482.66667</v>
      </c>
      <c r="K131" s="1">
        <f>IFERROR(__xludf.DUMMYFUNCTION("""COMPUTED_VALUE"""),1111.91)</f>
        <v>1111.91</v>
      </c>
      <c r="M131" s="2">
        <f>IFERROR(__xludf.DUMMYFUNCTION("""COMPUTED_VALUE"""),45482.66666666667)</f>
        <v>45482.66667</v>
      </c>
      <c r="N131" s="1">
        <f>IFERROR(__xludf.DUMMYFUNCTION("""COMPUTED_VALUE"""),3.4008768E7)</f>
        <v>34008768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IFERROR(__xludf.DUMMYFUNCTION("""COMPUTED_VALUE"""),1113.91)</f>
        <v>1113.91</v>
      </c>
      <c r="D132" s="2">
        <f>IFERROR(__xludf.DUMMYFUNCTION("""COMPUTED_VALUE"""),45483.66666666667)</f>
        <v>45483.66667</v>
      </c>
      <c r="E132" s="1">
        <f>IFERROR(__xludf.DUMMYFUNCTION("""COMPUTED_VALUE"""),1133.06)</f>
        <v>1133.06</v>
      </c>
      <c r="G132" s="2">
        <f>IFERROR(__xludf.DUMMYFUNCTION("""COMPUTED_VALUE"""),45483.66666666667)</f>
        <v>45483.66667</v>
      </c>
      <c r="H132" s="1">
        <f>IFERROR(__xludf.DUMMYFUNCTION("""COMPUTED_VALUE"""),1113.91)</f>
        <v>1113.91</v>
      </c>
      <c r="J132" s="2">
        <f>IFERROR(__xludf.DUMMYFUNCTION("""COMPUTED_VALUE"""),45483.66666666667)</f>
        <v>45483.66667</v>
      </c>
      <c r="K132" s="1">
        <f>IFERROR(__xludf.DUMMYFUNCTION("""COMPUTED_VALUE"""),1132.02)</f>
        <v>1132.02</v>
      </c>
      <c r="M132" s="2">
        <f>IFERROR(__xludf.DUMMYFUNCTION("""COMPUTED_VALUE"""),45483.66666666667)</f>
        <v>45483.66667</v>
      </c>
      <c r="N132" s="1">
        <f>IFERROR(__xludf.DUMMYFUNCTION("""COMPUTED_VALUE"""),2.5059068E7)</f>
        <v>25059068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IFERROR(__xludf.DUMMYFUNCTION("""COMPUTED_VALUE"""),1135.15)</f>
        <v>1135.15</v>
      </c>
      <c r="D133" s="2">
        <f>IFERROR(__xludf.DUMMYFUNCTION("""COMPUTED_VALUE"""),45484.66666666667)</f>
        <v>45484.66667</v>
      </c>
      <c r="E133" s="1">
        <f>IFERROR(__xludf.DUMMYFUNCTION("""COMPUTED_VALUE"""),1142.03)</f>
        <v>1142.03</v>
      </c>
      <c r="G133" s="2">
        <f>IFERROR(__xludf.DUMMYFUNCTION("""COMPUTED_VALUE"""),45484.66666666667)</f>
        <v>45484.66667</v>
      </c>
      <c r="H133" s="1">
        <f>IFERROR(__xludf.DUMMYFUNCTION("""COMPUTED_VALUE"""),1133.95)</f>
        <v>1133.95</v>
      </c>
      <c r="J133" s="2">
        <f>IFERROR(__xludf.DUMMYFUNCTION("""COMPUTED_VALUE"""),45484.66666666667)</f>
        <v>45484.66667</v>
      </c>
      <c r="K133" s="1">
        <f>IFERROR(__xludf.DUMMYFUNCTION("""COMPUTED_VALUE"""),1136.18)</f>
        <v>1136.18</v>
      </c>
      <c r="M133" s="2">
        <f>IFERROR(__xludf.DUMMYFUNCTION("""COMPUTED_VALUE"""),45484.66666666667)</f>
        <v>45484.66667</v>
      </c>
      <c r="N133" s="1">
        <f>IFERROR(__xludf.DUMMYFUNCTION("""COMPUTED_VALUE"""),2.0712219E7)</f>
        <v>20712219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IFERROR(__xludf.DUMMYFUNCTION("""COMPUTED_VALUE"""),1138.55)</f>
        <v>1138.55</v>
      </c>
      <c r="D134" s="2">
        <f>IFERROR(__xludf.DUMMYFUNCTION("""COMPUTED_VALUE"""),45485.66666666667)</f>
        <v>45485.66667</v>
      </c>
      <c r="E134" s="1">
        <f>IFERROR(__xludf.DUMMYFUNCTION("""COMPUTED_VALUE"""),1156.49)</f>
        <v>1156.49</v>
      </c>
      <c r="G134" s="2">
        <f>IFERROR(__xludf.DUMMYFUNCTION("""COMPUTED_VALUE"""),45485.66666666667)</f>
        <v>45485.66667</v>
      </c>
      <c r="H134" s="1">
        <f>IFERROR(__xludf.DUMMYFUNCTION("""COMPUTED_VALUE"""),1138.55)</f>
        <v>1138.55</v>
      </c>
      <c r="J134" s="2">
        <f>IFERROR(__xludf.DUMMYFUNCTION("""COMPUTED_VALUE"""),45485.66666666667)</f>
        <v>45485.66667</v>
      </c>
      <c r="K134" s="1">
        <f>IFERROR(__xludf.DUMMYFUNCTION("""COMPUTED_VALUE"""),1145.2)</f>
        <v>1145.2</v>
      </c>
      <c r="M134" s="2">
        <f>IFERROR(__xludf.DUMMYFUNCTION("""COMPUTED_VALUE"""),45485.66666666667)</f>
        <v>45485.66667</v>
      </c>
      <c r="N134" s="1">
        <f>IFERROR(__xludf.DUMMYFUNCTION("""COMPUTED_VALUE"""),2.129735E7)</f>
        <v>21297350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IFERROR(__xludf.DUMMYFUNCTION("""COMPUTED_VALUE"""),1148.7)</f>
        <v>1148.7</v>
      </c>
      <c r="D135" s="2">
        <f>IFERROR(__xludf.DUMMYFUNCTION("""COMPUTED_VALUE"""),45488.66666666667)</f>
        <v>45488.66667</v>
      </c>
      <c r="E135" s="1">
        <f>IFERROR(__xludf.DUMMYFUNCTION("""COMPUTED_VALUE"""),1155.17)</f>
        <v>1155.17</v>
      </c>
      <c r="G135" s="2">
        <f>IFERROR(__xludf.DUMMYFUNCTION("""COMPUTED_VALUE"""),45488.66666666667)</f>
        <v>45488.66667</v>
      </c>
      <c r="H135" s="1">
        <f>IFERROR(__xludf.DUMMYFUNCTION("""COMPUTED_VALUE"""),1146.09)</f>
        <v>1146.09</v>
      </c>
      <c r="J135" s="2">
        <f>IFERROR(__xludf.DUMMYFUNCTION("""COMPUTED_VALUE"""),45488.66666666667)</f>
        <v>45488.66667</v>
      </c>
      <c r="K135" s="1">
        <f>IFERROR(__xludf.DUMMYFUNCTION("""COMPUTED_VALUE"""),1150.37)</f>
        <v>1150.37</v>
      </c>
      <c r="M135" s="2">
        <f>IFERROR(__xludf.DUMMYFUNCTION("""COMPUTED_VALUE"""),45488.66666666667)</f>
        <v>45488.66667</v>
      </c>
      <c r="N135" s="1">
        <f>IFERROR(__xludf.DUMMYFUNCTION("""COMPUTED_VALUE"""),2.3918744E7)</f>
        <v>23918744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IFERROR(__xludf.DUMMYFUNCTION("""COMPUTED_VALUE"""),1156.31)</f>
        <v>1156.31</v>
      </c>
      <c r="D136" s="2">
        <f>IFERROR(__xludf.DUMMYFUNCTION("""COMPUTED_VALUE"""),45489.66666666667)</f>
        <v>45489.66667</v>
      </c>
      <c r="E136" s="1">
        <f>IFERROR(__xludf.DUMMYFUNCTION("""COMPUTED_VALUE"""),1171.16)</f>
        <v>1171.16</v>
      </c>
      <c r="G136" s="2">
        <f>IFERROR(__xludf.DUMMYFUNCTION("""COMPUTED_VALUE"""),45489.66666666667)</f>
        <v>45489.66667</v>
      </c>
      <c r="H136" s="1">
        <f>IFERROR(__xludf.DUMMYFUNCTION("""COMPUTED_VALUE"""),1153.43)</f>
        <v>1153.43</v>
      </c>
      <c r="J136" s="2">
        <f>IFERROR(__xludf.DUMMYFUNCTION("""COMPUTED_VALUE"""),45489.66666666667)</f>
        <v>45489.66667</v>
      </c>
      <c r="K136" s="1">
        <f>IFERROR(__xludf.DUMMYFUNCTION("""COMPUTED_VALUE"""),1169.31)</f>
        <v>1169.31</v>
      </c>
      <c r="M136" s="2">
        <f>IFERROR(__xludf.DUMMYFUNCTION("""COMPUTED_VALUE"""),45489.66666666667)</f>
        <v>45489.66667</v>
      </c>
      <c r="N136" s="1">
        <f>IFERROR(__xludf.DUMMYFUNCTION("""COMPUTED_VALUE"""),2.1742971E7)</f>
        <v>21742971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IFERROR(__xludf.DUMMYFUNCTION("""COMPUTED_VALUE"""),1154.16)</f>
        <v>1154.16</v>
      </c>
      <c r="D137" s="2">
        <f>IFERROR(__xludf.DUMMYFUNCTION("""COMPUTED_VALUE"""),45490.66666666667)</f>
        <v>45490.66667</v>
      </c>
      <c r="E137" s="1">
        <f>IFERROR(__xludf.DUMMYFUNCTION("""COMPUTED_VALUE"""),1155.28)</f>
        <v>1155.28</v>
      </c>
      <c r="G137" s="2">
        <f>IFERROR(__xludf.DUMMYFUNCTION("""COMPUTED_VALUE"""),45490.66666666667)</f>
        <v>45490.66667</v>
      </c>
      <c r="H137" s="1">
        <f>IFERROR(__xludf.DUMMYFUNCTION("""COMPUTED_VALUE"""),1118.73)</f>
        <v>1118.73</v>
      </c>
      <c r="J137" s="2">
        <f>IFERROR(__xludf.DUMMYFUNCTION("""COMPUTED_VALUE"""),45490.66666666667)</f>
        <v>45490.66667</v>
      </c>
      <c r="K137" s="1">
        <f>IFERROR(__xludf.DUMMYFUNCTION("""COMPUTED_VALUE"""),1119.08)</f>
        <v>1119.08</v>
      </c>
      <c r="M137" s="2">
        <f>IFERROR(__xludf.DUMMYFUNCTION("""COMPUTED_VALUE"""),45490.66666666667)</f>
        <v>45490.66667</v>
      </c>
      <c r="N137" s="1">
        <f>IFERROR(__xludf.DUMMYFUNCTION("""COMPUTED_VALUE"""),2.9763564E7)</f>
        <v>29763564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IFERROR(__xludf.DUMMYFUNCTION("""COMPUTED_VALUE"""),1122.75)</f>
        <v>1122.75</v>
      </c>
      <c r="D138" s="2">
        <f>IFERROR(__xludf.DUMMYFUNCTION("""COMPUTED_VALUE"""),45491.66666666667)</f>
        <v>45491.66667</v>
      </c>
      <c r="E138" s="1">
        <f>IFERROR(__xludf.DUMMYFUNCTION("""COMPUTED_VALUE"""),1133.55)</f>
        <v>1133.55</v>
      </c>
      <c r="G138" s="2">
        <f>IFERROR(__xludf.DUMMYFUNCTION("""COMPUTED_VALUE"""),45491.66666666667)</f>
        <v>45491.66667</v>
      </c>
      <c r="H138" s="1">
        <f>IFERROR(__xludf.DUMMYFUNCTION("""COMPUTED_VALUE"""),1109.44)</f>
        <v>1109.44</v>
      </c>
      <c r="J138" s="2">
        <f>IFERROR(__xludf.DUMMYFUNCTION("""COMPUTED_VALUE"""),45491.66666666667)</f>
        <v>45491.66667</v>
      </c>
      <c r="K138" s="1">
        <f>IFERROR(__xludf.DUMMYFUNCTION("""COMPUTED_VALUE"""),1115.38)</f>
        <v>1115.38</v>
      </c>
      <c r="M138" s="2">
        <f>IFERROR(__xludf.DUMMYFUNCTION("""COMPUTED_VALUE"""),45491.66666666667)</f>
        <v>45491.66667</v>
      </c>
      <c r="N138" s="1">
        <f>IFERROR(__xludf.DUMMYFUNCTION("""COMPUTED_VALUE"""),2.5903204E7)</f>
        <v>25903204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IFERROR(__xludf.DUMMYFUNCTION("""COMPUTED_VALUE"""),1119.19)</f>
        <v>1119.19</v>
      </c>
      <c r="D139" s="2">
        <f>IFERROR(__xludf.DUMMYFUNCTION("""COMPUTED_VALUE"""),45492.66666666667)</f>
        <v>45492.66667</v>
      </c>
      <c r="E139" s="1">
        <f>IFERROR(__xludf.DUMMYFUNCTION("""COMPUTED_VALUE"""),1123.84)</f>
        <v>1123.84</v>
      </c>
      <c r="G139" s="2">
        <f>IFERROR(__xludf.DUMMYFUNCTION("""COMPUTED_VALUE"""),45492.66666666667)</f>
        <v>45492.66667</v>
      </c>
      <c r="H139" s="1">
        <f>IFERROR(__xludf.DUMMYFUNCTION("""COMPUTED_VALUE"""),1092.97)</f>
        <v>1092.97</v>
      </c>
      <c r="J139" s="2">
        <f>IFERROR(__xludf.DUMMYFUNCTION("""COMPUTED_VALUE"""),45492.66666666667)</f>
        <v>45492.66667</v>
      </c>
      <c r="K139" s="1">
        <f>IFERROR(__xludf.DUMMYFUNCTION("""COMPUTED_VALUE"""),1094.18)</f>
        <v>1094.18</v>
      </c>
      <c r="M139" s="2">
        <f>IFERROR(__xludf.DUMMYFUNCTION("""COMPUTED_VALUE"""),45492.66666666667)</f>
        <v>45492.66667</v>
      </c>
      <c r="N139" s="1">
        <f>IFERROR(__xludf.DUMMYFUNCTION("""COMPUTED_VALUE"""),2.0646359E7)</f>
        <v>20646359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IFERROR(__xludf.DUMMYFUNCTION("""COMPUTED_VALUE"""),1101.11)</f>
        <v>1101.11</v>
      </c>
      <c r="D140" s="2">
        <f>IFERROR(__xludf.DUMMYFUNCTION("""COMPUTED_VALUE"""),45495.66666666667)</f>
        <v>45495.66667</v>
      </c>
      <c r="E140" s="1">
        <f>IFERROR(__xludf.DUMMYFUNCTION("""COMPUTED_VALUE"""),1116.49)</f>
        <v>1116.49</v>
      </c>
      <c r="G140" s="2">
        <f>IFERROR(__xludf.DUMMYFUNCTION("""COMPUTED_VALUE"""),45495.66666666667)</f>
        <v>45495.66667</v>
      </c>
      <c r="H140" s="1">
        <f>IFERROR(__xludf.DUMMYFUNCTION("""COMPUTED_VALUE"""),1101.0)</f>
        <v>1101</v>
      </c>
      <c r="J140" s="2">
        <f>IFERROR(__xludf.DUMMYFUNCTION("""COMPUTED_VALUE"""),45495.66666666667)</f>
        <v>45495.66667</v>
      </c>
      <c r="K140" s="1">
        <f>IFERROR(__xludf.DUMMYFUNCTION("""COMPUTED_VALUE"""),1115.35)</f>
        <v>1115.35</v>
      </c>
      <c r="M140" s="2">
        <f>IFERROR(__xludf.DUMMYFUNCTION("""COMPUTED_VALUE"""),45495.66666666667)</f>
        <v>45495.66667</v>
      </c>
      <c r="N140" s="1">
        <f>IFERROR(__xludf.DUMMYFUNCTION("""COMPUTED_VALUE"""),2.0641055E7)</f>
        <v>20641055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IFERROR(__xludf.DUMMYFUNCTION("""COMPUTED_VALUE"""),1113.66)</f>
        <v>1113.66</v>
      </c>
      <c r="D141" s="2">
        <f>IFERROR(__xludf.DUMMYFUNCTION("""COMPUTED_VALUE"""),45496.66666666667)</f>
        <v>45496.66667</v>
      </c>
      <c r="E141" s="1">
        <f>IFERROR(__xludf.DUMMYFUNCTION("""COMPUTED_VALUE"""),1126.05)</f>
        <v>1126.05</v>
      </c>
      <c r="G141" s="2">
        <f>IFERROR(__xludf.DUMMYFUNCTION("""COMPUTED_VALUE"""),45496.66666666667)</f>
        <v>45496.66667</v>
      </c>
      <c r="H141" s="1">
        <f>IFERROR(__xludf.DUMMYFUNCTION("""COMPUTED_VALUE"""),1112.04)</f>
        <v>1112.04</v>
      </c>
      <c r="J141" s="2">
        <f>IFERROR(__xludf.DUMMYFUNCTION("""COMPUTED_VALUE"""),45496.66666666667)</f>
        <v>45496.66667</v>
      </c>
      <c r="K141" s="1">
        <f>IFERROR(__xludf.DUMMYFUNCTION("""COMPUTED_VALUE"""),1115.15)</f>
        <v>1115.15</v>
      </c>
      <c r="M141" s="2">
        <f>IFERROR(__xludf.DUMMYFUNCTION("""COMPUTED_VALUE"""),45496.66666666667)</f>
        <v>45496.66667</v>
      </c>
      <c r="N141" s="1">
        <f>IFERROR(__xludf.DUMMYFUNCTION("""COMPUTED_VALUE"""),2.0642936E7)</f>
        <v>20642936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IFERROR(__xludf.DUMMYFUNCTION("""COMPUTED_VALUE"""),1111.77)</f>
        <v>1111.77</v>
      </c>
      <c r="D142" s="2">
        <f>IFERROR(__xludf.DUMMYFUNCTION("""COMPUTED_VALUE"""),45497.66666666667)</f>
        <v>45497.66667</v>
      </c>
      <c r="E142" s="1">
        <f>IFERROR(__xludf.DUMMYFUNCTION("""COMPUTED_VALUE"""),1111.77)</f>
        <v>1111.77</v>
      </c>
      <c r="G142" s="2">
        <f>IFERROR(__xludf.DUMMYFUNCTION("""COMPUTED_VALUE"""),45497.66666666667)</f>
        <v>45497.66667</v>
      </c>
      <c r="H142" s="1">
        <f>IFERROR(__xludf.DUMMYFUNCTION("""COMPUTED_VALUE"""),1080.14)</f>
        <v>1080.14</v>
      </c>
      <c r="J142" s="2">
        <f>IFERROR(__xludf.DUMMYFUNCTION("""COMPUTED_VALUE"""),45497.66666666667)</f>
        <v>45497.66667</v>
      </c>
      <c r="K142" s="1">
        <f>IFERROR(__xludf.DUMMYFUNCTION("""COMPUTED_VALUE"""),1081.31)</f>
        <v>1081.31</v>
      </c>
      <c r="M142" s="2">
        <f>IFERROR(__xludf.DUMMYFUNCTION("""COMPUTED_VALUE"""),45497.66666666667)</f>
        <v>45497.66667</v>
      </c>
      <c r="N142" s="1">
        <f>IFERROR(__xludf.DUMMYFUNCTION("""COMPUTED_VALUE"""),2.8915515E7)</f>
        <v>28915515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IFERROR(__xludf.DUMMYFUNCTION("""COMPUTED_VALUE"""),1085.65)</f>
        <v>1085.65</v>
      </c>
      <c r="D143" s="2">
        <f>IFERROR(__xludf.DUMMYFUNCTION("""COMPUTED_VALUE"""),45498.66666666667)</f>
        <v>45498.66667</v>
      </c>
      <c r="E143" s="1">
        <f>IFERROR(__xludf.DUMMYFUNCTION("""COMPUTED_VALUE"""),1092.28)</f>
        <v>1092.28</v>
      </c>
      <c r="G143" s="2">
        <f>IFERROR(__xludf.DUMMYFUNCTION("""COMPUTED_VALUE"""),45498.66666666667)</f>
        <v>45498.66667</v>
      </c>
      <c r="H143" s="1">
        <f>IFERROR(__xludf.DUMMYFUNCTION("""COMPUTED_VALUE"""),1067.85)</f>
        <v>1067.85</v>
      </c>
      <c r="J143" s="2">
        <f>IFERROR(__xludf.DUMMYFUNCTION("""COMPUTED_VALUE"""),45498.66666666667)</f>
        <v>45498.66667</v>
      </c>
      <c r="K143" s="1">
        <f>IFERROR(__xludf.DUMMYFUNCTION("""COMPUTED_VALUE"""),1071.13)</f>
        <v>1071.13</v>
      </c>
      <c r="M143" s="2">
        <f>IFERROR(__xludf.DUMMYFUNCTION("""COMPUTED_VALUE"""),45498.66666666667)</f>
        <v>45498.66667</v>
      </c>
      <c r="N143" s="1">
        <f>IFERROR(__xludf.DUMMYFUNCTION("""COMPUTED_VALUE"""),2.9832156E7)</f>
        <v>29832156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IFERROR(__xludf.DUMMYFUNCTION("""COMPUTED_VALUE"""),1086.23)</f>
        <v>1086.23</v>
      </c>
      <c r="D144" s="2">
        <f>IFERROR(__xludf.DUMMYFUNCTION("""COMPUTED_VALUE"""),45499.66666666667)</f>
        <v>45499.66667</v>
      </c>
      <c r="E144" s="1">
        <f>IFERROR(__xludf.DUMMYFUNCTION("""COMPUTED_VALUE"""),1100.43)</f>
        <v>1100.43</v>
      </c>
      <c r="G144" s="2">
        <f>IFERROR(__xludf.DUMMYFUNCTION("""COMPUTED_VALUE"""),45499.66666666667)</f>
        <v>45499.66667</v>
      </c>
      <c r="H144" s="1">
        <f>IFERROR(__xludf.DUMMYFUNCTION("""COMPUTED_VALUE"""),1085.89)</f>
        <v>1085.89</v>
      </c>
      <c r="J144" s="2">
        <f>IFERROR(__xludf.DUMMYFUNCTION("""COMPUTED_VALUE"""),45499.66666666667)</f>
        <v>45499.66667</v>
      </c>
      <c r="K144" s="1">
        <f>IFERROR(__xludf.DUMMYFUNCTION("""COMPUTED_VALUE"""),1093.18)</f>
        <v>1093.18</v>
      </c>
      <c r="M144" s="2">
        <f>IFERROR(__xludf.DUMMYFUNCTION("""COMPUTED_VALUE"""),45499.66666666667)</f>
        <v>45499.66667</v>
      </c>
      <c r="N144" s="1">
        <f>IFERROR(__xludf.DUMMYFUNCTION("""COMPUTED_VALUE"""),2.6663755E7)</f>
        <v>26663755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IFERROR(__xludf.DUMMYFUNCTION("""COMPUTED_VALUE"""),1097.51)</f>
        <v>1097.51</v>
      </c>
      <c r="D145" s="2">
        <f>IFERROR(__xludf.DUMMYFUNCTION("""COMPUTED_VALUE"""),45502.66666666667)</f>
        <v>45502.66667</v>
      </c>
      <c r="E145" s="1">
        <f>IFERROR(__xludf.DUMMYFUNCTION("""COMPUTED_VALUE"""),1099.68)</f>
        <v>1099.68</v>
      </c>
      <c r="G145" s="2">
        <f>IFERROR(__xludf.DUMMYFUNCTION("""COMPUTED_VALUE"""),45502.66666666667)</f>
        <v>45502.66667</v>
      </c>
      <c r="H145" s="1">
        <f>IFERROR(__xludf.DUMMYFUNCTION("""COMPUTED_VALUE"""),1087.73)</f>
        <v>1087.73</v>
      </c>
      <c r="J145" s="2">
        <f>IFERROR(__xludf.DUMMYFUNCTION("""COMPUTED_VALUE"""),45502.66666666667)</f>
        <v>45502.66667</v>
      </c>
      <c r="K145" s="1">
        <f>IFERROR(__xludf.DUMMYFUNCTION("""COMPUTED_VALUE"""),1090.19)</f>
        <v>1090.19</v>
      </c>
      <c r="M145" s="2">
        <f>IFERROR(__xludf.DUMMYFUNCTION("""COMPUTED_VALUE"""),45502.66666666667)</f>
        <v>45502.66667</v>
      </c>
      <c r="N145" s="1">
        <f>IFERROR(__xludf.DUMMYFUNCTION("""COMPUTED_VALUE"""),2.2577387E7)</f>
        <v>22577387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IFERROR(__xludf.DUMMYFUNCTION("""COMPUTED_VALUE"""),1100.11)</f>
        <v>1100.11</v>
      </c>
      <c r="D146" s="2">
        <f>IFERROR(__xludf.DUMMYFUNCTION("""COMPUTED_VALUE"""),45503.66666666667)</f>
        <v>45503.66667</v>
      </c>
      <c r="E146" s="1">
        <f>IFERROR(__xludf.DUMMYFUNCTION("""COMPUTED_VALUE"""),1100.11)</f>
        <v>1100.11</v>
      </c>
      <c r="G146" s="2">
        <f>IFERROR(__xludf.DUMMYFUNCTION("""COMPUTED_VALUE"""),45503.66666666667)</f>
        <v>45503.66667</v>
      </c>
      <c r="H146" s="1">
        <f>IFERROR(__xludf.DUMMYFUNCTION("""COMPUTED_VALUE"""),1054.48)</f>
        <v>1054.48</v>
      </c>
      <c r="J146" s="2">
        <f>IFERROR(__xludf.DUMMYFUNCTION("""COMPUTED_VALUE"""),45503.66666666667)</f>
        <v>45503.66667</v>
      </c>
      <c r="K146" s="1">
        <f>IFERROR(__xludf.DUMMYFUNCTION("""COMPUTED_VALUE"""),1066.63)</f>
        <v>1066.63</v>
      </c>
      <c r="M146" s="2">
        <f>IFERROR(__xludf.DUMMYFUNCTION("""COMPUTED_VALUE"""),45503.66666666667)</f>
        <v>45503.66667</v>
      </c>
      <c r="N146" s="1">
        <f>IFERROR(__xludf.DUMMYFUNCTION("""COMPUTED_VALUE"""),4.3583776E7)</f>
        <v>43583776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IFERROR(__xludf.DUMMYFUNCTION("""COMPUTED_VALUE"""),1104.27)</f>
        <v>1104.27</v>
      </c>
      <c r="D147" s="2">
        <f>IFERROR(__xludf.DUMMYFUNCTION("""COMPUTED_VALUE"""),45504.66666666667)</f>
        <v>45504.66667</v>
      </c>
      <c r="E147" s="1">
        <f>IFERROR(__xludf.DUMMYFUNCTION("""COMPUTED_VALUE"""),1108.71)</f>
        <v>1108.71</v>
      </c>
      <c r="G147" s="2">
        <f>IFERROR(__xludf.DUMMYFUNCTION("""COMPUTED_VALUE"""),45504.66666666667)</f>
        <v>45504.66667</v>
      </c>
      <c r="H147" s="1">
        <f>IFERROR(__xludf.DUMMYFUNCTION("""COMPUTED_VALUE"""),1088.61)</f>
        <v>1088.61</v>
      </c>
      <c r="J147" s="2">
        <f>IFERROR(__xludf.DUMMYFUNCTION("""COMPUTED_VALUE"""),45504.66666666667)</f>
        <v>45504.66667</v>
      </c>
      <c r="K147" s="1">
        <f>IFERROR(__xludf.DUMMYFUNCTION("""COMPUTED_VALUE"""),1090.38)</f>
        <v>1090.38</v>
      </c>
      <c r="M147" s="2">
        <f>IFERROR(__xludf.DUMMYFUNCTION("""COMPUTED_VALUE"""),45504.66666666667)</f>
        <v>45504.66667</v>
      </c>
      <c r="N147" s="1">
        <f>IFERROR(__xludf.DUMMYFUNCTION("""COMPUTED_VALUE"""),3.2217467E7)</f>
        <v>32217467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IFERROR(__xludf.DUMMYFUNCTION("""COMPUTED_VALUE"""),1087.21)</f>
        <v>1087.21</v>
      </c>
      <c r="D148" s="2">
        <f>IFERROR(__xludf.DUMMYFUNCTION("""COMPUTED_VALUE"""),45505.66666666667)</f>
        <v>45505.66667</v>
      </c>
      <c r="E148" s="1">
        <f>IFERROR(__xludf.DUMMYFUNCTION("""COMPUTED_VALUE"""),1087.21)</f>
        <v>1087.21</v>
      </c>
      <c r="G148" s="2">
        <f>IFERROR(__xludf.DUMMYFUNCTION("""COMPUTED_VALUE"""),45505.66666666667)</f>
        <v>45505.66667</v>
      </c>
      <c r="H148" s="1">
        <f>IFERROR(__xludf.DUMMYFUNCTION("""COMPUTED_VALUE"""),1033.61)</f>
        <v>1033.61</v>
      </c>
      <c r="J148" s="2">
        <f>IFERROR(__xludf.DUMMYFUNCTION("""COMPUTED_VALUE"""),45505.66666666667)</f>
        <v>45505.66667</v>
      </c>
      <c r="K148" s="1">
        <f>IFERROR(__xludf.DUMMYFUNCTION("""COMPUTED_VALUE"""),1049.21)</f>
        <v>1049.21</v>
      </c>
      <c r="M148" s="2">
        <f>IFERROR(__xludf.DUMMYFUNCTION("""COMPUTED_VALUE"""),45505.66666666667)</f>
        <v>45505.66667</v>
      </c>
      <c r="N148" s="1">
        <f>IFERROR(__xludf.DUMMYFUNCTION("""COMPUTED_VALUE"""),3.3796733E7)</f>
        <v>33796733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IFERROR(__xludf.DUMMYFUNCTION("""COMPUTED_VALUE"""),1041.74)</f>
        <v>1041.74</v>
      </c>
      <c r="D149" s="2">
        <f>IFERROR(__xludf.DUMMYFUNCTION("""COMPUTED_VALUE"""),45506.66666666667)</f>
        <v>45506.66667</v>
      </c>
      <c r="E149" s="1">
        <f>IFERROR(__xludf.DUMMYFUNCTION("""COMPUTED_VALUE"""),1041.74)</f>
        <v>1041.74</v>
      </c>
      <c r="G149" s="2">
        <f>IFERROR(__xludf.DUMMYFUNCTION("""COMPUTED_VALUE"""),45506.66666666667)</f>
        <v>45506.66667</v>
      </c>
      <c r="H149" s="1">
        <f>IFERROR(__xludf.DUMMYFUNCTION("""COMPUTED_VALUE"""),994.28)</f>
        <v>994.28</v>
      </c>
      <c r="J149" s="2">
        <f>IFERROR(__xludf.DUMMYFUNCTION("""COMPUTED_VALUE"""),45506.66666666667)</f>
        <v>45506.66667</v>
      </c>
      <c r="K149" s="1">
        <f>IFERROR(__xludf.DUMMYFUNCTION("""COMPUTED_VALUE"""),1003.65)</f>
        <v>1003.65</v>
      </c>
      <c r="M149" s="2">
        <f>IFERROR(__xludf.DUMMYFUNCTION("""COMPUTED_VALUE"""),45506.66666666667)</f>
        <v>45506.66667</v>
      </c>
      <c r="N149" s="1">
        <f>IFERROR(__xludf.DUMMYFUNCTION("""COMPUTED_VALUE"""),3.1720088E7)</f>
        <v>31720088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IFERROR(__xludf.DUMMYFUNCTION("""COMPUTED_VALUE"""),994.81)</f>
        <v>994.81</v>
      </c>
      <c r="D150" s="2">
        <f>IFERROR(__xludf.DUMMYFUNCTION("""COMPUTED_VALUE"""),45509.66666666667)</f>
        <v>45509.66667</v>
      </c>
      <c r="E150" s="1">
        <f>IFERROR(__xludf.DUMMYFUNCTION("""COMPUTED_VALUE"""),994.91)</f>
        <v>994.91</v>
      </c>
      <c r="G150" s="2">
        <f>IFERROR(__xludf.DUMMYFUNCTION("""COMPUTED_VALUE"""),45509.66666666667)</f>
        <v>45509.66667</v>
      </c>
      <c r="H150" s="1">
        <f>IFERROR(__xludf.DUMMYFUNCTION("""COMPUTED_VALUE"""),954.98)</f>
        <v>954.98</v>
      </c>
      <c r="J150" s="2">
        <f>IFERROR(__xludf.DUMMYFUNCTION("""COMPUTED_VALUE"""),45509.66666666667)</f>
        <v>45509.66667</v>
      </c>
      <c r="K150" s="1">
        <f>IFERROR(__xludf.DUMMYFUNCTION("""COMPUTED_VALUE"""),981.03)</f>
        <v>981.03</v>
      </c>
      <c r="M150" s="2">
        <f>IFERROR(__xludf.DUMMYFUNCTION("""COMPUTED_VALUE"""),45509.66666666667)</f>
        <v>45509.66667</v>
      </c>
      <c r="N150" s="1">
        <f>IFERROR(__xludf.DUMMYFUNCTION("""COMPUTED_VALUE"""),3.6326942E7)</f>
        <v>36326942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IFERROR(__xludf.DUMMYFUNCTION("""COMPUTED_VALUE"""),985.29)</f>
        <v>985.29</v>
      </c>
      <c r="D151" s="2">
        <f>IFERROR(__xludf.DUMMYFUNCTION("""COMPUTED_VALUE"""),45510.66666666667)</f>
        <v>45510.66667</v>
      </c>
      <c r="E151" s="1">
        <f>IFERROR(__xludf.DUMMYFUNCTION("""COMPUTED_VALUE"""),1009.43)</f>
        <v>1009.43</v>
      </c>
      <c r="G151" s="2">
        <f>IFERROR(__xludf.DUMMYFUNCTION("""COMPUTED_VALUE"""),45510.66666666667)</f>
        <v>45510.66667</v>
      </c>
      <c r="H151" s="1">
        <f>IFERROR(__xludf.DUMMYFUNCTION("""COMPUTED_VALUE"""),985.29)</f>
        <v>985.29</v>
      </c>
      <c r="J151" s="2">
        <f>IFERROR(__xludf.DUMMYFUNCTION("""COMPUTED_VALUE"""),45510.66666666667)</f>
        <v>45510.66667</v>
      </c>
      <c r="K151" s="1">
        <f>IFERROR(__xludf.DUMMYFUNCTION("""COMPUTED_VALUE"""),997.7)</f>
        <v>997.7</v>
      </c>
      <c r="M151" s="2">
        <f>IFERROR(__xludf.DUMMYFUNCTION("""COMPUTED_VALUE"""),45510.66666666667)</f>
        <v>45510.66667</v>
      </c>
      <c r="N151" s="1">
        <f>IFERROR(__xludf.DUMMYFUNCTION("""COMPUTED_VALUE"""),3.0046295E7)</f>
        <v>30046295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IFERROR(__xludf.DUMMYFUNCTION("""COMPUTED_VALUE"""),1010.06)</f>
        <v>1010.06</v>
      </c>
      <c r="D152" s="2">
        <f>IFERROR(__xludf.DUMMYFUNCTION("""COMPUTED_VALUE"""),45511.66666666667)</f>
        <v>45511.66667</v>
      </c>
      <c r="E152" s="1">
        <f>IFERROR(__xludf.DUMMYFUNCTION("""COMPUTED_VALUE"""),1020.25)</f>
        <v>1020.25</v>
      </c>
      <c r="G152" s="2">
        <f>IFERROR(__xludf.DUMMYFUNCTION("""COMPUTED_VALUE"""),45511.66666666667)</f>
        <v>45511.66667</v>
      </c>
      <c r="H152" s="1">
        <f>IFERROR(__xludf.DUMMYFUNCTION("""COMPUTED_VALUE"""),988.44)</f>
        <v>988.44</v>
      </c>
      <c r="J152" s="2">
        <f>IFERROR(__xludf.DUMMYFUNCTION("""COMPUTED_VALUE"""),45511.66666666667)</f>
        <v>45511.66667</v>
      </c>
      <c r="K152" s="1">
        <f>IFERROR(__xludf.DUMMYFUNCTION("""COMPUTED_VALUE"""),989.77)</f>
        <v>989.77</v>
      </c>
      <c r="M152" s="2">
        <f>IFERROR(__xludf.DUMMYFUNCTION("""COMPUTED_VALUE"""),45511.66666666667)</f>
        <v>45511.66667</v>
      </c>
      <c r="N152" s="1">
        <f>IFERROR(__xludf.DUMMYFUNCTION("""COMPUTED_VALUE"""),2.8017781E7)</f>
        <v>28017781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IFERROR(__xludf.DUMMYFUNCTION("""COMPUTED_VALUE"""),998.69)</f>
        <v>998.69</v>
      </c>
      <c r="D153" s="2">
        <f>IFERROR(__xludf.DUMMYFUNCTION("""COMPUTED_VALUE"""),45512.66666666667)</f>
        <v>45512.66667</v>
      </c>
      <c r="E153" s="1">
        <f>IFERROR(__xludf.DUMMYFUNCTION("""COMPUTED_VALUE"""),1021.48)</f>
        <v>1021.48</v>
      </c>
      <c r="G153" s="2">
        <f>IFERROR(__xludf.DUMMYFUNCTION("""COMPUTED_VALUE"""),45512.66666666667)</f>
        <v>45512.66667</v>
      </c>
      <c r="H153" s="1">
        <f>IFERROR(__xludf.DUMMYFUNCTION("""COMPUTED_VALUE"""),995.85)</f>
        <v>995.85</v>
      </c>
      <c r="J153" s="2">
        <f>IFERROR(__xludf.DUMMYFUNCTION("""COMPUTED_VALUE"""),45512.66666666667)</f>
        <v>45512.66667</v>
      </c>
      <c r="K153" s="1">
        <f>IFERROR(__xludf.DUMMYFUNCTION("""COMPUTED_VALUE"""),1020.35)</f>
        <v>1020.35</v>
      </c>
      <c r="M153" s="2">
        <f>IFERROR(__xludf.DUMMYFUNCTION("""COMPUTED_VALUE"""),45512.66666666667)</f>
        <v>45512.66667</v>
      </c>
      <c r="N153" s="1">
        <f>IFERROR(__xludf.DUMMYFUNCTION("""COMPUTED_VALUE"""),2.0909646E7)</f>
        <v>20909646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IFERROR(__xludf.DUMMYFUNCTION("""COMPUTED_VALUE"""),1019.05)</f>
        <v>1019.05</v>
      </c>
      <c r="D154" s="2">
        <f>IFERROR(__xludf.DUMMYFUNCTION("""COMPUTED_VALUE"""),45513.66666666667)</f>
        <v>45513.66667</v>
      </c>
      <c r="E154" s="1">
        <f>IFERROR(__xludf.DUMMYFUNCTION("""COMPUTED_VALUE"""),1024.44)</f>
        <v>1024.44</v>
      </c>
      <c r="G154" s="2">
        <f>IFERROR(__xludf.DUMMYFUNCTION("""COMPUTED_VALUE"""),45513.66666666667)</f>
        <v>45513.66667</v>
      </c>
      <c r="H154" s="1">
        <f>IFERROR(__xludf.DUMMYFUNCTION("""COMPUTED_VALUE"""),1011.42)</f>
        <v>1011.42</v>
      </c>
      <c r="J154" s="2">
        <f>IFERROR(__xludf.DUMMYFUNCTION("""COMPUTED_VALUE"""),45513.66666666667)</f>
        <v>45513.66667</v>
      </c>
      <c r="K154" s="1">
        <f>IFERROR(__xludf.DUMMYFUNCTION("""COMPUTED_VALUE"""),1021.32)</f>
        <v>1021.32</v>
      </c>
      <c r="M154" s="2">
        <f>IFERROR(__xludf.DUMMYFUNCTION("""COMPUTED_VALUE"""),45513.66666666667)</f>
        <v>45513.66667</v>
      </c>
      <c r="N154" s="1">
        <f>IFERROR(__xludf.DUMMYFUNCTION("""COMPUTED_VALUE"""),1.7512795E7)</f>
        <v>17512795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IFERROR(__xludf.DUMMYFUNCTION("""COMPUTED_VALUE"""),1025.46)</f>
        <v>1025.46</v>
      </c>
      <c r="D155" s="2">
        <f>IFERROR(__xludf.DUMMYFUNCTION("""COMPUTED_VALUE"""),45516.66666666667)</f>
        <v>45516.66667</v>
      </c>
      <c r="E155" s="1">
        <f>IFERROR(__xludf.DUMMYFUNCTION("""COMPUTED_VALUE"""),1033.7)</f>
        <v>1033.7</v>
      </c>
      <c r="G155" s="2">
        <f>IFERROR(__xludf.DUMMYFUNCTION("""COMPUTED_VALUE"""),45516.66666666667)</f>
        <v>45516.66667</v>
      </c>
      <c r="H155" s="1">
        <f>IFERROR(__xludf.DUMMYFUNCTION("""COMPUTED_VALUE"""),1022.99)</f>
        <v>1022.99</v>
      </c>
      <c r="J155" s="2">
        <f>IFERROR(__xludf.DUMMYFUNCTION("""COMPUTED_VALUE"""),45516.66666666667)</f>
        <v>45516.66667</v>
      </c>
      <c r="K155" s="1">
        <f>IFERROR(__xludf.DUMMYFUNCTION("""COMPUTED_VALUE"""),1029.07)</f>
        <v>1029.07</v>
      </c>
      <c r="M155" s="2">
        <f>IFERROR(__xludf.DUMMYFUNCTION("""COMPUTED_VALUE"""),45516.66666666667)</f>
        <v>45516.66667</v>
      </c>
      <c r="N155" s="1">
        <f>IFERROR(__xludf.DUMMYFUNCTION("""COMPUTED_VALUE"""),1.6923752E7)</f>
        <v>16923752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IFERROR(__xludf.DUMMYFUNCTION("""COMPUTED_VALUE"""),1032.0)</f>
        <v>1032</v>
      </c>
      <c r="D156" s="2">
        <f>IFERROR(__xludf.DUMMYFUNCTION("""COMPUTED_VALUE"""),45517.66666666667)</f>
        <v>45517.66667</v>
      </c>
      <c r="E156" s="1">
        <f>IFERROR(__xludf.DUMMYFUNCTION("""COMPUTED_VALUE"""),1052.81)</f>
        <v>1052.81</v>
      </c>
      <c r="G156" s="2">
        <f>IFERROR(__xludf.DUMMYFUNCTION("""COMPUTED_VALUE"""),45517.66666666667)</f>
        <v>45517.66667</v>
      </c>
      <c r="H156" s="1">
        <f>IFERROR(__xludf.DUMMYFUNCTION("""COMPUTED_VALUE"""),1032.0)</f>
        <v>1032</v>
      </c>
      <c r="J156" s="2">
        <f>IFERROR(__xludf.DUMMYFUNCTION("""COMPUTED_VALUE"""),45517.66666666667)</f>
        <v>45517.66667</v>
      </c>
      <c r="K156" s="1">
        <f>IFERROR(__xludf.DUMMYFUNCTION("""COMPUTED_VALUE"""),1052.64)</f>
        <v>1052.64</v>
      </c>
      <c r="M156" s="2">
        <f>IFERROR(__xludf.DUMMYFUNCTION("""COMPUTED_VALUE"""),45517.66666666667)</f>
        <v>45517.66667</v>
      </c>
      <c r="N156" s="1">
        <f>IFERROR(__xludf.DUMMYFUNCTION("""COMPUTED_VALUE"""),2.0566512E7)</f>
        <v>20566512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IFERROR(__xludf.DUMMYFUNCTION("""COMPUTED_VALUE"""),1054.98)</f>
        <v>1054.98</v>
      </c>
      <c r="D157" s="2">
        <f>IFERROR(__xludf.DUMMYFUNCTION("""COMPUTED_VALUE"""),45518.66666666667)</f>
        <v>45518.66667</v>
      </c>
      <c r="E157" s="1">
        <f>IFERROR(__xludf.DUMMYFUNCTION("""COMPUTED_VALUE"""),1056.59)</f>
        <v>1056.59</v>
      </c>
      <c r="G157" s="2">
        <f>IFERROR(__xludf.DUMMYFUNCTION("""COMPUTED_VALUE"""),45518.66666666667)</f>
        <v>45518.66667</v>
      </c>
      <c r="H157" s="1">
        <f>IFERROR(__xludf.DUMMYFUNCTION("""COMPUTED_VALUE"""),1045.92)</f>
        <v>1045.92</v>
      </c>
      <c r="J157" s="2">
        <f>IFERROR(__xludf.DUMMYFUNCTION("""COMPUTED_VALUE"""),45518.66666666667)</f>
        <v>45518.66667</v>
      </c>
      <c r="K157" s="1">
        <f>IFERROR(__xludf.DUMMYFUNCTION("""COMPUTED_VALUE"""),1050.98)</f>
        <v>1050.98</v>
      </c>
      <c r="M157" s="2">
        <f>IFERROR(__xludf.DUMMYFUNCTION("""COMPUTED_VALUE"""),45518.66666666667)</f>
        <v>45518.66667</v>
      </c>
      <c r="N157" s="1">
        <f>IFERROR(__xludf.DUMMYFUNCTION("""COMPUTED_VALUE"""),1.6268863E7)</f>
        <v>16268863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IFERROR(__xludf.DUMMYFUNCTION("""COMPUTED_VALUE"""),1058.52)</f>
        <v>1058.52</v>
      </c>
      <c r="D158" s="2">
        <f>IFERROR(__xludf.DUMMYFUNCTION("""COMPUTED_VALUE"""),45519.66666666667)</f>
        <v>45519.66667</v>
      </c>
      <c r="E158" s="1">
        <f>IFERROR(__xludf.DUMMYFUNCTION("""COMPUTED_VALUE"""),1077.43)</f>
        <v>1077.43</v>
      </c>
      <c r="G158" s="2">
        <f>IFERROR(__xludf.DUMMYFUNCTION("""COMPUTED_VALUE"""),45519.66666666667)</f>
        <v>45519.66667</v>
      </c>
      <c r="H158" s="1">
        <f>IFERROR(__xludf.DUMMYFUNCTION("""COMPUTED_VALUE"""),1058.52)</f>
        <v>1058.52</v>
      </c>
      <c r="J158" s="2">
        <f>IFERROR(__xludf.DUMMYFUNCTION("""COMPUTED_VALUE"""),45519.66666666667)</f>
        <v>45519.66667</v>
      </c>
      <c r="K158" s="1">
        <f>IFERROR(__xludf.DUMMYFUNCTION("""COMPUTED_VALUE"""),1076.27)</f>
        <v>1076.27</v>
      </c>
      <c r="M158" s="2">
        <f>IFERROR(__xludf.DUMMYFUNCTION("""COMPUTED_VALUE"""),45519.66666666667)</f>
        <v>45519.66667</v>
      </c>
      <c r="N158" s="1">
        <f>IFERROR(__xludf.DUMMYFUNCTION("""COMPUTED_VALUE"""),2.5152053E7)</f>
        <v>25152053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IFERROR(__xludf.DUMMYFUNCTION("""COMPUTED_VALUE"""),1074.2)</f>
        <v>1074.2</v>
      </c>
      <c r="D159" s="2">
        <f>IFERROR(__xludf.DUMMYFUNCTION("""COMPUTED_VALUE"""),45520.66666666667)</f>
        <v>45520.66667</v>
      </c>
      <c r="E159" s="1">
        <f>IFERROR(__xludf.DUMMYFUNCTION("""COMPUTED_VALUE"""),1081.63)</f>
        <v>1081.63</v>
      </c>
      <c r="G159" s="2">
        <f>IFERROR(__xludf.DUMMYFUNCTION("""COMPUTED_VALUE"""),45520.66666666667)</f>
        <v>45520.66667</v>
      </c>
      <c r="H159" s="1">
        <f>IFERROR(__xludf.DUMMYFUNCTION("""COMPUTED_VALUE"""),1072.01)</f>
        <v>1072.01</v>
      </c>
      <c r="J159" s="2">
        <f>IFERROR(__xludf.DUMMYFUNCTION("""COMPUTED_VALUE"""),45520.66666666667)</f>
        <v>45520.66667</v>
      </c>
      <c r="K159" s="1">
        <f>IFERROR(__xludf.DUMMYFUNCTION("""COMPUTED_VALUE"""),1081.04)</f>
        <v>1081.04</v>
      </c>
      <c r="M159" s="2">
        <f>IFERROR(__xludf.DUMMYFUNCTION("""COMPUTED_VALUE"""),45520.66666666667)</f>
        <v>45520.66667</v>
      </c>
      <c r="N159" s="1">
        <f>IFERROR(__xludf.DUMMYFUNCTION("""COMPUTED_VALUE"""),2.3356973E7)</f>
        <v>23356973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IFERROR(__xludf.DUMMYFUNCTION("""COMPUTED_VALUE"""),1081.99)</f>
        <v>1081.99</v>
      </c>
      <c r="D160" s="2">
        <f>IFERROR(__xludf.DUMMYFUNCTION("""COMPUTED_VALUE"""),45523.66666666667)</f>
        <v>45523.66667</v>
      </c>
      <c r="E160" s="1">
        <f>IFERROR(__xludf.DUMMYFUNCTION("""COMPUTED_VALUE"""),1094.15)</f>
        <v>1094.15</v>
      </c>
      <c r="G160" s="2">
        <f>IFERROR(__xludf.DUMMYFUNCTION("""COMPUTED_VALUE"""),45523.66666666667)</f>
        <v>45523.66667</v>
      </c>
      <c r="H160" s="1">
        <f>IFERROR(__xludf.DUMMYFUNCTION("""COMPUTED_VALUE"""),1075.84)</f>
        <v>1075.84</v>
      </c>
      <c r="J160" s="2">
        <f>IFERROR(__xludf.DUMMYFUNCTION("""COMPUTED_VALUE"""),45523.66666666667)</f>
        <v>45523.66667</v>
      </c>
      <c r="K160" s="1">
        <f>IFERROR(__xludf.DUMMYFUNCTION("""COMPUTED_VALUE"""),1093.85)</f>
        <v>1093.85</v>
      </c>
      <c r="M160" s="2">
        <f>IFERROR(__xludf.DUMMYFUNCTION("""COMPUTED_VALUE"""),45523.66666666667)</f>
        <v>45523.66667</v>
      </c>
      <c r="N160" s="1">
        <f>IFERROR(__xludf.DUMMYFUNCTION("""COMPUTED_VALUE"""),1.4866674E7)</f>
        <v>14866674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IFERROR(__xludf.DUMMYFUNCTION("""COMPUTED_VALUE"""),1094.28)</f>
        <v>1094.28</v>
      </c>
      <c r="D161" s="2">
        <f>IFERROR(__xludf.DUMMYFUNCTION("""COMPUTED_VALUE"""),45524.66666666667)</f>
        <v>45524.66667</v>
      </c>
      <c r="E161" s="1">
        <f>IFERROR(__xludf.DUMMYFUNCTION("""COMPUTED_VALUE"""),1100.41)</f>
        <v>1100.41</v>
      </c>
      <c r="G161" s="2">
        <f>IFERROR(__xludf.DUMMYFUNCTION("""COMPUTED_VALUE"""),45524.66666666667)</f>
        <v>45524.66667</v>
      </c>
      <c r="H161" s="1">
        <f>IFERROR(__xludf.DUMMYFUNCTION("""COMPUTED_VALUE"""),1089.69)</f>
        <v>1089.69</v>
      </c>
      <c r="J161" s="2">
        <f>IFERROR(__xludf.DUMMYFUNCTION("""COMPUTED_VALUE"""),45524.66666666667)</f>
        <v>45524.66667</v>
      </c>
      <c r="K161" s="1">
        <f>IFERROR(__xludf.DUMMYFUNCTION("""COMPUTED_VALUE"""),1097.4)</f>
        <v>1097.4</v>
      </c>
      <c r="M161" s="2">
        <f>IFERROR(__xludf.DUMMYFUNCTION("""COMPUTED_VALUE"""),45524.66666666667)</f>
        <v>45524.66667</v>
      </c>
      <c r="N161" s="1">
        <f>IFERROR(__xludf.DUMMYFUNCTION("""COMPUTED_VALUE"""),1.7904346E7)</f>
        <v>17904346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IFERROR(__xludf.DUMMYFUNCTION("""COMPUTED_VALUE"""),1102.14)</f>
        <v>1102.14</v>
      </c>
      <c r="D162" s="2">
        <f>IFERROR(__xludf.DUMMYFUNCTION("""COMPUTED_VALUE"""),45525.66666666667)</f>
        <v>45525.66667</v>
      </c>
      <c r="E162" s="1">
        <f>IFERROR(__xludf.DUMMYFUNCTION("""COMPUTED_VALUE"""),1125.19)</f>
        <v>1125.19</v>
      </c>
      <c r="G162" s="2">
        <f>IFERROR(__xludf.DUMMYFUNCTION("""COMPUTED_VALUE"""),45525.66666666667)</f>
        <v>45525.66667</v>
      </c>
      <c r="H162" s="1">
        <f>IFERROR(__xludf.DUMMYFUNCTION("""COMPUTED_VALUE"""),1102.14)</f>
        <v>1102.14</v>
      </c>
      <c r="J162" s="2">
        <f>IFERROR(__xludf.DUMMYFUNCTION("""COMPUTED_VALUE"""),45525.66666666667)</f>
        <v>45525.66667</v>
      </c>
      <c r="K162" s="1">
        <f>IFERROR(__xludf.DUMMYFUNCTION("""COMPUTED_VALUE"""),1125.02)</f>
        <v>1125.02</v>
      </c>
      <c r="M162" s="2">
        <f>IFERROR(__xludf.DUMMYFUNCTION("""COMPUTED_VALUE"""),45525.66666666667)</f>
        <v>45525.66667</v>
      </c>
      <c r="N162" s="1">
        <f>IFERROR(__xludf.DUMMYFUNCTION("""COMPUTED_VALUE"""),2.0429079E7)</f>
        <v>20429079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IFERROR(__xludf.DUMMYFUNCTION("""COMPUTED_VALUE"""),1128.1)</f>
        <v>1128.1</v>
      </c>
      <c r="D163" s="2">
        <f>IFERROR(__xludf.DUMMYFUNCTION("""COMPUTED_VALUE"""),45526.66666666667)</f>
        <v>45526.66667</v>
      </c>
      <c r="E163" s="1">
        <f>IFERROR(__xludf.DUMMYFUNCTION("""COMPUTED_VALUE"""),1128.6)</f>
        <v>1128.6</v>
      </c>
      <c r="G163" s="2">
        <f>IFERROR(__xludf.DUMMYFUNCTION("""COMPUTED_VALUE"""),45526.66666666667)</f>
        <v>45526.66667</v>
      </c>
      <c r="H163" s="1">
        <f>IFERROR(__xludf.DUMMYFUNCTION("""COMPUTED_VALUE"""),1110.0)</f>
        <v>1110</v>
      </c>
      <c r="J163" s="2">
        <f>IFERROR(__xludf.DUMMYFUNCTION("""COMPUTED_VALUE"""),45526.66666666667)</f>
        <v>45526.66667</v>
      </c>
      <c r="K163" s="1">
        <f>IFERROR(__xludf.DUMMYFUNCTION("""COMPUTED_VALUE"""),1111.8)</f>
        <v>1111.8</v>
      </c>
      <c r="M163" s="2">
        <f>IFERROR(__xludf.DUMMYFUNCTION("""COMPUTED_VALUE"""),45526.66666666667)</f>
        <v>45526.66667</v>
      </c>
      <c r="N163" s="1">
        <f>IFERROR(__xludf.DUMMYFUNCTION("""COMPUTED_VALUE"""),1.4627414E7)</f>
        <v>14627414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IFERROR(__xludf.DUMMYFUNCTION("""COMPUTED_VALUE"""),1120.77)</f>
        <v>1120.77</v>
      </c>
      <c r="D164" s="2">
        <f>IFERROR(__xludf.DUMMYFUNCTION("""COMPUTED_VALUE"""),45527.66666666667)</f>
        <v>45527.66667</v>
      </c>
      <c r="E164" s="1">
        <f>IFERROR(__xludf.DUMMYFUNCTION("""COMPUTED_VALUE"""),1127.04)</f>
        <v>1127.04</v>
      </c>
      <c r="G164" s="2">
        <f>IFERROR(__xludf.DUMMYFUNCTION("""COMPUTED_VALUE"""),45527.66666666667)</f>
        <v>45527.66667</v>
      </c>
      <c r="H164" s="1">
        <f>IFERROR(__xludf.DUMMYFUNCTION("""COMPUTED_VALUE"""),1116.46)</f>
        <v>1116.46</v>
      </c>
      <c r="J164" s="2">
        <f>IFERROR(__xludf.DUMMYFUNCTION("""COMPUTED_VALUE"""),45527.66666666667)</f>
        <v>45527.66667</v>
      </c>
      <c r="K164" s="1">
        <f>IFERROR(__xludf.DUMMYFUNCTION("""COMPUTED_VALUE"""),1125.94)</f>
        <v>1125.94</v>
      </c>
      <c r="M164" s="2">
        <f>IFERROR(__xludf.DUMMYFUNCTION("""COMPUTED_VALUE"""),45527.66666666667)</f>
        <v>45527.66667</v>
      </c>
      <c r="N164" s="1">
        <f>IFERROR(__xludf.DUMMYFUNCTION("""COMPUTED_VALUE"""),1.377097E7)</f>
        <v>13770970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IFERROR(__xludf.DUMMYFUNCTION("""COMPUTED_VALUE"""),1126.33)</f>
        <v>1126.33</v>
      </c>
      <c r="D165" s="2">
        <f>IFERROR(__xludf.DUMMYFUNCTION("""COMPUTED_VALUE"""),45530.66666666667)</f>
        <v>45530.66667</v>
      </c>
      <c r="E165" s="1">
        <f>IFERROR(__xludf.DUMMYFUNCTION("""COMPUTED_VALUE"""),1131.57)</f>
        <v>1131.57</v>
      </c>
      <c r="G165" s="2">
        <f>IFERROR(__xludf.DUMMYFUNCTION("""COMPUTED_VALUE"""),45530.66666666667)</f>
        <v>45530.66667</v>
      </c>
      <c r="H165" s="1">
        <f>IFERROR(__xludf.DUMMYFUNCTION("""COMPUTED_VALUE"""),1118.7)</f>
        <v>1118.7</v>
      </c>
      <c r="J165" s="2">
        <f>IFERROR(__xludf.DUMMYFUNCTION("""COMPUTED_VALUE"""),45530.66666666667)</f>
        <v>45530.66667</v>
      </c>
      <c r="K165" s="1">
        <f>IFERROR(__xludf.DUMMYFUNCTION("""COMPUTED_VALUE"""),1119.81)</f>
        <v>1119.81</v>
      </c>
      <c r="M165" s="2">
        <f>IFERROR(__xludf.DUMMYFUNCTION("""COMPUTED_VALUE"""),45530.66666666667)</f>
        <v>45530.66667</v>
      </c>
      <c r="N165" s="1">
        <f>IFERROR(__xludf.DUMMYFUNCTION("""COMPUTED_VALUE"""),1.294719E7)</f>
        <v>12947190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IFERROR(__xludf.DUMMYFUNCTION("""COMPUTED_VALUE"""),1113.93)</f>
        <v>1113.93</v>
      </c>
      <c r="D166" s="2">
        <f>IFERROR(__xludf.DUMMYFUNCTION("""COMPUTED_VALUE"""),45531.66666666667)</f>
        <v>45531.66667</v>
      </c>
      <c r="E166" s="1">
        <f>IFERROR(__xludf.DUMMYFUNCTION("""COMPUTED_VALUE"""),1122.56)</f>
        <v>1122.56</v>
      </c>
      <c r="G166" s="2">
        <f>IFERROR(__xludf.DUMMYFUNCTION("""COMPUTED_VALUE"""),45531.66666666667)</f>
        <v>45531.66667</v>
      </c>
      <c r="H166" s="1">
        <f>IFERROR(__xludf.DUMMYFUNCTION("""COMPUTED_VALUE"""),1109.57)</f>
        <v>1109.57</v>
      </c>
      <c r="J166" s="2">
        <f>IFERROR(__xludf.DUMMYFUNCTION("""COMPUTED_VALUE"""),45531.66666666667)</f>
        <v>45531.66667</v>
      </c>
      <c r="K166" s="1">
        <f>IFERROR(__xludf.DUMMYFUNCTION("""COMPUTED_VALUE"""),1119.93)</f>
        <v>1119.93</v>
      </c>
      <c r="M166" s="2">
        <f>IFERROR(__xludf.DUMMYFUNCTION("""COMPUTED_VALUE"""),45531.66666666667)</f>
        <v>45531.66667</v>
      </c>
      <c r="N166" s="1">
        <f>IFERROR(__xludf.DUMMYFUNCTION("""COMPUTED_VALUE"""),1.6570714E7)</f>
        <v>16570714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IFERROR(__xludf.DUMMYFUNCTION("""COMPUTED_VALUE"""),1119.98)</f>
        <v>1119.98</v>
      </c>
      <c r="D167" s="2">
        <f>IFERROR(__xludf.DUMMYFUNCTION("""COMPUTED_VALUE"""),45532.66666666667)</f>
        <v>45532.66667</v>
      </c>
      <c r="E167" s="1">
        <f>IFERROR(__xludf.DUMMYFUNCTION("""COMPUTED_VALUE"""),1123.84)</f>
        <v>1123.84</v>
      </c>
      <c r="G167" s="2">
        <f>IFERROR(__xludf.DUMMYFUNCTION("""COMPUTED_VALUE"""),45532.66666666667)</f>
        <v>45532.66667</v>
      </c>
      <c r="H167" s="1">
        <f>IFERROR(__xludf.DUMMYFUNCTION("""COMPUTED_VALUE"""),1109.35)</f>
        <v>1109.35</v>
      </c>
      <c r="J167" s="2">
        <f>IFERROR(__xludf.DUMMYFUNCTION("""COMPUTED_VALUE"""),45532.66666666667)</f>
        <v>45532.66667</v>
      </c>
      <c r="K167" s="1">
        <f>IFERROR(__xludf.DUMMYFUNCTION("""COMPUTED_VALUE"""),1114.24)</f>
        <v>1114.24</v>
      </c>
      <c r="M167" s="2">
        <f>IFERROR(__xludf.DUMMYFUNCTION("""COMPUTED_VALUE"""),45532.66666666667)</f>
        <v>45532.66667</v>
      </c>
      <c r="N167" s="1">
        <f>IFERROR(__xludf.DUMMYFUNCTION("""COMPUTED_VALUE"""),1.3183436E7)</f>
        <v>13183436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IFERROR(__xludf.DUMMYFUNCTION("""COMPUTED_VALUE"""),1121.24)</f>
        <v>1121.24</v>
      </c>
      <c r="D168" s="2">
        <f>IFERROR(__xludf.DUMMYFUNCTION("""COMPUTED_VALUE"""),45533.66666666667)</f>
        <v>45533.66667</v>
      </c>
      <c r="E168" s="1">
        <f>IFERROR(__xludf.DUMMYFUNCTION("""COMPUTED_VALUE"""),1132.0)</f>
        <v>1132</v>
      </c>
      <c r="G168" s="2">
        <f>IFERROR(__xludf.DUMMYFUNCTION("""COMPUTED_VALUE"""),45533.66666666667)</f>
        <v>45533.66667</v>
      </c>
      <c r="H168" s="1">
        <f>IFERROR(__xludf.DUMMYFUNCTION("""COMPUTED_VALUE"""),1115.82)</f>
        <v>1115.82</v>
      </c>
      <c r="J168" s="2">
        <f>IFERROR(__xludf.DUMMYFUNCTION("""COMPUTED_VALUE"""),45533.66666666667)</f>
        <v>45533.66667</v>
      </c>
      <c r="K168" s="1">
        <f>IFERROR(__xludf.DUMMYFUNCTION("""COMPUTED_VALUE"""),1116.42)</f>
        <v>1116.42</v>
      </c>
      <c r="M168" s="2">
        <f>IFERROR(__xludf.DUMMYFUNCTION("""COMPUTED_VALUE"""),45533.66666666667)</f>
        <v>45533.66667</v>
      </c>
      <c r="N168" s="1">
        <f>IFERROR(__xludf.DUMMYFUNCTION("""COMPUTED_VALUE"""),1.596747E7)</f>
        <v>15967470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IFERROR(__xludf.DUMMYFUNCTION("""COMPUTED_VALUE"""),1120.65)</f>
        <v>1120.65</v>
      </c>
      <c r="D169" s="2">
        <f>IFERROR(__xludf.DUMMYFUNCTION("""COMPUTED_VALUE"""),45534.66666666667)</f>
        <v>45534.66667</v>
      </c>
      <c r="E169" s="1">
        <f>IFERROR(__xludf.DUMMYFUNCTION("""COMPUTED_VALUE"""),1126.36)</f>
        <v>1126.36</v>
      </c>
      <c r="G169" s="2">
        <f>IFERROR(__xludf.DUMMYFUNCTION("""COMPUTED_VALUE"""),45534.66666666667)</f>
        <v>45534.66667</v>
      </c>
      <c r="H169" s="1">
        <f>IFERROR(__xludf.DUMMYFUNCTION("""COMPUTED_VALUE"""),1109.98)</f>
        <v>1109.98</v>
      </c>
      <c r="J169" s="2">
        <f>IFERROR(__xludf.DUMMYFUNCTION("""COMPUTED_VALUE"""),45534.66666666667)</f>
        <v>45534.66667</v>
      </c>
      <c r="K169" s="1">
        <f>IFERROR(__xludf.DUMMYFUNCTION("""COMPUTED_VALUE"""),1125.03)</f>
        <v>1125.03</v>
      </c>
      <c r="M169" s="2">
        <f>IFERROR(__xludf.DUMMYFUNCTION("""COMPUTED_VALUE"""),45534.66666666667)</f>
        <v>45534.66667</v>
      </c>
      <c r="N169" s="1">
        <f>IFERROR(__xludf.DUMMYFUNCTION("""COMPUTED_VALUE"""),2.29209E7)</f>
        <v>22920900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IFERROR(__xludf.DUMMYFUNCTION("""COMPUTED_VALUE"""),1120.12)</f>
        <v>1120.12</v>
      </c>
      <c r="D170" s="2">
        <f>IFERROR(__xludf.DUMMYFUNCTION("""COMPUTED_VALUE"""),45538.66666666667)</f>
        <v>45538.66667</v>
      </c>
      <c r="E170" s="1">
        <f>IFERROR(__xludf.DUMMYFUNCTION("""COMPUTED_VALUE"""),1120.12)</f>
        <v>1120.12</v>
      </c>
      <c r="G170" s="2">
        <f>IFERROR(__xludf.DUMMYFUNCTION("""COMPUTED_VALUE"""),45538.66666666667)</f>
        <v>45538.66667</v>
      </c>
      <c r="H170" s="1">
        <f>IFERROR(__xludf.DUMMYFUNCTION("""COMPUTED_VALUE"""),1059.69)</f>
        <v>1059.69</v>
      </c>
      <c r="J170" s="2">
        <f>IFERROR(__xludf.DUMMYFUNCTION("""COMPUTED_VALUE"""),45538.66666666667)</f>
        <v>45538.66667</v>
      </c>
      <c r="K170" s="1">
        <f>IFERROR(__xludf.DUMMYFUNCTION("""COMPUTED_VALUE"""),1063.63)</f>
        <v>1063.63</v>
      </c>
      <c r="M170" s="2">
        <f>IFERROR(__xludf.DUMMYFUNCTION("""COMPUTED_VALUE"""),45538.66666666667)</f>
        <v>45538.66667</v>
      </c>
      <c r="N170" s="1">
        <f>IFERROR(__xludf.DUMMYFUNCTION("""COMPUTED_VALUE"""),2.4147313E7)</f>
        <v>24147313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IFERROR(__xludf.DUMMYFUNCTION("""COMPUTED_VALUE"""),1038.03)</f>
        <v>1038.03</v>
      </c>
      <c r="D171" s="2">
        <f>IFERROR(__xludf.DUMMYFUNCTION("""COMPUTED_VALUE"""),45539.66666666667)</f>
        <v>45539.66667</v>
      </c>
      <c r="E171" s="1">
        <f>IFERROR(__xludf.DUMMYFUNCTION("""COMPUTED_VALUE"""),1069.29)</f>
        <v>1069.29</v>
      </c>
      <c r="G171" s="2">
        <f>IFERROR(__xludf.DUMMYFUNCTION("""COMPUTED_VALUE"""),45539.66666666667)</f>
        <v>45539.66667</v>
      </c>
      <c r="H171" s="1">
        <f>IFERROR(__xludf.DUMMYFUNCTION("""COMPUTED_VALUE"""),1038.03)</f>
        <v>1038.03</v>
      </c>
      <c r="J171" s="2">
        <f>IFERROR(__xludf.DUMMYFUNCTION("""COMPUTED_VALUE"""),45539.66666666667)</f>
        <v>45539.66667</v>
      </c>
      <c r="K171" s="1">
        <f>IFERROR(__xludf.DUMMYFUNCTION("""COMPUTED_VALUE"""),1067.39)</f>
        <v>1067.39</v>
      </c>
      <c r="M171" s="2">
        <f>IFERROR(__xludf.DUMMYFUNCTION("""COMPUTED_VALUE"""),45539.66666666667)</f>
        <v>45539.66667</v>
      </c>
      <c r="N171" s="1">
        <f>IFERROR(__xludf.DUMMYFUNCTION("""COMPUTED_VALUE"""),2.2601945E7)</f>
        <v>22601945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IFERROR(__xludf.DUMMYFUNCTION("""COMPUTED_VALUE"""),1064.76)</f>
        <v>1064.76</v>
      </c>
      <c r="D172" s="2">
        <f>IFERROR(__xludf.DUMMYFUNCTION("""COMPUTED_VALUE"""),45540.66666666667)</f>
        <v>45540.66667</v>
      </c>
      <c r="E172" s="1">
        <f>IFERROR(__xludf.DUMMYFUNCTION("""COMPUTED_VALUE"""),1074.2)</f>
        <v>1074.2</v>
      </c>
      <c r="G172" s="2">
        <f>IFERROR(__xludf.DUMMYFUNCTION("""COMPUTED_VALUE"""),45540.66666666667)</f>
        <v>45540.66667</v>
      </c>
      <c r="H172" s="1">
        <f>IFERROR(__xludf.DUMMYFUNCTION("""COMPUTED_VALUE"""),1062.84)</f>
        <v>1062.84</v>
      </c>
      <c r="J172" s="2">
        <f>IFERROR(__xludf.DUMMYFUNCTION("""COMPUTED_VALUE"""),45540.66666666667)</f>
        <v>45540.66667</v>
      </c>
      <c r="K172" s="1">
        <f>IFERROR(__xludf.DUMMYFUNCTION("""COMPUTED_VALUE"""),1069.85)</f>
        <v>1069.85</v>
      </c>
      <c r="M172" s="2">
        <f>IFERROR(__xludf.DUMMYFUNCTION("""COMPUTED_VALUE"""),45540.66666666667)</f>
        <v>45540.66667</v>
      </c>
      <c r="N172" s="1">
        <f>IFERROR(__xludf.DUMMYFUNCTION("""COMPUTED_VALUE"""),1.543357E7)</f>
        <v>15433570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IFERROR(__xludf.DUMMYFUNCTION("""COMPUTED_VALUE"""),1069.67)</f>
        <v>1069.67</v>
      </c>
      <c r="D173" s="2">
        <f>IFERROR(__xludf.DUMMYFUNCTION("""COMPUTED_VALUE"""),45541.66666666667)</f>
        <v>45541.66667</v>
      </c>
      <c r="E173" s="1">
        <f>IFERROR(__xludf.DUMMYFUNCTION("""COMPUTED_VALUE"""),1074.01)</f>
        <v>1074.01</v>
      </c>
      <c r="G173" s="2">
        <f>IFERROR(__xludf.DUMMYFUNCTION("""COMPUTED_VALUE"""),45541.66666666667)</f>
        <v>45541.66667</v>
      </c>
      <c r="H173" s="1">
        <f>IFERROR(__xludf.DUMMYFUNCTION("""COMPUTED_VALUE"""),1038.22)</f>
        <v>1038.22</v>
      </c>
      <c r="J173" s="2">
        <f>IFERROR(__xludf.DUMMYFUNCTION("""COMPUTED_VALUE"""),45541.66666666667)</f>
        <v>45541.66667</v>
      </c>
      <c r="K173" s="1">
        <f>IFERROR(__xludf.DUMMYFUNCTION("""COMPUTED_VALUE"""),1039.48)</f>
        <v>1039.48</v>
      </c>
      <c r="M173" s="2">
        <f>IFERROR(__xludf.DUMMYFUNCTION("""COMPUTED_VALUE"""),45541.66666666667)</f>
        <v>45541.66667</v>
      </c>
      <c r="N173" s="1">
        <f>IFERROR(__xludf.DUMMYFUNCTION("""COMPUTED_VALUE"""),1.8830466E7)</f>
        <v>18830466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IFERROR(__xludf.DUMMYFUNCTION("""COMPUTED_VALUE"""),1047.88)</f>
        <v>1047.88</v>
      </c>
      <c r="D174" s="2">
        <f>IFERROR(__xludf.DUMMYFUNCTION("""COMPUTED_VALUE"""),45544.66666666667)</f>
        <v>45544.66667</v>
      </c>
      <c r="E174" s="1">
        <f>IFERROR(__xludf.DUMMYFUNCTION("""COMPUTED_VALUE"""),1057.43)</f>
        <v>1057.43</v>
      </c>
      <c r="G174" s="2">
        <f>IFERROR(__xludf.DUMMYFUNCTION("""COMPUTED_VALUE"""),45544.66666666667)</f>
        <v>45544.66667</v>
      </c>
      <c r="H174" s="1">
        <f>IFERROR(__xludf.DUMMYFUNCTION("""COMPUTED_VALUE"""),1046.58)</f>
        <v>1046.58</v>
      </c>
      <c r="J174" s="2">
        <f>IFERROR(__xludf.DUMMYFUNCTION("""COMPUTED_VALUE"""),45544.66666666667)</f>
        <v>45544.66667</v>
      </c>
      <c r="K174" s="1">
        <f>IFERROR(__xludf.DUMMYFUNCTION("""COMPUTED_VALUE"""),1051.91)</f>
        <v>1051.91</v>
      </c>
      <c r="M174" s="2">
        <f>IFERROR(__xludf.DUMMYFUNCTION("""COMPUTED_VALUE"""),45544.66666666667)</f>
        <v>45544.66667</v>
      </c>
      <c r="N174" s="1">
        <f>IFERROR(__xludf.DUMMYFUNCTION("""COMPUTED_VALUE"""),1.6382317E7)</f>
        <v>16382317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IFERROR(__xludf.DUMMYFUNCTION("""COMPUTED_VALUE"""),1053.27)</f>
        <v>1053.27</v>
      </c>
      <c r="D175" s="2">
        <f>IFERROR(__xludf.DUMMYFUNCTION("""COMPUTED_VALUE"""),45545.66666666667)</f>
        <v>45545.66667</v>
      </c>
      <c r="E175" s="1">
        <f>IFERROR(__xludf.DUMMYFUNCTION("""COMPUTED_VALUE"""),1057.58)</f>
        <v>1057.58</v>
      </c>
      <c r="G175" s="2">
        <f>IFERROR(__xludf.DUMMYFUNCTION("""COMPUTED_VALUE"""),45545.66666666667)</f>
        <v>45545.66667</v>
      </c>
      <c r="H175" s="1">
        <f>IFERROR(__xludf.DUMMYFUNCTION("""COMPUTED_VALUE"""),1047.13)</f>
        <v>1047.13</v>
      </c>
      <c r="J175" s="2">
        <f>IFERROR(__xludf.DUMMYFUNCTION("""COMPUTED_VALUE"""),45545.66666666667)</f>
        <v>45545.66667</v>
      </c>
      <c r="K175" s="1">
        <f>IFERROR(__xludf.DUMMYFUNCTION("""COMPUTED_VALUE"""),1057.16)</f>
        <v>1057.16</v>
      </c>
      <c r="M175" s="2">
        <f>IFERROR(__xludf.DUMMYFUNCTION("""COMPUTED_VALUE"""),45545.66666666667)</f>
        <v>45545.66667</v>
      </c>
      <c r="N175" s="1">
        <f>IFERROR(__xludf.DUMMYFUNCTION("""COMPUTED_VALUE"""),1.3676695E7)</f>
        <v>13676695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IFERROR(__xludf.DUMMYFUNCTION("""COMPUTED_VALUE"""),1057.6)</f>
        <v>1057.6</v>
      </c>
      <c r="D176" s="2">
        <f>IFERROR(__xludf.DUMMYFUNCTION("""COMPUTED_VALUE"""),45546.66666666667)</f>
        <v>45546.66667</v>
      </c>
      <c r="E176" s="1">
        <f>IFERROR(__xludf.DUMMYFUNCTION("""COMPUTED_VALUE"""),1072.7)</f>
        <v>1072.7</v>
      </c>
      <c r="G176" s="2">
        <f>IFERROR(__xludf.DUMMYFUNCTION("""COMPUTED_VALUE"""),45546.66666666667)</f>
        <v>45546.66667</v>
      </c>
      <c r="H176" s="1">
        <f>IFERROR(__xludf.DUMMYFUNCTION("""COMPUTED_VALUE"""),1040.98)</f>
        <v>1040.98</v>
      </c>
      <c r="J176" s="2">
        <f>IFERROR(__xludf.DUMMYFUNCTION("""COMPUTED_VALUE"""),45546.66666666667)</f>
        <v>45546.66667</v>
      </c>
      <c r="K176" s="1">
        <f>IFERROR(__xludf.DUMMYFUNCTION("""COMPUTED_VALUE"""),1071.55)</f>
        <v>1071.55</v>
      </c>
      <c r="M176" s="2">
        <f>IFERROR(__xludf.DUMMYFUNCTION("""COMPUTED_VALUE"""),45546.66666666667)</f>
        <v>45546.66667</v>
      </c>
      <c r="N176" s="1">
        <f>IFERROR(__xludf.DUMMYFUNCTION("""COMPUTED_VALUE"""),2.3078191E7)</f>
        <v>23078191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IFERROR(__xludf.DUMMYFUNCTION("""COMPUTED_VALUE"""),1072.15)</f>
        <v>1072.15</v>
      </c>
      <c r="D177" s="2">
        <f>IFERROR(__xludf.DUMMYFUNCTION("""COMPUTED_VALUE"""),45547.66666666667)</f>
        <v>45547.66667</v>
      </c>
      <c r="E177" s="1">
        <f>IFERROR(__xludf.DUMMYFUNCTION("""COMPUTED_VALUE"""),1086.28)</f>
        <v>1086.28</v>
      </c>
      <c r="G177" s="2">
        <f>IFERROR(__xludf.DUMMYFUNCTION("""COMPUTED_VALUE"""),45547.66666666667)</f>
        <v>45547.66667</v>
      </c>
      <c r="H177" s="1">
        <f>IFERROR(__xludf.DUMMYFUNCTION("""COMPUTED_VALUE"""),1065.5)</f>
        <v>1065.5</v>
      </c>
      <c r="J177" s="2">
        <f>IFERROR(__xludf.DUMMYFUNCTION("""COMPUTED_VALUE"""),45547.66666666667)</f>
        <v>45547.66667</v>
      </c>
      <c r="K177" s="1">
        <f>IFERROR(__xludf.DUMMYFUNCTION("""COMPUTED_VALUE"""),1082.48)</f>
        <v>1082.48</v>
      </c>
      <c r="M177" s="2">
        <f>IFERROR(__xludf.DUMMYFUNCTION("""COMPUTED_VALUE"""),45547.66666666667)</f>
        <v>45547.66667</v>
      </c>
      <c r="N177" s="1">
        <f>IFERROR(__xludf.DUMMYFUNCTION("""COMPUTED_VALUE"""),1.4679719E7)</f>
        <v>14679719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IFERROR(__xludf.DUMMYFUNCTION("""COMPUTED_VALUE"""),1085.41)</f>
        <v>1085.41</v>
      </c>
      <c r="D178" s="2">
        <f>IFERROR(__xludf.DUMMYFUNCTION("""COMPUTED_VALUE"""),45548.66666666667)</f>
        <v>45548.66667</v>
      </c>
      <c r="E178" s="1">
        <f>IFERROR(__xludf.DUMMYFUNCTION("""COMPUTED_VALUE"""),1098.55)</f>
        <v>1098.55</v>
      </c>
      <c r="G178" s="2">
        <f>IFERROR(__xludf.DUMMYFUNCTION("""COMPUTED_VALUE"""),45548.66666666667)</f>
        <v>45548.66667</v>
      </c>
      <c r="H178" s="1">
        <f>IFERROR(__xludf.DUMMYFUNCTION("""COMPUTED_VALUE"""),1085.41)</f>
        <v>1085.41</v>
      </c>
      <c r="J178" s="2">
        <f>IFERROR(__xludf.DUMMYFUNCTION("""COMPUTED_VALUE"""),45548.66666666667)</f>
        <v>45548.66667</v>
      </c>
      <c r="K178" s="1">
        <f>IFERROR(__xludf.DUMMYFUNCTION("""COMPUTED_VALUE"""),1091.63)</f>
        <v>1091.63</v>
      </c>
      <c r="M178" s="2">
        <f>IFERROR(__xludf.DUMMYFUNCTION("""COMPUTED_VALUE"""),45548.66666666667)</f>
        <v>45548.66667</v>
      </c>
      <c r="N178" s="1">
        <f>IFERROR(__xludf.DUMMYFUNCTION("""COMPUTED_VALUE"""),1.5879916E7)</f>
        <v>15879916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IFERROR(__xludf.DUMMYFUNCTION("""COMPUTED_VALUE"""),1089.21)</f>
        <v>1089.21</v>
      </c>
      <c r="D179" s="2">
        <f>IFERROR(__xludf.DUMMYFUNCTION("""COMPUTED_VALUE"""),45551.66666666667)</f>
        <v>45551.66667</v>
      </c>
      <c r="E179" s="1">
        <f>IFERROR(__xludf.DUMMYFUNCTION("""COMPUTED_VALUE"""),1095.17)</f>
        <v>1095.17</v>
      </c>
      <c r="G179" s="2">
        <f>IFERROR(__xludf.DUMMYFUNCTION("""COMPUTED_VALUE"""),45551.66666666667)</f>
        <v>45551.66667</v>
      </c>
      <c r="H179" s="1">
        <f>IFERROR(__xludf.DUMMYFUNCTION("""COMPUTED_VALUE"""),1085.76)</f>
        <v>1085.76</v>
      </c>
      <c r="J179" s="2">
        <f>IFERROR(__xludf.DUMMYFUNCTION("""COMPUTED_VALUE"""),45551.66666666667)</f>
        <v>45551.66667</v>
      </c>
      <c r="K179" s="1">
        <f>IFERROR(__xludf.DUMMYFUNCTION("""COMPUTED_VALUE"""),1093.87)</f>
        <v>1093.87</v>
      </c>
      <c r="M179" s="2">
        <f>IFERROR(__xludf.DUMMYFUNCTION("""COMPUTED_VALUE"""),45551.66666666667)</f>
        <v>45551.66667</v>
      </c>
      <c r="N179" s="1">
        <f>IFERROR(__xludf.DUMMYFUNCTION("""COMPUTED_VALUE"""),1.5616865E7)</f>
        <v>15616865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IFERROR(__xludf.DUMMYFUNCTION("""COMPUTED_VALUE"""),1098.38)</f>
        <v>1098.38</v>
      </c>
      <c r="D180" s="2">
        <f>IFERROR(__xludf.DUMMYFUNCTION("""COMPUTED_VALUE"""),45552.66666666667)</f>
        <v>45552.66667</v>
      </c>
      <c r="E180" s="1">
        <f>IFERROR(__xludf.DUMMYFUNCTION("""COMPUTED_VALUE"""),1109.89)</f>
        <v>1109.89</v>
      </c>
      <c r="G180" s="2">
        <f>IFERROR(__xludf.DUMMYFUNCTION("""COMPUTED_VALUE"""),45552.66666666667)</f>
        <v>45552.66667</v>
      </c>
      <c r="H180" s="1">
        <f>IFERROR(__xludf.DUMMYFUNCTION("""COMPUTED_VALUE"""),1097.93)</f>
        <v>1097.93</v>
      </c>
      <c r="J180" s="2">
        <f>IFERROR(__xludf.DUMMYFUNCTION("""COMPUTED_VALUE"""),45552.66666666667)</f>
        <v>45552.66667</v>
      </c>
      <c r="K180" s="1">
        <f>IFERROR(__xludf.DUMMYFUNCTION("""COMPUTED_VALUE"""),1105.4)</f>
        <v>1105.4</v>
      </c>
      <c r="M180" s="2">
        <f>IFERROR(__xludf.DUMMYFUNCTION("""COMPUTED_VALUE"""),45552.66666666667)</f>
        <v>45552.66667</v>
      </c>
      <c r="N180" s="1">
        <f>IFERROR(__xludf.DUMMYFUNCTION("""COMPUTED_VALUE"""),1.4597648E7)</f>
        <v>14597648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IFERROR(__xludf.DUMMYFUNCTION("""COMPUTED_VALUE"""),1106.74)</f>
        <v>1106.74</v>
      </c>
      <c r="D181" s="2">
        <f>IFERROR(__xludf.DUMMYFUNCTION("""COMPUTED_VALUE"""),45553.66666666667)</f>
        <v>45553.66667</v>
      </c>
      <c r="E181" s="1">
        <f>IFERROR(__xludf.DUMMYFUNCTION("""COMPUTED_VALUE"""),1118.2)</f>
        <v>1118.2</v>
      </c>
      <c r="G181" s="2">
        <f>IFERROR(__xludf.DUMMYFUNCTION("""COMPUTED_VALUE"""),45553.66666666667)</f>
        <v>45553.66667</v>
      </c>
      <c r="H181" s="1">
        <f>IFERROR(__xludf.DUMMYFUNCTION("""COMPUTED_VALUE"""),1099.37)</f>
        <v>1099.37</v>
      </c>
      <c r="J181" s="2">
        <f>IFERROR(__xludf.DUMMYFUNCTION("""COMPUTED_VALUE"""),45553.66666666667)</f>
        <v>45553.66667</v>
      </c>
      <c r="K181" s="1">
        <f>IFERROR(__xludf.DUMMYFUNCTION("""COMPUTED_VALUE"""),1101.35)</f>
        <v>1101.35</v>
      </c>
      <c r="M181" s="2">
        <f>IFERROR(__xludf.DUMMYFUNCTION("""COMPUTED_VALUE"""),45553.66666666667)</f>
        <v>45553.66667</v>
      </c>
      <c r="N181" s="1">
        <f>IFERROR(__xludf.DUMMYFUNCTION("""COMPUTED_VALUE"""),1.8944282E7)</f>
        <v>18944282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IFERROR(__xludf.DUMMYFUNCTION("""COMPUTED_VALUE"""),1127.41)</f>
        <v>1127.41</v>
      </c>
      <c r="D182" s="2">
        <f>IFERROR(__xludf.DUMMYFUNCTION("""COMPUTED_VALUE"""),45554.66666666667)</f>
        <v>45554.66667</v>
      </c>
      <c r="E182" s="1">
        <f>IFERROR(__xludf.DUMMYFUNCTION("""COMPUTED_VALUE"""),1142.2)</f>
        <v>1142.2</v>
      </c>
      <c r="G182" s="2">
        <f>IFERROR(__xludf.DUMMYFUNCTION("""COMPUTED_VALUE"""),45554.66666666667)</f>
        <v>45554.66667</v>
      </c>
      <c r="H182" s="1">
        <f>IFERROR(__xludf.DUMMYFUNCTION("""COMPUTED_VALUE"""),1122.31)</f>
        <v>1122.31</v>
      </c>
      <c r="J182" s="2">
        <f>IFERROR(__xludf.DUMMYFUNCTION("""COMPUTED_VALUE"""),45554.66666666667)</f>
        <v>45554.66667</v>
      </c>
      <c r="K182" s="1">
        <f>IFERROR(__xludf.DUMMYFUNCTION("""COMPUTED_VALUE"""),1136.74)</f>
        <v>1136.74</v>
      </c>
      <c r="M182" s="2">
        <f>IFERROR(__xludf.DUMMYFUNCTION("""COMPUTED_VALUE"""),45554.66666666667)</f>
        <v>45554.66667</v>
      </c>
      <c r="N182" s="1">
        <f>IFERROR(__xludf.DUMMYFUNCTION("""COMPUTED_VALUE"""),2.2887737E7)</f>
        <v>22887737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IFERROR(__xludf.DUMMYFUNCTION("""COMPUTED_VALUE"""),1136.08)</f>
        <v>1136.08</v>
      </c>
      <c r="D183" s="2">
        <f>IFERROR(__xludf.DUMMYFUNCTION("""COMPUTED_VALUE"""),45555.66666666667)</f>
        <v>45555.66667</v>
      </c>
      <c r="E183" s="1">
        <f>IFERROR(__xludf.DUMMYFUNCTION("""COMPUTED_VALUE"""),1137.83)</f>
        <v>1137.83</v>
      </c>
      <c r="G183" s="2">
        <f>IFERROR(__xludf.DUMMYFUNCTION("""COMPUTED_VALUE"""),45555.66666666667)</f>
        <v>45555.66667</v>
      </c>
      <c r="H183" s="1">
        <f>IFERROR(__xludf.DUMMYFUNCTION("""COMPUTED_VALUE"""),1124.69)</f>
        <v>1124.69</v>
      </c>
      <c r="J183" s="2">
        <f>IFERROR(__xludf.DUMMYFUNCTION("""COMPUTED_VALUE"""),45555.66666666667)</f>
        <v>45555.66667</v>
      </c>
      <c r="K183" s="1">
        <f>IFERROR(__xludf.DUMMYFUNCTION("""COMPUTED_VALUE"""),1135.04)</f>
        <v>1135.04</v>
      </c>
      <c r="M183" s="2">
        <f>IFERROR(__xludf.DUMMYFUNCTION("""COMPUTED_VALUE"""),45555.66666666667)</f>
        <v>45555.66667</v>
      </c>
      <c r="N183" s="1">
        <f>IFERROR(__xludf.DUMMYFUNCTION("""COMPUTED_VALUE"""),4.0055022E7)</f>
        <v>40055022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IFERROR(__xludf.DUMMYFUNCTION("""COMPUTED_VALUE"""),1137.46)</f>
        <v>1137.46</v>
      </c>
      <c r="D184" s="2">
        <f>IFERROR(__xludf.DUMMYFUNCTION("""COMPUTED_VALUE"""),45558.66666666667)</f>
        <v>45558.66667</v>
      </c>
      <c r="E184" s="1">
        <f>IFERROR(__xludf.DUMMYFUNCTION("""COMPUTED_VALUE"""),1139.5)</f>
        <v>1139.5</v>
      </c>
      <c r="G184" s="2">
        <f>IFERROR(__xludf.DUMMYFUNCTION("""COMPUTED_VALUE"""),45558.66666666667)</f>
        <v>45558.66667</v>
      </c>
      <c r="H184" s="1">
        <f>IFERROR(__xludf.DUMMYFUNCTION("""COMPUTED_VALUE"""),1130.53)</f>
        <v>1130.53</v>
      </c>
      <c r="J184" s="2">
        <f>IFERROR(__xludf.DUMMYFUNCTION("""COMPUTED_VALUE"""),45558.66666666667)</f>
        <v>45558.66667</v>
      </c>
      <c r="K184" s="1">
        <f>IFERROR(__xludf.DUMMYFUNCTION("""COMPUTED_VALUE"""),1133.08)</f>
        <v>1133.08</v>
      </c>
      <c r="M184" s="2">
        <f>IFERROR(__xludf.DUMMYFUNCTION("""COMPUTED_VALUE"""),45558.66666666667)</f>
        <v>45558.66667</v>
      </c>
      <c r="N184" s="1">
        <f>IFERROR(__xludf.DUMMYFUNCTION("""COMPUTED_VALUE"""),1.6497686E7)</f>
        <v>16497686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IFERROR(__xludf.DUMMYFUNCTION("""COMPUTED_VALUE"""),1136.71)</f>
        <v>1136.71</v>
      </c>
      <c r="D185" s="2">
        <f>IFERROR(__xludf.DUMMYFUNCTION("""COMPUTED_VALUE"""),45559.66666666667)</f>
        <v>45559.66667</v>
      </c>
      <c r="E185" s="1">
        <f>IFERROR(__xludf.DUMMYFUNCTION("""COMPUTED_VALUE"""),1144.05)</f>
        <v>1144.05</v>
      </c>
      <c r="G185" s="2">
        <f>IFERROR(__xludf.DUMMYFUNCTION("""COMPUTED_VALUE"""),45559.66666666667)</f>
        <v>45559.66667</v>
      </c>
      <c r="H185" s="1">
        <f>IFERROR(__xludf.DUMMYFUNCTION("""COMPUTED_VALUE"""),1131.39)</f>
        <v>1131.39</v>
      </c>
      <c r="J185" s="2">
        <f>IFERROR(__xludf.DUMMYFUNCTION("""COMPUTED_VALUE"""),45559.66666666667)</f>
        <v>45559.66667</v>
      </c>
      <c r="K185" s="1">
        <f>IFERROR(__xludf.DUMMYFUNCTION("""COMPUTED_VALUE"""),1143.15)</f>
        <v>1143.15</v>
      </c>
      <c r="M185" s="2">
        <f>IFERROR(__xludf.DUMMYFUNCTION("""COMPUTED_VALUE"""),45559.66666666667)</f>
        <v>45559.66667</v>
      </c>
      <c r="N185" s="1">
        <f>IFERROR(__xludf.DUMMYFUNCTION("""COMPUTED_VALUE"""),1.995666E7)</f>
        <v>19956660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IFERROR(__xludf.DUMMYFUNCTION("""COMPUTED_VALUE"""),1142.73)</f>
        <v>1142.73</v>
      </c>
      <c r="D186" s="2">
        <f>IFERROR(__xludf.DUMMYFUNCTION("""COMPUTED_VALUE"""),45560.66666666667)</f>
        <v>45560.66667</v>
      </c>
      <c r="E186" s="1">
        <f>IFERROR(__xludf.DUMMYFUNCTION("""COMPUTED_VALUE"""),1147.19)</f>
        <v>1147.19</v>
      </c>
      <c r="G186" s="2">
        <f>IFERROR(__xludf.DUMMYFUNCTION("""COMPUTED_VALUE"""),45560.66666666667)</f>
        <v>45560.66667</v>
      </c>
      <c r="H186" s="1">
        <f>IFERROR(__xludf.DUMMYFUNCTION("""COMPUTED_VALUE"""),1131.1)</f>
        <v>1131.1</v>
      </c>
      <c r="J186" s="2">
        <f>IFERROR(__xludf.DUMMYFUNCTION("""COMPUTED_VALUE"""),45560.66666666667)</f>
        <v>45560.66667</v>
      </c>
      <c r="K186" s="1">
        <f>IFERROR(__xludf.DUMMYFUNCTION("""COMPUTED_VALUE"""),1133.55)</f>
        <v>1133.55</v>
      </c>
      <c r="M186" s="2">
        <f>IFERROR(__xludf.DUMMYFUNCTION("""COMPUTED_VALUE"""),45560.66666666667)</f>
        <v>45560.66667</v>
      </c>
      <c r="N186" s="1">
        <f>IFERROR(__xludf.DUMMYFUNCTION("""COMPUTED_VALUE"""),1.7003511E7)</f>
        <v>17003511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IFERROR(__xludf.DUMMYFUNCTION("""COMPUTED_VALUE"""),1150.8)</f>
        <v>1150.8</v>
      </c>
      <c r="D187" s="2">
        <f>IFERROR(__xludf.DUMMYFUNCTION("""COMPUTED_VALUE"""),45561.66666666667)</f>
        <v>45561.66667</v>
      </c>
      <c r="E187" s="1">
        <f>IFERROR(__xludf.DUMMYFUNCTION("""COMPUTED_VALUE"""),1157.93)</f>
        <v>1157.93</v>
      </c>
      <c r="G187" s="2">
        <f>IFERROR(__xludf.DUMMYFUNCTION("""COMPUTED_VALUE"""),45561.66666666667)</f>
        <v>45561.66667</v>
      </c>
      <c r="H187" s="1">
        <f>IFERROR(__xludf.DUMMYFUNCTION("""COMPUTED_VALUE"""),1143.5)</f>
        <v>1143.5</v>
      </c>
      <c r="J187" s="2">
        <f>IFERROR(__xludf.DUMMYFUNCTION("""COMPUTED_VALUE"""),45561.66666666667)</f>
        <v>45561.66667</v>
      </c>
      <c r="K187" s="1">
        <f>IFERROR(__xludf.DUMMYFUNCTION("""COMPUTED_VALUE"""),1151.91)</f>
        <v>1151.91</v>
      </c>
      <c r="M187" s="2">
        <f>IFERROR(__xludf.DUMMYFUNCTION("""COMPUTED_VALUE"""),45561.66666666667)</f>
        <v>45561.66667</v>
      </c>
      <c r="N187" s="1">
        <f>IFERROR(__xludf.DUMMYFUNCTION("""COMPUTED_VALUE"""),1.915022E7)</f>
        <v>19150220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IFERROR(__xludf.DUMMYFUNCTION("""COMPUTED_VALUE"""),1154.28)</f>
        <v>1154.28</v>
      </c>
      <c r="D188" s="2">
        <f>IFERROR(__xludf.DUMMYFUNCTION("""COMPUTED_VALUE"""),45562.66666666667)</f>
        <v>45562.66667</v>
      </c>
      <c r="E188" s="1">
        <f>IFERROR(__xludf.DUMMYFUNCTION("""COMPUTED_VALUE"""),1155.2)</f>
        <v>1155.2</v>
      </c>
      <c r="G188" s="2">
        <f>IFERROR(__xludf.DUMMYFUNCTION("""COMPUTED_VALUE"""),45562.66666666667)</f>
        <v>45562.66667</v>
      </c>
      <c r="H188" s="1">
        <f>IFERROR(__xludf.DUMMYFUNCTION("""COMPUTED_VALUE"""),1139.48)</f>
        <v>1139.48</v>
      </c>
      <c r="J188" s="2">
        <f>IFERROR(__xludf.DUMMYFUNCTION("""COMPUTED_VALUE"""),45562.66666666667)</f>
        <v>45562.66667</v>
      </c>
      <c r="K188" s="1">
        <f>IFERROR(__xludf.DUMMYFUNCTION("""COMPUTED_VALUE"""),1144.95)</f>
        <v>1144.95</v>
      </c>
      <c r="M188" s="2">
        <f>IFERROR(__xludf.DUMMYFUNCTION("""COMPUTED_VALUE"""),45562.66666666667)</f>
        <v>45562.66667</v>
      </c>
      <c r="N188" s="1">
        <f>IFERROR(__xludf.DUMMYFUNCTION("""COMPUTED_VALUE"""),1.8156855E7)</f>
        <v>18156855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IFERROR(__xludf.DUMMYFUNCTION("""COMPUTED_VALUE"""),1141.26)</f>
        <v>1141.26</v>
      </c>
      <c r="D189" s="2">
        <f>IFERROR(__xludf.DUMMYFUNCTION("""COMPUTED_VALUE"""),45565.66666666667)</f>
        <v>45565.66667</v>
      </c>
      <c r="E189" s="1">
        <f>IFERROR(__xludf.DUMMYFUNCTION("""COMPUTED_VALUE"""),1148.54)</f>
        <v>1148.54</v>
      </c>
      <c r="G189" s="2">
        <f>IFERROR(__xludf.DUMMYFUNCTION("""COMPUTED_VALUE"""),45565.66666666667)</f>
        <v>45565.66667</v>
      </c>
      <c r="H189" s="1">
        <f>IFERROR(__xludf.DUMMYFUNCTION("""COMPUTED_VALUE"""),1132.74)</f>
        <v>1132.74</v>
      </c>
      <c r="J189" s="2">
        <f>IFERROR(__xludf.DUMMYFUNCTION("""COMPUTED_VALUE"""),45565.66666666667)</f>
        <v>45565.66667</v>
      </c>
      <c r="K189" s="1">
        <f>IFERROR(__xludf.DUMMYFUNCTION("""COMPUTED_VALUE"""),1147.96)</f>
        <v>1147.96</v>
      </c>
      <c r="M189" s="2">
        <f>IFERROR(__xludf.DUMMYFUNCTION("""COMPUTED_VALUE"""),45565.66666666667)</f>
        <v>45565.66667</v>
      </c>
      <c r="N189" s="1">
        <f>IFERROR(__xludf.DUMMYFUNCTION("""COMPUTED_VALUE"""),1.9277994E7)</f>
        <v>19277994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IFERROR(__xludf.DUMMYFUNCTION("""COMPUTED_VALUE"""),1149.39)</f>
        <v>1149.39</v>
      </c>
      <c r="D190" s="2">
        <f>IFERROR(__xludf.DUMMYFUNCTION("""COMPUTED_VALUE"""),45566.66666666667)</f>
        <v>45566.66667</v>
      </c>
      <c r="E190" s="1">
        <f>IFERROR(__xludf.DUMMYFUNCTION("""COMPUTED_VALUE"""),1149.39)</f>
        <v>1149.39</v>
      </c>
      <c r="G190" s="2">
        <f>IFERROR(__xludf.DUMMYFUNCTION("""COMPUTED_VALUE"""),45566.66666666667)</f>
        <v>45566.66667</v>
      </c>
      <c r="H190" s="1">
        <f>IFERROR(__xludf.DUMMYFUNCTION("""COMPUTED_VALUE"""),1122.14)</f>
        <v>1122.14</v>
      </c>
      <c r="J190" s="2">
        <f>IFERROR(__xludf.DUMMYFUNCTION("""COMPUTED_VALUE"""),45566.66666666667)</f>
        <v>45566.66667</v>
      </c>
      <c r="K190" s="1">
        <f>IFERROR(__xludf.DUMMYFUNCTION("""COMPUTED_VALUE"""),1128.09)</f>
        <v>1128.09</v>
      </c>
      <c r="M190" s="2">
        <f>IFERROR(__xludf.DUMMYFUNCTION("""COMPUTED_VALUE"""),45566.66666666667)</f>
        <v>45566.66667</v>
      </c>
      <c r="N190" s="1">
        <f>IFERROR(__xludf.DUMMYFUNCTION("""COMPUTED_VALUE"""),1.7765794E7)</f>
        <v>17765794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IFERROR(__xludf.DUMMYFUNCTION("""COMPUTED_VALUE"""),1126.46)</f>
        <v>1126.46</v>
      </c>
      <c r="D191" s="2">
        <f>IFERROR(__xludf.DUMMYFUNCTION("""COMPUTED_VALUE"""),45567.66666666667)</f>
        <v>45567.66667</v>
      </c>
      <c r="E191" s="1">
        <f>IFERROR(__xludf.DUMMYFUNCTION("""COMPUTED_VALUE"""),1141.87)</f>
        <v>1141.87</v>
      </c>
      <c r="G191" s="2">
        <f>IFERROR(__xludf.DUMMYFUNCTION("""COMPUTED_VALUE"""),45567.66666666667)</f>
        <v>45567.66667</v>
      </c>
      <c r="H191" s="1">
        <f>IFERROR(__xludf.DUMMYFUNCTION("""COMPUTED_VALUE"""),1122.77)</f>
        <v>1122.77</v>
      </c>
      <c r="J191" s="2">
        <f>IFERROR(__xludf.DUMMYFUNCTION("""COMPUTED_VALUE"""),45567.66666666667)</f>
        <v>45567.66667</v>
      </c>
      <c r="K191" s="1">
        <f>IFERROR(__xludf.DUMMYFUNCTION("""COMPUTED_VALUE"""),1127.69)</f>
        <v>1127.69</v>
      </c>
      <c r="M191" s="2">
        <f>IFERROR(__xludf.DUMMYFUNCTION("""COMPUTED_VALUE"""),45567.66666666667)</f>
        <v>45567.66667</v>
      </c>
      <c r="N191" s="1">
        <f>IFERROR(__xludf.DUMMYFUNCTION("""COMPUTED_VALUE"""),1.8935701E7)</f>
        <v>18935701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IFERROR(__xludf.DUMMYFUNCTION("""COMPUTED_VALUE"""),1122.91)</f>
        <v>1122.91</v>
      </c>
      <c r="D192" s="2">
        <f>IFERROR(__xludf.DUMMYFUNCTION("""COMPUTED_VALUE"""),45568.66666666667)</f>
        <v>45568.66667</v>
      </c>
      <c r="E192" s="1">
        <f>IFERROR(__xludf.DUMMYFUNCTION("""COMPUTED_VALUE"""),1133.17)</f>
        <v>1133.17</v>
      </c>
      <c r="G192" s="2">
        <f>IFERROR(__xludf.DUMMYFUNCTION("""COMPUTED_VALUE"""),45568.66666666667)</f>
        <v>45568.66667</v>
      </c>
      <c r="H192" s="1">
        <f>IFERROR(__xludf.DUMMYFUNCTION("""COMPUTED_VALUE"""),1119.79)</f>
        <v>1119.79</v>
      </c>
      <c r="J192" s="2">
        <f>IFERROR(__xludf.DUMMYFUNCTION("""COMPUTED_VALUE"""),45568.66666666667)</f>
        <v>45568.66667</v>
      </c>
      <c r="K192" s="1">
        <f>IFERROR(__xludf.DUMMYFUNCTION("""COMPUTED_VALUE"""),1122.55)</f>
        <v>1122.55</v>
      </c>
      <c r="M192" s="2">
        <f>IFERROR(__xludf.DUMMYFUNCTION("""COMPUTED_VALUE"""),45568.66666666667)</f>
        <v>45568.66667</v>
      </c>
      <c r="N192" s="1">
        <f>IFERROR(__xludf.DUMMYFUNCTION("""COMPUTED_VALUE"""),1.6048195E7)</f>
        <v>16048195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IFERROR(__xludf.DUMMYFUNCTION("""COMPUTED_VALUE"""),1134.95)</f>
        <v>1134.95</v>
      </c>
      <c r="D193" s="2">
        <f>IFERROR(__xludf.DUMMYFUNCTION("""COMPUTED_VALUE"""),45569.66666666667)</f>
        <v>45569.66667</v>
      </c>
      <c r="E193" s="1">
        <f>IFERROR(__xludf.DUMMYFUNCTION("""COMPUTED_VALUE"""),1138.66)</f>
        <v>1138.66</v>
      </c>
      <c r="G193" s="2">
        <f>IFERROR(__xludf.DUMMYFUNCTION("""COMPUTED_VALUE"""),45569.66666666667)</f>
        <v>45569.66667</v>
      </c>
      <c r="H193" s="1">
        <f>IFERROR(__xludf.DUMMYFUNCTION("""COMPUTED_VALUE"""),1123.45)</f>
        <v>1123.45</v>
      </c>
      <c r="J193" s="2">
        <f>IFERROR(__xludf.DUMMYFUNCTION("""COMPUTED_VALUE"""),45569.66666666667)</f>
        <v>45569.66667</v>
      </c>
      <c r="K193" s="1">
        <f>IFERROR(__xludf.DUMMYFUNCTION("""COMPUTED_VALUE"""),1131.3)</f>
        <v>1131.3</v>
      </c>
      <c r="M193" s="2">
        <f>IFERROR(__xludf.DUMMYFUNCTION("""COMPUTED_VALUE"""),45569.66666666667)</f>
        <v>45569.66667</v>
      </c>
      <c r="N193" s="1">
        <f>IFERROR(__xludf.DUMMYFUNCTION("""COMPUTED_VALUE"""),1.5234566E7)</f>
        <v>15234566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IFERROR(__xludf.DUMMYFUNCTION("""COMPUTED_VALUE"""),1127.51)</f>
        <v>1127.51</v>
      </c>
      <c r="D194" s="2">
        <f>IFERROR(__xludf.DUMMYFUNCTION("""COMPUTED_VALUE"""),45572.66666666667)</f>
        <v>45572.66667</v>
      </c>
      <c r="E194" s="1">
        <f>IFERROR(__xludf.DUMMYFUNCTION("""COMPUTED_VALUE"""),1131.69)</f>
        <v>1131.69</v>
      </c>
      <c r="G194" s="2">
        <f>IFERROR(__xludf.DUMMYFUNCTION("""COMPUTED_VALUE"""),45572.66666666667)</f>
        <v>45572.66667</v>
      </c>
      <c r="H194" s="1">
        <f>IFERROR(__xludf.DUMMYFUNCTION("""COMPUTED_VALUE"""),1121.48)</f>
        <v>1121.48</v>
      </c>
      <c r="J194" s="2">
        <f>IFERROR(__xludf.DUMMYFUNCTION("""COMPUTED_VALUE"""),45572.66666666667)</f>
        <v>45572.66667</v>
      </c>
      <c r="K194" s="1">
        <f>IFERROR(__xludf.DUMMYFUNCTION("""COMPUTED_VALUE"""),1128.04)</f>
        <v>1128.04</v>
      </c>
      <c r="M194" s="2">
        <f>IFERROR(__xludf.DUMMYFUNCTION("""COMPUTED_VALUE"""),45572.66666666667)</f>
        <v>45572.66667</v>
      </c>
      <c r="N194" s="1">
        <f>IFERROR(__xludf.DUMMYFUNCTION("""COMPUTED_VALUE"""),1.6275799E7)</f>
        <v>16275799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IFERROR(__xludf.DUMMYFUNCTION("""COMPUTED_VALUE"""),1133.38)</f>
        <v>1133.38</v>
      </c>
      <c r="D195" s="2">
        <f>IFERROR(__xludf.DUMMYFUNCTION("""COMPUTED_VALUE"""),45573.66666666667)</f>
        <v>45573.66667</v>
      </c>
      <c r="E195" s="1">
        <f>IFERROR(__xludf.DUMMYFUNCTION("""COMPUTED_VALUE"""),1144.04)</f>
        <v>1144.04</v>
      </c>
      <c r="G195" s="2">
        <f>IFERROR(__xludf.DUMMYFUNCTION("""COMPUTED_VALUE"""),45573.66666666667)</f>
        <v>45573.66667</v>
      </c>
      <c r="H195" s="1">
        <f>IFERROR(__xludf.DUMMYFUNCTION("""COMPUTED_VALUE"""),1132.29)</f>
        <v>1132.29</v>
      </c>
      <c r="J195" s="2">
        <f>IFERROR(__xludf.DUMMYFUNCTION("""COMPUTED_VALUE"""),45573.66666666667)</f>
        <v>45573.66667</v>
      </c>
      <c r="K195" s="1">
        <f>IFERROR(__xludf.DUMMYFUNCTION("""COMPUTED_VALUE"""),1141.86)</f>
        <v>1141.86</v>
      </c>
      <c r="M195" s="2">
        <f>IFERROR(__xludf.DUMMYFUNCTION("""COMPUTED_VALUE"""),45573.66666666667)</f>
        <v>45573.66667</v>
      </c>
      <c r="N195" s="1">
        <f>IFERROR(__xludf.DUMMYFUNCTION("""COMPUTED_VALUE"""),1.5499761E7)</f>
        <v>15499761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IFERROR(__xludf.DUMMYFUNCTION("""COMPUTED_VALUE"""),1142.69)</f>
        <v>1142.69</v>
      </c>
      <c r="D196" s="2">
        <f>IFERROR(__xludf.DUMMYFUNCTION("""COMPUTED_VALUE"""),45574.66666666667)</f>
        <v>45574.66667</v>
      </c>
      <c r="E196" s="1">
        <f>IFERROR(__xludf.DUMMYFUNCTION("""COMPUTED_VALUE"""),1166.57)</f>
        <v>1166.57</v>
      </c>
      <c r="G196" s="2">
        <f>IFERROR(__xludf.DUMMYFUNCTION("""COMPUTED_VALUE"""),45574.66666666667)</f>
        <v>45574.66667</v>
      </c>
      <c r="H196" s="1">
        <f>IFERROR(__xludf.DUMMYFUNCTION("""COMPUTED_VALUE"""),1139.53)</f>
        <v>1139.53</v>
      </c>
      <c r="J196" s="2">
        <f>IFERROR(__xludf.DUMMYFUNCTION("""COMPUTED_VALUE"""),45574.66666666667)</f>
        <v>45574.66667</v>
      </c>
      <c r="K196" s="1">
        <f>IFERROR(__xludf.DUMMYFUNCTION("""COMPUTED_VALUE"""),1159.41)</f>
        <v>1159.41</v>
      </c>
      <c r="M196" s="2">
        <f>IFERROR(__xludf.DUMMYFUNCTION("""COMPUTED_VALUE"""),45574.66666666667)</f>
        <v>45574.66667</v>
      </c>
      <c r="N196" s="1">
        <f>IFERROR(__xludf.DUMMYFUNCTION("""COMPUTED_VALUE"""),2.5251647E7)</f>
        <v>25251647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IFERROR(__xludf.DUMMYFUNCTION("""COMPUTED_VALUE"""),1150.84)</f>
        <v>1150.84</v>
      </c>
      <c r="D197" s="2">
        <f>IFERROR(__xludf.DUMMYFUNCTION("""COMPUTED_VALUE"""),45575.66666666667)</f>
        <v>45575.66667</v>
      </c>
      <c r="E197" s="1">
        <f>IFERROR(__xludf.DUMMYFUNCTION("""COMPUTED_VALUE"""),1155.25)</f>
        <v>1155.25</v>
      </c>
      <c r="G197" s="2">
        <f>IFERROR(__xludf.DUMMYFUNCTION("""COMPUTED_VALUE"""),45575.66666666667)</f>
        <v>45575.66667</v>
      </c>
      <c r="H197" s="1">
        <f>IFERROR(__xludf.DUMMYFUNCTION("""COMPUTED_VALUE"""),1144.39)</f>
        <v>1144.39</v>
      </c>
      <c r="J197" s="2">
        <f>IFERROR(__xludf.DUMMYFUNCTION("""COMPUTED_VALUE"""),45575.66666666667)</f>
        <v>45575.66667</v>
      </c>
      <c r="K197" s="1">
        <f>IFERROR(__xludf.DUMMYFUNCTION("""COMPUTED_VALUE"""),1151.9)</f>
        <v>1151.9</v>
      </c>
      <c r="M197" s="2">
        <f>IFERROR(__xludf.DUMMYFUNCTION("""COMPUTED_VALUE"""),45575.66666666667)</f>
        <v>45575.66667</v>
      </c>
      <c r="N197" s="1">
        <f>IFERROR(__xludf.DUMMYFUNCTION("""COMPUTED_VALUE"""),1.4327911E7)</f>
        <v>14327911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IFERROR(__xludf.DUMMYFUNCTION("""COMPUTED_VALUE"""),1151.43)</f>
        <v>1151.43</v>
      </c>
      <c r="D198" s="2">
        <f>IFERROR(__xludf.DUMMYFUNCTION("""COMPUTED_VALUE"""),45576.66666666667)</f>
        <v>45576.66667</v>
      </c>
      <c r="E198" s="1">
        <f>IFERROR(__xludf.DUMMYFUNCTION("""COMPUTED_VALUE"""),1172.93)</f>
        <v>1172.93</v>
      </c>
      <c r="G198" s="2">
        <f>IFERROR(__xludf.DUMMYFUNCTION("""COMPUTED_VALUE"""),45576.66666666667)</f>
        <v>45576.66667</v>
      </c>
      <c r="H198" s="1">
        <f>IFERROR(__xludf.DUMMYFUNCTION("""COMPUTED_VALUE"""),1151.43)</f>
        <v>1151.43</v>
      </c>
      <c r="J198" s="2">
        <f>IFERROR(__xludf.DUMMYFUNCTION("""COMPUTED_VALUE"""),45576.66666666667)</f>
        <v>45576.66667</v>
      </c>
      <c r="K198" s="1">
        <f>IFERROR(__xludf.DUMMYFUNCTION("""COMPUTED_VALUE"""),1172.06)</f>
        <v>1172.06</v>
      </c>
      <c r="M198" s="2">
        <f>IFERROR(__xludf.DUMMYFUNCTION("""COMPUTED_VALUE"""),45576.66666666667)</f>
        <v>45576.66667</v>
      </c>
      <c r="N198" s="1">
        <f>IFERROR(__xludf.DUMMYFUNCTION("""COMPUTED_VALUE"""),1.7352003E7)</f>
        <v>17352003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IFERROR(__xludf.DUMMYFUNCTION("""COMPUTED_VALUE"""),1176.81)</f>
        <v>1176.81</v>
      </c>
      <c r="D199" s="2">
        <f>IFERROR(__xludf.DUMMYFUNCTION("""COMPUTED_VALUE"""),45579.66666666667)</f>
        <v>45579.66667</v>
      </c>
      <c r="E199" s="1">
        <f>IFERROR(__xludf.DUMMYFUNCTION("""COMPUTED_VALUE"""),1185.44)</f>
        <v>1185.44</v>
      </c>
      <c r="G199" s="2">
        <f>IFERROR(__xludf.DUMMYFUNCTION("""COMPUTED_VALUE"""),45579.66666666667)</f>
        <v>45579.66667</v>
      </c>
      <c r="H199" s="1">
        <f>IFERROR(__xludf.DUMMYFUNCTION("""COMPUTED_VALUE"""),1175.97)</f>
        <v>1175.97</v>
      </c>
      <c r="J199" s="2">
        <f>IFERROR(__xludf.DUMMYFUNCTION("""COMPUTED_VALUE"""),45579.66666666667)</f>
        <v>45579.66667</v>
      </c>
      <c r="K199" s="1">
        <f>IFERROR(__xludf.DUMMYFUNCTION("""COMPUTED_VALUE"""),1184.34)</f>
        <v>1184.34</v>
      </c>
      <c r="M199" s="2">
        <f>IFERROR(__xludf.DUMMYFUNCTION("""COMPUTED_VALUE"""),45579.66666666667)</f>
        <v>45579.66667</v>
      </c>
      <c r="N199" s="1">
        <f>IFERROR(__xludf.DUMMYFUNCTION("""COMPUTED_VALUE"""),1.678534E7)</f>
        <v>16785340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IFERROR(__xludf.DUMMYFUNCTION("""COMPUTED_VALUE"""),1185.65)</f>
        <v>1185.65</v>
      </c>
      <c r="D200" s="2">
        <f>IFERROR(__xludf.DUMMYFUNCTION("""COMPUTED_VALUE"""),45580.66666666667)</f>
        <v>45580.66667</v>
      </c>
      <c r="E200" s="1">
        <f>IFERROR(__xludf.DUMMYFUNCTION("""COMPUTED_VALUE"""),1191.07)</f>
        <v>1191.07</v>
      </c>
      <c r="G200" s="2">
        <f>IFERROR(__xludf.DUMMYFUNCTION("""COMPUTED_VALUE"""),45580.66666666667)</f>
        <v>45580.66667</v>
      </c>
      <c r="H200" s="1">
        <f>IFERROR(__xludf.DUMMYFUNCTION("""COMPUTED_VALUE"""),1158.72)</f>
        <v>1158.72</v>
      </c>
      <c r="J200" s="2">
        <f>IFERROR(__xludf.DUMMYFUNCTION("""COMPUTED_VALUE"""),45580.66666666667)</f>
        <v>45580.66667</v>
      </c>
      <c r="K200" s="1">
        <f>IFERROR(__xludf.DUMMYFUNCTION("""COMPUTED_VALUE"""),1163.87)</f>
        <v>1163.87</v>
      </c>
      <c r="M200" s="2">
        <f>IFERROR(__xludf.DUMMYFUNCTION("""COMPUTED_VALUE"""),45580.66666666667)</f>
        <v>45580.66667</v>
      </c>
      <c r="N200" s="1">
        <f>IFERROR(__xludf.DUMMYFUNCTION("""COMPUTED_VALUE"""),2.8201935E7)</f>
        <v>28201935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IFERROR(__xludf.DUMMYFUNCTION("""COMPUTED_VALUE"""),1166.65)</f>
        <v>1166.65</v>
      </c>
      <c r="D201" s="2">
        <f>IFERROR(__xludf.DUMMYFUNCTION("""COMPUTED_VALUE"""),45581.66666666667)</f>
        <v>45581.66667</v>
      </c>
      <c r="E201" s="1">
        <f>IFERROR(__xludf.DUMMYFUNCTION("""COMPUTED_VALUE"""),1178.44)</f>
        <v>1178.44</v>
      </c>
      <c r="G201" s="2">
        <f>IFERROR(__xludf.DUMMYFUNCTION("""COMPUTED_VALUE"""),45581.66666666667)</f>
        <v>45581.66667</v>
      </c>
      <c r="H201" s="1">
        <f>IFERROR(__xludf.DUMMYFUNCTION("""COMPUTED_VALUE"""),1166.58)</f>
        <v>1166.58</v>
      </c>
      <c r="J201" s="2">
        <f>IFERROR(__xludf.DUMMYFUNCTION("""COMPUTED_VALUE"""),45581.66666666667)</f>
        <v>45581.66667</v>
      </c>
      <c r="K201" s="1">
        <f>IFERROR(__xludf.DUMMYFUNCTION("""COMPUTED_VALUE"""),1170.95)</f>
        <v>1170.95</v>
      </c>
      <c r="M201" s="2">
        <f>IFERROR(__xludf.DUMMYFUNCTION("""COMPUTED_VALUE"""),45581.66666666667)</f>
        <v>45581.66667</v>
      </c>
      <c r="N201" s="1">
        <f>IFERROR(__xludf.DUMMYFUNCTION("""COMPUTED_VALUE"""),1.611191E7)</f>
        <v>16111910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IFERROR(__xludf.DUMMYFUNCTION("""COMPUTED_VALUE"""),1179.29)</f>
        <v>1179.29</v>
      </c>
      <c r="D202" s="2">
        <f>IFERROR(__xludf.DUMMYFUNCTION("""COMPUTED_VALUE"""),45582.66666666667)</f>
        <v>45582.66667</v>
      </c>
      <c r="E202" s="1">
        <f>IFERROR(__xludf.DUMMYFUNCTION("""COMPUTED_VALUE"""),1185.64)</f>
        <v>1185.64</v>
      </c>
      <c r="G202" s="2">
        <f>IFERROR(__xludf.DUMMYFUNCTION("""COMPUTED_VALUE"""),45582.66666666667)</f>
        <v>45582.66667</v>
      </c>
      <c r="H202" s="1">
        <f>IFERROR(__xludf.DUMMYFUNCTION("""COMPUTED_VALUE"""),1177.74)</f>
        <v>1177.74</v>
      </c>
      <c r="J202" s="2">
        <f>IFERROR(__xludf.DUMMYFUNCTION("""COMPUTED_VALUE"""),45582.66666666667)</f>
        <v>45582.66667</v>
      </c>
      <c r="K202" s="1">
        <f>IFERROR(__xludf.DUMMYFUNCTION("""COMPUTED_VALUE"""),1180.2)</f>
        <v>1180.2</v>
      </c>
      <c r="M202" s="2">
        <f>IFERROR(__xludf.DUMMYFUNCTION("""COMPUTED_VALUE"""),45582.66666666667)</f>
        <v>45582.66667</v>
      </c>
      <c r="N202" s="1">
        <f>IFERROR(__xludf.DUMMYFUNCTION("""COMPUTED_VALUE"""),1.6024693E7)</f>
        <v>16024693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IFERROR(__xludf.DUMMYFUNCTION("""COMPUTED_VALUE"""),1179.68)</f>
        <v>1179.68</v>
      </c>
      <c r="D203" s="2">
        <f>IFERROR(__xludf.DUMMYFUNCTION("""COMPUTED_VALUE"""),45583.66666666667)</f>
        <v>45583.66667</v>
      </c>
      <c r="E203" s="1">
        <f>IFERROR(__xludf.DUMMYFUNCTION("""COMPUTED_VALUE"""),1183.46)</f>
        <v>1183.46</v>
      </c>
      <c r="G203" s="2">
        <f>IFERROR(__xludf.DUMMYFUNCTION("""COMPUTED_VALUE"""),45583.66666666667)</f>
        <v>45583.66667</v>
      </c>
      <c r="H203" s="1">
        <f>IFERROR(__xludf.DUMMYFUNCTION("""COMPUTED_VALUE"""),1175.28)</f>
        <v>1175.28</v>
      </c>
      <c r="J203" s="2">
        <f>IFERROR(__xludf.DUMMYFUNCTION("""COMPUTED_VALUE"""),45583.66666666667)</f>
        <v>45583.66667</v>
      </c>
      <c r="K203" s="1">
        <f>IFERROR(__xludf.DUMMYFUNCTION("""COMPUTED_VALUE"""),1180.37)</f>
        <v>1180.37</v>
      </c>
      <c r="M203" s="2">
        <f>IFERROR(__xludf.DUMMYFUNCTION("""COMPUTED_VALUE"""),45583.66666666667)</f>
        <v>45583.66667</v>
      </c>
      <c r="N203" s="1">
        <f>IFERROR(__xludf.DUMMYFUNCTION("""COMPUTED_VALUE"""),2.033716E7)</f>
        <v>20337160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IFERROR(__xludf.DUMMYFUNCTION("""COMPUTED_VALUE"""),1177.5)</f>
        <v>1177.5</v>
      </c>
      <c r="D204" s="2">
        <f>IFERROR(__xludf.DUMMYFUNCTION("""COMPUTED_VALUE"""),45586.66666666667)</f>
        <v>45586.66667</v>
      </c>
      <c r="E204" s="1">
        <f>IFERROR(__xludf.DUMMYFUNCTION("""COMPUTED_VALUE"""),1182.23)</f>
        <v>1182.23</v>
      </c>
      <c r="G204" s="2">
        <f>IFERROR(__xludf.DUMMYFUNCTION("""COMPUTED_VALUE"""),45586.66666666667)</f>
        <v>45586.66667</v>
      </c>
      <c r="H204" s="1">
        <f>IFERROR(__xludf.DUMMYFUNCTION("""COMPUTED_VALUE"""),1169.11)</f>
        <v>1169.11</v>
      </c>
      <c r="J204" s="2">
        <f>IFERROR(__xludf.DUMMYFUNCTION("""COMPUTED_VALUE"""),45586.66666666667)</f>
        <v>45586.66667</v>
      </c>
      <c r="K204" s="1">
        <f>IFERROR(__xludf.DUMMYFUNCTION("""COMPUTED_VALUE"""),1171.99)</f>
        <v>1171.99</v>
      </c>
      <c r="M204" s="2">
        <f>IFERROR(__xludf.DUMMYFUNCTION("""COMPUTED_VALUE"""),45586.66666666667)</f>
        <v>45586.66667</v>
      </c>
      <c r="N204" s="1">
        <f>IFERROR(__xludf.DUMMYFUNCTION("""COMPUTED_VALUE"""),1.8910469E7)</f>
        <v>18910469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IFERROR(__xludf.DUMMYFUNCTION("""COMPUTED_VALUE"""),1162.9)</f>
        <v>1162.9</v>
      </c>
      <c r="D205" s="2">
        <f>IFERROR(__xludf.DUMMYFUNCTION("""COMPUTED_VALUE"""),45587.66666666667)</f>
        <v>45587.66667</v>
      </c>
      <c r="E205" s="1">
        <f>IFERROR(__xludf.DUMMYFUNCTION("""COMPUTED_VALUE"""),1170.47)</f>
        <v>1170.47</v>
      </c>
      <c r="G205" s="2">
        <f>IFERROR(__xludf.DUMMYFUNCTION("""COMPUTED_VALUE"""),45587.66666666667)</f>
        <v>45587.66667</v>
      </c>
      <c r="H205" s="1">
        <f>IFERROR(__xludf.DUMMYFUNCTION("""COMPUTED_VALUE"""),1158.78)</f>
        <v>1158.78</v>
      </c>
      <c r="J205" s="2">
        <f>IFERROR(__xludf.DUMMYFUNCTION("""COMPUTED_VALUE"""),45587.66666666667)</f>
        <v>45587.66667</v>
      </c>
      <c r="K205" s="1">
        <f>IFERROR(__xludf.DUMMYFUNCTION("""COMPUTED_VALUE"""),1166.78)</f>
        <v>1166.78</v>
      </c>
      <c r="M205" s="2">
        <f>IFERROR(__xludf.DUMMYFUNCTION("""COMPUTED_VALUE"""),45587.66666666667)</f>
        <v>45587.66667</v>
      </c>
      <c r="N205" s="1">
        <f>IFERROR(__xludf.DUMMYFUNCTION("""COMPUTED_VALUE"""),1.8635708E7)</f>
        <v>18635708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IFERROR(__xludf.DUMMYFUNCTION("""COMPUTED_VALUE"""),1163.94)</f>
        <v>1163.94</v>
      </c>
      <c r="D206" s="2">
        <f>IFERROR(__xludf.DUMMYFUNCTION("""COMPUTED_VALUE"""),45588.66666666667)</f>
        <v>45588.66667</v>
      </c>
      <c r="E206" s="1">
        <f>IFERROR(__xludf.DUMMYFUNCTION("""COMPUTED_VALUE"""),1196.73)</f>
        <v>1196.73</v>
      </c>
      <c r="G206" s="2">
        <f>IFERROR(__xludf.DUMMYFUNCTION("""COMPUTED_VALUE"""),45588.66666666667)</f>
        <v>45588.66667</v>
      </c>
      <c r="H206" s="1">
        <f>IFERROR(__xludf.DUMMYFUNCTION("""COMPUTED_VALUE"""),1163.18)</f>
        <v>1163.18</v>
      </c>
      <c r="J206" s="2">
        <f>IFERROR(__xludf.DUMMYFUNCTION("""COMPUTED_VALUE"""),45588.66666666667)</f>
        <v>45588.66667</v>
      </c>
      <c r="K206" s="1">
        <f>IFERROR(__xludf.DUMMYFUNCTION("""COMPUTED_VALUE"""),1178.08)</f>
        <v>1178.08</v>
      </c>
      <c r="M206" s="2">
        <f>IFERROR(__xludf.DUMMYFUNCTION("""COMPUTED_VALUE"""),45588.66666666667)</f>
        <v>45588.66667</v>
      </c>
      <c r="N206" s="1">
        <f>IFERROR(__xludf.DUMMYFUNCTION("""COMPUTED_VALUE"""),2.3876977E7)</f>
        <v>23876977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IFERROR(__xludf.DUMMYFUNCTION("""COMPUTED_VALUE"""),1184.6)</f>
        <v>1184.6</v>
      </c>
      <c r="D207" s="2">
        <f>IFERROR(__xludf.DUMMYFUNCTION("""COMPUTED_VALUE"""),45589.66666666667)</f>
        <v>45589.66667</v>
      </c>
      <c r="E207" s="1">
        <f>IFERROR(__xludf.DUMMYFUNCTION("""COMPUTED_VALUE"""),1189.62)</f>
        <v>1189.62</v>
      </c>
      <c r="G207" s="2">
        <f>IFERROR(__xludf.DUMMYFUNCTION("""COMPUTED_VALUE"""),45589.66666666667)</f>
        <v>45589.66667</v>
      </c>
      <c r="H207" s="1">
        <f>IFERROR(__xludf.DUMMYFUNCTION("""COMPUTED_VALUE"""),1176.52)</f>
        <v>1176.52</v>
      </c>
      <c r="J207" s="2">
        <f>IFERROR(__xludf.DUMMYFUNCTION("""COMPUTED_VALUE"""),45589.66666666667)</f>
        <v>45589.66667</v>
      </c>
      <c r="K207" s="1">
        <f>IFERROR(__xludf.DUMMYFUNCTION("""COMPUTED_VALUE"""),1185.05)</f>
        <v>1185.05</v>
      </c>
      <c r="M207" s="2">
        <f>IFERROR(__xludf.DUMMYFUNCTION("""COMPUTED_VALUE"""),45589.66666666667)</f>
        <v>45589.66667</v>
      </c>
      <c r="N207" s="1">
        <f>IFERROR(__xludf.DUMMYFUNCTION("""COMPUTED_VALUE"""),1.9053315E7)</f>
        <v>19053315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IFERROR(__xludf.DUMMYFUNCTION("""COMPUTED_VALUE"""),1192.66)</f>
        <v>1192.66</v>
      </c>
      <c r="D208" s="2">
        <f>IFERROR(__xludf.DUMMYFUNCTION("""COMPUTED_VALUE"""),45590.66666666667)</f>
        <v>45590.66667</v>
      </c>
      <c r="E208" s="1">
        <f>IFERROR(__xludf.DUMMYFUNCTION("""COMPUTED_VALUE"""),1194.25)</f>
        <v>1194.25</v>
      </c>
      <c r="G208" s="2">
        <f>IFERROR(__xludf.DUMMYFUNCTION("""COMPUTED_VALUE"""),45590.66666666667)</f>
        <v>45590.66667</v>
      </c>
      <c r="H208" s="1">
        <f>IFERROR(__xludf.DUMMYFUNCTION("""COMPUTED_VALUE"""),1176.29)</f>
        <v>1176.29</v>
      </c>
      <c r="J208" s="2">
        <f>IFERROR(__xludf.DUMMYFUNCTION("""COMPUTED_VALUE"""),45590.66666666667)</f>
        <v>45590.66667</v>
      </c>
      <c r="K208" s="1">
        <f>IFERROR(__xludf.DUMMYFUNCTION("""COMPUTED_VALUE"""),1180.78)</f>
        <v>1180.78</v>
      </c>
      <c r="M208" s="2">
        <f>IFERROR(__xludf.DUMMYFUNCTION("""COMPUTED_VALUE"""),45590.66666666667)</f>
        <v>45590.66667</v>
      </c>
      <c r="N208" s="1">
        <f>IFERROR(__xludf.DUMMYFUNCTION("""COMPUTED_VALUE"""),1.8410579E7)</f>
        <v>18410579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IFERROR(__xludf.DUMMYFUNCTION("""COMPUTED_VALUE"""),1190.71)</f>
        <v>1190.71</v>
      </c>
      <c r="D209" s="2">
        <f>IFERROR(__xludf.DUMMYFUNCTION("""COMPUTED_VALUE"""),45593.66666666667)</f>
        <v>45593.66667</v>
      </c>
      <c r="E209" s="1">
        <f>IFERROR(__xludf.DUMMYFUNCTION("""COMPUTED_VALUE"""),1191.81)</f>
        <v>1191.81</v>
      </c>
      <c r="G209" s="2">
        <f>IFERROR(__xludf.DUMMYFUNCTION("""COMPUTED_VALUE"""),45593.66666666667)</f>
        <v>45593.66667</v>
      </c>
      <c r="H209" s="1">
        <f>IFERROR(__xludf.DUMMYFUNCTION("""COMPUTED_VALUE"""),1180.55)</f>
        <v>1180.55</v>
      </c>
      <c r="J209" s="2">
        <f>IFERROR(__xludf.DUMMYFUNCTION("""COMPUTED_VALUE"""),45593.66666666667)</f>
        <v>45593.66667</v>
      </c>
      <c r="K209" s="1">
        <f>IFERROR(__xludf.DUMMYFUNCTION("""COMPUTED_VALUE"""),1181.02)</f>
        <v>1181.02</v>
      </c>
      <c r="M209" s="2">
        <f>IFERROR(__xludf.DUMMYFUNCTION("""COMPUTED_VALUE"""),45593.66666666667)</f>
        <v>45593.66667</v>
      </c>
      <c r="N209" s="1">
        <f>IFERROR(__xludf.DUMMYFUNCTION("""COMPUTED_VALUE"""),2.1503902E7)</f>
        <v>21503902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IFERROR(__xludf.DUMMYFUNCTION("""COMPUTED_VALUE"""),1197.6)</f>
        <v>1197.6</v>
      </c>
      <c r="D210" s="2">
        <f>IFERROR(__xludf.DUMMYFUNCTION("""COMPUTED_VALUE"""),45594.66666666667)</f>
        <v>45594.66667</v>
      </c>
      <c r="E210" s="1">
        <f>IFERROR(__xludf.DUMMYFUNCTION("""COMPUTED_VALUE"""),1206.67)</f>
        <v>1206.67</v>
      </c>
      <c r="G210" s="2">
        <f>IFERROR(__xludf.DUMMYFUNCTION("""COMPUTED_VALUE"""),45594.66666666667)</f>
        <v>45594.66667</v>
      </c>
      <c r="H210" s="1">
        <f>IFERROR(__xludf.DUMMYFUNCTION("""COMPUTED_VALUE"""),1195.96)</f>
        <v>1195.96</v>
      </c>
      <c r="J210" s="2">
        <f>IFERROR(__xludf.DUMMYFUNCTION("""COMPUTED_VALUE"""),45594.66666666667)</f>
        <v>45594.66667</v>
      </c>
      <c r="K210" s="1">
        <f>IFERROR(__xludf.DUMMYFUNCTION("""COMPUTED_VALUE"""),1198.86)</f>
        <v>1198.86</v>
      </c>
      <c r="M210" s="2">
        <f>IFERROR(__xludf.DUMMYFUNCTION("""COMPUTED_VALUE"""),45594.66666666667)</f>
        <v>45594.66667</v>
      </c>
      <c r="N210" s="1">
        <f>IFERROR(__xludf.DUMMYFUNCTION("""COMPUTED_VALUE"""),3.0191784E7)</f>
        <v>30191784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IFERROR(__xludf.DUMMYFUNCTION("""COMPUTED_VALUE"""),1194.07)</f>
        <v>1194.07</v>
      </c>
      <c r="D211" s="2">
        <f>IFERROR(__xludf.DUMMYFUNCTION("""COMPUTED_VALUE"""),45595.66666666667)</f>
        <v>45595.66667</v>
      </c>
      <c r="E211" s="1">
        <f>IFERROR(__xludf.DUMMYFUNCTION("""COMPUTED_VALUE"""),1197.01)</f>
        <v>1197.01</v>
      </c>
      <c r="G211" s="2">
        <f>IFERROR(__xludf.DUMMYFUNCTION("""COMPUTED_VALUE"""),45595.66666666667)</f>
        <v>45595.66667</v>
      </c>
      <c r="H211" s="1">
        <f>IFERROR(__xludf.DUMMYFUNCTION("""COMPUTED_VALUE"""),1184.31)</f>
        <v>1184.31</v>
      </c>
      <c r="J211" s="2">
        <f>IFERROR(__xludf.DUMMYFUNCTION("""COMPUTED_VALUE"""),45595.66666666667)</f>
        <v>45595.66667</v>
      </c>
      <c r="K211" s="1">
        <f>IFERROR(__xludf.DUMMYFUNCTION("""COMPUTED_VALUE"""),1185.88)</f>
        <v>1185.88</v>
      </c>
      <c r="M211" s="2">
        <f>IFERROR(__xludf.DUMMYFUNCTION("""COMPUTED_VALUE"""),45595.66666666667)</f>
        <v>45595.66667</v>
      </c>
      <c r="N211" s="1">
        <f>IFERROR(__xludf.DUMMYFUNCTION("""COMPUTED_VALUE"""),2.1367078E7)</f>
        <v>21367078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IFERROR(__xludf.DUMMYFUNCTION("""COMPUTED_VALUE"""),1182.7)</f>
        <v>1182.7</v>
      </c>
      <c r="D212" s="2">
        <f>IFERROR(__xludf.DUMMYFUNCTION("""COMPUTED_VALUE"""),45596.66666666667)</f>
        <v>45596.66667</v>
      </c>
      <c r="E212" s="1">
        <f>IFERROR(__xludf.DUMMYFUNCTION("""COMPUTED_VALUE"""),1186.76)</f>
        <v>1186.76</v>
      </c>
      <c r="G212" s="2">
        <f>IFERROR(__xludf.DUMMYFUNCTION("""COMPUTED_VALUE"""),45596.66666666667)</f>
        <v>45596.66667</v>
      </c>
      <c r="H212" s="1">
        <f>IFERROR(__xludf.DUMMYFUNCTION("""COMPUTED_VALUE"""),1166.62)</f>
        <v>1166.62</v>
      </c>
      <c r="J212" s="2">
        <f>IFERROR(__xludf.DUMMYFUNCTION("""COMPUTED_VALUE"""),45596.66666666667)</f>
        <v>45596.66667</v>
      </c>
      <c r="K212" s="1">
        <f>IFERROR(__xludf.DUMMYFUNCTION("""COMPUTED_VALUE"""),1167.75)</f>
        <v>1167.75</v>
      </c>
      <c r="M212" s="2">
        <f>IFERROR(__xludf.DUMMYFUNCTION("""COMPUTED_VALUE"""),45596.66666666667)</f>
        <v>45596.66667</v>
      </c>
      <c r="N212" s="1">
        <f>IFERROR(__xludf.DUMMYFUNCTION("""COMPUTED_VALUE"""),2.5134009E7)</f>
        <v>25134009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IFERROR(__xludf.DUMMYFUNCTION("""COMPUTED_VALUE"""),1174.17)</f>
        <v>1174.17</v>
      </c>
      <c r="D213" s="2">
        <f>IFERROR(__xludf.DUMMYFUNCTION("""COMPUTED_VALUE"""),45597.66666666667)</f>
        <v>45597.66667</v>
      </c>
      <c r="E213" s="1">
        <f>IFERROR(__xludf.DUMMYFUNCTION("""COMPUTED_VALUE"""),1186.56)</f>
        <v>1186.56</v>
      </c>
      <c r="G213" s="2">
        <f>IFERROR(__xludf.DUMMYFUNCTION("""COMPUTED_VALUE"""),45597.66666666667)</f>
        <v>45597.66667</v>
      </c>
      <c r="H213" s="1">
        <f>IFERROR(__xludf.DUMMYFUNCTION("""COMPUTED_VALUE"""),1171.01)</f>
        <v>1171.01</v>
      </c>
      <c r="J213" s="2">
        <f>IFERROR(__xludf.DUMMYFUNCTION("""COMPUTED_VALUE"""),45597.66666666667)</f>
        <v>45597.66667</v>
      </c>
      <c r="K213" s="1">
        <f>IFERROR(__xludf.DUMMYFUNCTION("""COMPUTED_VALUE"""),1179.99)</f>
        <v>1179.99</v>
      </c>
      <c r="M213" s="2">
        <f>IFERROR(__xludf.DUMMYFUNCTION("""COMPUTED_VALUE"""),45597.66666666667)</f>
        <v>45597.66667</v>
      </c>
      <c r="N213" s="1">
        <f>IFERROR(__xludf.DUMMYFUNCTION("""COMPUTED_VALUE"""),1.9609908E7)</f>
        <v>19609908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IFERROR(__xludf.DUMMYFUNCTION("""COMPUTED_VALUE"""),1182.21)</f>
        <v>1182.21</v>
      </c>
      <c r="D214" s="2">
        <f>IFERROR(__xludf.DUMMYFUNCTION("""COMPUTED_VALUE"""),45600.66666666667)</f>
        <v>45600.66667</v>
      </c>
      <c r="E214" s="1">
        <f>IFERROR(__xludf.DUMMYFUNCTION("""COMPUTED_VALUE"""),1187.41)</f>
        <v>1187.41</v>
      </c>
      <c r="G214" s="2">
        <f>IFERROR(__xludf.DUMMYFUNCTION("""COMPUTED_VALUE"""),45600.66666666667)</f>
        <v>45600.66667</v>
      </c>
      <c r="H214" s="1">
        <f>IFERROR(__xludf.DUMMYFUNCTION("""COMPUTED_VALUE"""),1175.13)</f>
        <v>1175.13</v>
      </c>
      <c r="J214" s="2">
        <f>IFERROR(__xludf.DUMMYFUNCTION("""COMPUTED_VALUE"""),45600.66666666667)</f>
        <v>45600.66667</v>
      </c>
      <c r="K214" s="1">
        <f>IFERROR(__xludf.DUMMYFUNCTION("""COMPUTED_VALUE"""),1176.51)</f>
        <v>1176.51</v>
      </c>
      <c r="M214" s="2">
        <f>IFERROR(__xludf.DUMMYFUNCTION("""COMPUTED_VALUE"""),45600.66666666667)</f>
        <v>45600.66667</v>
      </c>
      <c r="N214" s="1">
        <f>IFERROR(__xludf.DUMMYFUNCTION("""COMPUTED_VALUE"""),1.5574354E7)</f>
        <v>15574354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IFERROR(__xludf.DUMMYFUNCTION("""COMPUTED_VALUE"""),1177.27)</f>
        <v>1177.27</v>
      </c>
      <c r="D215" s="2">
        <f>IFERROR(__xludf.DUMMYFUNCTION("""COMPUTED_VALUE"""),45601.66666666667)</f>
        <v>45601.66667</v>
      </c>
      <c r="E215" s="1">
        <f>IFERROR(__xludf.DUMMYFUNCTION("""COMPUTED_VALUE"""),1191.15)</f>
        <v>1191.15</v>
      </c>
      <c r="G215" s="2">
        <f>IFERROR(__xludf.DUMMYFUNCTION("""COMPUTED_VALUE"""),45601.66666666667)</f>
        <v>45601.66667</v>
      </c>
      <c r="H215" s="1">
        <f>IFERROR(__xludf.DUMMYFUNCTION("""COMPUTED_VALUE"""),1175.84)</f>
        <v>1175.84</v>
      </c>
      <c r="J215" s="2">
        <f>IFERROR(__xludf.DUMMYFUNCTION("""COMPUTED_VALUE"""),45601.66666666667)</f>
        <v>45601.66667</v>
      </c>
      <c r="K215" s="1">
        <f>IFERROR(__xludf.DUMMYFUNCTION("""COMPUTED_VALUE"""),1191.15)</f>
        <v>1191.15</v>
      </c>
      <c r="M215" s="2">
        <f>IFERROR(__xludf.DUMMYFUNCTION("""COMPUTED_VALUE"""),45601.66666666667)</f>
        <v>45601.66667</v>
      </c>
      <c r="N215" s="1">
        <f>IFERROR(__xludf.DUMMYFUNCTION("""COMPUTED_VALUE"""),1.8154196E7)</f>
        <v>18154196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IFERROR(__xludf.DUMMYFUNCTION("""COMPUTED_VALUE"""),1221.58)</f>
        <v>1221.58</v>
      </c>
      <c r="D216" s="2">
        <f>IFERROR(__xludf.DUMMYFUNCTION("""COMPUTED_VALUE"""),45602.66666666667)</f>
        <v>45602.66667</v>
      </c>
      <c r="E216" s="1">
        <f>IFERROR(__xludf.DUMMYFUNCTION("""COMPUTED_VALUE"""),1248.76)</f>
        <v>1248.76</v>
      </c>
      <c r="G216" s="2">
        <f>IFERROR(__xludf.DUMMYFUNCTION("""COMPUTED_VALUE"""),45602.66666666667)</f>
        <v>45602.66667</v>
      </c>
      <c r="H216" s="1">
        <f>IFERROR(__xludf.DUMMYFUNCTION("""COMPUTED_VALUE"""),1221.58)</f>
        <v>1221.58</v>
      </c>
      <c r="J216" s="2">
        <f>IFERROR(__xludf.DUMMYFUNCTION("""COMPUTED_VALUE"""),45602.66666666667)</f>
        <v>45602.66667</v>
      </c>
      <c r="K216" s="1">
        <f>IFERROR(__xludf.DUMMYFUNCTION("""COMPUTED_VALUE"""),1248.17)</f>
        <v>1248.17</v>
      </c>
      <c r="M216" s="2">
        <f>IFERROR(__xludf.DUMMYFUNCTION("""COMPUTED_VALUE"""),45602.66666666667)</f>
        <v>45602.66667</v>
      </c>
      <c r="N216" s="1">
        <f>IFERROR(__xludf.DUMMYFUNCTION("""COMPUTED_VALUE"""),3.3492104E7)</f>
        <v>33492104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IFERROR(__xludf.DUMMYFUNCTION("""COMPUTED_VALUE"""),1255.89)</f>
        <v>1255.89</v>
      </c>
      <c r="D217" s="2">
        <f>IFERROR(__xludf.DUMMYFUNCTION("""COMPUTED_VALUE"""),45603.66666666667)</f>
        <v>45603.66667</v>
      </c>
      <c r="E217" s="1">
        <f>IFERROR(__xludf.DUMMYFUNCTION("""COMPUTED_VALUE"""),1271.21)</f>
        <v>1271.21</v>
      </c>
      <c r="G217" s="2">
        <f>IFERROR(__xludf.DUMMYFUNCTION("""COMPUTED_VALUE"""),45603.66666666667)</f>
        <v>45603.66667</v>
      </c>
      <c r="H217" s="1">
        <f>IFERROR(__xludf.DUMMYFUNCTION("""COMPUTED_VALUE"""),1243.37)</f>
        <v>1243.37</v>
      </c>
      <c r="J217" s="2">
        <f>IFERROR(__xludf.DUMMYFUNCTION("""COMPUTED_VALUE"""),45603.66666666667)</f>
        <v>45603.66667</v>
      </c>
      <c r="K217" s="1">
        <f>IFERROR(__xludf.DUMMYFUNCTION("""COMPUTED_VALUE"""),1269.08)</f>
        <v>1269.08</v>
      </c>
      <c r="M217" s="2">
        <f>IFERROR(__xludf.DUMMYFUNCTION("""COMPUTED_VALUE"""),45603.66666666667)</f>
        <v>45603.66667</v>
      </c>
      <c r="N217" s="1">
        <f>IFERROR(__xludf.DUMMYFUNCTION("""COMPUTED_VALUE"""),2.716586E7)</f>
        <v>27165860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IFERROR(__xludf.DUMMYFUNCTION("""COMPUTED_VALUE"""),1267.01)</f>
        <v>1267.01</v>
      </c>
      <c r="D218" s="2">
        <f>IFERROR(__xludf.DUMMYFUNCTION("""COMPUTED_VALUE"""),45604.66666666667)</f>
        <v>45604.66667</v>
      </c>
      <c r="E218" s="1">
        <f>IFERROR(__xludf.DUMMYFUNCTION("""COMPUTED_VALUE"""),1281.81)</f>
        <v>1281.81</v>
      </c>
      <c r="G218" s="2">
        <f>IFERROR(__xludf.DUMMYFUNCTION("""COMPUTED_VALUE"""),45604.66666666667)</f>
        <v>45604.66667</v>
      </c>
      <c r="H218" s="1">
        <f>IFERROR(__xludf.DUMMYFUNCTION("""COMPUTED_VALUE"""),1262.52)</f>
        <v>1262.52</v>
      </c>
      <c r="J218" s="2">
        <f>IFERROR(__xludf.DUMMYFUNCTION("""COMPUTED_VALUE"""),45604.66666666667)</f>
        <v>45604.66667</v>
      </c>
      <c r="K218" s="1">
        <f>IFERROR(__xludf.DUMMYFUNCTION("""COMPUTED_VALUE"""),1274.08)</f>
        <v>1274.08</v>
      </c>
      <c r="M218" s="2">
        <f>IFERROR(__xludf.DUMMYFUNCTION("""COMPUTED_VALUE"""),45604.66666666667)</f>
        <v>45604.66667</v>
      </c>
      <c r="N218" s="1">
        <f>IFERROR(__xludf.DUMMYFUNCTION("""COMPUTED_VALUE"""),2.1449584E7)</f>
        <v>21449584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IFERROR(__xludf.DUMMYFUNCTION("""COMPUTED_VALUE"""),1276.23)</f>
        <v>1276.23</v>
      </c>
      <c r="D219" s="2">
        <f>IFERROR(__xludf.DUMMYFUNCTION("""COMPUTED_VALUE"""),45607.66666666667)</f>
        <v>45607.66667</v>
      </c>
      <c r="E219" s="1">
        <f>IFERROR(__xludf.DUMMYFUNCTION("""COMPUTED_VALUE"""),1281.59)</f>
        <v>1281.59</v>
      </c>
      <c r="G219" s="2">
        <f>IFERROR(__xludf.DUMMYFUNCTION("""COMPUTED_VALUE"""),45607.66666666667)</f>
        <v>45607.66667</v>
      </c>
      <c r="H219" s="1">
        <f>IFERROR(__xludf.DUMMYFUNCTION("""COMPUTED_VALUE"""),1264.15)</f>
        <v>1264.15</v>
      </c>
      <c r="J219" s="2">
        <f>IFERROR(__xludf.DUMMYFUNCTION("""COMPUTED_VALUE"""),45607.66666666667)</f>
        <v>45607.66667</v>
      </c>
      <c r="K219" s="1">
        <f>IFERROR(__xludf.DUMMYFUNCTION("""COMPUTED_VALUE"""),1267.79)</f>
        <v>1267.79</v>
      </c>
      <c r="M219" s="2">
        <f>IFERROR(__xludf.DUMMYFUNCTION("""COMPUTED_VALUE"""),45607.66666666667)</f>
        <v>45607.66667</v>
      </c>
      <c r="N219" s="1">
        <f>IFERROR(__xludf.DUMMYFUNCTION("""COMPUTED_VALUE"""),1.5068868E7)</f>
        <v>15068868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IFERROR(__xludf.DUMMYFUNCTION("""COMPUTED_VALUE"""),1268.04)</f>
        <v>1268.04</v>
      </c>
      <c r="D220" s="2">
        <f>IFERROR(__xludf.DUMMYFUNCTION("""COMPUTED_VALUE"""),45608.66666666667)</f>
        <v>45608.66667</v>
      </c>
      <c r="E220" s="1">
        <f>IFERROR(__xludf.DUMMYFUNCTION("""COMPUTED_VALUE"""),1272.42)</f>
        <v>1272.42</v>
      </c>
      <c r="G220" s="2">
        <f>IFERROR(__xludf.DUMMYFUNCTION("""COMPUTED_VALUE"""),45608.66666666667)</f>
        <v>45608.66667</v>
      </c>
      <c r="H220" s="1">
        <f>IFERROR(__xludf.DUMMYFUNCTION("""COMPUTED_VALUE"""),1246.19)</f>
        <v>1246.19</v>
      </c>
      <c r="J220" s="2">
        <f>IFERROR(__xludf.DUMMYFUNCTION("""COMPUTED_VALUE"""),45608.66666666667)</f>
        <v>45608.66667</v>
      </c>
      <c r="K220" s="1">
        <f>IFERROR(__xludf.DUMMYFUNCTION("""COMPUTED_VALUE"""),1251.53)</f>
        <v>1251.53</v>
      </c>
      <c r="M220" s="2">
        <f>IFERROR(__xludf.DUMMYFUNCTION("""COMPUTED_VALUE"""),45608.66666666667)</f>
        <v>45608.66667</v>
      </c>
      <c r="N220" s="1">
        <f>IFERROR(__xludf.DUMMYFUNCTION("""COMPUTED_VALUE"""),1.9399385E7)</f>
        <v>19399385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IFERROR(__xludf.DUMMYFUNCTION("""COMPUTED_VALUE"""),1252.24)</f>
        <v>1252.24</v>
      </c>
      <c r="D221" s="2">
        <f>IFERROR(__xludf.DUMMYFUNCTION("""COMPUTED_VALUE"""),45609.66666666667)</f>
        <v>45609.66667</v>
      </c>
      <c r="E221" s="1">
        <f>IFERROR(__xludf.DUMMYFUNCTION("""COMPUTED_VALUE"""),1257.28)</f>
        <v>1257.28</v>
      </c>
      <c r="G221" s="2">
        <f>IFERROR(__xludf.DUMMYFUNCTION("""COMPUTED_VALUE"""),45609.66666666667)</f>
        <v>45609.66667</v>
      </c>
      <c r="H221" s="1">
        <f>IFERROR(__xludf.DUMMYFUNCTION("""COMPUTED_VALUE"""),1239.58)</f>
        <v>1239.58</v>
      </c>
      <c r="J221" s="2">
        <f>IFERROR(__xludf.DUMMYFUNCTION("""COMPUTED_VALUE"""),45609.66666666667)</f>
        <v>45609.66667</v>
      </c>
      <c r="K221" s="1">
        <f>IFERROR(__xludf.DUMMYFUNCTION("""COMPUTED_VALUE"""),1242.49)</f>
        <v>1242.49</v>
      </c>
      <c r="M221" s="2">
        <f>IFERROR(__xludf.DUMMYFUNCTION("""COMPUTED_VALUE"""),45609.66666666667)</f>
        <v>45609.66667</v>
      </c>
      <c r="N221" s="1">
        <f>IFERROR(__xludf.DUMMYFUNCTION("""COMPUTED_VALUE"""),1.8407547E7)</f>
        <v>18407547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IFERROR(__xludf.DUMMYFUNCTION("""COMPUTED_VALUE"""),1248.3)</f>
        <v>1248.3</v>
      </c>
      <c r="D222" s="2">
        <f>IFERROR(__xludf.DUMMYFUNCTION("""COMPUTED_VALUE"""),45610.66666666667)</f>
        <v>45610.66667</v>
      </c>
      <c r="E222" s="1">
        <f>IFERROR(__xludf.DUMMYFUNCTION("""COMPUTED_VALUE"""),1250.38)</f>
        <v>1250.38</v>
      </c>
      <c r="G222" s="2">
        <f>IFERROR(__xludf.DUMMYFUNCTION("""COMPUTED_VALUE"""),45610.66666666667)</f>
        <v>45610.66667</v>
      </c>
      <c r="H222" s="1">
        <f>IFERROR(__xludf.DUMMYFUNCTION("""COMPUTED_VALUE"""),1228.2)</f>
        <v>1228.2</v>
      </c>
      <c r="J222" s="2">
        <f>IFERROR(__xludf.DUMMYFUNCTION("""COMPUTED_VALUE"""),45610.66666666667)</f>
        <v>45610.66667</v>
      </c>
      <c r="K222" s="1">
        <f>IFERROR(__xludf.DUMMYFUNCTION("""COMPUTED_VALUE"""),1230.41)</f>
        <v>1230.41</v>
      </c>
      <c r="M222" s="2">
        <f>IFERROR(__xludf.DUMMYFUNCTION("""COMPUTED_VALUE"""),45610.66666666667)</f>
        <v>45610.66667</v>
      </c>
      <c r="N222" s="1">
        <f>IFERROR(__xludf.DUMMYFUNCTION("""COMPUTED_VALUE"""),1.7243169E7)</f>
        <v>17243169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IFERROR(__xludf.DUMMYFUNCTION("""COMPUTED_VALUE"""),1220.55)</f>
        <v>1220.55</v>
      </c>
      <c r="D223" s="2">
        <f>IFERROR(__xludf.DUMMYFUNCTION("""COMPUTED_VALUE"""),45611.66666666667)</f>
        <v>45611.66667</v>
      </c>
      <c r="E223" s="1">
        <f>IFERROR(__xludf.DUMMYFUNCTION("""COMPUTED_VALUE"""),1221.81)</f>
        <v>1221.81</v>
      </c>
      <c r="G223" s="2">
        <f>IFERROR(__xludf.DUMMYFUNCTION("""COMPUTED_VALUE"""),45611.66666666667)</f>
        <v>45611.66667</v>
      </c>
      <c r="H223" s="1">
        <f>IFERROR(__xludf.DUMMYFUNCTION("""COMPUTED_VALUE"""),1197.63)</f>
        <v>1197.63</v>
      </c>
      <c r="J223" s="2">
        <f>IFERROR(__xludf.DUMMYFUNCTION("""COMPUTED_VALUE"""),45611.66666666667)</f>
        <v>45611.66667</v>
      </c>
      <c r="K223" s="1">
        <f>IFERROR(__xludf.DUMMYFUNCTION("""COMPUTED_VALUE"""),1202.37)</f>
        <v>1202.37</v>
      </c>
      <c r="M223" s="2">
        <f>IFERROR(__xludf.DUMMYFUNCTION("""COMPUTED_VALUE"""),45611.66666666667)</f>
        <v>45611.66667</v>
      </c>
      <c r="N223" s="1">
        <f>IFERROR(__xludf.DUMMYFUNCTION("""COMPUTED_VALUE"""),2.0485093E7)</f>
        <v>20485093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IFERROR(__xludf.DUMMYFUNCTION("""COMPUTED_VALUE"""),1203.61)</f>
        <v>1203.61</v>
      </c>
      <c r="D224" s="2">
        <f>IFERROR(__xludf.DUMMYFUNCTION("""COMPUTED_VALUE"""),45614.66666666667)</f>
        <v>45614.66667</v>
      </c>
      <c r="E224" s="1">
        <f>IFERROR(__xludf.DUMMYFUNCTION("""COMPUTED_VALUE"""),1205.51)</f>
        <v>1205.51</v>
      </c>
      <c r="G224" s="2">
        <f>IFERROR(__xludf.DUMMYFUNCTION("""COMPUTED_VALUE"""),45614.66666666667)</f>
        <v>45614.66667</v>
      </c>
      <c r="H224" s="1">
        <f>IFERROR(__xludf.DUMMYFUNCTION("""COMPUTED_VALUE"""),1191.11)</f>
        <v>1191.11</v>
      </c>
      <c r="J224" s="2">
        <f>IFERROR(__xludf.DUMMYFUNCTION("""COMPUTED_VALUE"""),45614.66666666667)</f>
        <v>45614.66667</v>
      </c>
      <c r="K224" s="1">
        <f>IFERROR(__xludf.DUMMYFUNCTION("""COMPUTED_VALUE"""),1196.7)</f>
        <v>1196.7</v>
      </c>
      <c r="M224" s="2">
        <f>IFERROR(__xludf.DUMMYFUNCTION("""COMPUTED_VALUE"""),45614.66666666667)</f>
        <v>45614.66667</v>
      </c>
      <c r="N224" s="1">
        <f>IFERROR(__xludf.DUMMYFUNCTION("""COMPUTED_VALUE"""),1.8768624E7)</f>
        <v>18768624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IFERROR(__xludf.DUMMYFUNCTION("""COMPUTED_VALUE"""),1188.61)</f>
        <v>1188.61</v>
      </c>
      <c r="D225" s="2">
        <f>IFERROR(__xludf.DUMMYFUNCTION("""COMPUTED_VALUE"""),45615.66666666667)</f>
        <v>45615.66667</v>
      </c>
      <c r="E225" s="1">
        <f>IFERROR(__xludf.DUMMYFUNCTION("""COMPUTED_VALUE"""),1213.67)</f>
        <v>1213.67</v>
      </c>
      <c r="G225" s="2">
        <f>IFERROR(__xludf.DUMMYFUNCTION("""COMPUTED_VALUE"""),45615.66666666667)</f>
        <v>45615.66667</v>
      </c>
      <c r="H225" s="1">
        <f>IFERROR(__xludf.DUMMYFUNCTION("""COMPUTED_VALUE"""),1182.37)</f>
        <v>1182.37</v>
      </c>
      <c r="J225" s="2">
        <f>IFERROR(__xludf.DUMMYFUNCTION("""COMPUTED_VALUE"""),45615.66666666667)</f>
        <v>45615.66667</v>
      </c>
      <c r="K225" s="1">
        <f>IFERROR(__xludf.DUMMYFUNCTION("""COMPUTED_VALUE"""),1212.85)</f>
        <v>1212.85</v>
      </c>
      <c r="M225" s="2">
        <f>IFERROR(__xludf.DUMMYFUNCTION("""COMPUTED_VALUE"""),45615.66666666667)</f>
        <v>45615.66667</v>
      </c>
      <c r="N225" s="1">
        <f>IFERROR(__xludf.DUMMYFUNCTION("""COMPUTED_VALUE"""),1.921553E7)</f>
        <v>19215530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IFERROR(__xludf.DUMMYFUNCTION("""COMPUTED_VALUE"""),1213.2)</f>
        <v>1213.2</v>
      </c>
      <c r="D226" s="2">
        <f>IFERROR(__xludf.DUMMYFUNCTION("""COMPUTED_VALUE"""),45616.66666666667)</f>
        <v>45616.66667</v>
      </c>
      <c r="E226" s="1">
        <f>IFERROR(__xludf.DUMMYFUNCTION("""COMPUTED_VALUE"""),1227.46)</f>
        <v>1227.46</v>
      </c>
      <c r="G226" s="2">
        <f>IFERROR(__xludf.DUMMYFUNCTION("""COMPUTED_VALUE"""),45616.66666666667)</f>
        <v>45616.66667</v>
      </c>
      <c r="H226" s="1">
        <f>IFERROR(__xludf.DUMMYFUNCTION("""COMPUTED_VALUE"""),1208.71)</f>
        <v>1208.71</v>
      </c>
      <c r="J226" s="2">
        <f>IFERROR(__xludf.DUMMYFUNCTION("""COMPUTED_VALUE"""),45616.66666666667)</f>
        <v>45616.66667</v>
      </c>
      <c r="K226" s="1">
        <f>IFERROR(__xludf.DUMMYFUNCTION("""COMPUTED_VALUE"""),1226.46)</f>
        <v>1226.46</v>
      </c>
      <c r="M226" s="2">
        <f>IFERROR(__xludf.DUMMYFUNCTION("""COMPUTED_VALUE"""),45616.66666666667)</f>
        <v>45616.66667</v>
      </c>
      <c r="N226" s="1">
        <f>IFERROR(__xludf.DUMMYFUNCTION("""COMPUTED_VALUE"""),1.7480002E7)</f>
        <v>17480002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IFERROR(__xludf.DUMMYFUNCTION("""COMPUTED_VALUE"""),1229.64)</f>
        <v>1229.64</v>
      </c>
      <c r="D227" s="2">
        <f>IFERROR(__xludf.DUMMYFUNCTION("""COMPUTED_VALUE"""),45617.66666666667)</f>
        <v>45617.66667</v>
      </c>
      <c r="E227" s="1">
        <f>IFERROR(__xludf.DUMMYFUNCTION("""COMPUTED_VALUE"""),1260.6)</f>
        <v>1260.6</v>
      </c>
      <c r="G227" s="2">
        <f>IFERROR(__xludf.DUMMYFUNCTION("""COMPUTED_VALUE"""),45617.66666666667)</f>
        <v>45617.66667</v>
      </c>
      <c r="H227" s="1">
        <f>IFERROR(__xludf.DUMMYFUNCTION("""COMPUTED_VALUE"""),1229.64)</f>
        <v>1229.64</v>
      </c>
      <c r="J227" s="2">
        <f>IFERROR(__xludf.DUMMYFUNCTION("""COMPUTED_VALUE"""),45617.66666666667)</f>
        <v>45617.66667</v>
      </c>
      <c r="K227" s="1">
        <f>IFERROR(__xludf.DUMMYFUNCTION("""COMPUTED_VALUE"""),1255.1)</f>
        <v>1255.1</v>
      </c>
      <c r="M227" s="2">
        <f>IFERROR(__xludf.DUMMYFUNCTION("""COMPUTED_VALUE"""),45617.66666666667)</f>
        <v>45617.66667</v>
      </c>
      <c r="N227" s="1">
        <f>IFERROR(__xludf.DUMMYFUNCTION("""COMPUTED_VALUE"""),1.9959044E7)</f>
        <v>19959044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IFERROR(__xludf.DUMMYFUNCTION("""COMPUTED_VALUE"""),1257.71)</f>
        <v>1257.71</v>
      </c>
      <c r="D228" s="2">
        <f>IFERROR(__xludf.DUMMYFUNCTION("""COMPUTED_VALUE"""),45618.66666666667)</f>
        <v>45618.66667</v>
      </c>
      <c r="E228" s="1">
        <f>IFERROR(__xludf.DUMMYFUNCTION("""COMPUTED_VALUE"""),1270.92)</f>
        <v>1270.92</v>
      </c>
      <c r="G228" s="2">
        <f>IFERROR(__xludf.DUMMYFUNCTION("""COMPUTED_VALUE"""),45618.66666666667)</f>
        <v>45618.66667</v>
      </c>
      <c r="H228" s="1">
        <f>IFERROR(__xludf.DUMMYFUNCTION("""COMPUTED_VALUE"""),1256.87)</f>
        <v>1256.87</v>
      </c>
      <c r="J228" s="2">
        <f>IFERROR(__xludf.DUMMYFUNCTION("""COMPUTED_VALUE"""),45618.66666666667)</f>
        <v>45618.66667</v>
      </c>
      <c r="K228" s="1">
        <f>IFERROR(__xludf.DUMMYFUNCTION("""COMPUTED_VALUE"""),1269.74)</f>
        <v>1269.74</v>
      </c>
      <c r="M228" s="2">
        <f>IFERROR(__xludf.DUMMYFUNCTION("""COMPUTED_VALUE"""),45618.66666666667)</f>
        <v>45618.66667</v>
      </c>
      <c r="N228" s="1">
        <f>IFERROR(__xludf.DUMMYFUNCTION("""COMPUTED_VALUE"""),1.6555579E7)</f>
        <v>16555579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IFERROR(__xludf.DUMMYFUNCTION("""COMPUTED_VALUE"""),1274.18)</f>
        <v>1274.18</v>
      </c>
      <c r="D229" s="2">
        <f>IFERROR(__xludf.DUMMYFUNCTION("""COMPUTED_VALUE"""),45621.66666666667)</f>
        <v>45621.66667</v>
      </c>
      <c r="E229" s="1">
        <f>IFERROR(__xludf.DUMMYFUNCTION("""COMPUTED_VALUE"""),1281.06)</f>
        <v>1281.06</v>
      </c>
      <c r="G229" s="2">
        <f>IFERROR(__xludf.DUMMYFUNCTION("""COMPUTED_VALUE"""),45621.66666666667)</f>
        <v>45621.66667</v>
      </c>
      <c r="H229" s="1">
        <f>IFERROR(__xludf.DUMMYFUNCTION("""COMPUTED_VALUE"""),1261.84)</f>
        <v>1261.84</v>
      </c>
      <c r="J229" s="2">
        <f>IFERROR(__xludf.DUMMYFUNCTION("""COMPUTED_VALUE"""),45621.66666666667)</f>
        <v>45621.66667</v>
      </c>
      <c r="K229" s="1">
        <f>IFERROR(__xludf.DUMMYFUNCTION("""COMPUTED_VALUE"""),1262.59)</f>
        <v>1262.59</v>
      </c>
      <c r="M229" s="2">
        <f>IFERROR(__xludf.DUMMYFUNCTION("""COMPUTED_VALUE"""),45621.66666666667)</f>
        <v>45621.66667</v>
      </c>
      <c r="N229" s="1">
        <f>IFERROR(__xludf.DUMMYFUNCTION("""COMPUTED_VALUE"""),3.5190604E7)</f>
        <v>35190604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IFERROR(__xludf.DUMMYFUNCTION("""COMPUTED_VALUE"""),1264.8)</f>
        <v>1264.8</v>
      </c>
      <c r="D230" s="2">
        <f>IFERROR(__xludf.DUMMYFUNCTION("""COMPUTED_VALUE"""),45622.66666666667)</f>
        <v>45622.66667</v>
      </c>
      <c r="E230" s="1">
        <f>IFERROR(__xludf.DUMMYFUNCTION("""COMPUTED_VALUE"""),1267.46)</f>
        <v>1267.46</v>
      </c>
      <c r="G230" s="2">
        <f>IFERROR(__xludf.DUMMYFUNCTION("""COMPUTED_VALUE"""),45622.66666666667)</f>
        <v>45622.66667</v>
      </c>
      <c r="H230" s="1">
        <f>IFERROR(__xludf.DUMMYFUNCTION("""COMPUTED_VALUE"""),1256.93)</f>
        <v>1256.93</v>
      </c>
      <c r="J230" s="2">
        <f>IFERROR(__xludf.DUMMYFUNCTION("""COMPUTED_VALUE"""),45622.66666666667)</f>
        <v>45622.66667</v>
      </c>
      <c r="K230" s="1">
        <f>IFERROR(__xludf.DUMMYFUNCTION("""COMPUTED_VALUE"""),1260.93)</f>
        <v>1260.93</v>
      </c>
      <c r="M230" s="2">
        <f>IFERROR(__xludf.DUMMYFUNCTION("""COMPUTED_VALUE"""),45622.66666666667)</f>
        <v>45622.66667</v>
      </c>
      <c r="N230" s="1">
        <f>IFERROR(__xludf.DUMMYFUNCTION("""COMPUTED_VALUE"""),1.6891643E7)</f>
        <v>16891643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IFERROR(__xludf.DUMMYFUNCTION("""COMPUTED_VALUE"""),1260.56)</f>
        <v>1260.56</v>
      </c>
      <c r="D231" s="2">
        <f>IFERROR(__xludf.DUMMYFUNCTION("""COMPUTED_VALUE"""),45623.66666666667)</f>
        <v>45623.66667</v>
      </c>
      <c r="E231" s="1">
        <f>IFERROR(__xludf.DUMMYFUNCTION("""COMPUTED_VALUE"""),1263.75)</f>
        <v>1263.75</v>
      </c>
      <c r="G231" s="2">
        <f>IFERROR(__xludf.DUMMYFUNCTION("""COMPUTED_VALUE"""),45623.66666666667)</f>
        <v>45623.66667</v>
      </c>
      <c r="H231" s="1">
        <f>IFERROR(__xludf.DUMMYFUNCTION("""COMPUTED_VALUE"""),1248.19)</f>
        <v>1248.19</v>
      </c>
      <c r="J231" s="2">
        <f>IFERROR(__xludf.DUMMYFUNCTION("""COMPUTED_VALUE"""),45623.66666666667)</f>
        <v>45623.66667</v>
      </c>
      <c r="K231" s="1">
        <f>IFERROR(__xludf.DUMMYFUNCTION("""COMPUTED_VALUE"""),1255.86)</f>
        <v>1255.86</v>
      </c>
      <c r="M231" s="2">
        <f>IFERROR(__xludf.DUMMYFUNCTION("""COMPUTED_VALUE"""),45623.66666666667)</f>
        <v>45623.66667</v>
      </c>
      <c r="N231" s="1">
        <f>IFERROR(__xludf.DUMMYFUNCTION("""COMPUTED_VALUE"""),1.4222814E7)</f>
        <v>14222814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IFERROR(__xludf.DUMMYFUNCTION("""COMPUTED_VALUE"""),1259.01)</f>
        <v>1259.01</v>
      </c>
      <c r="D232" s="2">
        <f>IFERROR(__xludf.DUMMYFUNCTION("""COMPUTED_VALUE"""),45625.54166666667)</f>
        <v>45625.54167</v>
      </c>
      <c r="E232" s="1">
        <f>IFERROR(__xludf.DUMMYFUNCTION("""COMPUTED_VALUE"""),1267.65)</f>
        <v>1267.65</v>
      </c>
      <c r="G232" s="2">
        <f>IFERROR(__xludf.DUMMYFUNCTION("""COMPUTED_VALUE"""),45625.54166666667)</f>
        <v>45625.54167</v>
      </c>
      <c r="H232" s="1">
        <f>IFERROR(__xludf.DUMMYFUNCTION("""COMPUTED_VALUE"""),1258.83)</f>
        <v>1258.83</v>
      </c>
      <c r="J232" s="2">
        <f>IFERROR(__xludf.DUMMYFUNCTION("""COMPUTED_VALUE"""),45625.54166666667)</f>
        <v>45625.54167</v>
      </c>
      <c r="K232" s="1">
        <f>IFERROR(__xludf.DUMMYFUNCTION("""COMPUTED_VALUE"""),1261.51)</f>
        <v>1261.51</v>
      </c>
      <c r="M232" s="2">
        <f>IFERROR(__xludf.DUMMYFUNCTION("""COMPUTED_VALUE"""),45625.54166666667)</f>
        <v>45625.54167</v>
      </c>
      <c r="N232" s="1">
        <f>IFERROR(__xludf.DUMMYFUNCTION("""COMPUTED_VALUE"""),1.0188823E7)</f>
        <v>10188823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IFERROR(__xludf.DUMMYFUNCTION("""COMPUTED_VALUE"""),1262.57)</f>
        <v>1262.57</v>
      </c>
      <c r="D233" s="2">
        <f>IFERROR(__xludf.DUMMYFUNCTION("""COMPUTED_VALUE"""),45628.66666666667)</f>
        <v>45628.66667</v>
      </c>
      <c r="E233" s="1">
        <f>IFERROR(__xludf.DUMMYFUNCTION("""COMPUTED_VALUE"""),1276.33)</f>
        <v>1276.33</v>
      </c>
      <c r="G233" s="2">
        <f>IFERROR(__xludf.DUMMYFUNCTION("""COMPUTED_VALUE"""),45628.66666666667)</f>
        <v>45628.66667</v>
      </c>
      <c r="H233" s="1">
        <f>IFERROR(__xludf.DUMMYFUNCTION("""COMPUTED_VALUE"""),1261.21)</f>
        <v>1261.21</v>
      </c>
      <c r="J233" s="2">
        <f>IFERROR(__xludf.DUMMYFUNCTION("""COMPUTED_VALUE"""),45628.66666666667)</f>
        <v>45628.66667</v>
      </c>
      <c r="K233" s="1">
        <f>IFERROR(__xludf.DUMMYFUNCTION("""COMPUTED_VALUE"""),1270.04)</f>
        <v>1270.04</v>
      </c>
      <c r="M233" s="2">
        <f>IFERROR(__xludf.DUMMYFUNCTION("""COMPUTED_VALUE"""),45628.66666666667)</f>
        <v>45628.66667</v>
      </c>
      <c r="N233" s="1">
        <f>IFERROR(__xludf.DUMMYFUNCTION("""COMPUTED_VALUE"""),1.670693E7)</f>
        <v>16706930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IFERROR(__xludf.DUMMYFUNCTION("""COMPUTED_VALUE"""),1268.0)</f>
        <v>1268</v>
      </c>
      <c r="D234" s="2">
        <f>IFERROR(__xludf.DUMMYFUNCTION("""COMPUTED_VALUE"""),45629.66666666667)</f>
        <v>45629.66667</v>
      </c>
      <c r="E234" s="1">
        <f>IFERROR(__xludf.DUMMYFUNCTION("""COMPUTED_VALUE"""),1271.14)</f>
        <v>1271.14</v>
      </c>
      <c r="G234" s="2">
        <f>IFERROR(__xludf.DUMMYFUNCTION("""COMPUTED_VALUE"""),45629.66666666667)</f>
        <v>45629.66667</v>
      </c>
      <c r="H234" s="1">
        <f>IFERROR(__xludf.DUMMYFUNCTION("""COMPUTED_VALUE"""),1262.4)</f>
        <v>1262.4</v>
      </c>
      <c r="J234" s="2">
        <f>IFERROR(__xludf.DUMMYFUNCTION("""COMPUTED_VALUE"""),45629.66666666667)</f>
        <v>45629.66667</v>
      </c>
      <c r="K234" s="1">
        <f>IFERROR(__xludf.DUMMYFUNCTION("""COMPUTED_VALUE"""),1269.74)</f>
        <v>1269.74</v>
      </c>
      <c r="M234" s="2">
        <f>IFERROR(__xludf.DUMMYFUNCTION("""COMPUTED_VALUE"""),45629.66666666667)</f>
        <v>45629.66667</v>
      </c>
      <c r="N234" s="1">
        <f>IFERROR(__xludf.DUMMYFUNCTION("""COMPUTED_VALUE"""),1.3190872E7)</f>
        <v>13190872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IFERROR(__xludf.DUMMYFUNCTION("""COMPUTED_VALUE"""),1276.25)</f>
        <v>1276.25</v>
      </c>
      <c r="D235" s="2">
        <f>IFERROR(__xludf.DUMMYFUNCTION("""COMPUTED_VALUE"""),45630.66666666667)</f>
        <v>45630.66667</v>
      </c>
      <c r="E235" s="1">
        <f>IFERROR(__xludf.DUMMYFUNCTION("""COMPUTED_VALUE"""),1288.18)</f>
        <v>1288.18</v>
      </c>
      <c r="G235" s="2">
        <f>IFERROR(__xludf.DUMMYFUNCTION("""COMPUTED_VALUE"""),45630.66666666667)</f>
        <v>45630.66667</v>
      </c>
      <c r="H235" s="1">
        <f>IFERROR(__xludf.DUMMYFUNCTION("""COMPUTED_VALUE"""),1276.24)</f>
        <v>1276.24</v>
      </c>
      <c r="J235" s="2">
        <f>IFERROR(__xludf.DUMMYFUNCTION("""COMPUTED_VALUE"""),45630.66666666667)</f>
        <v>45630.66667</v>
      </c>
      <c r="K235" s="1">
        <f>IFERROR(__xludf.DUMMYFUNCTION("""COMPUTED_VALUE"""),1284.89)</f>
        <v>1284.89</v>
      </c>
      <c r="M235" s="2">
        <f>IFERROR(__xludf.DUMMYFUNCTION("""COMPUTED_VALUE"""),45630.66666666667)</f>
        <v>45630.66667</v>
      </c>
      <c r="N235" s="1">
        <f>IFERROR(__xludf.DUMMYFUNCTION("""COMPUTED_VALUE"""),1.4391497E7)</f>
        <v>14391497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IFERROR(__xludf.DUMMYFUNCTION("""COMPUTED_VALUE"""),1283.86)</f>
        <v>1283.86</v>
      </c>
      <c r="D236" s="2">
        <f>IFERROR(__xludf.DUMMYFUNCTION("""COMPUTED_VALUE"""),45631.66666666667)</f>
        <v>45631.66667</v>
      </c>
      <c r="E236" s="1">
        <f>IFERROR(__xludf.DUMMYFUNCTION("""COMPUTED_VALUE"""),1287.96)</f>
        <v>1287.96</v>
      </c>
      <c r="G236" s="2">
        <f>IFERROR(__xludf.DUMMYFUNCTION("""COMPUTED_VALUE"""),45631.66666666667)</f>
        <v>45631.66667</v>
      </c>
      <c r="H236" s="1">
        <f>IFERROR(__xludf.DUMMYFUNCTION("""COMPUTED_VALUE"""),1277.36)</f>
        <v>1277.36</v>
      </c>
      <c r="J236" s="2">
        <f>IFERROR(__xludf.DUMMYFUNCTION("""COMPUTED_VALUE"""),45631.66666666667)</f>
        <v>45631.66667</v>
      </c>
      <c r="K236" s="1">
        <f>IFERROR(__xludf.DUMMYFUNCTION("""COMPUTED_VALUE"""),1278.09)</f>
        <v>1278.09</v>
      </c>
      <c r="M236" s="2">
        <f>IFERROR(__xludf.DUMMYFUNCTION("""COMPUTED_VALUE"""),45631.66666666667)</f>
        <v>45631.66667</v>
      </c>
      <c r="N236" s="1">
        <f>IFERROR(__xludf.DUMMYFUNCTION("""COMPUTED_VALUE"""),1.8791758E7)</f>
        <v>18791758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IFERROR(__xludf.DUMMYFUNCTION("""COMPUTED_VALUE"""),1279.24)</f>
        <v>1279.24</v>
      </c>
      <c r="D237" s="2">
        <f>IFERROR(__xludf.DUMMYFUNCTION("""COMPUTED_VALUE"""),45632.66666666667)</f>
        <v>45632.66667</v>
      </c>
      <c r="E237" s="1">
        <f>IFERROR(__xludf.DUMMYFUNCTION("""COMPUTED_VALUE"""),1288.0)</f>
        <v>1288</v>
      </c>
      <c r="G237" s="2">
        <f>IFERROR(__xludf.DUMMYFUNCTION("""COMPUTED_VALUE"""),45632.66666666667)</f>
        <v>45632.66667</v>
      </c>
      <c r="H237" s="1">
        <f>IFERROR(__xludf.DUMMYFUNCTION("""COMPUTED_VALUE"""),1277.22)</f>
        <v>1277.22</v>
      </c>
      <c r="J237" s="2">
        <f>IFERROR(__xludf.DUMMYFUNCTION("""COMPUTED_VALUE"""),45632.66666666667)</f>
        <v>45632.66667</v>
      </c>
      <c r="K237" s="1">
        <f>IFERROR(__xludf.DUMMYFUNCTION("""COMPUTED_VALUE"""),1280.39)</f>
        <v>1280.39</v>
      </c>
      <c r="M237" s="2">
        <f>IFERROR(__xludf.DUMMYFUNCTION("""COMPUTED_VALUE"""),45632.66666666667)</f>
        <v>45632.66667</v>
      </c>
      <c r="N237" s="1">
        <f>IFERROR(__xludf.DUMMYFUNCTION("""COMPUTED_VALUE"""),1.575288E7)</f>
        <v>15752880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IFERROR(__xludf.DUMMYFUNCTION("""COMPUTED_VALUE"""),1280.52)</f>
        <v>1280.52</v>
      </c>
      <c r="D238" s="2">
        <f>IFERROR(__xludf.DUMMYFUNCTION("""COMPUTED_VALUE"""),45635.66666666667)</f>
        <v>45635.66667</v>
      </c>
      <c r="E238" s="1">
        <f>IFERROR(__xludf.DUMMYFUNCTION("""COMPUTED_VALUE"""),1284.78)</f>
        <v>1284.78</v>
      </c>
      <c r="G238" s="2">
        <f>IFERROR(__xludf.DUMMYFUNCTION("""COMPUTED_VALUE"""),45635.66666666667)</f>
        <v>45635.66667</v>
      </c>
      <c r="H238" s="1">
        <f>IFERROR(__xludf.DUMMYFUNCTION("""COMPUTED_VALUE"""),1268.29)</f>
        <v>1268.29</v>
      </c>
      <c r="J238" s="2">
        <f>IFERROR(__xludf.DUMMYFUNCTION("""COMPUTED_VALUE"""),45635.66666666667)</f>
        <v>45635.66667</v>
      </c>
      <c r="K238" s="1">
        <f>IFERROR(__xludf.DUMMYFUNCTION("""COMPUTED_VALUE"""),1270.29)</f>
        <v>1270.29</v>
      </c>
      <c r="M238" s="2">
        <f>IFERROR(__xludf.DUMMYFUNCTION("""COMPUTED_VALUE"""),45635.66666666667)</f>
        <v>45635.66667</v>
      </c>
      <c r="N238" s="1">
        <f>IFERROR(__xludf.DUMMYFUNCTION("""COMPUTED_VALUE"""),1.8389179E7)</f>
        <v>18389179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IFERROR(__xludf.DUMMYFUNCTION("""COMPUTED_VALUE"""),1270.95)</f>
        <v>1270.95</v>
      </c>
      <c r="D239" s="2">
        <f>IFERROR(__xludf.DUMMYFUNCTION("""COMPUTED_VALUE"""),45636.66666666667)</f>
        <v>45636.66667</v>
      </c>
      <c r="E239" s="1">
        <f>IFERROR(__xludf.DUMMYFUNCTION("""COMPUTED_VALUE"""),1270.95)</f>
        <v>1270.95</v>
      </c>
      <c r="G239" s="2">
        <f>IFERROR(__xludf.DUMMYFUNCTION("""COMPUTED_VALUE"""),45636.66666666667)</f>
        <v>45636.66667</v>
      </c>
      <c r="H239" s="1">
        <f>IFERROR(__xludf.DUMMYFUNCTION("""COMPUTED_VALUE"""),1252.65)</f>
        <v>1252.65</v>
      </c>
      <c r="J239" s="2">
        <f>IFERROR(__xludf.DUMMYFUNCTION("""COMPUTED_VALUE"""),45636.66666666667)</f>
        <v>45636.66667</v>
      </c>
      <c r="K239" s="1">
        <f>IFERROR(__xludf.DUMMYFUNCTION("""COMPUTED_VALUE"""),1253.84)</f>
        <v>1253.84</v>
      </c>
      <c r="M239" s="2">
        <f>IFERROR(__xludf.DUMMYFUNCTION("""COMPUTED_VALUE"""),45636.66666666667)</f>
        <v>45636.66667</v>
      </c>
      <c r="N239" s="1">
        <f>IFERROR(__xludf.DUMMYFUNCTION("""COMPUTED_VALUE"""),2.2609487E7)</f>
        <v>22609487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IFERROR(__xludf.DUMMYFUNCTION("""COMPUTED_VALUE"""),1262.53)</f>
        <v>1262.53</v>
      </c>
      <c r="D240" s="2">
        <f>IFERROR(__xludf.DUMMYFUNCTION("""COMPUTED_VALUE"""),45637.66666666667)</f>
        <v>45637.66667</v>
      </c>
      <c r="E240" s="1">
        <f>IFERROR(__xludf.DUMMYFUNCTION("""COMPUTED_VALUE"""),1264.97)</f>
        <v>1264.97</v>
      </c>
      <c r="G240" s="2">
        <f>IFERROR(__xludf.DUMMYFUNCTION("""COMPUTED_VALUE"""),45637.66666666667)</f>
        <v>45637.66667</v>
      </c>
      <c r="H240" s="1">
        <f>IFERROR(__xludf.DUMMYFUNCTION("""COMPUTED_VALUE"""),1255.0)</f>
        <v>1255</v>
      </c>
      <c r="J240" s="2">
        <f>IFERROR(__xludf.DUMMYFUNCTION("""COMPUTED_VALUE"""),45637.66666666667)</f>
        <v>45637.66667</v>
      </c>
      <c r="K240" s="1">
        <f>IFERROR(__xludf.DUMMYFUNCTION("""COMPUTED_VALUE"""),1259.05)</f>
        <v>1259.05</v>
      </c>
      <c r="M240" s="2">
        <f>IFERROR(__xludf.DUMMYFUNCTION("""COMPUTED_VALUE"""),45637.66666666667)</f>
        <v>45637.66667</v>
      </c>
      <c r="N240" s="1">
        <f>IFERROR(__xludf.DUMMYFUNCTION("""COMPUTED_VALUE"""),1.5001429E7)</f>
        <v>15001429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IFERROR(__xludf.DUMMYFUNCTION("""COMPUTED_VALUE"""),1255.52)</f>
        <v>1255.52</v>
      </c>
      <c r="D241" s="2">
        <f>IFERROR(__xludf.DUMMYFUNCTION("""COMPUTED_VALUE"""),45638.66666666667)</f>
        <v>45638.66667</v>
      </c>
      <c r="E241" s="1">
        <f>IFERROR(__xludf.DUMMYFUNCTION("""COMPUTED_VALUE"""),1271.38)</f>
        <v>1271.38</v>
      </c>
      <c r="G241" s="2">
        <f>IFERROR(__xludf.DUMMYFUNCTION("""COMPUTED_VALUE"""),45638.66666666667)</f>
        <v>45638.66667</v>
      </c>
      <c r="H241" s="1">
        <f>IFERROR(__xludf.DUMMYFUNCTION("""COMPUTED_VALUE"""),1255.2)</f>
        <v>1255.2</v>
      </c>
      <c r="J241" s="2">
        <f>IFERROR(__xludf.DUMMYFUNCTION("""COMPUTED_VALUE"""),45638.66666666667)</f>
        <v>45638.66667</v>
      </c>
      <c r="K241" s="1">
        <f>IFERROR(__xludf.DUMMYFUNCTION("""COMPUTED_VALUE"""),1267.13)</f>
        <v>1267.13</v>
      </c>
      <c r="M241" s="2">
        <f>IFERROR(__xludf.DUMMYFUNCTION("""COMPUTED_VALUE"""),45638.66666666667)</f>
        <v>45638.66667</v>
      </c>
      <c r="N241" s="1">
        <f>IFERROR(__xludf.DUMMYFUNCTION("""COMPUTED_VALUE"""),1.6804294E7)</f>
        <v>16804294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IFERROR(__xludf.DUMMYFUNCTION("""COMPUTED_VALUE"""),1268.47)</f>
        <v>1268.47</v>
      </c>
      <c r="D242" s="2">
        <f>IFERROR(__xludf.DUMMYFUNCTION("""COMPUTED_VALUE"""),45639.66666666667)</f>
        <v>45639.66667</v>
      </c>
      <c r="E242" s="1">
        <f>IFERROR(__xludf.DUMMYFUNCTION("""COMPUTED_VALUE"""),1277.74)</f>
        <v>1277.74</v>
      </c>
      <c r="G242" s="2">
        <f>IFERROR(__xludf.DUMMYFUNCTION("""COMPUTED_VALUE"""),45639.66666666667)</f>
        <v>45639.66667</v>
      </c>
      <c r="H242" s="1">
        <f>IFERROR(__xludf.DUMMYFUNCTION("""COMPUTED_VALUE"""),1255.3)</f>
        <v>1255.3</v>
      </c>
      <c r="J242" s="2">
        <f>IFERROR(__xludf.DUMMYFUNCTION("""COMPUTED_VALUE"""),45639.66666666667)</f>
        <v>45639.66667</v>
      </c>
      <c r="K242" s="1">
        <f>IFERROR(__xludf.DUMMYFUNCTION("""COMPUTED_VALUE"""),1261.06)</f>
        <v>1261.06</v>
      </c>
      <c r="M242" s="2">
        <f>IFERROR(__xludf.DUMMYFUNCTION("""COMPUTED_VALUE"""),45639.66666666667)</f>
        <v>45639.66667</v>
      </c>
      <c r="N242" s="1">
        <f>IFERROR(__xludf.DUMMYFUNCTION("""COMPUTED_VALUE"""),1.603041E7)</f>
        <v>16030410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IFERROR(__xludf.DUMMYFUNCTION("""COMPUTED_VALUE"""),1265.03)</f>
        <v>1265.03</v>
      </c>
      <c r="D243" s="2">
        <f>IFERROR(__xludf.DUMMYFUNCTION("""COMPUTED_VALUE"""),45642.66666666667)</f>
        <v>45642.66667</v>
      </c>
      <c r="E243" s="1">
        <f>IFERROR(__xludf.DUMMYFUNCTION("""COMPUTED_VALUE"""),1286.27)</f>
        <v>1286.27</v>
      </c>
      <c r="G243" s="2">
        <f>IFERROR(__xludf.DUMMYFUNCTION("""COMPUTED_VALUE"""),45642.66666666667)</f>
        <v>45642.66667</v>
      </c>
      <c r="H243" s="1">
        <f>IFERROR(__xludf.DUMMYFUNCTION("""COMPUTED_VALUE"""),1265.03)</f>
        <v>1265.03</v>
      </c>
      <c r="J243" s="2">
        <f>IFERROR(__xludf.DUMMYFUNCTION("""COMPUTED_VALUE"""),45642.66666666667)</f>
        <v>45642.66667</v>
      </c>
      <c r="K243" s="1">
        <f>IFERROR(__xludf.DUMMYFUNCTION("""COMPUTED_VALUE"""),1278.69)</f>
        <v>1278.69</v>
      </c>
      <c r="M243" s="2">
        <f>IFERROR(__xludf.DUMMYFUNCTION("""COMPUTED_VALUE"""),45642.66666666667)</f>
        <v>45642.66667</v>
      </c>
      <c r="N243" s="1">
        <f>IFERROR(__xludf.DUMMYFUNCTION("""COMPUTED_VALUE"""),2.3032612E7)</f>
        <v>23032612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IFERROR(__xludf.DUMMYFUNCTION("""COMPUTED_VALUE"""),1273.52)</f>
        <v>1273.52</v>
      </c>
      <c r="D244" s="2">
        <f>IFERROR(__xludf.DUMMYFUNCTION("""COMPUTED_VALUE"""),45643.66666666667)</f>
        <v>45643.66667</v>
      </c>
      <c r="E244" s="1">
        <f>IFERROR(__xludf.DUMMYFUNCTION("""COMPUTED_VALUE"""),1274.23)</f>
        <v>1274.23</v>
      </c>
      <c r="G244" s="2">
        <f>IFERROR(__xludf.DUMMYFUNCTION("""COMPUTED_VALUE"""),45643.66666666667)</f>
        <v>45643.66667</v>
      </c>
      <c r="H244" s="1">
        <f>IFERROR(__xludf.DUMMYFUNCTION("""COMPUTED_VALUE"""),1253.01)</f>
        <v>1253.01</v>
      </c>
      <c r="J244" s="2">
        <f>IFERROR(__xludf.DUMMYFUNCTION("""COMPUTED_VALUE"""),45643.66666666667)</f>
        <v>45643.66667</v>
      </c>
      <c r="K244" s="1">
        <f>IFERROR(__xludf.DUMMYFUNCTION("""COMPUTED_VALUE"""),1254.29)</f>
        <v>1254.29</v>
      </c>
      <c r="M244" s="2">
        <f>IFERROR(__xludf.DUMMYFUNCTION("""COMPUTED_VALUE"""),45643.66666666667)</f>
        <v>45643.66667</v>
      </c>
      <c r="N244" s="1">
        <f>IFERROR(__xludf.DUMMYFUNCTION("""COMPUTED_VALUE"""),1.9863657E7)</f>
        <v>19863657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IFERROR(__xludf.DUMMYFUNCTION("""COMPUTED_VALUE"""),1258.42)</f>
        <v>1258.42</v>
      </c>
      <c r="D245" s="2">
        <f>IFERROR(__xludf.DUMMYFUNCTION("""COMPUTED_VALUE"""),45644.66666666667)</f>
        <v>45644.66667</v>
      </c>
      <c r="E245" s="1">
        <f>IFERROR(__xludf.DUMMYFUNCTION("""COMPUTED_VALUE"""),1260.59)</f>
        <v>1260.59</v>
      </c>
      <c r="G245" s="2">
        <f>IFERROR(__xludf.DUMMYFUNCTION("""COMPUTED_VALUE"""),45644.66666666667)</f>
        <v>45644.66667</v>
      </c>
      <c r="H245" s="1">
        <f>IFERROR(__xludf.DUMMYFUNCTION("""COMPUTED_VALUE"""),1199.21)</f>
        <v>1199.21</v>
      </c>
      <c r="J245" s="2">
        <f>IFERROR(__xludf.DUMMYFUNCTION("""COMPUTED_VALUE"""),45644.66666666667)</f>
        <v>45644.66667</v>
      </c>
      <c r="K245" s="1">
        <f>IFERROR(__xludf.DUMMYFUNCTION("""COMPUTED_VALUE"""),1203.27)</f>
        <v>1203.27</v>
      </c>
      <c r="M245" s="2">
        <f>IFERROR(__xludf.DUMMYFUNCTION("""COMPUTED_VALUE"""),45644.66666666667)</f>
        <v>45644.66667</v>
      </c>
      <c r="N245" s="1">
        <f>IFERROR(__xludf.DUMMYFUNCTION("""COMPUTED_VALUE"""),2.4512009E7)</f>
        <v>24512009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IFERROR(__xludf.DUMMYFUNCTION("""COMPUTED_VALUE"""),1211.96)</f>
        <v>1211.96</v>
      </c>
      <c r="D246" s="2">
        <f>IFERROR(__xludf.DUMMYFUNCTION("""COMPUTED_VALUE"""),45645.66666666667)</f>
        <v>45645.66667</v>
      </c>
      <c r="E246" s="1">
        <f>IFERROR(__xludf.DUMMYFUNCTION("""COMPUTED_VALUE"""),1220.67)</f>
        <v>1220.67</v>
      </c>
      <c r="G246" s="2">
        <f>IFERROR(__xludf.DUMMYFUNCTION("""COMPUTED_VALUE"""),45645.66666666667)</f>
        <v>45645.66667</v>
      </c>
      <c r="H246" s="1">
        <f>IFERROR(__xludf.DUMMYFUNCTION("""COMPUTED_VALUE"""),1201.84)</f>
        <v>1201.84</v>
      </c>
      <c r="J246" s="2">
        <f>IFERROR(__xludf.DUMMYFUNCTION("""COMPUTED_VALUE"""),45645.66666666667)</f>
        <v>45645.66667</v>
      </c>
      <c r="K246" s="1">
        <f>IFERROR(__xludf.DUMMYFUNCTION("""COMPUTED_VALUE"""),1205.49)</f>
        <v>1205.49</v>
      </c>
      <c r="M246" s="2">
        <f>IFERROR(__xludf.DUMMYFUNCTION("""COMPUTED_VALUE"""),45645.66666666667)</f>
        <v>45645.66667</v>
      </c>
      <c r="N246" s="1">
        <f>IFERROR(__xludf.DUMMYFUNCTION("""COMPUTED_VALUE"""),2.3648023E7)</f>
        <v>23648023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IFERROR(__xludf.DUMMYFUNCTION("""COMPUTED_VALUE"""),1204.2)</f>
        <v>1204.2</v>
      </c>
      <c r="D247" s="2">
        <f>IFERROR(__xludf.DUMMYFUNCTION("""COMPUTED_VALUE"""),45646.66666666667)</f>
        <v>45646.66667</v>
      </c>
      <c r="E247" s="1">
        <f>IFERROR(__xludf.DUMMYFUNCTION("""COMPUTED_VALUE"""),1223.61)</f>
        <v>1223.61</v>
      </c>
      <c r="G247" s="2">
        <f>IFERROR(__xludf.DUMMYFUNCTION("""COMPUTED_VALUE"""),45646.66666666667)</f>
        <v>45646.66667</v>
      </c>
      <c r="H247" s="1">
        <f>IFERROR(__xludf.DUMMYFUNCTION("""COMPUTED_VALUE"""),1193.89)</f>
        <v>1193.89</v>
      </c>
      <c r="J247" s="2">
        <f>IFERROR(__xludf.DUMMYFUNCTION("""COMPUTED_VALUE"""),45646.66666666667)</f>
        <v>45646.66667</v>
      </c>
      <c r="K247" s="1">
        <f>IFERROR(__xludf.DUMMYFUNCTION("""COMPUTED_VALUE"""),1217.12)</f>
        <v>1217.12</v>
      </c>
      <c r="M247" s="2">
        <f>IFERROR(__xludf.DUMMYFUNCTION("""COMPUTED_VALUE"""),45646.66666666667)</f>
        <v>45646.66667</v>
      </c>
      <c r="N247" s="1">
        <f>IFERROR(__xludf.DUMMYFUNCTION("""COMPUTED_VALUE"""),4.7486302E7)</f>
        <v>47486302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IFERROR(__xludf.DUMMYFUNCTION("""COMPUTED_VALUE"""),1218.95)</f>
        <v>1218.95</v>
      </c>
      <c r="D248" s="2">
        <f>IFERROR(__xludf.DUMMYFUNCTION("""COMPUTED_VALUE"""),45649.66666666667)</f>
        <v>45649.66667</v>
      </c>
      <c r="E248" s="1">
        <f>IFERROR(__xludf.DUMMYFUNCTION("""COMPUTED_VALUE"""),1222.88)</f>
        <v>1222.88</v>
      </c>
      <c r="G248" s="2">
        <f>IFERROR(__xludf.DUMMYFUNCTION("""COMPUTED_VALUE"""),45649.66666666667)</f>
        <v>45649.66667</v>
      </c>
      <c r="H248" s="1">
        <f>IFERROR(__xludf.DUMMYFUNCTION("""COMPUTED_VALUE"""),1211.47)</f>
        <v>1211.47</v>
      </c>
      <c r="J248" s="2">
        <f>IFERROR(__xludf.DUMMYFUNCTION("""COMPUTED_VALUE"""),45649.66666666667)</f>
        <v>45649.66667</v>
      </c>
      <c r="K248" s="1">
        <f>IFERROR(__xludf.DUMMYFUNCTION("""COMPUTED_VALUE"""),1221.39)</f>
        <v>1221.39</v>
      </c>
      <c r="M248" s="2">
        <f>IFERROR(__xludf.DUMMYFUNCTION("""COMPUTED_VALUE"""),45649.66666666667)</f>
        <v>45649.66667</v>
      </c>
      <c r="N248" s="1">
        <f>IFERROR(__xludf.DUMMYFUNCTION("""COMPUTED_VALUE"""),1.1300415E7)</f>
        <v>11300415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IFERROR(__xludf.DUMMYFUNCTION("""COMPUTED_VALUE"""),1221.23)</f>
        <v>1221.23</v>
      </c>
      <c r="D249" s="2">
        <f>IFERROR(__xludf.DUMMYFUNCTION("""COMPUTED_VALUE"""),45650.54166666667)</f>
        <v>45650.54167</v>
      </c>
      <c r="E249" s="1">
        <f>IFERROR(__xludf.DUMMYFUNCTION("""COMPUTED_VALUE"""),1232.88)</f>
        <v>1232.88</v>
      </c>
      <c r="G249" s="2">
        <f>IFERROR(__xludf.DUMMYFUNCTION("""COMPUTED_VALUE"""),45650.54166666667)</f>
        <v>45650.54167</v>
      </c>
      <c r="H249" s="1">
        <f>IFERROR(__xludf.DUMMYFUNCTION("""COMPUTED_VALUE"""),1218.87)</f>
        <v>1218.87</v>
      </c>
      <c r="J249" s="2">
        <f>IFERROR(__xludf.DUMMYFUNCTION("""COMPUTED_VALUE"""),45650.54166666667)</f>
        <v>45650.54167</v>
      </c>
      <c r="K249" s="1">
        <f>IFERROR(__xludf.DUMMYFUNCTION("""COMPUTED_VALUE"""),1232.88)</f>
        <v>1232.88</v>
      </c>
      <c r="M249" s="2">
        <f>IFERROR(__xludf.DUMMYFUNCTION("""COMPUTED_VALUE"""),45650.54166666667)</f>
        <v>45650.54167</v>
      </c>
      <c r="N249" s="1">
        <f>IFERROR(__xludf.DUMMYFUNCTION("""COMPUTED_VALUE"""),5437940.0)</f>
        <v>5437940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IFERROR(__xludf.DUMMYFUNCTION("""COMPUTED_VALUE"""),1227.79)</f>
        <v>1227.79</v>
      </c>
      <c r="D250" s="2">
        <f>IFERROR(__xludf.DUMMYFUNCTION("""COMPUTED_VALUE"""),45652.66666666667)</f>
        <v>45652.66667</v>
      </c>
      <c r="E250" s="1">
        <f>IFERROR(__xludf.DUMMYFUNCTION("""COMPUTED_VALUE"""),1237.5)</f>
        <v>1237.5</v>
      </c>
      <c r="G250" s="2">
        <f>IFERROR(__xludf.DUMMYFUNCTION("""COMPUTED_VALUE"""),45652.66666666667)</f>
        <v>45652.66667</v>
      </c>
      <c r="H250" s="1">
        <f>IFERROR(__xludf.DUMMYFUNCTION("""COMPUTED_VALUE"""),1224.12)</f>
        <v>1224.12</v>
      </c>
      <c r="J250" s="2">
        <f>IFERROR(__xludf.DUMMYFUNCTION("""COMPUTED_VALUE"""),45652.66666666667)</f>
        <v>45652.66667</v>
      </c>
      <c r="K250" s="1">
        <f>IFERROR(__xludf.DUMMYFUNCTION("""COMPUTED_VALUE"""),1235.16)</f>
        <v>1235.16</v>
      </c>
      <c r="M250" s="2">
        <f>IFERROR(__xludf.DUMMYFUNCTION("""COMPUTED_VALUE"""),45652.66666666667)</f>
        <v>45652.66667</v>
      </c>
      <c r="N250" s="1">
        <f>IFERROR(__xludf.DUMMYFUNCTION("""COMPUTED_VALUE"""),8618454.0)</f>
        <v>8618454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IFERROR(__xludf.DUMMYFUNCTION("""COMPUTED_VALUE"""),1228.22)</f>
        <v>1228.22</v>
      </c>
      <c r="D251" s="2">
        <f>IFERROR(__xludf.DUMMYFUNCTION("""COMPUTED_VALUE"""),45653.66666666667)</f>
        <v>45653.66667</v>
      </c>
      <c r="E251" s="1">
        <f>IFERROR(__xludf.DUMMYFUNCTION("""COMPUTED_VALUE"""),1233.42)</f>
        <v>1233.42</v>
      </c>
      <c r="G251" s="2">
        <f>IFERROR(__xludf.DUMMYFUNCTION("""COMPUTED_VALUE"""),45653.66666666667)</f>
        <v>45653.66667</v>
      </c>
      <c r="H251" s="1">
        <f>IFERROR(__xludf.DUMMYFUNCTION("""COMPUTED_VALUE"""),1211.96)</f>
        <v>1211.96</v>
      </c>
      <c r="J251" s="2">
        <f>IFERROR(__xludf.DUMMYFUNCTION("""COMPUTED_VALUE"""),45653.66666666667)</f>
        <v>45653.66667</v>
      </c>
      <c r="K251" s="1">
        <f>IFERROR(__xludf.DUMMYFUNCTION("""COMPUTED_VALUE"""),1219.42)</f>
        <v>1219.42</v>
      </c>
      <c r="M251" s="2">
        <f>IFERROR(__xludf.DUMMYFUNCTION("""COMPUTED_VALUE"""),45653.66666666667)</f>
        <v>45653.66667</v>
      </c>
      <c r="N251" s="1">
        <f>IFERROR(__xludf.DUMMYFUNCTION("""COMPUTED_VALUE"""),1.09052E7)</f>
        <v>10905200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IFERROR(__xludf.DUMMYFUNCTION("""COMPUTED_VALUE"""),1208.22)</f>
        <v>1208.22</v>
      </c>
      <c r="D252" s="2">
        <f>IFERROR(__xludf.DUMMYFUNCTION("""COMPUTED_VALUE"""),45656.66666666667)</f>
        <v>45656.66667</v>
      </c>
      <c r="E252" s="1">
        <f>IFERROR(__xludf.DUMMYFUNCTION("""COMPUTED_VALUE"""),1209.9)</f>
        <v>1209.9</v>
      </c>
      <c r="G252" s="2">
        <f>IFERROR(__xludf.DUMMYFUNCTION("""COMPUTED_VALUE"""),45656.66666666667)</f>
        <v>45656.66667</v>
      </c>
      <c r="H252" s="1">
        <f>IFERROR(__xludf.DUMMYFUNCTION("""COMPUTED_VALUE"""),1191.05)</f>
        <v>1191.05</v>
      </c>
      <c r="J252" s="2">
        <f>IFERROR(__xludf.DUMMYFUNCTION("""COMPUTED_VALUE"""),45656.66666666667)</f>
        <v>45656.66667</v>
      </c>
      <c r="K252" s="1">
        <f>IFERROR(__xludf.DUMMYFUNCTION("""COMPUTED_VALUE"""),1202.51)</f>
        <v>1202.51</v>
      </c>
      <c r="M252" s="2">
        <f>IFERROR(__xludf.DUMMYFUNCTION("""COMPUTED_VALUE"""),45656.66666666667)</f>
        <v>45656.66667</v>
      </c>
      <c r="N252" s="1">
        <f>IFERROR(__xludf.DUMMYFUNCTION("""COMPUTED_VALUE"""),1.3260452E7)</f>
        <v>13260452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IFERROR(__xludf.DUMMYFUNCTION("""COMPUTED_VALUE"""),1202.24)</f>
        <v>1202.24</v>
      </c>
      <c r="D253" s="2">
        <f>IFERROR(__xludf.DUMMYFUNCTION("""COMPUTED_VALUE"""),45657.66666666667)</f>
        <v>45657.66667</v>
      </c>
      <c r="E253" s="1">
        <f>IFERROR(__xludf.DUMMYFUNCTION("""COMPUTED_VALUE"""),1209.58)</f>
        <v>1209.58</v>
      </c>
      <c r="G253" s="2">
        <f>IFERROR(__xludf.DUMMYFUNCTION("""COMPUTED_VALUE"""),45657.66666666667)</f>
        <v>45657.66667</v>
      </c>
      <c r="H253" s="1">
        <f>IFERROR(__xludf.DUMMYFUNCTION("""COMPUTED_VALUE"""),1196.83)</f>
        <v>1196.83</v>
      </c>
      <c r="J253" s="2">
        <f>IFERROR(__xludf.DUMMYFUNCTION("""COMPUTED_VALUE"""),45657.66666666667)</f>
        <v>45657.66667</v>
      </c>
      <c r="K253" s="1">
        <f>IFERROR(__xludf.DUMMYFUNCTION("""COMPUTED_VALUE"""),1203.56)</f>
        <v>1203.56</v>
      </c>
      <c r="M253" s="2">
        <f>IFERROR(__xludf.DUMMYFUNCTION("""COMPUTED_VALUE"""),45657.66666666667)</f>
        <v>45657.66667</v>
      </c>
      <c r="N253" s="1">
        <f>IFERROR(__xludf.DUMMYFUNCTION("""COMPUTED_VALUE"""),1.1010482E7)</f>
        <v>11010482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IFERROR(__xludf.DUMMYFUNCTION("""COMPUTED_VALUE"""),1210.68)</f>
        <v>1210.68</v>
      </c>
      <c r="D254" s="2">
        <f>IFERROR(__xludf.DUMMYFUNCTION("""COMPUTED_VALUE"""),45659.66666666667)</f>
        <v>45659.66667</v>
      </c>
      <c r="E254" s="1">
        <f>IFERROR(__xludf.DUMMYFUNCTION("""COMPUTED_VALUE"""),1216.61)</f>
        <v>1216.61</v>
      </c>
      <c r="G254" s="2">
        <f>IFERROR(__xludf.DUMMYFUNCTION("""COMPUTED_VALUE"""),45659.66666666667)</f>
        <v>45659.66667</v>
      </c>
      <c r="H254" s="1">
        <f>IFERROR(__xludf.DUMMYFUNCTION("""COMPUTED_VALUE"""),1191.97)</f>
        <v>1191.97</v>
      </c>
      <c r="J254" s="2">
        <f>IFERROR(__xludf.DUMMYFUNCTION("""COMPUTED_VALUE"""),45659.66666666667)</f>
        <v>45659.66667</v>
      </c>
      <c r="K254" s="1">
        <f>IFERROR(__xludf.DUMMYFUNCTION("""COMPUTED_VALUE"""),1198.87)</f>
        <v>1198.87</v>
      </c>
      <c r="M254" s="2">
        <f>IFERROR(__xludf.DUMMYFUNCTION("""COMPUTED_VALUE"""),45659.66666666667)</f>
        <v>45659.66667</v>
      </c>
      <c r="N254" s="1">
        <f>IFERROR(__xludf.DUMMYFUNCTION("""COMPUTED_VALUE"""),1.6536138E7)</f>
        <v>16536138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IFERROR(__xludf.DUMMYFUNCTION("""COMPUTED_VALUE"""),1203.2)</f>
        <v>1203.2</v>
      </c>
      <c r="D255" s="2">
        <f>IFERROR(__xludf.DUMMYFUNCTION("""COMPUTED_VALUE"""),45660.66666666667)</f>
        <v>45660.66667</v>
      </c>
      <c r="E255" s="1">
        <f>IFERROR(__xludf.DUMMYFUNCTION("""COMPUTED_VALUE"""),1221.5)</f>
        <v>1221.5</v>
      </c>
      <c r="G255" s="2">
        <f>IFERROR(__xludf.DUMMYFUNCTION("""COMPUTED_VALUE"""),45660.66666666667)</f>
        <v>45660.66667</v>
      </c>
      <c r="H255" s="1">
        <f>IFERROR(__xludf.DUMMYFUNCTION("""COMPUTED_VALUE"""),1202.39)</f>
        <v>1202.39</v>
      </c>
      <c r="J255" s="2">
        <f>IFERROR(__xludf.DUMMYFUNCTION("""COMPUTED_VALUE"""),45660.66666666667)</f>
        <v>45660.66667</v>
      </c>
      <c r="K255" s="1">
        <f>IFERROR(__xludf.DUMMYFUNCTION("""COMPUTED_VALUE"""),1220.41)</f>
        <v>1220.41</v>
      </c>
      <c r="M255" s="2">
        <f>IFERROR(__xludf.DUMMYFUNCTION("""COMPUTED_VALUE"""),45660.66666666667)</f>
        <v>45660.66667</v>
      </c>
      <c r="N255" s="1">
        <f>IFERROR(__xludf.DUMMYFUNCTION("""COMPUTED_VALUE"""),1.5262974E7)</f>
        <v>15262974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IFERROR(__xludf.DUMMYFUNCTION("""COMPUTED_VALUE"""),1230.09)</f>
        <v>1230.09</v>
      </c>
      <c r="D256" s="2">
        <f>IFERROR(__xludf.DUMMYFUNCTION("""COMPUTED_VALUE"""),45663.66666666667)</f>
        <v>45663.66667</v>
      </c>
      <c r="E256" s="1">
        <f>IFERROR(__xludf.DUMMYFUNCTION("""COMPUTED_VALUE"""),1244.66)</f>
        <v>1244.66</v>
      </c>
      <c r="G256" s="2">
        <f>IFERROR(__xludf.DUMMYFUNCTION("""COMPUTED_VALUE"""),45663.66666666667)</f>
        <v>45663.66667</v>
      </c>
      <c r="H256" s="1">
        <f>IFERROR(__xludf.DUMMYFUNCTION("""COMPUTED_VALUE"""),1226.56)</f>
        <v>1226.56</v>
      </c>
      <c r="J256" s="2">
        <f>IFERROR(__xludf.DUMMYFUNCTION("""COMPUTED_VALUE"""),45663.66666666667)</f>
        <v>45663.66667</v>
      </c>
      <c r="K256" s="1">
        <f>IFERROR(__xludf.DUMMYFUNCTION("""COMPUTED_VALUE"""),1228.8)</f>
        <v>1228.8</v>
      </c>
      <c r="M256" s="2">
        <f>IFERROR(__xludf.DUMMYFUNCTION("""COMPUTED_VALUE"""),45663.66666666667)</f>
        <v>45663.66667</v>
      </c>
      <c r="N256" s="1">
        <f>IFERROR(__xludf.DUMMYFUNCTION("""COMPUTED_VALUE"""),1.7169798E7)</f>
        <v>17169798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IFERROR(__xludf.DUMMYFUNCTION("""COMPUTED_VALUE"""),1236.8)</f>
        <v>1236.8</v>
      </c>
      <c r="D257" s="2">
        <f>IFERROR(__xludf.DUMMYFUNCTION("""COMPUTED_VALUE"""),45664.66666666667)</f>
        <v>45664.66667</v>
      </c>
      <c r="E257" s="1">
        <f>IFERROR(__xludf.DUMMYFUNCTION("""COMPUTED_VALUE"""),1241.56)</f>
        <v>1241.56</v>
      </c>
      <c r="G257" s="2">
        <f>IFERROR(__xludf.DUMMYFUNCTION("""COMPUTED_VALUE"""),45664.66666666667)</f>
        <v>45664.66667</v>
      </c>
      <c r="H257" s="1">
        <f>IFERROR(__xludf.DUMMYFUNCTION("""COMPUTED_VALUE"""),1224.31)</f>
        <v>1224.31</v>
      </c>
      <c r="J257" s="2">
        <f>IFERROR(__xludf.DUMMYFUNCTION("""COMPUTED_VALUE"""),45664.66666666667)</f>
        <v>45664.66667</v>
      </c>
      <c r="K257" s="1">
        <f>IFERROR(__xludf.DUMMYFUNCTION("""COMPUTED_VALUE"""),1229.1)</f>
        <v>1229.1</v>
      </c>
      <c r="M257" s="2">
        <f>IFERROR(__xludf.DUMMYFUNCTION("""COMPUTED_VALUE"""),45664.66666666667)</f>
        <v>45664.66667</v>
      </c>
      <c r="N257" s="1">
        <f>IFERROR(__xludf.DUMMYFUNCTION("""COMPUTED_VALUE"""),1.9841468E7)</f>
        <v>19841468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IFERROR(__xludf.DUMMYFUNCTION("""COMPUTED_VALUE"""),1224.49)</f>
        <v>1224.49</v>
      </c>
      <c r="D258" s="2">
        <f>IFERROR(__xludf.DUMMYFUNCTION("""COMPUTED_VALUE"""),45665.66666666667)</f>
        <v>45665.66667</v>
      </c>
      <c r="E258" s="1">
        <f>IFERROR(__xludf.DUMMYFUNCTION("""COMPUTED_VALUE"""),1231.21)</f>
        <v>1231.21</v>
      </c>
      <c r="G258" s="2">
        <f>IFERROR(__xludf.DUMMYFUNCTION("""COMPUTED_VALUE"""),45665.66666666667)</f>
        <v>45665.66667</v>
      </c>
      <c r="H258" s="1">
        <f>IFERROR(__xludf.DUMMYFUNCTION("""COMPUTED_VALUE"""),1212.7)</f>
        <v>1212.7</v>
      </c>
      <c r="J258" s="2">
        <f>IFERROR(__xludf.DUMMYFUNCTION("""COMPUTED_VALUE"""),45665.66666666667)</f>
        <v>45665.66667</v>
      </c>
      <c r="K258" s="1">
        <f>IFERROR(__xludf.DUMMYFUNCTION("""COMPUTED_VALUE"""),1228.1)</f>
        <v>1228.1</v>
      </c>
      <c r="M258" s="2">
        <f>IFERROR(__xludf.DUMMYFUNCTION("""COMPUTED_VALUE"""),45665.66666666667)</f>
        <v>45665.66667</v>
      </c>
      <c r="N258" s="1">
        <f>IFERROR(__xludf.DUMMYFUNCTION("""COMPUTED_VALUE"""),1.6906016E7)</f>
        <v>16906016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IFERROR(__xludf.DUMMYFUNCTION("""COMPUTED_VALUE"""),1214.92)</f>
        <v>1214.92</v>
      </c>
      <c r="D259" s="2">
        <f>IFERROR(__xludf.DUMMYFUNCTION("""COMPUTED_VALUE"""),45667.66666666667)</f>
        <v>45667.66667</v>
      </c>
      <c r="E259" s="1">
        <f>IFERROR(__xludf.DUMMYFUNCTION("""COMPUTED_VALUE"""),1214.92)</f>
        <v>1214.92</v>
      </c>
      <c r="G259" s="2">
        <f>IFERROR(__xludf.DUMMYFUNCTION("""COMPUTED_VALUE"""),45667.66666666667)</f>
        <v>45667.66667</v>
      </c>
      <c r="H259" s="1">
        <f>IFERROR(__xludf.DUMMYFUNCTION("""COMPUTED_VALUE"""),1197.93)</f>
        <v>1197.93</v>
      </c>
      <c r="J259" s="2">
        <f>IFERROR(__xludf.DUMMYFUNCTION("""COMPUTED_VALUE"""),45667.66666666667)</f>
        <v>45667.66667</v>
      </c>
      <c r="K259" s="1">
        <f>IFERROR(__xludf.DUMMYFUNCTION("""COMPUTED_VALUE"""),1202.24)</f>
        <v>1202.24</v>
      </c>
      <c r="M259" s="2">
        <f>IFERROR(__xludf.DUMMYFUNCTION("""COMPUTED_VALUE"""),45667.66666666667)</f>
        <v>45667.66667</v>
      </c>
      <c r="N259" s="1">
        <f>IFERROR(__xludf.DUMMYFUNCTION("""COMPUTED_VALUE"""),1.9500801E7)</f>
        <v>19500801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IFERROR(__xludf.DUMMYFUNCTION("""COMPUTED_VALUE"""),1193.58)</f>
        <v>1193.58</v>
      </c>
      <c r="D260" s="2">
        <f>IFERROR(__xludf.DUMMYFUNCTION("""COMPUTED_VALUE"""),45670.66666666667)</f>
        <v>45670.66667</v>
      </c>
      <c r="E260" s="1">
        <f>IFERROR(__xludf.DUMMYFUNCTION("""COMPUTED_VALUE"""),1193.58)</f>
        <v>1193.58</v>
      </c>
      <c r="G260" s="2">
        <f>IFERROR(__xludf.DUMMYFUNCTION("""COMPUTED_VALUE"""),45670.66666666667)</f>
        <v>45670.66667</v>
      </c>
      <c r="H260" s="1">
        <f>IFERROR(__xludf.DUMMYFUNCTION("""COMPUTED_VALUE"""),1174.13)</f>
        <v>1174.13</v>
      </c>
      <c r="J260" s="2">
        <f>IFERROR(__xludf.DUMMYFUNCTION("""COMPUTED_VALUE"""),45670.66666666667)</f>
        <v>45670.66667</v>
      </c>
      <c r="K260" s="1">
        <f>IFERROR(__xludf.DUMMYFUNCTION("""COMPUTED_VALUE"""),1190.53)</f>
        <v>1190.53</v>
      </c>
      <c r="M260" s="2">
        <f>IFERROR(__xludf.DUMMYFUNCTION("""COMPUTED_VALUE"""),45670.66666666667)</f>
        <v>45670.66667</v>
      </c>
      <c r="N260" s="1">
        <f>IFERROR(__xludf.DUMMYFUNCTION("""COMPUTED_VALUE"""),2.0065639E7)</f>
        <v>20065639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IFERROR(__xludf.DUMMYFUNCTION("""COMPUTED_VALUE"""),1198.94)</f>
        <v>1198.94</v>
      </c>
      <c r="D261" s="2">
        <f>IFERROR(__xludf.DUMMYFUNCTION("""COMPUTED_VALUE"""),45671.66666666667)</f>
        <v>45671.66667</v>
      </c>
      <c r="E261" s="1">
        <f>IFERROR(__xludf.DUMMYFUNCTION("""COMPUTED_VALUE"""),1218.73)</f>
        <v>1218.73</v>
      </c>
      <c r="G261" s="2">
        <f>IFERROR(__xludf.DUMMYFUNCTION("""COMPUTED_VALUE"""),45671.66666666667)</f>
        <v>45671.66667</v>
      </c>
      <c r="H261" s="1">
        <f>IFERROR(__xludf.DUMMYFUNCTION("""COMPUTED_VALUE"""),1196.69)</f>
        <v>1196.69</v>
      </c>
      <c r="J261" s="2">
        <f>IFERROR(__xludf.DUMMYFUNCTION("""COMPUTED_VALUE"""),45671.66666666667)</f>
        <v>45671.66667</v>
      </c>
      <c r="K261" s="1">
        <f>IFERROR(__xludf.DUMMYFUNCTION("""COMPUTED_VALUE"""),1216.37)</f>
        <v>1216.37</v>
      </c>
      <c r="M261" s="2">
        <f>IFERROR(__xludf.DUMMYFUNCTION("""COMPUTED_VALUE"""),45671.66666666667)</f>
        <v>45671.66667</v>
      </c>
      <c r="N261" s="1">
        <f>IFERROR(__xludf.DUMMYFUNCTION("""COMPUTED_VALUE"""),1.773694E7)</f>
        <v>17736940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IFERROR(__xludf.DUMMYFUNCTION("""COMPUTED_VALUE"""),1222.37)</f>
        <v>1222.37</v>
      </c>
      <c r="D262" s="2">
        <f>IFERROR(__xludf.DUMMYFUNCTION("""COMPUTED_VALUE"""),45672.66666666667)</f>
        <v>45672.66667</v>
      </c>
      <c r="E262" s="1">
        <f>IFERROR(__xludf.DUMMYFUNCTION("""COMPUTED_VALUE"""),1242.81)</f>
        <v>1242.81</v>
      </c>
      <c r="G262" s="2">
        <f>IFERROR(__xludf.DUMMYFUNCTION("""COMPUTED_VALUE"""),45672.66666666667)</f>
        <v>45672.66667</v>
      </c>
      <c r="H262" s="1">
        <f>IFERROR(__xludf.DUMMYFUNCTION("""COMPUTED_VALUE"""),1222.37)</f>
        <v>1222.37</v>
      </c>
      <c r="J262" s="2">
        <f>IFERROR(__xludf.DUMMYFUNCTION("""COMPUTED_VALUE"""),45672.66666666667)</f>
        <v>45672.66667</v>
      </c>
      <c r="K262" s="1">
        <f>IFERROR(__xludf.DUMMYFUNCTION("""COMPUTED_VALUE"""),1233.44)</f>
        <v>1233.44</v>
      </c>
      <c r="M262" s="2">
        <f>IFERROR(__xludf.DUMMYFUNCTION("""COMPUTED_VALUE"""),45672.66666666667)</f>
        <v>45672.66667</v>
      </c>
      <c r="N262" s="1">
        <f>IFERROR(__xludf.DUMMYFUNCTION("""COMPUTED_VALUE"""),1.696902E7)</f>
        <v>16969020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IFERROR(__xludf.DUMMYFUNCTION("""COMPUTED_VALUE"""),1238.48)</f>
        <v>1238.48</v>
      </c>
      <c r="D263" s="2">
        <f>IFERROR(__xludf.DUMMYFUNCTION("""COMPUTED_VALUE"""),45673.66666666667)</f>
        <v>45673.66667</v>
      </c>
      <c r="E263" s="1">
        <f>IFERROR(__xludf.DUMMYFUNCTION("""COMPUTED_VALUE"""),1240.43)</f>
        <v>1240.43</v>
      </c>
      <c r="G263" s="2">
        <f>IFERROR(__xludf.DUMMYFUNCTION("""COMPUTED_VALUE"""),45673.66666666667)</f>
        <v>45673.66667</v>
      </c>
      <c r="H263" s="1">
        <f>IFERROR(__xludf.DUMMYFUNCTION("""COMPUTED_VALUE"""),1223.38)</f>
        <v>1223.38</v>
      </c>
      <c r="J263" s="2">
        <f>IFERROR(__xludf.DUMMYFUNCTION("""COMPUTED_VALUE"""),45673.66666666667)</f>
        <v>45673.66667</v>
      </c>
      <c r="K263" s="1">
        <f>IFERROR(__xludf.DUMMYFUNCTION("""COMPUTED_VALUE"""),1231.23)</f>
        <v>1231.23</v>
      </c>
      <c r="M263" s="2">
        <f>IFERROR(__xludf.DUMMYFUNCTION("""COMPUTED_VALUE"""),45673.66666666667)</f>
        <v>45673.66667</v>
      </c>
      <c r="N263" s="1">
        <f>IFERROR(__xludf.DUMMYFUNCTION("""COMPUTED_VALUE"""),1.5714146E7)</f>
        <v>15714146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IFERROR(__xludf.DUMMYFUNCTION("""COMPUTED_VALUE"""),1230.03)</f>
        <v>1230.03</v>
      </c>
      <c r="D264" s="2">
        <f>IFERROR(__xludf.DUMMYFUNCTION("""COMPUTED_VALUE"""),45674.66666666667)</f>
        <v>45674.66667</v>
      </c>
      <c r="E264" s="1">
        <f>IFERROR(__xludf.DUMMYFUNCTION("""COMPUTED_VALUE"""),1242.55)</f>
        <v>1242.55</v>
      </c>
      <c r="G264" s="2">
        <f>IFERROR(__xludf.DUMMYFUNCTION("""COMPUTED_VALUE"""),45674.66666666667)</f>
        <v>45674.66667</v>
      </c>
      <c r="H264" s="1">
        <f>IFERROR(__xludf.DUMMYFUNCTION("""COMPUTED_VALUE"""),1229.25)</f>
        <v>1229.25</v>
      </c>
      <c r="J264" s="2">
        <f>IFERROR(__xludf.DUMMYFUNCTION("""COMPUTED_VALUE"""),45674.66666666667)</f>
        <v>45674.66667</v>
      </c>
      <c r="K264" s="1">
        <f>IFERROR(__xludf.DUMMYFUNCTION("""COMPUTED_VALUE"""),1236.85)</f>
        <v>1236.85</v>
      </c>
      <c r="M264" s="2">
        <f>IFERROR(__xludf.DUMMYFUNCTION("""COMPUTED_VALUE"""),45674.66666666667)</f>
        <v>45674.66667</v>
      </c>
      <c r="N264" s="1">
        <f>IFERROR(__xludf.DUMMYFUNCTION("""COMPUTED_VALUE"""),2.1742606E7)</f>
        <v>21742606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IFERROR(__xludf.DUMMYFUNCTION("""COMPUTED_VALUE"""),1249.22)</f>
        <v>1249.22</v>
      </c>
      <c r="D265" s="2">
        <f>IFERROR(__xludf.DUMMYFUNCTION("""COMPUTED_VALUE"""),45678.66666666667)</f>
        <v>45678.66667</v>
      </c>
      <c r="E265" s="1">
        <f>IFERROR(__xludf.DUMMYFUNCTION("""COMPUTED_VALUE"""),1283.46)</f>
        <v>1283.46</v>
      </c>
      <c r="G265" s="2">
        <f>IFERROR(__xludf.DUMMYFUNCTION("""COMPUTED_VALUE"""),45678.66666666667)</f>
        <v>45678.66667</v>
      </c>
      <c r="H265" s="1">
        <f>IFERROR(__xludf.DUMMYFUNCTION("""COMPUTED_VALUE"""),1246.85)</f>
        <v>1246.85</v>
      </c>
      <c r="J265" s="2">
        <f>IFERROR(__xludf.DUMMYFUNCTION("""COMPUTED_VALUE"""),45678.66666666667)</f>
        <v>45678.66667</v>
      </c>
      <c r="K265" s="1">
        <f>IFERROR(__xludf.DUMMYFUNCTION("""COMPUTED_VALUE"""),1281.41)</f>
        <v>1281.41</v>
      </c>
      <c r="M265" s="2">
        <f>IFERROR(__xludf.DUMMYFUNCTION("""COMPUTED_VALUE"""),45678.66666666667)</f>
        <v>45678.66667</v>
      </c>
      <c r="N265" s="1">
        <f>IFERROR(__xludf.DUMMYFUNCTION("""COMPUTED_VALUE"""),2.7093251E7)</f>
        <v>27093251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IFERROR(__xludf.DUMMYFUNCTION("""COMPUTED_VALUE"""),1303.44)</f>
        <v>1303.44</v>
      </c>
      <c r="D266" s="2">
        <f>IFERROR(__xludf.DUMMYFUNCTION("""COMPUTED_VALUE"""),45679.66666666667)</f>
        <v>45679.66667</v>
      </c>
      <c r="E266" s="1">
        <f>IFERROR(__xludf.DUMMYFUNCTION("""COMPUTED_VALUE"""),1336.58)</f>
        <v>1336.58</v>
      </c>
      <c r="G266" s="2">
        <f>IFERROR(__xludf.DUMMYFUNCTION("""COMPUTED_VALUE"""),45679.66666666667)</f>
        <v>45679.66667</v>
      </c>
      <c r="H266" s="1">
        <f>IFERROR(__xludf.DUMMYFUNCTION("""COMPUTED_VALUE"""),1297.53)</f>
        <v>1297.53</v>
      </c>
      <c r="J266" s="2">
        <f>IFERROR(__xludf.DUMMYFUNCTION("""COMPUTED_VALUE"""),45679.66666666667)</f>
        <v>45679.66667</v>
      </c>
      <c r="K266" s="1">
        <f>IFERROR(__xludf.DUMMYFUNCTION("""COMPUTED_VALUE"""),1334.04)</f>
        <v>1334.04</v>
      </c>
      <c r="M266" s="2">
        <f>IFERROR(__xludf.DUMMYFUNCTION("""COMPUTED_VALUE"""),45679.66666666667)</f>
        <v>45679.66667</v>
      </c>
      <c r="N266" s="1">
        <f>IFERROR(__xludf.DUMMYFUNCTION("""COMPUTED_VALUE"""),3.3718095E7)</f>
        <v>33718095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IFERROR(__xludf.DUMMYFUNCTION("""COMPUTED_VALUE"""),1332.28)</f>
        <v>1332.28</v>
      </c>
      <c r="D267" s="2">
        <f>IFERROR(__xludf.DUMMYFUNCTION("""COMPUTED_VALUE"""),45680.66666666667)</f>
        <v>45680.66667</v>
      </c>
      <c r="E267" s="1">
        <f>IFERROR(__xludf.DUMMYFUNCTION("""COMPUTED_VALUE"""),1341.85)</f>
        <v>1341.85</v>
      </c>
      <c r="G267" s="2">
        <f>IFERROR(__xludf.DUMMYFUNCTION("""COMPUTED_VALUE"""),45680.66666666667)</f>
        <v>45680.66667</v>
      </c>
      <c r="H267" s="1">
        <f>IFERROR(__xludf.DUMMYFUNCTION("""COMPUTED_VALUE"""),1321.69)</f>
        <v>1321.69</v>
      </c>
      <c r="J267" s="2">
        <f>IFERROR(__xludf.DUMMYFUNCTION("""COMPUTED_VALUE"""),45680.66666666667)</f>
        <v>45680.66667</v>
      </c>
      <c r="K267" s="1">
        <f>IFERROR(__xludf.DUMMYFUNCTION("""COMPUTED_VALUE"""),1339.72)</f>
        <v>1339.72</v>
      </c>
      <c r="M267" s="2">
        <f>IFERROR(__xludf.DUMMYFUNCTION("""COMPUTED_VALUE"""),45680.66666666667)</f>
        <v>45680.66667</v>
      </c>
      <c r="N267" s="1">
        <f>IFERROR(__xludf.DUMMYFUNCTION("""COMPUTED_VALUE"""),2.2111557E7)</f>
        <v>22111557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IFERROR(__xludf.DUMMYFUNCTION("""COMPUTED_VALUE"""),1341.68)</f>
        <v>1341.68</v>
      </c>
      <c r="D268" s="2">
        <f>IFERROR(__xludf.DUMMYFUNCTION("""COMPUTED_VALUE"""),45681.66666666667)</f>
        <v>45681.66667</v>
      </c>
      <c r="E268" s="1">
        <f>IFERROR(__xludf.DUMMYFUNCTION("""COMPUTED_VALUE"""),1341.95)</f>
        <v>1341.95</v>
      </c>
      <c r="G268" s="2">
        <f>IFERROR(__xludf.DUMMYFUNCTION("""COMPUTED_VALUE"""),45681.66666666667)</f>
        <v>45681.66667</v>
      </c>
      <c r="H268" s="1">
        <f>IFERROR(__xludf.DUMMYFUNCTION("""COMPUTED_VALUE"""),1319.78)</f>
        <v>1319.78</v>
      </c>
      <c r="J268" s="2">
        <f>IFERROR(__xludf.DUMMYFUNCTION("""COMPUTED_VALUE"""),45681.66666666667)</f>
        <v>45681.66667</v>
      </c>
      <c r="K268" s="1">
        <f>IFERROR(__xludf.DUMMYFUNCTION("""COMPUTED_VALUE"""),1323.86)</f>
        <v>1323.86</v>
      </c>
      <c r="M268" s="2">
        <f>IFERROR(__xludf.DUMMYFUNCTION("""COMPUTED_VALUE"""),45681.66666666667)</f>
        <v>45681.66667</v>
      </c>
      <c r="N268" s="1">
        <f>IFERROR(__xludf.DUMMYFUNCTION("""COMPUTED_VALUE"""),1.8385705E7)</f>
        <v>18385705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IFERROR(__xludf.DUMMYFUNCTION("""COMPUTED_VALUE"""),1306.16)</f>
        <v>1306.16</v>
      </c>
      <c r="D269" s="2">
        <f>IFERROR(__xludf.DUMMYFUNCTION("""COMPUTED_VALUE"""),45684.66666666667)</f>
        <v>45684.66667</v>
      </c>
      <c r="E269" s="1">
        <f>IFERROR(__xludf.DUMMYFUNCTION("""COMPUTED_VALUE"""),1306.16)</f>
        <v>1306.16</v>
      </c>
      <c r="G269" s="2">
        <f>IFERROR(__xludf.DUMMYFUNCTION("""COMPUTED_VALUE"""),45684.66666666667)</f>
        <v>45684.66667</v>
      </c>
      <c r="H269" s="1">
        <f>IFERROR(__xludf.DUMMYFUNCTION("""COMPUTED_VALUE"""),1200.52)</f>
        <v>1200.52</v>
      </c>
      <c r="J269" s="2">
        <f>IFERROR(__xludf.DUMMYFUNCTION("""COMPUTED_VALUE"""),45684.66666666667)</f>
        <v>45684.66667</v>
      </c>
      <c r="K269" s="1">
        <f>IFERROR(__xludf.DUMMYFUNCTION("""COMPUTED_VALUE"""),1220.17)</f>
        <v>1220.17</v>
      </c>
      <c r="M269" s="2">
        <f>IFERROR(__xludf.DUMMYFUNCTION("""COMPUTED_VALUE"""),45684.66666666667)</f>
        <v>45684.66667</v>
      </c>
      <c r="N269" s="1">
        <f>IFERROR(__xludf.DUMMYFUNCTION("""COMPUTED_VALUE"""),5.214927E7)</f>
        <v>52149270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IFERROR(__xludf.DUMMYFUNCTION("""COMPUTED_VALUE"""),1223.76)</f>
        <v>1223.76</v>
      </c>
      <c r="D270" s="2">
        <f>IFERROR(__xludf.DUMMYFUNCTION("""COMPUTED_VALUE"""),45685.66666666667)</f>
        <v>45685.66667</v>
      </c>
      <c r="E270" s="1">
        <f>IFERROR(__xludf.DUMMYFUNCTION("""COMPUTED_VALUE"""),1238.66)</f>
        <v>1238.66</v>
      </c>
      <c r="G270" s="2">
        <f>IFERROR(__xludf.DUMMYFUNCTION("""COMPUTED_VALUE"""),45685.66666666667)</f>
        <v>45685.66667</v>
      </c>
      <c r="H270" s="1">
        <f>IFERROR(__xludf.DUMMYFUNCTION("""COMPUTED_VALUE"""),1207.56)</f>
        <v>1207.56</v>
      </c>
      <c r="J270" s="2">
        <f>IFERROR(__xludf.DUMMYFUNCTION("""COMPUTED_VALUE"""),45685.66666666667)</f>
        <v>45685.66667</v>
      </c>
      <c r="K270" s="1">
        <f>IFERROR(__xludf.DUMMYFUNCTION("""COMPUTED_VALUE"""),1234.34)</f>
        <v>1234.34</v>
      </c>
      <c r="M270" s="2">
        <f>IFERROR(__xludf.DUMMYFUNCTION("""COMPUTED_VALUE"""),45685.66666666667)</f>
        <v>45685.66667</v>
      </c>
      <c r="N270" s="1">
        <f>IFERROR(__xludf.DUMMYFUNCTION("""COMPUTED_VALUE"""),3.3148574E7)</f>
        <v>33148574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IFERROR(__xludf.DUMMYFUNCTION("""COMPUTED_VALUE"""),1240.04)</f>
        <v>1240.04</v>
      </c>
      <c r="D271" s="2">
        <f>IFERROR(__xludf.DUMMYFUNCTION("""COMPUTED_VALUE"""),45686.66666666667)</f>
        <v>45686.66667</v>
      </c>
      <c r="E271" s="1">
        <f>IFERROR(__xludf.DUMMYFUNCTION("""COMPUTED_VALUE"""),1255.5)</f>
        <v>1255.5</v>
      </c>
      <c r="G271" s="2">
        <f>IFERROR(__xludf.DUMMYFUNCTION("""COMPUTED_VALUE"""),45686.66666666667)</f>
        <v>45686.66667</v>
      </c>
      <c r="H271" s="1">
        <f>IFERROR(__xludf.DUMMYFUNCTION("""COMPUTED_VALUE"""),1232.1)</f>
        <v>1232.1</v>
      </c>
      <c r="J271" s="2">
        <f>IFERROR(__xludf.DUMMYFUNCTION("""COMPUTED_VALUE"""),45686.66666666667)</f>
        <v>45686.66667</v>
      </c>
      <c r="K271" s="1">
        <f>IFERROR(__xludf.DUMMYFUNCTION("""COMPUTED_VALUE"""),1235.06)</f>
        <v>1235.06</v>
      </c>
      <c r="M271" s="2">
        <f>IFERROR(__xludf.DUMMYFUNCTION("""COMPUTED_VALUE"""),45686.66666666667)</f>
        <v>45686.66667</v>
      </c>
      <c r="N271" s="1">
        <f>IFERROR(__xludf.DUMMYFUNCTION("""COMPUTED_VALUE"""),3.3928126E7)</f>
        <v>33928126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IFERROR(__xludf.DUMMYFUNCTION("""COMPUTED_VALUE"""),1252.48)</f>
        <v>1252.48</v>
      </c>
      <c r="D272" s="2">
        <f>IFERROR(__xludf.DUMMYFUNCTION("""COMPUTED_VALUE"""),45687.66666666667)</f>
        <v>45687.66667</v>
      </c>
      <c r="E272" s="1">
        <f>IFERROR(__xludf.DUMMYFUNCTION("""COMPUTED_VALUE"""),1263.33)</f>
        <v>1263.33</v>
      </c>
      <c r="G272" s="2">
        <f>IFERROR(__xludf.DUMMYFUNCTION("""COMPUTED_VALUE"""),45687.66666666667)</f>
        <v>45687.66667</v>
      </c>
      <c r="H272" s="1">
        <f>IFERROR(__xludf.DUMMYFUNCTION("""COMPUTED_VALUE"""),1244.32)</f>
        <v>1244.32</v>
      </c>
      <c r="J272" s="2">
        <f>IFERROR(__xludf.DUMMYFUNCTION("""COMPUTED_VALUE"""),45687.66666666667)</f>
        <v>45687.66667</v>
      </c>
      <c r="K272" s="1">
        <f>IFERROR(__xludf.DUMMYFUNCTION("""COMPUTED_VALUE"""),1258.81)</f>
        <v>1258.81</v>
      </c>
      <c r="M272" s="2">
        <f>IFERROR(__xludf.DUMMYFUNCTION("""COMPUTED_VALUE"""),45687.66666666667)</f>
        <v>45687.66667</v>
      </c>
      <c r="N272" s="1">
        <f>IFERROR(__xludf.DUMMYFUNCTION("""COMPUTED_VALUE"""),2.7479278E7)</f>
        <v>27479278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IFERROR(__xludf.DUMMYFUNCTION("""COMPUTED_VALUE"""),1268.31)</f>
        <v>1268.31</v>
      </c>
      <c r="D273" s="2">
        <f>IFERROR(__xludf.DUMMYFUNCTION("""COMPUTED_VALUE"""),45688.66666666667)</f>
        <v>45688.66667</v>
      </c>
      <c r="E273" s="1">
        <f>IFERROR(__xludf.DUMMYFUNCTION("""COMPUTED_VALUE"""),1286.47)</f>
        <v>1286.47</v>
      </c>
      <c r="G273" s="2">
        <f>IFERROR(__xludf.DUMMYFUNCTION("""COMPUTED_VALUE"""),45688.66666666667)</f>
        <v>45688.66667</v>
      </c>
      <c r="H273" s="1">
        <f>IFERROR(__xludf.DUMMYFUNCTION("""COMPUTED_VALUE"""),1261.88)</f>
        <v>1261.88</v>
      </c>
      <c r="J273" s="2">
        <f>IFERROR(__xludf.DUMMYFUNCTION("""COMPUTED_VALUE"""),45688.66666666667)</f>
        <v>45688.66667</v>
      </c>
      <c r="K273" s="1">
        <f>IFERROR(__xludf.DUMMYFUNCTION("""COMPUTED_VALUE"""),1265.0)</f>
        <v>1265</v>
      </c>
      <c r="M273" s="2">
        <f>IFERROR(__xludf.DUMMYFUNCTION("""COMPUTED_VALUE"""),45688.66666666667)</f>
        <v>45688.66667</v>
      </c>
      <c r="N273" s="1">
        <f>IFERROR(__xludf.DUMMYFUNCTION("""COMPUTED_VALUE"""),2.5161833E7)</f>
        <v>25161833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IFERROR(__xludf.DUMMYFUNCTION("""COMPUTED_VALUE"""),1250.78)</f>
        <v>1250.78</v>
      </c>
      <c r="D274" s="2">
        <f>IFERROR(__xludf.DUMMYFUNCTION("""COMPUTED_VALUE"""),45691.66666666667)</f>
        <v>45691.66667</v>
      </c>
      <c r="E274" s="1">
        <f>IFERROR(__xludf.DUMMYFUNCTION("""COMPUTED_VALUE"""),1255.05)</f>
        <v>1255.05</v>
      </c>
      <c r="G274" s="2">
        <f>IFERROR(__xludf.DUMMYFUNCTION("""COMPUTED_VALUE"""),45691.66666666667)</f>
        <v>45691.66667</v>
      </c>
      <c r="H274" s="1">
        <f>IFERROR(__xludf.DUMMYFUNCTION("""COMPUTED_VALUE"""),1225.45)</f>
        <v>1225.45</v>
      </c>
      <c r="J274" s="2">
        <f>IFERROR(__xludf.DUMMYFUNCTION("""COMPUTED_VALUE"""),45691.66666666667)</f>
        <v>45691.66667</v>
      </c>
      <c r="K274" s="1">
        <f>IFERROR(__xludf.DUMMYFUNCTION("""COMPUTED_VALUE"""),1248.19)</f>
        <v>1248.19</v>
      </c>
      <c r="M274" s="2">
        <f>IFERROR(__xludf.DUMMYFUNCTION("""COMPUTED_VALUE"""),45691.66666666667)</f>
        <v>45691.66667</v>
      </c>
      <c r="N274" s="1">
        <f>IFERROR(__xludf.DUMMYFUNCTION("""COMPUTED_VALUE"""),2.3241987E7)</f>
        <v>23241987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IFERROR(__xludf.DUMMYFUNCTION("""COMPUTED_VALUE"""),1245.41)</f>
        <v>1245.41</v>
      </c>
      <c r="D275" s="2">
        <f>IFERROR(__xludf.DUMMYFUNCTION("""COMPUTED_VALUE"""),45692.66666666667)</f>
        <v>45692.66667</v>
      </c>
      <c r="E275" s="1">
        <f>IFERROR(__xludf.DUMMYFUNCTION("""COMPUTED_VALUE"""),1258.43)</f>
        <v>1258.43</v>
      </c>
      <c r="G275" s="2">
        <f>IFERROR(__xludf.DUMMYFUNCTION("""COMPUTED_VALUE"""),45692.66666666667)</f>
        <v>45692.66667</v>
      </c>
      <c r="H275" s="1">
        <f>IFERROR(__xludf.DUMMYFUNCTION("""COMPUTED_VALUE"""),1238.87)</f>
        <v>1238.87</v>
      </c>
      <c r="J275" s="2">
        <f>IFERROR(__xludf.DUMMYFUNCTION("""COMPUTED_VALUE"""),45692.66666666667)</f>
        <v>45692.66667</v>
      </c>
      <c r="K275" s="1">
        <f>IFERROR(__xludf.DUMMYFUNCTION("""COMPUTED_VALUE"""),1249.33)</f>
        <v>1249.33</v>
      </c>
      <c r="M275" s="2">
        <f>IFERROR(__xludf.DUMMYFUNCTION("""COMPUTED_VALUE"""),45692.66666666667)</f>
        <v>45692.66667</v>
      </c>
      <c r="N275" s="1">
        <f>IFERROR(__xludf.DUMMYFUNCTION("""COMPUTED_VALUE"""),1.9882407E7)</f>
        <v>19882407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IFERROR(__xludf.DUMMYFUNCTION("""COMPUTED_VALUE"""),1256.39)</f>
        <v>1256.39</v>
      </c>
      <c r="D276" s="2">
        <f>IFERROR(__xludf.DUMMYFUNCTION("""COMPUTED_VALUE"""),45693.66666666667)</f>
        <v>45693.66667</v>
      </c>
      <c r="E276" s="1">
        <f>IFERROR(__xludf.DUMMYFUNCTION("""COMPUTED_VALUE"""),1263.65)</f>
        <v>1263.65</v>
      </c>
      <c r="G276" s="2">
        <f>IFERROR(__xludf.DUMMYFUNCTION("""COMPUTED_VALUE"""),45693.66666666667)</f>
        <v>45693.66667</v>
      </c>
      <c r="H276" s="1">
        <f>IFERROR(__xludf.DUMMYFUNCTION("""COMPUTED_VALUE"""),1247.99)</f>
        <v>1247.99</v>
      </c>
      <c r="J276" s="2">
        <f>IFERROR(__xludf.DUMMYFUNCTION("""COMPUTED_VALUE"""),45693.66666666667)</f>
        <v>45693.66667</v>
      </c>
      <c r="K276" s="1">
        <f>IFERROR(__xludf.DUMMYFUNCTION("""COMPUTED_VALUE"""),1259.98)</f>
        <v>1259.98</v>
      </c>
      <c r="M276" s="2">
        <f>IFERROR(__xludf.DUMMYFUNCTION("""COMPUTED_VALUE"""),45693.66666666667)</f>
        <v>45693.66667</v>
      </c>
      <c r="N276" s="1">
        <f>IFERROR(__xludf.DUMMYFUNCTION("""COMPUTED_VALUE"""),2.4990823E7)</f>
        <v>24990823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IFERROR(__xludf.DUMMYFUNCTION("""COMPUTED_VALUE"""),1275.84)</f>
        <v>1275.84</v>
      </c>
      <c r="D277" s="2">
        <f>IFERROR(__xludf.DUMMYFUNCTION("""COMPUTED_VALUE"""),45694.66666666667)</f>
        <v>45694.66667</v>
      </c>
      <c r="E277" s="1">
        <f>IFERROR(__xludf.DUMMYFUNCTION("""COMPUTED_VALUE"""),1279.07)</f>
        <v>1279.07</v>
      </c>
      <c r="G277" s="2">
        <f>IFERROR(__xludf.DUMMYFUNCTION("""COMPUTED_VALUE"""),45694.66666666667)</f>
        <v>45694.66667</v>
      </c>
      <c r="H277" s="1">
        <f>IFERROR(__xludf.DUMMYFUNCTION("""COMPUTED_VALUE"""),1261.09)</f>
        <v>1261.09</v>
      </c>
      <c r="J277" s="2">
        <f>IFERROR(__xludf.DUMMYFUNCTION("""COMPUTED_VALUE"""),45694.66666666667)</f>
        <v>45694.66667</v>
      </c>
      <c r="K277" s="1">
        <f>IFERROR(__xludf.DUMMYFUNCTION("""COMPUTED_VALUE"""),1268.07)</f>
        <v>1268.07</v>
      </c>
      <c r="M277" s="2">
        <f>IFERROR(__xludf.DUMMYFUNCTION("""COMPUTED_VALUE"""),45694.66666666667)</f>
        <v>45694.66667</v>
      </c>
      <c r="N277" s="1">
        <f>IFERROR(__xludf.DUMMYFUNCTION("""COMPUTED_VALUE"""),2.5164094E7)</f>
        <v>25164094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IFERROR(__xludf.DUMMYFUNCTION("""COMPUTED_VALUE"""),1270.2)</f>
        <v>1270.2</v>
      </c>
      <c r="D278" s="2">
        <f>IFERROR(__xludf.DUMMYFUNCTION("""COMPUTED_VALUE"""),45695.66666666667)</f>
        <v>45695.66667</v>
      </c>
      <c r="E278" s="1">
        <f>IFERROR(__xludf.DUMMYFUNCTION("""COMPUTED_VALUE"""),1274.31)</f>
        <v>1274.31</v>
      </c>
      <c r="G278" s="2">
        <f>IFERROR(__xludf.DUMMYFUNCTION("""COMPUTED_VALUE"""),45695.66666666667)</f>
        <v>45695.66667</v>
      </c>
      <c r="H278" s="1">
        <f>IFERROR(__xludf.DUMMYFUNCTION("""COMPUTED_VALUE"""),1245.44)</f>
        <v>1245.44</v>
      </c>
      <c r="J278" s="2">
        <f>IFERROR(__xludf.DUMMYFUNCTION("""COMPUTED_VALUE"""),45695.66666666667)</f>
        <v>45695.66667</v>
      </c>
      <c r="K278" s="1">
        <f>IFERROR(__xludf.DUMMYFUNCTION("""COMPUTED_VALUE"""),1251.98)</f>
        <v>1251.98</v>
      </c>
      <c r="M278" s="2">
        <f>IFERROR(__xludf.DUMMYFUNCTION("""COMPUTED_VALUE"""),45695.66666666667)</f>
        <v>45695.66667</v>
      </c>
      <c r="N278" s="1">
        <f>IFERROR(__xludf.DUMMYFUNCTION("""COMPUTED_VALUE"""),2.174314E7)</f>
        <v>21743140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IFERROR(__xludf.DUMMYFUNCTION("""COMPUTED_VALUE"""),1258.46)</f>
        <v>1258.46</v>
      </c>
      <c r="D279" s="2">
        <f>IFERROR(__xludf.DUMMYFUNCTION("""COMPUTED_VALUE"""),45698.66666666667)</f>
        <v>45698.66667</v>
      </c>
      <c r="E279" s="1">
        <f>IFERROR(__xludf.DUMMYFUNCTION("""COMPUTED_VALUE"""),1266.76)</f>
        <v>1266.76</v>
      </c>
      <c r="G279" s="2">
        <f>IFERROR(__xludf.DUMMYFUNCTION("""COMPUTED_VALUE"""),45698.66666666667)</f>
        <v>45698.66667</v>
      </c>
      <c r="H279" s="1">
        <f>IFERROR(__xludf.DUMMYFUNCTION("""COMPUTED_VALUE"""),1252.05)</f>
        <v>1252.05</v>
      </c>
      <c r="J279" s="2">
        <f>IFERROR(__xludf.DUMMYFUNCTION("""COMPUTED_VALUE"""),45698.66666666667)</f>
        <v>45698.66667</v>
      </c>
      <c r="K279" s="1">
        <f>IFERROR(__xludf.DUMMYFUNCTION("""COMPUTED_VALUE"""),1264.79)</f>
        <v>1264.79</v>
      </c>
      <c r="M279" s="2">
        <f>IFERROR(__xludf.DUMMYFUNCTION("""COMPUTED_VALUE"""),45698.66666666667)</f>
        <v>45698.66667</v>
      </c>
      <c r="N279" s="1">
        <f>IFERROR(__xludf.DUMMYFUNCTION("""COMPUTED_VALUE"""),2.3687294E7)</f>
        <v>23687294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IFERROR(__xludf.DUMMYFUNCTION("""COMPUTED_VALUE"""),1254.69)</f>
        <v>1254.69</v>
      </c>
      <c r="D280" s="2">
        <f>IFERROR(__xludf.DUMMYFUNCTION("""COMPUTED_VALUE"""),45699.66666666667)</f>
        <v>45699.66667</v>
      </c>
      <c r="E280" s="1">
        <f>IFERROR(__xludf.DUMMYFUNCTION("""COMPUTED_VALUE"""),1256.09)</f>
        <v>1256.09</v>
      </c>
      <c r="G280" s="2">
        <f>IFERROR(__xludf.DUMMYFUNCTION("""COMPUTED_VALUE"""),45699.66666666667)</f>
        <v>45699.66667</v>
      </c>
      <c r="H280" s="1">
        <f>IFERROR(__xludf.DUMMYFUNCTION("""COMPUTED_VALUE"""),1240.09)</f>
        <v>1240.09</v>
      </c>
      <c r="J280" s="2">
        <f>IFERROR(__xludf.DUMMYFUNCTION("""COMPUTED_VALUE"""),45699.66666666667)</f>
        <v>45699.66667</v>
      </c>
      <c r="K280" s="1">
        <f>IFERROR(__xludf.DUMMYFUNCTION("""COMPUTED_VALUE"""),1242.97)</f>
        <v>1242.97</v>
      </c>
      <c r="M280" s="2">
        <f>IFERROR(__xludf.DUMMYFUNCTION("""COMPUTED_VALUE"""),45699.66666666667)</f>
        <v>45699.66667</v>
      </c>
      <c r="N280" s="1">
        <f>IFERROR(__xludf.DUMMYFUNCTION("""COMPUTED_VALUE"""),1.9887689E7)</f>
        <v>19887689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IFERROR(__xludf.DUMMYFUNCTION("""COMPUTED_VALUE"""),1226.45)</f>
        <v>1226.45</v>
      </c>
      <c r="D281" s="2">
        <f>IFERROR(__xludf.DUMMYFUNCTION("""COMPUTED_VALUE"""),45700.66666666667)</f>
        <v>45700.66667</v>
      </c>
      <c r="E281" s="1">
        <f>IFERROR(__xludf.DUMMYFUNCTION("""COMPUTED_VALUE"""),1243.09)</f>
        <v>1243.09</v>
      </c>
      <c r="G281" s="2">
        <f>IFERROR(__xludf.DUMMYFUNCTION("""COMPUTED_VALUE"""),45700.66666666667)</f>
        <v>45700.66667</v>
      </c>
      <c r="H281" s="1">
        <f>IFERROR(__xludf.DUMMYFUNCTION("""COMPUTED_VALUE"""),1224.66)</f>
        <v>1224.66</v>
      </c>
      <c r="J281" s="2">
        <f>IFERROR(__xludf.DUMMYFUNCTION("""COMPUTED_VALUE"""),45700.66666666667)</f>
        <v>45700.66667</v>
      </c>
      <c r="K281" s="1">
        <f>IFERROR(__xludf.DUMMYFUNCTION("""COMPUTED_VALUE"""),1239.01)</f>
        <v>1239.01</v>
      </c>
      <c r="M281" s="2">
        <f>IFERROR(__xludf.DUMMYFUNCTION("""COMPUTED_VALUE"""),45700.66666666667)</f>
        <v>45700.66667</v>
      </c>
      <c r="N281" s="1">
        <f>IFERROR(__xludf.DUMMYFUNCTION("""COMPUTED_VALUE"""),2.0808941E7)</f>
        <v>20808941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IFERROR(__xludf.DUMMYFUNCTION("""COMPUTED_VALUE"""),1233.37)</f>
        <v>1233.37</v>
      </c>
      <c r="D282" s="2">
        <f>IFERROR(__xludf.DUMMYFUNCTION("""COMPUTED_VALUE"""),45701.66666666667)</f>
        <v>45701.66667</v>
      </c>
      <c r="E282" s="1">
        <f>IFERROR(__xludf.DUMMYFUNCTION("""COMPUTED_VALUE"""),1238.18)</f>
        <v>1238.18</v>
      </c>
      <c r="G282" s="2">
        <f>IFERROR(__xludf.DUMMYFUNCTION("""COMPUTED_VALUE"""),45701.66666666667)</f>
        <v>45701.66667</v>
      </c>
      <c r="H282" s="1">
        <f>IFERROR(__xludf.DUMMYFUNCTION("""COMPUTED_VALUE"""),1216.79)</f>
        <v>1216.79</v>
      </c>
      <c r="J282" s="2">
        <f>IFERROR(__xludf.DUMMYFUNCTION("""COMPUTED_VALUE"""),45701.66666666667)</f>
        <v>45701.66667</v>
      </c>
      <c r="K282" s="1">
        <f>IFERROR(__xludf.DUMMYFUNCTION("""COMPUTED_VALUE"""),1225.78)</f>
        <v>1225.78</v>
      </c>
      <c r="M282" s="2">
        <f>IFERROR(__xludf.DUMMYFUNCTION("""COMPUTED_VALUE"""),45701.66666666667)</f>
        <v>45701.66667</v>
      </c>
      <c r="N282" s="1">
        <f>IFERROR(__xludf.DUMMYFUNCTION("""COMPUTED_VALUE"""),2.6766615E7)</f>
        <v>26766615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IFERROR(__xludf.DUMMYFUNCTION("""COMPUTED_VALUE"""),1228.47)</f>
        <v>1228.47</v>
      </c>
      <c r="D283" s="2">
        <f>IFERROR(__xludf.DUMMYFUNCTION("""COMPUTED_VALUE"""),45702.66666666667)</f>
        <v>45702.66667</v>
      </c>
      <c r="E283" s="1">
        <f>IFERROR(__xludf.DUMMYFUNCTION("""COMPUTED_VALUE"""),1230.55)</f>
        <v>1230.55</v>
      </c>
      <c r="G283" s="2">
        <f>IFERROR(__xludf.DUMMYFUNCTION("""COMPUTED_VALUE"""),45702.66666666667)</f>
        <v>45702.66667</v>
      </c>
      <c r="H283" s="1">
        <f>IFERROR(__xludf.DUMMYFUNCTION("""COMPUTED_VALUE"""),1219.21)</f>
        <v>1219.21</v>
      </c>
      <c r="J283" s="2">
        <f>IFERROR(__xludf.DUMMYFUNCTION("""COMPUTED_VALUE"""),45702.66666666667)</f>
        <v>45702.66667</v>
      </c>
      <c r="K283" s="1">
        <f>IFERROR(__xludf.DUMMYFUNCTION("""COMPUTED_VALUE"""),1226.11)</f>
        <v>1226.11</v>
      </c>
      <c r="M283" s="2">
        <f>IFERROR(__xludf.DUMMYFUNCTION("""COMPUTED_VALUE"""),45702.66666666667)</f>
        <v>45702.66667</v>
      </c>
      <c r="N283" s="1">
        <f>IFERROR(__xludf.DUMMYFUNCTION("""COMPUTED_VALUE"""),2.161523E7)</f>
        <v>21615230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IFERROR(__xludf.DUMMYFUNCTION("""COMPUTED_VALUE"""),1229.09)</f>
        <v>1229.09</v>
      </c>
      <c r="D284" s="2">
        <f>IFERROR(__xludf.DUMMYFUNCTION("""COMPUTED_VALUE"""),45706.66666666667)</f>
        <v>45706.66667</v>
      </c>
      <c r="E284" s="1">
        <f>IFERROR(__xludf.DUMMYFUNCTION("""COMPUTED_VALUE"""),1238.03)</f>
        <v>1238.03</v>
      </c>
      <c r="G284" s="2">
        <f>IFERROR(__xludf.DUMMYFUNCTION("""COMPUTED_VALUE"""),45706.66666666667)</f>
        <v>45706.66667</v>
      </c>
      <c r="H284" s="1">
        <f>IFERROR(__xludf.DUMMYFUNCTION("""COMPUTED_VALUE"""),1220.95)</f>
        <v>1220.95</v>
      </c>
      <c r="J284" s="2">
        <f>IFERROR(__xludf.DUMMYFUNCTION("""COMPUTED_VALUE"""),45706.66666666667)</f>
        <v>45706.66667</v>
      </c>
      <c r="K284" s="1">
        <f>IFERROR(__xludf.DUMMYFUNCTION("""COMPUTED_VALUE"""),1237.84)</f>
        <v>1237.84</v>
      </c>
      <c r="M284" s="2">
        <f>IFERROR(__xludf.DUMMYFUNCTION("""COMPUTED_VALUE"""),45706.66666666667)</f>
        <v>45706.66667</v>
      </c>
      <c r="N284" s="1">
        <f>IFERROR(__xludf.DUMMYFUNCTION("""COMPUTED_VALUE"""),2.1771963E7)</f>
        <v>21771963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IFERROR(__xludf.DUMMYFUNCTION("""COMPUTED_VALUE"""),1243.55)</f>
        <v>1243.55</v>
      </c>
      <c r="D285" s="2">
        <f>IFERROR(__xludf.DUMMYFUNCTION("""COMPUTED_VALUE"""),45707.66666666667)</f>
        <v>45707.66667</v>
      </c>
      <c r="E285" s="1">
        <f>IFERROR(__xludf.DUMMYFUNCTION("""COMPUTED_VALUE"""),1245.21)</f>
        <v>1245.21</v>
      </c>
      <c r="G285" s="2">
        <f>IFERROR(__xludf.DUMMYFUNCTION("""COMPUTED_VALUE"""),45707.66666666667)</f>
        <v>45707.66667</v>
      </c>
      <c r="H285" s="1">
        <f>IFERROR(__xludf.DUMMYFUNCTION("""COMPUTED_VALUE"""),1236.52)</f>
        <v>1236.52</v>
      </c>
      <c r="J285" s="2">
        <f>IFERROR(__xludf.DUMMYFUNCTION("""COMPUTED_VALUE"""),45707.66666666667)</f>
        <v>45707.66667</v>
      </c>
      <c r="K285" s="1">
        <f>IFERROR(__xludf.DUMMYFUNCTION("""COMPUTED_VALUE"""),1241.33)</f>
        <v>1241.33</v>
      </c>
      <c r="M285" s="2">
        <f>IFERROR(__xludf.DUMMYFUNCTION("""COMPUTED_VALUE"""),45707.66666666667)</f>
        <v>45707.66667</v>
      </c>
      <c r="N285" s="1">
        <f>IFERROR(__xludf.DUMMYFUNCTION("""COMPUTED_VALUE"""),2.0996206E7)</f>
        <v>20996206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IFERROR(__xludf.DUMMYFUNCTION("""COMPUTED_VALUE"""),1238.3)</f>
        <v>1238.3</v>
      </c>
      <c r="D286" s="2">
        <f>IFERROR(__xludf.DUMMYFUNCTION("""COMPUTED_VALUE"""),45708.66666666667)</f>
        <v>45708.66667</v>
      </c>
      <c r="E286" s="1">
        <f>IFERROR(__xludf.DUMMYFUNCTION("""COMPUTED_VALUE"""),1238.3)</f>
        <v>1238.3</v>
      </c>
      <c r="G286" s="2">
        <f>IFERROR(__xludf.DUMMYFUNCTION("""COMPUTED_VALUE"""),45708.66666666667)</f>
        <v>45708.66667</v>
      </c>
      <c r="H286" s="1">
        <f>IFERROR(__xludf.DUMMYFUNCTION("""COMPUTED_VALUE"""),1216.36)</f>
        <v>1216.36</v>
      </c>
      <c r="J286" s="2">
        <f>IFERROR(__xludf.DUMMYFUNCTION("""COMPUTED_VALUE"""),45708.66666666667)</f>
        <v>45708.66667</v>
      </c>
      <c r="K286" s="1">
        <f>IFERROR(__xludf.DUMMYFUNCTION("""COMPUTED_VALUE"""),1229.95)</f>
        <v>1229.95</v>
      </c>
      <c r="M286" s="2">
        <f>IFERROR(__xludf.DUMMYFUNCTION("""COMPUTED_VALUE"""),45708.66666666667)</f>
        <v>45708.66667</v>
      </c>
      <c r="N286" s="1">
        <f>IFERROR(__xludf.DUMMYFUNCTION("""COMPUTED_VALUE"""),2.0909073E7)</f>
        <v>20909073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IFERROR(__xludf.DUMMYFUNCTION("""COMPUTED_VALUE"""),1230.94)</f>
        <v>1230.94</v>
      </c>
      <c r="D287" s="2">
        <f>IFERROR(__xludf.DUMMYFUNCTION("""COMPUTED_VALUE"""),45709.66666666667)</f>
        <v>45709.66667</v>
      </c>
      <c r="E287" s="1">
        <f>IFERROR(__xludf.DUMMYFUNCTION("""COMPUTED_VALUE"""),1231.38)</f>
        <v>1231.38</v>
      </c>
      <c r="G287" s="2">
        <f>IFERROR(__xludf.DUMMYFUNCTION("""COMPUTED_VALUE"""),45709.66666666667)</f>
        <v>45709.66667</v>
      </c>
      <c r="H287" s="1">
        <f>IFERROR(__xludf.DUMMYFUNCTION("""COMPUTED_VALUE"""),1189.17)</f>
        <v>1189.17</v>
      </c>
      <c r="J287" s="2">
        <f>IFERROR(__xludf.DUMMYFUNCTION("""COMPUTED_VALUE"""),45709.66666666667)</f>
        <v>45709.66667</v>
      </c>
      <c r="K287" s="1">
        <f>IFERROR(__xludf.DUMMYFUNCTION("""COMPUTED_VALUE"""),1198.03)</f>
        <v>1198.03</v>
      </c>
      <c r="M287" s="2">
        <f>IFERROR(__xludf.DUMMYFUNCTION("""COMPUTED_VALUE"""),45709.66666666667)</f>
        <v>45709.66667</v>
      </c>
      <c r="N287" s="1">
        <f>IFERROR(__xludf.DUMMYFUNCTION("""COMPUTED_VALUE"""),2.4116568E7)</f>
        <v>24116568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IFERROR(__xludf.DUMMYFUNCTION("""COMPUTED_VALUE"""),1198.18)</f>
        <v>1198.18</v>
      </c>
      <c r="D288" s="2">
        <f>IFERROR(__xludf.DUMMYFUNCTION("""COMPUTED_VALUE"""),45712.66666666667)</f>
        <v>45712.66667</v>
      </c>
      <c r="E288" s="1">
        <f>IFERROR(__xludf.DUMMYFUNCTION("""COMPUTED_VALUE"""),1204.66)</f>
        <v>1204.66</v>
      </c>
      <c r="G288" s="2">
        <f>IFERROR(__xludf.DUMMYFUNCTION("""COMPUTED_VALUE"""),45712.66666666667)</f>
        <v>45712.66667</v>
      </c>
      <c r="H288" s="1">
        <f>IFERROR(__xludf.DUMMYFUNCTION("""COMPUTED_VALUE"""),1180.17)</f>
        <v>1180.17</v>
      </c>
      <c r="J288" s="2">
        <f>IFERROR(__xludf.DUMMYFUNCTION("""COMPUTED_VALUE"""),45712.66666666667)</f>
        <v>45712.66667</v>
      </c>
      <c r="K288" s="1">
        <f>IFERROR(__xludf.DUMMYFUNCTION("""COMPUTED_VALUE"""),1188.9)</f>
        <v>1188.9</v>
      </c>
      <c r="M288" s="2">
        <f>IFERROR(__xludf.DUMMYFUNCTION("""COMPUTED_VALUE"""),45712.66666666667)</f>
        <v>45712.66667</v>
      </c>
      <c r="N288" s="1">
        <f>IFERROR(__xludf.DUMMYFUNCTION("""COMPUTED_VALUE"""),2.3364577E7)</f>
        <v>23364577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IFERROR(__xludf.DUMMYFUNCTION("""COMPUTED_VALUE"""),1185.85)</f>
        <v>1185.85</v>
      </c>
      <c r="D289" s="2">
        <f>IFERROR(__xludf.DUMMYFUNCTION("""COMPUTED_VALUE"""),45713.66666666667)</f>
        <v>45713.66667</v>
      </c>
      <c r="E289" s="1">
        <f>IFERROR(__xludf.DUMMYFUNCTION("""COMPUTED_VALUE"""),1186.27)</f>
        <v>1186.27</v>
      </c>
      <c r="G289" s="2">
        <f>IFERROR(__xludf.DUMMYFUNCTION("""COMPUTED_VALUE"""),45713.66666666667)</f>
        <v>45713.66667</v>
      </c>
      <c r="H289" s="1">
        <f>IFERROR(__xludf.DUMMYFUNCTION("""COMPUTED_VALUE"""),1160.08)</f>
        <v>1160.08</v>
      </c>
      <c r="J289" s="2">
        <f>IFERROR(__xludf.DUMMYFUNCTION("""COMPUTED_VALUE"""),45713.66666666667)</f>
        <v>45713.66667</v>
      </c>
      <c r="K289" s="1">
        <f>IFERROR(__xludf.DUMMYFUNCTION("""COMPUTED_VALUE"""),1168.34)</f>
        <v>1168.34</v>
      </c>
      <c r="M289" s="2">
        <f>IFERROR(__xludf.DUMMYFUNCTION("""COMPUTED_VALUE"""),45713.66666666667)</f>
        <v>45713.66667</v>
      </c>
      <c r="N289" s="1">
        <f>IFERROR(__xludf.DUMMYFUNCTION("""COMPUTED_VALUE"""),3.3115332E7)</f>
        <v>33115332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IFERROR(__xludf.DUMMYFUNCTION("""COMPUTED_VALUE"""),1178.84)</f>
        <v>1178.84</v>
      </c>
      <c r="D290" s="2">
        <f>IFERROR(__xludf.DUMMYFUNCTION("""COMPUTED_VALUE"""),45714.66666666667)</f>
        <v>45714.66667</v>
      </c>
      <c r="E290" s="1">
        <f>IFERROR(__xludf.DUMMYFUNCTION("""COMPUTED_VALUE"""),1181.28)</f>
        <v>1181.28</v>
      </c>
      <c r="G290" s="2">
        <f>IFERROR(__xludf.DUMMYFUNCTION("""COMPUTED_VALUE"""),45714.66666666667)</f>
        <v>45714.66667</v>
      </c>
      <c r="H290" s="1">
        <f>IFERROR(__xludf.DUMMYFUNCTION("""COMPUTED_VALUE"""),1166.06)</f>
        <v>1166.06</v>
      </c>
      <c r="J290" s="2">
        <f>IFERROR(__xludf.DUMMYFUNCTION("""COMPUTED_VALUE"""),45714.66666666667)</f>
        <v>45714.66667</v>
      </c>
      <c r="K290" s="1">
        <f>IFERROR(__xludf.DUMMYFUNCTION("""COMPUTED_VALUE"""),1170.96)</f>
        <v>1170.96</v>
      </c>
      <c r="M290" s="2">
        <f>IFERROR(__xludf.DUMMYFUNCTION("""COMPUTED_VALUE"""),45714.66666666667)</f>
        <v>45714.66667</v>
      </c>
      <c r="N290" s="1">
        <f>IFERROR(__xludf.DUMMYFUNCTION("""COMPUTED_VALUE"""),2.675017E7)</f>
        <v>26750170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IFERROR(__xludf.DUMMYFUNCTION("""COMPUTED_VALUE"""),1175.81)</f>
        <v>1175.81</v>
      </c>
      <c r="D291" s="2">
        <f>IFERROR(__xludf.DUMMYFUNCTION("""COMPUTED_VALUE"""),45715.66666666667)</f>
        <v>45715.66667</v>
      </c>
      <c r="E291" s="1">
        <f>IFERROR(__xludf.DUMMYFUNCTION("""COMPUTED_VALUE"""),1182.72)</f>
        <v>1182.72</v>
      </c>
      <c r="G291" s="2">
        <f>IFERROR(__xludf.DUMMYFUNCTION("""COMPUTED_VALUE"""),45715.66666666667)</f>
        <v>45715.66667</v>
      </c>
      <c r="H291" s="1">
        <f>IFERROR(__xludf.DUMMYFUNCTION("""COMPUTED_VALUE"""),1151.45)</f>
        <v>1151.45</v>
      </c>
      <c r="J291" s="2">
        <f>IFERROR(__xludf.DUMMYFUNCTION("""COMPUTED_VALUE"""),45715.66666666667)</f>
        <v>45715.66667</v>
      </c>
      <c r="K291" s="1">
        <f>IFERROR(__xludf.DUMMYFUNCTION("""COMPUTED_VALUE"""),1152.68)</f>
        <v>1152.68</v>
      </c>
      <c r="M291" s="2">
        <f>IFERROR(__xludf.DUMMYFUNCTION("""COMPUTED_VALUE"""),45715.66666666667)</f>
        <v>45715.66667</v>
      </c>
      <c r="N291" s="1">
        <f>IFERROR(__xludf.DUMMYFUNCTION("""COMPUTED_VALUE"""),2.2526133E7)</f>
        <v>22526133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IFERROR(__xludf.DUMMYFUNCTION("""COMPUTED_VALUE"""),1149.67)</f>
        <v>1149.67</v>
      </c>
      <c r="D292" s="2">
        <f>IFERROR(__xludf.DUMMYFUNCTION("""COMPUTED_VALUE"""),45716.66666666667)</f>
        <v>45716.66667</v>
      </c>
      <c r="E292" s="1">
        <f>IFERROR(__xludf.DUMMYFUNCTION("""COMPUTED_VALUE"""),1171.43)</f>
        <v>1171.43</v>
      </c>
      <c r="G292" s="2">
        <f>IFERROR(__xludf.DUMMYFUNCTION("""COMPUTED_VALUE"""),45716.66666666667)</f>
        <v>45716.66667</v>
      </c>
      <c r="H292" s="1">
        <f>IFERROR(__xludf.DUMMYFUNCTION("""COMPUTED_VALUE"""),1141.53)</f>
        <v>1141.53</v>
      </c>
      <c r="J292" s="2">
        <f>IFERROR(__xludf.DUMMYFUNCTION("""COMPUTED_VALUE"""),45716.66666666667)</f>
        <v>45716.66667</v>
      </c>
      <c r="K292" s="1">
        <f>IFERROR(__xludf.DUMMYFUNCTION("""COMPUTED_VALUE"""),1171.07)</f>
        <v>1171.07</v>
      </c>
      <c r="M292" s="2">
        <f>IFERROR(__xludf.DUMMYFUNCTION("""COMPUTED_VALUE"""),45716.66666666667)</f>
        <v>45716.66667</v>
      </c>
      <c r="N292" s="1">
        <f>IFERROR(__xludf.DUMMYFUNCTION("""COMPUTED_VALUE"""),3.2416556E7)</f>
        <v>32416556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IFERROR(__xludf.DUMMYFUNCTION("""COMPUTED_VALUE"""),1175.44)</f>
        <v>1175.44</v>
      </c>
      <c r="D293" s="2">
        <f>IFERROR(__xludf.DUMMYFUNCTION("""COMPUTED_VALUE"""),45719.66666666667)</f>
        <v>45719.66667</v>
      </c>
      <c r="E293" s="1">
        <f>IFERROR(__xludf.DUMMYFUNCTION("""COMPUTED_VALUE"""),1178.53)</f>
        <v>1178.53</v>
      </c>
      <c r="G293" s="2">
        <f>IFERROR(__xludf.DUMMYFUNCTION("""COMPUTED_VALUE"""),45719.66666666667)</f>
        <v>45719.66667</v>
      </c>
      <c r="H293" s="1">
        <f>IFERROR(__xludf.DUMMYFUNCTION("""COMPUTED_VALUE"""),1124.09)</f>
        <v>1124.09</v>
      </c>
      <c r="J293" s="2">
        <f>IFERROR(__xludf.DUMMYFUNCTION("""COMPUTED_VALUE"""),45719.66666666667)</f>
        <v>45719.66667</v>
      </c>
      <c r="K293" s="1">
        <f>IFERROR(__xludf.DUMMYFUNCTION("""COMPUTED_VALUE"""),1128.34)</f>
        <v>1128.34</v>
      </c>
      <c r="M293" s="2">
        <f>IFERROR(__xludf.DUMMYFUNCTION("""COMPUTED_VALUE"""),45719.66666666667)</f>
        <v>45719.66667</v>
      </c>
      <c r="N293" s="1">
        <f>IFERROR(__xludf.DUMMYFUNCTION("""COMPUTED_VALUE"""),2.7678313E7)</f>
        <v>27678313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IFERROR(__xludf.DUMMYFUNCTION("""COMPUTED_VALUE"""),1112.52)</f>
        <v>1112.52</v>
      </c>
      <c r="D294" s="2">
        <f>IFERROR(__xludf.DUMMYFUNCTION("""COMPUTED_VALUE"""),45720.66666666667)</f>
        <v>45720.66667</v>
      </c>
      <c r="E294" s="1">
        <f>IFERROR(__xludf.DUMMYFUNCTION("""COMPUTED_VALUE"""),1128.03)</f>
        <v>1128.03</v>
      </c>
      <c r="G294" s="2">
        <f>IFERROR(__xludf.DUMMYFUNCTION("""COMPUTED_VALUE"""),45720.66666666667)</f>
        <v>45720.66667</v>
      </c>
      <c r="H294" s="1">
        <f>IFERROR(__xludf.DUMMYFUNCTION("""COMPUTED_VALUE"""),1090.76)</f>
        <v>1090.76</v>
      </c>
      <c r="J294" s="2">
        <f>IFERROR(__xludf.DUMMYFUNCTION("""COMPUTED_VALUE"""),45720.66666666667)</f>
        <v>45720.66667</v>
      </c>
      <c r="K294" s="1">
        <f>IFERROR(__xludf.DUMMYFUNCTION("""COMPUTED_VALUE"""),1107.35)</f>
        <v>1107.35</v>
      </c>
      <c r="M294" s="2">
        <f>IFERROR(__xludf.DUMMYFUNCTION("""COMPUTED_VALUE"""),45720.66666666667)</f>
        <v>45720.66667</v>
      </c>
      <c r="N294" s="1">
        <f>IFERROR(__xludf.DUMMYFUNCTION("""COMPUTED_VALUE"""),3.691927E7)</f>
        <v>36919270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IFERROR(__xludf.DUMMYFUNCTION("""COMPUTED_VALUE"""),1112.3)</f>
        <v>1112.3</v>
      </c>
      <c r="D295" s="2">
        <f>IFERROR(__xludf.DUMMYFUNCTION("""COMPUTED_VALUE"""),45721.66666666667)</f>
        <v>45721.66667</v>
      </c>
      <c r="E295" s="1">
        <f>IFERROR(__xludf.DUMMYFUNCTION("""COMPUTED_VALUE"""),1131.26)</f>
        <v>1131.26</v>
      </c>
      <c r="G295" s="2">
        <f>IFERROR(__xludf.DUMMYFUNCTION("""COMPUTED_VALUE"""),45721.66666666667)</f>
        <v>45721.66667</v>
      </c>
      <c r="H295" s="1">
        <f>IFERROR(__xludf.DUMMYFUNCTION("""COMPUTED_VALUE"""),1104.26)</f>
        <v>1104.26</v>
      </c>
      <c r="J295" s="2">
        <f>IFERROR(__xludf.DUMMYFUNCTION("""COMPUTED_VALUE"""),45721.66666666667)</f>
        <v>45721.66667</v>
      </c>
      <c r="K295" s="1">
        <f>IFERROR(__xludf.DUMMYFUNCTION("""COMPUTED_VALUE"""),1128.89)</f>
        <v>1128.89</v>
      </c>
      <c r="M295" s="2">
        <f>IFERROR(__xludf.DUMMYFUNCTION("""COMPUTED_VALUE"""),45721.66666666667)</f>
        <v>45721.66667</v>
      </c>
      <c r="N295" s="1">
        <f>IFERROR(__xludf.DUMMYFUNCTION("""COMPUTED_VALUE"""),2.6207633E7)</f>
        <v>26207633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IFERROR(__xludf.DUMMYFUNCTION("""COMPUTED_VALUE"""),1110.88)</f>
        <v>1110.88</v>
      </c>
      <c r="D296" s="2">
        <f>IFERROR(__xludf.DUMMYFUNCTION("""COMPUTED_VALUE"""),45722.66666666667)</f>
        <v>45722.66667</v>
      </c>
      <c r="E296" s="1">
        <f>IFERROR(__xludf.DUMMYFUNCTION("""COMPUTED_VALUE"""),1118.12)</f>
        <v>1118.12</v>
      </c>
      <c r="G296" s="2">
        <f>IFERROR(__xludf.DUMMYFUNCTION("""COMPUTED_VALUE"""),45722.66666666667)</f>
        <v>45722.66667</v>
      </c>
      <c r="H296" s="1">
        <f>IFERROR(__xludf.DUMMYFUNCTION("""COMPUTED_VALUE"""),1089.52)</f>
        <v>1089.52</v>
      </c>
      <c r="J296" s="2">
        <f>IFERROR(__xludf.DUMMYFUNCTION("""COMPUTED_VALUE"""),45722.66666666667)</f>
        <v>45722.66667</v>
      </c>
      <c r="K296" s="1">
        <f>IFERROR(__xludf.DUMMYFUNCTION("""COMPUTED_VALUE"""),1092.13)</f>
        <v>1092.13</v>
      </c>
      <c r="M296" s="2">
        <f>IFERROR(__xludf.DUMMYFUNCTION("""COMPUTED_VALUE"""),45722.66666666667)</f>
        <v>45722.66667</v>
      </c>
      <c r="N296" s="1">
        <f>IFERROR(__xludf.DUMMYFUNCTION("""COMPUTED_VALUE"""),2.7374077E7)</f>
        <v>27374077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IFERROR(__xludf.DUMMYFUNCTION("""COMPUTED_VALUE"""),1091.07)</f>
        <v>1091.07</v>
      </c>
      <c r="D297" s="2">
        <f>IFERROR(__xludf.DUMMYFUNCTION("""COMPUTED_VALUE"""),45723.66666666667)</f>
        <v>45723.66667</v>
      </c>
      <c r="E297" s="1">
        <f>IFERROR(__xludf.DUMMYFUNCTION("""COMPUTED_VALUE"""),1107.04)</f>
        <v>1107.04</v>
      </c>
      <c r="G297" s="2">
        <f>IFERROR(__xludf.DUMMYFUNCTION("""COMPUTED_VALUE"""),45723.66666666667)</f>
        <v>45723.66667</v>
      </c>
      <c r="H297" s="1">
        <f>IFERROR(__xludf.DUMMYFUNCTION("""COMPUTED_VALUE"""),1064.58)</f>
        <v>1064.58</v>
      </c>
      <c r="J297" s="2">
        <f>IFERROR(__xludf.DUMMYFUNCTION("""COMPUTED_VALUE"""),45723.66666666667)</f>
        <v>45723.66667</v>
      </c>
      <c r="K297" s="1">
        <f>IFERROR(__xludf.DUMMYFUNCTION("""COMPUTED_VALUE"""),1103.89)</f>
        <v>1103.89</v>
      </c>
      <c r="M297" s="2">
        <f>IFERROR(__xludf.DUMMYFUNCTION("""COMPUTED_VALUE"""),45723.66666666667)</f>
        <v>45723.66667</v>
      </c>
      <c r="N297" s="1">
        <f>IFERROR(__xludf.DUMMYFUNCTION("""COMPUTED_VALUE"""),3.0669691E7)</f>
        <v>30669691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IFERROR(__xludf.DUMMYFUNCTION("""COMPUTED_VALUE"""),1080.18)</f>
        <v>1080.18</v>
      </c>
      <c r="D298" s="2">
        <f>IFERROR(__xludf.DUMMYFUNCTION("""COMPUTED_VALUE"""),45726.66666666667)</f>
        <v>45726.66667</v>
      </c>
      <c r="E298" s="1">
        <f>IFERROR(__xludf.DUMMYFUNCTION("""COMPUTED_VALUE"""),1091.06)</f>
        <v>1091.06</v>
      </c>
      <c r="G298" s="2">
        <f>IFERROR(__xludf.DUMMYFUNCTION("""COMPUTED_VALUE"""),45726.66666666667)</f>
        <v>45726.66667</v>
      </c>
      <c r="H298" s="1">
        <f>IFERROR(__xludf.DUMMYFUNCTION("""COMPUTED_VALUE"""),1065.93)</f>
        <v>1065.93</v>
      </c>
      <c r="J298" s="2">
        <f>IFERROR(__xludf.DUMMYFUNCTION("""COMPUTED_VALUE"""),45726.66666666667)</f>
        <v>45726.66667</v>
      </c>
      <c r="K298" s="1">
        <f>IFERROR(__xludf.DUMMYFUNCTION("""COMPUTED_VALUE"""),1080.03)</f>
        <v>1080.03</v>
      </c>
      <c r="M298" s="2">
        <f>IFERROR(__xludf.DUMMYFUNCTION("""COMPUTED_VALUE"""),45726.66666666667)</f>
        <v>45726.66667</v>
      </c>
      <c r="N298" s="1">
        <f>IFERROR(__xludf.DUMMYFUNCTION("""COMPUTED_VALUE"""),2.8027529E7)</f>
        <v>28027529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IFERROR(__xludf.DUMMYFUNCTION("""COMPUTED_VALUE"""),1080.69)</f>
        <v>1080.69</v>
      </c>
      <c r="D299" s="2">
        <f>IFERROR(__xludf.DUMMYFUNCTION("""COMPUTED_VALUE"""),45727.66666666667)</f>
        <v>45727.66667</v>
      </c>
      <c r="E299" s="1">
        <f>IFERROR(__xludf.DUMMYFUNCTION("""COMPUTED_VALUE"""),1095.59)</f>
        <v>1095.59</v>
      </c>
      <c r="G299" s="2">
        <f>IFERROR(__xludf.DUMMYFUNCTION("""COMPUTED_VALUE"""),45727.66666666667)</f>
        <v>45727.66667</v>
      </c>
      <c r="H299" s="1">
        <f>IFERROR(__xludf.DUMMYFUNCTION("""COMPUTED_VALUE"""),1068.09)</f>
        <v>1068.09</v>
      </c>
      <c r="J299" s="2">
        <f>IFERROR(__xludf.DUMMYFUNCTION("""COMPUTED_VALUE"""),45727.66666666667)</f>
        <v>45727.66667</v>
      </c>
      <c r="K299" s="1">
        <f>IFERROR(__xludf.DUMMYFUNCTION("""COMPUTED_VALUE"""),1077.74)</f>
        <v>1077.74</v>
      </c>
      <c r="M299" s="2">
        <f>IFERROR(__xludf.DUMMYFUNCTION("""COMPUTED_VALUE"""),45727.66666666667)</f>
        <v>45727.66667</v>
      </c>
      <c r="N299" s="1">
        <f>IFERROR(__xludf.DUMMYFUNCTION("""COMPUTED_VALUE"""),2.7749885E7)</f>
        <v>27749885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IFERROR(__xludf.DUMMYFUNCTION("""COMPUTED_VALUE"""),1093.03)</f>
        <v>1093.03</v>
      </c>
      <c r="D300" s="2">
        <f>IFERROR(__xludf.DUMMYFUNCTION("""COMPUTED_VALUE"""),45728.66666666667)</f>
        <v>45728.66667</v>
      </c>
      <c r="E300" s="1">
        <f>IFERROR(__xludf.DUMMYFUNCTION("""COMPUTED_VALUE"""),1102.83)</f>
        <v>1102.83</v>
      </c>
      <c r="G300" s="2">
        <f>IFERROR(__xludf.DUMMYFUNCTION("""COMPUTED_VALUE"""),45728.66666666667)</f>
        <v>45728.66667</v>
      </c>
      <c r="H300" s="1">
        <f>IFERROR(__xludf.DUMMYFUNCTION("""COMPUTED_VALUE"""),1076.92)</f>
        <v>1076.92</v>
      </c>
      <c r="J300" s="2">
        <f>IFERROR(__xludf.DUMMYFUNCTION("""COMPUTED_VALUE"""),45728.66666666667)</f>
        <v>45728.66667</v>
      </c>
      <c r="K300" s="1">
        <f>IFERROR(__xludf.DUMMYFUNCTION("""COMPUTED_VALUE"""),1086.14)</f>
        <v>1086.14</v>
      </c>
      <c r="M300" s="2">
        <f>IFERROR(__xludf.DUMMYFUNCTION("""COMPUTED_VALUE"""),45728.66666666667)</f>
        <v>45728.66667</v>
      </c>
      <c r="N300" s="1">
        <f>IFERROR(__xludf.DUMMYFUNCTION("""COMPUTED_VALUE"""),2.836339E7)</f>
        <v>28363390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IFERROR(__xludf.DUMMYFUNCTION("""COMPUTED_VALUE"""),1084.76)</f>
        <v>1084.76</v>
      </c>
      <c r="D301" s="2">
        <f>IFERROR(__xludf.DUMMYFUNCTION("""COMPUTED_VALUE"""),45729.66666666667)</f>
        <v>45729.66667</v>
      </c>
      <c r="E301" s="1">
        <f>IFERROR(__xludf.DUMMYFUNCTION("""COMPUTED_VALUE"""),1085.77)</f>
        <v>1085.77</v>
      </c>
      <c r="G301" s="2">
        <f>IFERROR(__xludf.DUMMYFUNCTION("""COMPUTED_VALUE"""),45729.66666666667)</f>
        <v>45729.66667</v>
      </c>
      <c r="H301" s="1">
        <f>IFERROR(__xludf.DUMMYFUNCTION("""COMPUTED_VALUE"""),1061.78)</f>
        <v>1061.78</v>
      </c>
      <c r="J301" s="2">
        <f>IFERROR(__xludf.DUMMYFUNCTION("""COMPUTED_VALUE"""),45729.66666666667)</f>
        <v>45729.66667</v>
      </c>
      <c r="K301" s="1">
        <f>IFERROR(__xludf.DUMMYFUNCTION("""COMPUTED_VALUE"""),1069.0)</f>
        <v>1069</v>
      </c>
      <c r="M301" s="2">
        <f>IFERROR(__xludf.DUMMYFUNCTION("""COMPUTED_VALUE"""),45729.66666666667)</f>
        <v>45729.66667</v>
      </c>
      <c r="N301" s="1">
        <f>IFERROR(__xludf.DUMMYFUNCTION("""COMPUTED_VALUE"""),2.6046185E7)</f>
        <v>26046185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IFERROR(__xludf.DUMMYFUNCTION("""COMPUTED_VALUE"""),1083.0)</f>
        <v>1083</v>
      </c>
      <c r="D302" s="2">
        <f>IFERROR(__xludf.DUMMYFUNCTION("""COMPUTED_VALUE"""),45730.66666666667)</f>
        <v>45730.66667</v>
      </c>
      <c r="E302" s="1">
        <f>IFERROR(__xludf.DUMMYFUNCTION("""COMPUTED_VALUE"""),1100.67)</f>
        <v>1100.67</v>
      </c>
      <c r="G302" s="2">
        <f>IFERROR(__xludf.DUMMYFUNCTION("""COMPUTED_VALUE"""),45730.66666666667)</f>
        <v>45730.66667</v>
      </c>
      <c r="H302" s="1">
        <f>IFERROR(__xludf.DUMMYFUNCTION("""COMPUTED_VALUE"""),1080.13)</f>
        <v>1080.13</v>
      </c>
      <c r="J302" s="2">
        <f>IFERROR(__xludf.DUMMYFUNCTION("""COMPUTED_VALUE"""),45730.66666666667)</f>
        <v>45730.66667</v>
      </c>
      <c r="K302" s="1">
        <f>IFERROR(__xludf.DUMMYFUNCTION("""COMPUTED_VALUE"""),1097.67)</f>
        <v>1097.67</v>
      </c>
      <c r="M302" s="2">
        <f>IFERROR(__xludf.DUMMYFUNCTION("""COMPUTED_VALUE"""),45730.66666666667)</f>
        <v>45730.66667</v>
      </c>
      <c r="N302" s="1">
        <f>IFERROR(__xludf.DUMMYFUNCTION("""COMPUTED_VALUE"""),2.8436723E7)</f>
        <v>28436723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IFERROR(__xludf.DUMMYFUNCTION("""COMPUTED_VALUE"""),1096.63)</f>
        <v>1096.63</v>
      </c>
      <c r="D303" s="2">
        <f>IFERROR(__xludf.DUMMYFUNCTION("""COMPUTED_VALUE"""),45733.66666666667)</f>
        <v>45733.66667</v>
      </c>
      <c r="E303" s="1">
        <f>IFERROR(__xludf.DUMMYFUNCTION("""COMPUTED_VALUE"""),1121.6)</f>
        <v>1121.6</v>
      </c>
      <c r="G303" s="2">
        <f>IFERROR(__xludf.DUMMYFUNCTION("""COMPUTED_VALUE"""),45733.66666666667)</f>
        <v>45733.66667</v>
      </c>
      <c r="H303" s="1">
        <f>IFERROR(__xludf.DUMMYFUNCTION("""COMPUTED_VALUE"""),1094.0)</f>
        <v>1094</v>
      </c>
      <c r="J303" s="2">
        <f>IFERROR(__xludf.DUMMYFUNCTION("""COMPUTED_VALUE"""),45733.66666666667)</f>
        <v>45733.66667</v>
      </c>
      <c r="K303" s="1">
        <f>IFERROR(__xludf.DUMMYFUNCTION("""COMPUTED_VALUE"""),1112.75)</f>
        <v>1112.75</v>
      </c>
      <c r="M303" s="2">
        <f>IFERROR(__xludf.DUMMYFUNCTION("""COMPUTED_VALUE"""),45733.66666666667)</f>
        <v>45733.66667</v>
      </c>
      <c r="N303" s="1">
        <f>IFERROR(__xludf.DUMMYFUNCTION("""COMPUTED_VALUE"""),2.7702064E7)</f>
        <v>27702064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IFERROR(__xludf.DUMMYFUNCTION("""COMPUTED_VALUE"""),1107.72)</f>
        <v>1107.72</v>
      </c>
      <c r="D304" s="2">
        <f>IFERROR(__xludf.DUMMYFUNCTION("""COMPUTED_VALUE"""),45734.66666666667)</f>
        <v>45734.66667</v>
      </c>
      <c r="E304" s="1">
        <f>IFERROR(__xludf.DUMMYFUNCTION("""COMPUTED_VALUE"""),1117.23)</f>
        <v>1117.23</v>
      </c>
      <c r="G304" s="2">
        <f>IFERROR(__xludf.DUMMYFUNCTION("""COMPUTED_VALUE"""),45734.66666666667)</f>
        <v>45734.66667</v>
      </c>
      <c r="H304" s="1">
        <f>IFERROR(__xludf.DUMMYFUNCTION("""COMPUTED_VALUE"""),1102.82)</f>
        <v>1102.82</v>
      </c>
      <c r="J304" s="2">
        <f>IFERROR(__xludf.DUMMYFUNCTION("""COMPUTED_VALUE"""),45734.66666666667)</f>
        <v>45734.66667</v>
      </c>
      <c r="K304" s="1">
        <f>IFERROR(__xludf.DUMMYFUNCTION("""COMPUTED_VALUE"""),1110.92)</f>
        <v>1110.92</v>
      </c>
      <c r="M304" s="2">
        <f>IFERROR(__xludf.DUMMYFUNCTION("""COMPUTED_VALUE"""),45734.66666666667)</f>
        <v>45734.66667</v>
      </c>
      <c r="N304" s="1">
        <f>IFERROR(__xludf.DUMMYFUNCTION("""COMPUTED_VALUE"""),3.1687588E7)</f>
        <v>31687588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IFERROR(__xludf.DUMMYFUNCTION("""COMPUTED_VALUE"""),1123.65)</f>
        <v>1123.65</v>
      </c>
      <c r="D305" s="2">
        <f>IFERROR(__xludf.DUMMYFUNCTION("""COMPUTED_VALUE"""),45735.66666666667)</f>
        <v>45735.66667</v>
      </c>
      <c r="E305" s="1">
        <f>IFERROR(__xludf.DUMMYFUNCTION("""COMPUTED_VALUE"""),1159.34)</f>
        <v>1159.34</v>
      </c>
      <c r="G305" s="2">
        <f>IFERROR(__xludf.DUMMYFUNCTION("""COMPUTED_VALUE"""),45735.66666666667)</f>
        <v>45735.66667</v>
      </c>
      <c r="H305" s="1">
        <f>IFERROR(__xludf.DUMMYFUNCTION("""COMPUTED_VALUE"""),1120.87)</f>
        <v>1120.87</v>
      </c>
      <c r="J305" s="2">
        <f>IFERROR(__xludf.DUMMYFUNCTION("""COMPUTED_VALUE"""),45735.66666666667)</f>
        <v>45735.66667</v>
      </c>
      <c r="K305" s="1">
        <f>IFERROR(__xludf.DUMMYFUNCTION("""COMPUTED_VALUE"""),1147.07)</f>
        <v>1147.07</v>
      </c>
      <c r="M305" s="2">
        <f>IFERROR(__xludf.DUMMYFUNCTION("""COMPUTED_VALUE"""),45735.66666666667)</f>
        <v>45735.66667</v>
      </c>
      <c r="N305" s="1">
        <f>IFERROR(__xludf.DUMMYFUNCTION("""COMPUTED_VALUE"""),4.1157785E7)</f>
        <v>41157785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IFERROR(__xludf.DUMMYFUNCTION("""COMPUTED_VALUE"""),1136.19)</f>
        <v>1136.19</v>
      </c>
      <c r="D306" s="2">
        <f>IFERROR(__xludf.DUMMYFUNCTION("""COMPUTED_VALUE"""),45736.66666666667)</f>
        <v>45736.66667</v>
      </c>
      <c r="E306" s="1">
        <f>IFERROR(__xludf.DUMMYFUNCTION("""COMPUTED_VALUE"""),1150.09)</f>
        <v>1150.09</v>
      </c>
      <c r="G306" s="2">
        <f>IFERROR(__xludf.DUMMYFUNCTION("""COMPUTED_VALUE"""),45736.66666666667)</f>
        <v>45736.66667</v>
      </c>
      <c r="H306" s="1">
        <f>IFERROR(__xludf.DUMMYFUNCTION("""COMPUTED_VALUE"""),1132.42)</f>
        <v>1132.42</v>
      </c>
      <c r="J306" s="2">
        <f>IFERROR(__xludf.DUMMYFUNCTION("""COMPUTED_VALUE"""),45736.66666666667)</f>
        <v>45736.66667</v>
      </c>
      <c r="K306" s="1">
        <f>IFERROR(__xludf.DUMMYFUNCTION("""COMPUTED_VALUE"""),1136.36)</f>
        <v>1136.36</v>
      </c>
      <c r="M306" s="2">
        <f>IFERROR(__xludf.DUMMYFUNCTION("""COMPUTED_VALUE"""),45736.66666666667)</f>
        <v>45736.66667</v>
      </c>
      <c r="N306" s="1">
        <f>IFERROR(__xludf.DUMMYFUNCTION("""COMPUTED_VALUE"""),2.3412223E7)</f>
        <v>23412223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IFERROR(__xludf.DUMMYFUNCTION("""COMPUTED_VALUE"""),1135.31)</f>
        <v>1135.31</v>
      </c>
      <c r="D307" s="2">
        <f>IFERROR(__xludf.DUMMYFUNCTION("""COMPUTED_VALUE"""),45737.66666666667)</f>
        <v>45737.66667</v>
      </c>
      <c r="E307" s="1">
        <f>IFERROR(__xludf.DUMMYFUNCTION("""COMPUTED_VALUE"""),1139.7)</f>
        <v>1139.7</v>
      </c>
      <c r="G307" s="2">
        <f>IFERROR(__xludf.DUMMYFUNCTION("""COMPUTED_VALUE"""),45737.66666666667)</f>
        <v>45737.66667</v>
      </c>
      <c r="H307" s="1">
        <f>IFERROR(__xludf.DUMMYFUNCTION("""COMPUTED_VALUE"""),1115.05)</f>
        <v>1115.05</v>
      </c>
      <c r="J307" s="2">
        <f>IFERROR(__xludf.DUMMYFUNCTION("""COMPUTED_VALUE"""),45737.66666666667)</f>
        <v>45737.66667</v>
      </c>
      <c r="K307" s="1">
        <f>IFERROR(__xludf.DUMMYFUNCTION("""COMPUTED_VALUE"""),1137.27)</f>
        <v>1137.27</v>
      </c>
      <c r="M307" s="2">
        <f>IFERROR(__xludf.DUMMYFUNCTION("""COMPUTED_VALUE"""),45737.66666666667)</f>
        <v>45737.66667</v>
      </c>
      <c r="N307" s="1">
        <f>IFERROR(__xludf.DUMMYFUNCTION("""COMPUTED_VALUE"""),3.8551804E7)</f>
        <v>38551804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IFERROR(__xludf.DUMMYFUNCTION("""COMPUTED_VALUE"""),1152.74)</f>
        <v>1152.74</v>
      </c>
      <c r="D308" s="2">
        <f>IFERROR(__xludf.DUMMYFUNCTION("""COMPUTED_VALUE"""),45740.66666666667)</f>
        <v>45740.66667</v>
      </c>
      <c r="E308" s="1">
        <f>IFERROR(__xludf.DUMMYFUNCTION("""COMPUTED_VALUE"""),1177.63)</f>
        <v>1177.63</v>
      </c>
      <c r="G308" s="2">
        <f>IFERROR(__xludf.DUMMYFUNCTION("""COMPUTED_VALUE"""),45740.66666666667)</f>
        <v>45740.66667</v>
      </c>
      <c r="H308" s="1">
        <f>IFERROR(__xludf.DUMMYFUNCTION("""COMPUTED_VALUE"""),1152.74)</f>
        <v>1152.74</v>
      </c>
      <c r="J308" s="2">
        <f>IFERROR(__xludf.DUMMYFUNCTION("""COMPUTED_VALUE"""),45740.66666666667)</f>
        <v>45740.66667</v>
      </c>
      <c r="K308" s="1">
        <f>IFERROR(__xludf.DUMMYFUNCTION("""COMPUTED_VALUE"""),1176.34)</f>
        <v>1176.34</v>
      </c>
      <c r="M308" s="2">
        <f>IFERROR(__xludf.DUMMYFUNCTION("""COMPUTED_VALUE"""),45740.66666666667)</f>
        <v>45740.66667</v>
      </c>
      <c r="N308" s="1">
        <f>IFERROR(__xludf.DUMMYFUNCTION("""COMPUTED_VALUE"""),2.4278643E7)</f>
        <v>24278643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IFERROR(__xludf.DUMMYFUNCTION("""COMPUTED_VALUE"""),1175.09)</f>
        <v>1175.09</v>
      </c>
      <c r="D309" s="2">
        <f>IFERROR(__xludf.DUMMYFUNCTION("""COMPUTED_VALUE"""),45741.66666666667)</f>
        <v>45741.66667</v>
      </c>
      <c r="E309" s="1">
        <f>IFERROR(__xludf.DUMMYFUNCTION("""COMPUTED_VALUE"""),1178.98)</f>
        <v>1178.98</v>
      </c>
      <c r="G309" s="2">
        <f>IFERROR(__xludf.DUMMYFUNCTION("""COMPUTED_VALUE"""),45741.66666666667)</f>
        <v>45741.66667</v>
      </c>
      <c r="H309" s="1">
        <f>IFERROR(__xludf.DUMMYFUNCTION("""COMPUTED_VALUE"""),1163.46)</f>
        <v>1163.46</v>
      </c>
      <c r="J309" s="2">
        <f>IFERROR(__xludf.DUMMYFUNCTION("""COMPUTED_VALUE"""),45741.66666666667)</f>
        <v>45741.66667</v>
      </c>
      <c r="K309" s="1">
        <f>IFERROR(__xludf.DUMMYFUNCTION("""COMPUTED_VALUE"""),1169.66)</f>
        <v>1169.66</v>
      </c>
      <c r="M309" s="2">
        <f>IFERROR(__xludf.DUMMYFUNCTION("""COMPUTED_VALUE"""),45741.66666666667)</f>
        <v>45741.66667</v>
      </c>
      <c r="N309" s="1">
        <f>IFERROR(__xludf.DUMMYFUNCTION("""COMPUTED_VALUE"""),1.7854052E7)</f>
        <v>17854052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IFERROR(__xludf.DUMMYFUNCTION("""COMPUTED_VALUE"""),1170.77)</f>
        <v>1170.77</v>
      </c>
      <c r="D310" s="2">
        <f>IFERROR(__xludf.DUMMYFUNCTION("""COMPUTED_VALUE"""),45742.66666666667)</f>
        <v>45742.66667</v>
      </c>
      <c r="E310" s="1">
        <f>IFERROR(__xludf.DUMMYFUNCTION("""COMPUTED_VALUE"""),1172.51)</f>
        <v>1172.51</v>
      </c>
      <c r="G310" s="2">
        <f>IFERROR(__xludf.DUMMYFUNCTION("""COMPUTED_VALUE"""),45742.66666666667)</f>
        <v>45742.66667</v>
      </c>
      <c r="H310" s="1">
        <f>IFERROR(__xludf.DUMMYFUNCTION("""COMPUTED_VALUE"""),1137.22)</f>
        <v>1137.22</v>
      </c>
      <c r="J310" s="2">
        <f>IFERROR(__xludf.DUMMYFUNCTION("""COMPUTED_VALUE"""),45742.66666666667)</f>
        <v>45742.66667</v>
      </c>
      <c r="K310" s="1">
        <f>IFERROR(__xludf.DUMMYFUNCTION("""COMPUTED_VALUE"""),1142.02)</f>
        <v>1142.02</v>
      </c>
      <c r="M310" s="2">
        <f>IFERROR(__xludf.DUMMYFUNCTION("""COMPUTED_VALUE"""),45742.66666666667)</f>
        <v>45742.66667</v>
      </c>
      <c r="N310" s="1">
        <f>IFERROR(__xludf.DUMMYFUNCTION("""COMPUTED_VALUE"""),2.1062047E7)</f>
        <v>21062047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IFERROR(__xludf.DUMMYFUNCTION("""COMPUTED_VALUE"""),1136.41)</f>
        <v>1136.41</v>
      </c>
      <c r="D311" s="2">
        <f>IFERROR(__xludf.DUMMYFUNCTION("""COMPUTED_VALUE"""),45743.66666666667)</f>
        <v>45743.66667</v>
      </c>
      <c r="E311" s="1">
        <f>IFERROR(__xludf.DUMMYFUNCTION("""COMPUTED_VALUE"""),1143.76)</f>
        <v>1143.76</v>
      </c>
      <c r="G311" s="2">
        <f>IFERROR(__xludf.DUMMYFUNCTION("""COMPUTED_VALUE"""),45743.66666666667)</f>
        <v>45743.66667</v>
      </c>
      <c r="H311" s="1">
        <f>IFERROR(__xludf.DUMMYFUNCTION("""COMPUTED_VALUE"""),1120.74)</f>
        <v>1120.74</v>
      </c>
      <c r="J311" s="2">
        <f>IFERROR(__xludf.DUMMYFUNCTION("""COMPUTED_VALUE"""),45743.66666666667)</f>
        <v>45743.66667</v>
      </c>
      <c r="K311" s="1">
        <f>IFERROR(__xludf.DUMMYFUNCTION("""COMPUTED_VALUE"""),1136.12)</f>
        <v>1136.12</v>
      </c>
      <c r="M311" s="2">
        <f>IFERROR(__xludf.DUMMYFUNCTION("""COMPUTED_VALUE"""),45743.66666666667)</f>
        <v>45743.66667</v>
      </c>
      <c r="N311" s="1">
        <f>IFERROR(__xludf.DUMMYFUNCTION("""COMPUTED_VALUE"""),2.3110497E7)</f>
        <v>23110497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IFERROR(__xludf.DUMMYFUNCTION("""COMPUTED_VALUE"""),1133.45)</f>
        <v>1133.45</v>
      </c>
      <c r="D312" s="2">
        <f>IFERROR(__xludf.DUMMYFUNCTION("""COMPUTED_VALUE"""),45744.66666666667)</f>
        <v>45744.66667</v>
      </c>
      <c r="E312" s="1">
        <f>IFERROR(__xludf.DUMMYFUNCTION("""COMPUTED_VALUE"""),1134.64)</f>
        <v>1134.64</v>
      </c>
      <c r="G312" s="2">
        <f>IFERROR(__xludf.DUMMYFUNCTION("""COMPUTED_VALUE"""),45744.66666666667)</f>
        <v>45744.66667</v>
      </c>
      <c r="H312" s="1">
        <f>IFERROR(__xludf.DUMMYFUNCTION("""COMPUTED_VALUE"""),1102.79)</f>
        <v>1102.79</v>
      </c>
      <c r="J312" s="2">
        <f>IFERROR(__xludf.DUMMYFUNCTION("""COMPUTED_VALUE"""),45744.66666666667)</f>
        <v>45744.66667</v>
      </c>
      <c r="K312" s="1">
        <f>IFERROR(__xludf.DUMMYFUNCTION("""COMPUTED_VALUE"""),1108.92)</f>
        <v>1108.92</v>
      </c>
      <c r="M312" s="2">
        <f>IFERROR(__xludf.DUMMYFUNCTION("""COMPUTED_VALUE"""),45744.66666666667)</f>
        <v>45744.66667</v>
      </c>
      <c r="N312" s="1">
        <f>IFERROR(__xludf.DUMMYFUNCTION("""COMPUTED_VALUE"""),2.1119334E7)</f>
        <v>21119334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IFERROR(__xludf.DUMMYFUNCTION("""COMPUTED_VALUE"""),1099.35)</f>
        <v>1099.35</v>
      </c>
      <c r="D313" s="2">
        <f>IFERROR(__xludf.DUMMYFUNCTION("""COMPUTED_VALUE"""),45747.66666666667)</f>
        <v>45747.66667</v>
      </c>
      <c r="E313" s="1">
        <f>IFERROR(__xludf.DUMMYFUNCTION("""COMPUTED_VALUE"""),1106.78)</f>
        <v>1106.78</v>
      </c>
      <c r="G313" s="2">
        <f>IFERROR(__xludf.DUMMYFUNCTION("""COMPUTED_VALUE"""),45747.66666666667)</f>
        <v>45747.66667</v>
      </c>
      <c r="H313" s="1">
        <f>IFERROR(__xludf.DUMMYFUNCTION("""COMPUTED_VALUE"""),1074.05)</f>
        <v>1074.05</v>
      </c>
      <c r="J313" s="2">
        <f>IFERROR(__xludf.DUMMYFUNCTION("""COMPUTED_VALUE"""),45747.66666666667)</f>
        <v>45747.66667</v>
      </c>
      <c r="K313" s="1">
        <f>IFERROR(__xludf.DUMMYFUNCTION("""COMPUTED_VALUE"""),1101.8)</f>
        <v>1101.8</v>
      </c>
      <c r="M313" s="2">
        <f>IFERROR(__xludf.DUMMYFUNCTION("""COMPUTED_VALUE"""),45747.66666666667)</f>
        <v>45747.66667</v>
      </c>
      <c r="N313" s="1">
        <f>IFERROR(__xludf.DUMMYFUNCTION("""COMPUTED_VALUE"""),3.346088E7)</f>
        <v>33460880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IFERROR(__xludf.DUMMYFUNCTION("""COMPUTED_VALUE"""),1099.31)</f>
        <v>1099.31</v>
      </c>
      <c r="D314" s="2">
        <f>IFERROR(__xludf.DUMMYFUNCTION("""COMPUTED_VALUE"""),45748.66666666667)</f>
        <v>45748.66667</v>
      </c>
      <c r="E314" s="1">
        <f>IFERROR(__xludf.DUMMYFUNCTION("""COMPUTED_VALUE"""),1111.7)</f>
        <v>1111.7</v>
      </c>
      <c r="G314" s="2">
        <f>IFERROR(__xludf.DUMMYFUNCTION("""COMPUTED_VALUE"""),45748.66666666667)</f>
        <v>45748.66667</v>
      </c>
      <c r="H314" s="1">
        <f>IFERROR(__xludf.DUMMYFUNCTION("""COMPUTED_VALUE"""),1087.74)</f>
        <v>1087.74</v>
      </c>
      <c r="J314" s="2">
        <f>IFERROR(__xludf.DUMMYFUNCTION("""COMPUTED_VALUE"""),45748.66666666667)</f>
        <v>45748.66667</v>
      </c>
      <c r="K314" s="1">
        <f>IFERROR(__xludf.DUMMYFUNCTION("""COMPUTED_VALUE"""),1102.76)</f>
        <v>1102.76</v>
      </c>
      <c r="M314" s="2">
        <f>IFERROR(__xludf.DUMMYFUNCTION("""COMPUTED_VALUE"""),45748.66666666667)</f>
        <v>45748.66667</v>
      </c>
      <c r="N314" s="1">
        <f>IFERROR(__xludf.DUMMYFUNCTION("""COMPUTED_VALUE"""),2.2695592E7)</f>
        <v>22695592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IFERROR(__xludf.DUMMYFUNCTION("""COMPUTED_VALUE"""),1089.43)</f>
        <v>1089.43</v>
      </c>
      <c r="D315" s="2">
        <f>IFERROR(__xludf.DUMMYFUNCTION("""COMPUTED_VALUE"""),45749.66666666667)</f>
        <v>45749.66667</v>
      </c>
      <c r="E315" s="1">
        <f>IFERROR(__xludf.DUMMYFUNCTION("""COMPUTED_VALUE"""),1132.94)</f>
        <v>1132.94</v>
      </c>
      <c r="G315" s="2">
        <f>IFERROR(__xludf.DUMMYFUNCTION("""COMPUTED_VALUE"""),45749.66666666667)</f>
        <v>45749.66667</v>
      </c>
      <c r="H315" s="1">
        <f>IFERROR(__xludf.DUMMYFUNCTION("""COMPUTED_VALUE"""),1085.63)</f>
        <v>1085.63</v>
      </c>
      <c r="J315" s="2">
        <f>IFERROR(__xludf.DUMMYFUNCTION("""COMPUTED_VALUE"""),45749.66666666667)</f>
        <v>45749.66667</v>
      </c>
      <c r="K315" s="1">
        <f>IFERROR(__xludf.DUMMYFUNCTION("""COMPUTED_VALUE"""),1126.33)</f>
        <v>1126.33</v>
      </c>
      <c r="M315" s="2">
        <f>IFERROR(__xludf.DUMMYFUNCTION("""COMPUTED_VALUE"""),45749.66666666667)</f>
        <v>45749.66667</v>
      </c>
      <c r="N315" s="1">
        <f>IFERROR(__xludf.DUMMYFUNCTION("""COMPUTED_VALUE"""),2.0768037E7)</f>
        <v>20768037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IFERROR(__xludf.DUMMYFUNCTION("""COMPUTED_VALUE"""),1109.11)</f>
        <v>1109.11</v>
      </c>
      <c r="D316" s="2">
        <f>IFERROR(__xludf.DUMMYFUNCTION("""COMPUTED_VALUE"""),45750.66666666667)</f>
        <v>45750.66667</v>
      </c>
      <c r="E316" s="1">
        <f>IFERROR(__xludf.DUMMYFUNCTION("""COMPUTED_VALUE"""),1109.11)</f>
        <v>1109.11</v>
      </c>
      <c r="G316" s="2">
        <f>IFERROR(__xludf.DUMMYFUNCTION("""COMPUTED_VALUE"""),45750.66666666667)</f>
        <v>45750.66667</v>
      </c>
      <c r="H316" s="1">
        <f>IFERROR(__xludf.DUMMYFUNCTION("""COMPUTED_VALUE"""),1013.86)</f>
        <v>1013.86</v>
      </c>
      <c r="J316" s="2">
        <f>IFERROR(__xludf.DUMMYFUNCTION("""COMPUTED_VALUE"""),45750.66666666667)</f>
        <v>45750.66667</v>
      </c>
      <c r="K316" s="1">
        <f>IFERROR(__xludf.DUMMYFUNCTION("""COMPUTED_VALUE"""),1016.51)</f>
        <v>1016.51</v>
      </c>
      <c r="M316" s="2">
        <f>IFERROR(__xludf.DUMMYFUNCTION("""COMPUTED_VALUE"""),45750.66666666667)</f>
        <v>45750.66667</v>
      </c>
      <c r="N316" s="1">
        <f>IFERROR(__xludf.DUMMYFUNCTION("""COMPUTED_VALUE"""),4.1629772E7)</f>
        <v>41629772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IFERROR(__xludf.DUMMYFUNCTION("""COMPUTED_VALUE"""),1005.54)</f>
        <v>1005.54</v>
      </c>
      <c r="D317" s="2">
        <f>IFERROR(__xludf.DUMMYFUNCTION("""COMPUTED_VALUE"""),45751.66666666667)</f>
        <v>45751.66667</v>
      </c>
      <c r="E317" s="1">
        <f>IFERROR(__xludf.DUMMYFUNCTION("""COMPUTED_VALUE"""),1005.54)</f>
        <v>1005.54</v>
      </c>
      <c r="G317" s="2">
        <f>IFERROR(__xludf.DUMMYFUNCTION("""COMPUTED_VALUE"""),45751.66666666667)</f>
        <v>45751.66667</v>
      </c>
      <c r="H317" s="1">
        <f>IFERROR(__xludf.DUMMYFUNCTION("""COMPUTED_VALUE"""),924.53)</f>
        <v>924.53</v>
      </c>
      <c r="J317" s="2">
        <f>IFERROR(__xludf.DUMMYFUNCTION("""COMPUTED_VALUE"""),45751.66666666667)</f>
        <v>45751.66667</v>
      </c>
      <c r="K317" s="1">
        <f>IFERROR(__xludf.DUMMYFUNCTION("""COMPUTED_VALUE"""),951.73)</f>
        <v>951.73</v>
      </c>
      <c r="M317" s="2">
        <f>IFERROR(__xludf.DUMMYFUNCTION("""COMPUTED_VALUE"""),45751.66666666667)</f>
        <v>45751.66667</v>
      </c>
      <c r="N317" s="1">
        <f>IFERROR(__xludf.DUMMYFUNCTION("""COMPUTED_VALUE"""),4.9724756E7)</f>
        <v>49724756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IFERROR(__xludf.DUMMYFUNCTION("""COMPUTED_VALUE"""),944.54)</f>
        <v>944.54</v>
      </c>
      <c r="D318" s="2">
        <f>IFERROR(__xludf.DUMMYFUNCTION("""COMPUTED_VALUE"""),45754.66666666667)</f>
        <v>45754.66667</v>
      </c>
      <c r="E318" s="1">
        <f>IFERROR(__xludf.DUMMYFUNCTION("""COMPUTED_VALUE"""),1005.74)</f>
        <v>1005.74</v>
      </c>
      <c r="G318" s="2">
        <f>IFERROR(__xludf.DUMMYFUNCTION("""COMPUTED_VALUE"""),45754.66666666667)</f>
        <v>45754.66667</v>
      </c>
      <c r="H318" s="1">
        <f>IFERROR(__xludf.DUMMYFUNCTION("""COMPUTED_VALUE"""),913.78)</f>
        <v>913.78</v>
      </c>
      <c r="J318" s="2">
        <f>IFERROR(__xludf.DUMMYFUNCTION("""COMPUTED_VALUE"""),45754.66666666667)</f>
        <v>45754.66667</v>
      </c>
      <c r="K318" s="1">
        <f>IFERROR(__xludf.DUMMYFUNCTION("""COMPUTED_VALUE"""),968.42)</f>
        <v>968.42</v>
      </c>
      <c r="M318" s="2">
        <f>IFERROR(__xludf.DUMMYFUNCTION("""COMPUTED_VALUE"""),45754.66666666667)</f>
        <v>45754.66667</v>
      </c>
      <c r="N318" s="1">
        <f>IFERROR(__xludf.DUMMYFUNCTION("""COMPUTED_VALUE"""),4.5388703E7)</f>
        <v>45388703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IFERROR(__xludf.DUMMYFUNCTION("""COMPUTED_VALUE"""),993.47)</f>
        <v>993.47</v>
      </c>
      <c r="D319" s="2">
        <f>IFERROR(__xludf.DUMMYFUNCTION("""COMPUTED_VALUE"""),45755.66666666667)</f>
        <v>45755.66667</v>
      </c>
      <c r="E319" s="1">
        <f>IFERROR(__xludf.DUMMYFUNCTION("""COMPUTED_VALUE"""),1009.32)</f>
        <v>1009.32</v>
      </c>
      <c r="G319" s="2">
        <f>IFERROR(__xludf.DUMMYFUNCTION("""COMPUTED_VALUE"""),45755.66666666667)</f>
        <v>45755.66667</v>
      </c>
      <c r="H319" s="1">
        <f>IFERROR(__xludf.DUMMYFUNCTION("""COMPUTED_VALUE"""),936.26)</f>
        <v>936.26</v>
      </c>
      <c r="J319" s="2">
        <f>IFERROR(__xludf.DUMMYFUNCTION("""COMPUTED_VALUE"""),45755.66666666667)</f>
        <v>45755.66667</v>
      </c>
      <c r="K319" s="1">
        <f>IFERROR(__xludf.DUMMYFUNCTION("""COMPUTED_VALUE"""),951.64)</f>
        <v>951.64</v>
      </c>
      <c r="M319" s="2">
        <f>IFERROR(__xludf.DUMMYFUNCTION("""COMPUTED_VALUE"""),45755.66666666667)</f>
        <v>45755.66667</v>
      </c>
      <c r="N319" s="1">
        <f>IFERROR(__xludf.DUMMYFUNCTION("""COMPUTED_VALUE"""),3.5768103E7)</f>
        <v>35768103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IFERROR(__xludf.DUMMYFUNCTION("""COMPUTED_VALUE"""),945.31)</f>
        <v>945.31</v>
      </c>
      <c r="D320" s="2">
        <f>IFERROR(__xludf.DUMMYFUNCTION("""COMPUTED_VALUE"""),45756.66666666667)</f>
        <v>45756.66667</v>
      </c>
      <c r="E320" s="1">
        <f>IFERROR(__xludf.DUMMYFUNCTION("""COMPUTED_VALUE"""),1067.47)</f>
        <v>1067.47</v>
      </c>
      <c r="G320" s="2">
        <f>IFERROR(__xludf.DUMMYFUNCTION("""COMPUTED_VALUE"""),45756.66666666667)</f>
        <v>45756.66667</v>
      </c>
      <c r="H320" s="1">
        <f>IFERROR(__xludf.DUMMYFUNCTION("""COMPUTED_VALUE"""),941.0)</f>
        <v>941</v>
      </c>
      <c r="J320" s="2">
        <f>IFERROR(__xludf.DUMMYFUNCTION("""COMPUTED_VALUE"""),45756.66666666667)</f>
        <v>45756.66667</v>
      </c>
      <c r="K320" s="1">
        <f>IFERROR(__xludf.DUMMYFUNCTION("""COMPUTED_VALUE"""),1056.51)</f>
        <v>1056.51</v>
      </c>
      <c r="M320" s="2">
        <f>IFERROR(__xludf.DUMMYFUNCTION("""COMPUTED_VALUE"""),45756.66666666667)</f>
        <v>45756.66667</v>
      </c>
      <c r="N320" s="1">
        <f>IFERROR(__xludf.DUMMYFUNCTION("""COMPUTED_VALUE"""),4.7338194E7)</f>
        <v>47338194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IFERROR(__xludf.DUMMYFUNCTION("""COMPUTED_VALUE"""),1032.61)</f>
        <v>1032.61</v>
      </c>
      <c r="D321" s="2">
        <f>IFERROR(__xludf.DUMMYFUNCTION("""COMPUTED_VALUE"""),45757.66666666667)</f>
        <v>45757.66667</v>
      </c>
      <c r="E321" s="1">
        <f>IFERROR(__xludf.DUMMYFUNCTION("""COMPUTED_VALUE"""),1032.61)</f>
        <v>1032.61</v>
      </c>
      <c r="G321" s="2">
        <f>IFERROR(__xludf.DUMMYFUNCTION("""COMPUTED_VALUE"""),45757.66666666667)</f>
        <v>45757.66667</v>
      </c>
      <c r="H321" s="1">
        <f>IFERROR(__xludf.DUMMYFUNCTION("""COMPUTED_VALUE"""),977.42)</f>
        <v>977.42</v>
      </c>
      <c r="J321" s="2">
        <f>IFERROR(__xludf.DUMMYFUNCTION("""COMPUTED_VALUE"""),45757.66666666667)</f>
        <v>45757.66667</v>
      </c>
      <c r="K321" s="1">
        <f>IFERROR(__xludf.DUMMYFUNCTION("""COMPUTED_VALUE"""),1007.35)</f>
        <v>1007.35</v>
      </c>
      <c r="M321" s="2">
        <f>IFERROR(__xludf.DUMMYFUNCTION("""COMPUTED_VALUE"""),45757.66666666667)</f>
        <v>45757.66667</v>
      </c>
      <c r="N321" s="1">
        <f>IFERROR(__xludf.DUMMYFUNCTION("""COMPUTED_VALUE"""),3.658775E7)</f>
        <v>36587750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IFERROR(__xludf.DUMMYFUNCTION("""COMPUTED_VALUE"""),1004.02)</f>
        <v>1004.02</v>
      </c>
      <c r="D322" s="2">
        <f>IFERROR(__xludf.DUMMYFUNCTION("""COMPUTED_VALUE"""),45758.66666666667)</f>
        <v>45758.66667</v>
      </c>
      <c r="E322" s="1">
        <f>IFERROR(__xludf.DUMMYFUNCTION("""COMPUTED_VALUE"""),1022.16)</f>
        <v>1022.16</v>
      </c>
      <c r="G322" s="2">
        <f>IFERROR(__xludf.DUMMYFUNCTION("""COMPUTED_VALUE"""),45758.66666666667)</f>
        <v>45758.66667</v>
      </c>
      <c r="H322" s="1">
        <f>IFERROR(__xludf.DUMMYFUNCTION("""COMPUTED_VALUE"""),988.45)</f>
        <v>988.45</v>
      </c>
      <c r="J322" s="2">
        <f>IFERROR(__xludf.DUMMYFUNCTION("""COMPUTED_VALUE"""),45758.66666666667)</f>
        <v>45758.66667</v>
      </c>
      <c r="K322" s="1">
        <f>IFERROR(__xludf.DUMMYFUNCTION("""COMPUTED_VALUE"""),1016.45)</f>
        <v>1016.45</v>
      </c>
      <c r="M322" s="2">
        <f>IFERROR(__xludf.DUMMYFUNCTION("""COMPUTED_VALUE"""),45758.66666666667)</f>
        <v>45758.66667</v>
      </c>
      <c r="N322" s="1">
        <f>IFERROR(__xludf.DUMMYFUNCTION("""COMPUTED_VALUE"""),3.5920953E7)</f>
        <v>35920953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IFERROR(__xludf.DUMMYFUNCTION("""COMPUTED_VALUE"""),1039.26)</f>
        <v>1039.26</v>
      </c>
      <c r="D323" s="2">
        <f>IFERROR(__xludf.DUMMYFUNCTION("""COMPUTED_VALUE"""),45761.66666666667)</f>
        <v>45761.66667</v>
      </c>
      <c r="E323" s="1">
        <f>IFERROR(__xludf.DUMMYFUNCTION("""COMPUTED_VALUE"""),1044.53)</f>
        <v>1044.53</v>
      </c>
      <c r="G323" s="2">
        <f>IFERROR(__xludf.DUMMYFUNCTION("""COMPUTED_VALUE"""),45761.66666666667)</f>
        <v>45761.66667</v>
      </c>
      <c r="H323" s="1">
        <f>IFERROR(__xludf.DUMMYFUNCTION("""COMPUTED_VALUE"""),1017.16)</f>
        <v>1017.16</v>
      </c>
      <c r="J323" s="2">
        <f>IFERROR(__xludf.DUMMYFUNCTION("""COMPUTED_VALUE"""),45761.66666666667)</f>
        <v>45761.66667</v>
      </c>
      <c r="K323" s="1">
        <f>IFERROR(__xludf.DUMMYFUNCTION("""COMPUTED_VALUE"""),1026.1)</f>
        <v>1026.1</v>
      </c>
      <c r="M323" s="2">
        <f>IFERROR(__xludf.DUMMYFUNCTION("""COMPUTED_VALUE"""),45761.66666666667)</f>
        <v>45761.66667</v>
      </c>
      <c r="N323" s="1">
        <f>IFERROR(__xludf.DUMMYFUNCTION("""COMPUTED_VALUE"""),2.8262951E7)</f>
        <v>28262951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IFERROR(__xludf.DUMMYFUNCTION("""COMPUTED_VALUE"""),1026.13)</f>
        <v>1026.13</v>
      </c>
      <c r="D324" s="2">
        <f>IFERROR(__xludf.DUMMYFUNCTION("""COMPUTED_VALUE"""),45762.66666666667)</f>
        <v>45762.66667</v>
      </c>
      <c r="E324" s="1">
        <f>IFERROR(__xludf.DUMMYFUNCTION("""COMPUTED_VALUE"""),1040.72)</f>
        <v>1040.72</v>
      </c>
      <c r="G324" s="2">
        <f>IFERROR(__xludf.DUMMYFUNCTION("""COMPUTED_VALUE"""),45762.66666666667)</f>
        <v>45762.66667</v>
      </c>
      <c r="H324" s="1">
        <f>IFERROR(__xludf.DUMMYFUNCTION("""COMPUTED_VALUE"""),1026.13)</f>
        <v>1026.13</v>
      </c>
      <c r="J324" s="2">
        <f>IFERROR(__xludf.DUMMYFUNCTION("""COMPUTED_VALUE"""),45762.66666666667)</f>
        <v>45762.66667</v>
      </c>
      <c r="K324" s="1">
        <f>IFERROR(__xludf.DUMMYFUNCTION("""COMPUTED_VALUE"""),1027.66)</f>
        <v>1027.66</v>
      </c>
      <c r="M324" s="2">
        <f>IFERROR(__xludf.DUMMYFUNCTION("""COMPUTED_VALUE"""),45762.66666666667)</f>
        <v>45762.66667</v>
      </c>
      <c r="N324" s="1">
        <f>IFERROR(__xludf.DUMMYFUNCTION("""COMPUTED_VALUE"""),2.1578973E7)</f>
        <v>21578973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IFERROR(__xludf.DUMMYFUNCTION("""COMPUTED_VALUE"""),1012.64)</f>
        <v>1012.64</v>
      </c>
      <c r="D325" s="2">
        <f>IFERROR(__xludf.DUMMYFUNCTION("""COMPUTED_VALUE"""),45763.66666666667)</f>
        <v>45763.66667</v>
      </c>
      <c r="E325" s="1">
        <f>IFERROR(__xludf.DUMMYFUNCTION("""COMPUTED_VALUE"""),1025.45)</f>
        <v>1025.45</v>
      </c>
      <c r="G325" s="2">
        <f>IFERROR(__xludf.DUMMYFUNCTION("""COMPUTED_VALUE"""),45763.66666666667)</f>
        <v>45763.66667</v>
      </c>
      <c r="H325" s="1">
        <f>IFERROR(__xludf.DUMMYFUNCTION("""COMPUTED_VALUE"""),996.3)</f>
        <v>996.3</v>
      </c>
      <c r="J325" s="2">
        <f>IFERROR(__xludf.DUMMYFUNCTION("""COMPUTED_VALUE"""),45763.66666666667)</f>
        <v>45763.66667</v>
      </c>
      <c r="K325" s="1">
        <f>IFERROR(__xludf.DUMMYFUNCTION("""COMPUTED_VALUE"""),1011.81)</f>
        <v>1011.81</v>
      </c>
      <c r="M325" s="2">
        <f>IFERROR(__xludf.DUMMYFUNCTION("""COMPUTED_VALUE"""),45763.66666666667)</f>
        <v>45763.66667</v>
      </c>
      <c r="N325" s="1">
        <f>IFERROR(__xludf.DUMMYFUNCTION("""COMPUTED_VALUE"""),2.1430295E7)</f>
        <v>21430295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IFERROR(__xludf.DUMMYFUNCTION("""COMPUTED_VALUE"""),1018.55)</f>
        <v>1018.55</v>
      </c>
      <c r="D326" s="2">
        <f>IFERROR(__xludf.DUMMYFUNCTION("""COMPUTED_VALUE"""),45764.66666666667)</f>
        <v>45764.66667</v>
      </c>
      <c r="E326" s="1">
        <f>IFERROR(__xludf.DUMMYFUNCTION("""COMPUTED_VALUE"""),1025.25)</f>
        <v>1025.25</v>
      </c>
      <c r="G326" s="2">
        <f>IFERROR(__xludf.DUMMYFUNCTION("""COMPUTED_VALUE"""),45764.66666666667)</f>
        <v>45764.66667</v>
      </c>
      <c r="H326" s="1">
        <f>IFERROR(__xludf.DUMMYFUNCTION("""COMPUTED_VALUE"""),1009.59)</f>
        <v>1009.59</v>
      </c>
      <c r="J326" s="2">
        <f>IFERROR(__xludf.DUMMYFUNCTION("""COMPUTED_VALUE"""),45764.66666666667)</f>
        <v>45764.66667</v>
      </c>
      <c r="K326" s="1">
        <f>IFERROR(__xludf.DUMMYFUNCTION("""COMPUTED_VALUE"""),1016.32)</f>
        <v>1016.32</v>
      </c>
      <c r="M326" s="2">
        <f>IFERROR(__xludf.DUMMYFUNCTION("""COMPUTED_VALUE"""),45764.66666666667)</f>
        <v>45764.66667</v>
      </c>
      <c r="N326" s="1">
        <f>IFERROR(__xludf.DUMMYFUNCTION("""COMPUTED_VALUE"""),2.2103359E7)</f>
        <v>22103359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IFERROR(__xludf.DUMMYFUNCTION("""COMPUTED_VALUE"""),1003.1)</f>
        <v>1003.1</v>
      </c>
      <c r="D327" s="2">
        <f>IFERROR(__xludf.DUMMYFUNCTION("""COMPUTED_VALUE"""),45768.66666666667)</f>
        <v>45768.66667</v>
      </c>
      <c r="E327" s="1">
        <f>IFERROR(__xludf.DUMMYFUNCTION("""COMPUTED_VALUE"""),1006.2)</f>
        <v>1006.2</v>
      </c>
      <c r="G327" s="2">
        <f>IFERROR(__xludf.DUMMYFUNCTION("""COMPUTED_VALUE"""),45768.66666666667)</f>
        <v>45768.66667</v>
      </c>
      <c r="H327" s="1">
        <f>IFERROR(__xludf.DUMMYFUNCTION("""COMPUTED_VALUE"""),977.89)</f>
        <v>977.89</v>
      </c>
      <c r="J327" s="2">
        <f>IFERROR(__xludf.DUMMYFUNCTION("""COMPUTED_VALUE"""),45768.66666666667)</f>
        <v>45768.66667</v>
      </c>
      <c r="K327" s="1">
        <f>IFERROR(__xludf.DUMMYFUNCTION("""COMPUTED_VALUE"""),992.32)</f>
        <v>992.32</v>
      </c>
      <c r="M327" s="2">
        <f>IFERROR(__xludf.DUMMYFUNCTION("""COMPUTED_VALUE"""),45768.66666666667)</f>
        <v>45768.66667</v>
      </c>
      <c r="N327" s="1">
        <f>IFERROR(__xludf.DUMMYFUNCTION("""COMPUTED_VALUE"""),2.4237535E7)</f>
        <v>24237535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IFERROR(__xludf.DUMMYFUNCTION("""COMPUTED_VALUE"""),1001.36)</f>
        <v>1001.36</v>
      </c>
      <c r="D328" s="2">
        <f>IFERROR(__xludf.DUMMYFUNCTION("""COMPUTED_VALUE"""),45769.66666666667)</f>
        <v>45769.66667</v>
      </c>
      <c r="E328" s="1">
        <f>IFERROR(__xludf.DUMMYFUNCTION("""COMPUTED_VALUE"""),1025.52)</f>
        <v>1025.52</v>
      </c>
      <c r="G328" s="2">
        <f>IFERROR(__xludf.DUMMYFUNCTION("""COMPUTED_VALUE"""),45769.66666666667)</f>
        <v>45769.66667</v>
      </c>
      <c r="H328" s="1">
        <f>IFERROR(__xludf.DUMMYFUNCTION("""COMPUTED_VALUE"""),1001.36)</f>
        <v>1001.36</v>
      </c>
      <c r="J328" s="2">
        <f>IFERROR(__xludf.DUMMYFUNCTION("""COMPUTED_VALUE"""),45769.66666666667)</f>
        <v>45769.66667</v>
      </c>
      <c r="K328" s="1">
        <f>IFERROR(__xludf.DUMMYFUNCTION("""COMPUTED_VALUE"""),1021.83)</f>
        <v>1021.83</v>
      </c>
      <c r="M328" s="2">
        <f>IFERROR(__xludf.DUMMYFUNCTION("""COMPUTED_VALUE"""),45769.66666666667)</f>
        <v>45769.66667</v>
      </c>
      <c r="N328" s="1">
        <f>IFERROR(__xludf.DUMMYFUNCTION("""COMPUTED_VALUE"""),2.4304268E7)</f>
        <v>24304268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IFERROR(__xludf.DUMMYFUNCTION("""COMPUTED_VALUE"""),1035.99)</f>
        <v>1035.99</v>
      </c>
      <c r="D329" s="2">
        <f>IFERROR(__xludf.DUMMYFUNCTION("""COMPUTED_VALUE"""),45770.66666666667)</f>
        <v>45770.66667</v>
      </c>
      <c r="E329" s="1">
        <f>IFERROR(__xludf.DUMMYFUNCTION("""COMPUTED_VALUE"""),1110.18)</f>
        <v>1110.18</v>
      </c>
      <c r="G329" s="2">
        <f>IFERROR(__xludf.DUMMYFUNCTION("""COMPUTED_VALUE"""),45770.66666666667)</f>
        <v>45770.66667</v>
      </c>
      <c r="H329" s="1">
        <f>IFERROR(__xludf.DUMMYFUNCTION("""COMPUTED_VALUE"""),1035.99)</f>
        <v>1035.99</v>
      </c>
      <c r="J329" s="2">
        <f>IFERROR(__xludf.DUMMYFUNCTION("""COMPUTED_VALUE"""),45770.66666666667)</f>
        <v>45770.66667</v>
      </c>
      <c r="K329" s="1">
        <f>IFERROR(__xludf.DUMMYFUNCTION("""COMPUTED_VALUE"""),1065.67)</f>
        <v>1065.67</v>
      </c>
      <c r="M329" s="2">
        <f>IFERROR(__xludf.DUMMYFUNCTION("""COMPUTED_VALUE"""),45770.66666666667)</f>
        <v>45770.66667</v>
      </c>
      <c r="N329" s="1">
        <f>IFERROR(__xludf.DUMMYFUNCTION("""COMPUTED_VALUE"""),3.7432713E7)</f>
        <v>37432713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IFERROR(__xludf.DUMMYFUNCTION("""COMPUTED_VALUE"""),1075.38)</f>
        <v>1075.38</v>
      </c>
      <c r="D330" s="2">
        <f>IFERROR(__xludf.DUMMYFUNCTION("""COMPUTED_VALUE"""),45771.66666666667)</f>
        <v>45771.66667</v>
      </c>
      <c r="E330" s="1">
        <f>IFERROR(__xludf.DUMMYFUNCTION("""COMPUTED_VALUE"""),1120.6)</f>
        <v>1120.6</v>
      </c>
      <c r="G330" s="2">
        <f>IFERROR(__xludf.DUMMYFUNCTION("""COMPUTED_VALUE"""),45771.66666666667)</f>
        <v>45771.66667</v>
      </c>
      <c r="H330" s="1">
        <f>IFERROR(__xludf.DUMMYFUNCTION("""COMPUTED_VALUE"""),1067.13)</f>
        <v>1067.13</v>
      </c>
      <c r="J330" s="2">
        <f>IFERROR(__xludf.DUMMYFUNCTION("""COMPUTED_VALUE"""),45771.66666666667)</f>
        <v>45771.66667</v>
      </c>
      <c r="K330" s="1">
        <f>IFERROR(__xludf.DUMMYFUNCTION("""COMPUTED_VALUE"""),1118.65)</f>
        <v>1118.65</v>
      </c>
      <c r="M330" s="2">
        <f>IFERROR(__xludf.DUMMYFUNCTION("""COMPUTED_VALUE"""),45771.66666666667)</f>
        <v>45771.66667</v>
      </c>
      <c r="N330" s="1">
        <f>IFERROR(__xludf.DUMMYFUNCTION("""COMPUTED_VALUE"""),3.2270334E7)</f>
        <v>32270334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IFERROR(__xludf.DUMMYFUNCTION("""COMPUTED_VALUE"""),1112.07)</f>
        <v>1112.07</v>
      </c>
      <c r="D331" s="2">
        <f>IFERROR(__xludf.DUMMYFUNCTION("""COMPUTED_VALUE"""),45772.66666666667)</f>
        <v>45772.66667</v>
      </c>
      <c r="E331" s="1">
        <f>IFERROR(__xludf.DUMMYFUNCTION("""COMPUTED_VALUE"""),1125.22)</f>
        <v>1125.22</v>
      </c>
      <c r="G331" s="2">
        <f>IFERROR(__xludf.DUMMYFUNCTION("""COMPUTED_VALUE"""),45772.66666666667)</f>
        <v>45772.66667</v>
      </c>
      <c r="H331" s="1">
        <f>IFERROR(__xludf.DUMMYFUNCTION("""COMPUTED_VALUE"""),1106.92)</f>
        <v>1106.92</v>
      </c>
      <c r="J331" s="2">
        <f>IFERROR(__xludf.DUMMYFUNCTION("""COMPUTED_VALUE"""),45772.66666666667)</f>
        <v>45772.66667</v>
      </c>
      <c r="K331" s="1">
        <f>IFERROR(__xludf.DUMMYFUNCTION("""COMPUTED_VALUE"""),1120.21)</f>
        <v>1120.21</v>
      </c>
      <c r="M331" s="2">
        <f>IFERROR(__xludf.DUMMYFUNCTION("""COMPUTED_VALUE"""),45772.66666666667)</f>
        <v>45772.66667</v>
      </c>
      <c r="N331" s="1">
        <f>IFERROR(__xludf.DUMMYFUNCTION("""COMPUTED_VALUE"""),2.54227E7)</f>
        <v>25422700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IFERROR(__xludf.DUMMYFUNCTION("""COMPUTED_VALUE"""),1120.65)</f>
        <v>1120.65</v>
      </c>
      <c r="D332" s="2">
        <f>IFERROR(__xludf.DUMMYFUNCTION("""COMPUTED_VALUE"""),45775.66666666667)</f>
        <v>45775.66667</v>
      </c>
      <c r="E332" s="1">
        <f>IFERROR(__xludf.DUMMYFUNCTION("""COMPUTED_VALUE"""),1131.77)</f>
        <v>1131.77</v>
      </c>
      <c r="G332" s="2">
        <f>IFERROR(__xludf.DUMMYFUNCTION("""COMPUTED_VALUE"""),45775.66666666667)</f>
        <v>45775.66667</v>
      </c>
      <c r="H332" s="1">
        <f>IFERROR(__xludf.DUMMYFUNCTION("""COMPUTED_VALUE"""),1107.41)</f>
        <v>1107.41</v>
      </c>
      <c r="J332" s="2">
        <f>IFERROR(__xludf.DUMMYFUNCTION("""COMPUTED_VALUE"""),45775.66666666667)</f>
        <v>45775.66667</v>
      </c>
      <c r="K332" s="1">
        <f>IFERROR(__xludf.DUMMYFUNCTION("""COMPUTED_VALUE"""),1121.55)</f>
        <v>1121.55</v>
      </c>
      <c r="M332" s="2">
        <f>IFERROR(__xludf.DUMMYFUNCTION("""COMPUTED_VALUE"""),45775.66666666667)</f>
        <v>45775.66667</v>
      </c>
      <c r="N332" s="1">
        <f>IFERROR(__xludf.DUMMYFUNCTION("""COMPUTED_VALUE"""),2.2380733E7)</f>
        <v>22380733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IFERROR(__xludf.DUMMYFUNCTION("""COMPUTED_VALUE"""),1125.35)</f>
        <v>1125.35</v>
      </c>
      <c r="D333" s="2">
        <f>IFERROR(__xludf.DUMMYFUNCTION("""COMPUTED_VALUE"""),45776.66666666667)</f>
        <v>45776.66667</v>
      </c>
      <c r="E333" s="1">
        <f>IFERROR(__xludf.DUMMYFUNCTION("""COMPUTED_VALUE"""),1135.94)</f>
        <v>1135.94</v>
      </c>
      <c r="G333" s="2">
        <f>IFERROR(__xludf.DUMMYFUNCTION("""COMPUTED_VALUE"""),45776.66666666667)</f>
        <v>45776.66667</v>
      </c>
      <c r="H333" s="1">
        <f>IFERROR(__xludf.DUMMYFUNCTION("""COMPUTED_VALUE"""),1115.82)</f>
        <v>1115.82</v>
      </c>
      <c r="J333" s="2">
        <f>IFERROR(__xludf.DUMMYFUNCTION("""COMPUTED_VALUE"""),45776.66666666667)</f>
        <v>45776.66667</v>
      </c>
      <c r="K333" s="1">
        <f>IFERROR(__xludf.DUMMYFUNCTION("""COMPUTED_VALUE"""),1131.86)</f>
        <v>1131.86</v>
      </c>
      <c r="M333" s="2">
        <f>IFERROR(__xludf.DUMMYFUNCTION("""COMPUTED_VALUE"""),45776.66666666667)</f>
        <v>45776.66667</v>
      </c>
      <c r="N333" s="1">
        <f>IFERROR(__xludf.DUMMYFUNCTION("""COMPUTED_VALUE"""),2.7782706E7)</f>
        <v>27782706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IFERROR(__xludf.DUMMYFUNCTION("""COMPUTED_VALUE"""),1112.75)</f>
        <v>1112.75</v>
      </c>
      <c r="D334" s="2">
        <f>IFERROR(__xludf.DUMMYFUNCTION("""COMPUTED_VALUE"""),45777.66666666667)</f>
        <v>45777.66667</v>
      </c>
      <c r="E334" s="1">
        <f>IFERROR(__xludf.DUMMYFUNCTION("""COMPUTED_VALUE"""),1136.97)</f>
        <v>1136.97</v>
      </c>
      <c r="G334" s="2">
        <f>IFERROR(__xludf.DUMMYFUNCTION("""COMPUTED_VALUE"""),45777.66666666667)</f>
        <v>45777.66667</v>
      </c>
      <c r="H334" s="1">
        <f>IFERROR(__xludf.DUMMYFUNCTION("""COMPUTED_VALUE"""),1105.66)</f>
        <v>1105.66</v>
      </c>
      <c r="J334" s="2">
        <f>IFERROR(__xludf.DUMMYFUNCTION("""COMPUTED_VALUE"""),45777.66666666667)</f>
        <v>45777.66667</v>
      </c>
      <c r="K334" s="1">
        <f>IFERROR(__xludf.DUMMYFUNCTION("""COMPUTED_VALUE"""),1134.24)</f>
        <v>1134.24</v>
      </c>
      <c r="M334" s="2">
        <f>IFERROR(__xludf.DUMMYFUNCTION("""COMPUTED_VALUE"""),45777.66666666667)</f>
        <v>45777.66667</v>
      </c>
      <c r="N334" s="1">
        <f>IFERROR(__xludf.DUMMYFUNCTION("""COMPUTED_VALUE"""),2.7600232E7)</f>
        <v>27600232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IFERROR(__xludf.DUMMYFUNCTION("""COMPUTED_VALUE"""),1148.89)</f>
        <v>1148.89</v>
      </c>
      <c r="D335" s="2">
        <f>IFERROR(__xludf.DUMMYFUNCTION("""COMPUTED_VALUE"""),45778.66666666667)</f>
        <v>45778.66667</v>
      </c>
      <c r="E335" s="1">
        <f>IFERROR(__xludf.DUMMYFUNCTION("""COMPUTED_VALUE"""),1163.09)</f>
        <v>1163.09</v>
      </c>
      <c r="G335" s="2">
        <f>IFERROR(__xludf.DUMMYFUNCTION("""COMPUTED_VALUE"""),45778.66666666667)</f>
        <v>45778.66667</v>
      </c>
      <c r="H335" s="1">
        <f>IFERROR(__xludf.DUMMYFUNCTION("""COMPUTED_VALUE"""),1148.89)</f>
        <v>1148.89</v>
      </c>
      <c r="J335" s="2">
        <f>IFERROR(__xludf.DUMMYFUNCTION("""COMPUTED_VALUE"""),45778.66666666667)</f>
        <v>45778.66667</v>
      </c>
      <c r="K335" s="1">
        <f>IFERROR(__xludf.DUMMYFUNCTION("""COMPUTED_VALUE"""),1151.77)</f>
        <v>1151.77</v>
      </c>
      <c r="M335" s="2">
        <f>IFERROR(__xludf.DUMMYFUNCTION("""COMPUTED_VALUE"""),45778.66666666667)</f>
        <v>45778.66667</v>
      </c>
      <c r="N335" s="1">
        <f>IFERROR(__xludf.DUMMYFUNCTION("""COMPUTED_VALUE"""),2.6621515E7)</f>
        <v>26621515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IFERROR(__xludf.DUMMYFUNCTION("""COMPUTED_VALUE"""),1167.98)</f>
        <v>1167.98</v>
      </c>
      <c r="D336" s="2">
        <f>IFERROR(__xludf.DUMMYFUNCTION("""COMPUTED_VALUE"""),45779.66666666667)</f>
        <v>45779.66667</v>
      </c>
      <c r="E336" s="1">
        <f>IFERROR(__xludf.DUMMYFUNCTION("""COMPUTED_VALUE"""),1184.11)</f>
        <v>1184.11</v>
      </c>
      <c r="G336" s="2">
        <f>IFERROR(__xludf.DUMMYFUNCTION("""COMPUTED_VALUE"""),45779.66666666667)</f>
        <v>45779.66667</v>
      </c>
      <c r="H336" s="1">
        <f>IFERROR(__xludf.DUMMYFUNCTION("""COMPUTED_VALUE"""),1165.06)</f>
        <v>1165.06</v>
      </c>
      <c r="J336" s="2">
        <f>IFERROR(__xludf.DUMMYFUNCTION("""COMPUTED_VALUE"""),45779.66666666667)</f>
        <v>45779.66667</v>
      </c>
      <c r="K336" s="1">
        <f>IFERROR(__xludf.DUMMYFUNCTION("""COMPUTED_VALUE"""),1180.83)</f>
        <v>1180.83</v>
      </c>
      <c r="M336" s="2">
        <f>IFERROR(__xludf.DUMMYFUNCTION("""COMPUTED_VALUE"""),45779.66666666667)</f>
        <v>45779.66667</v>
      </c>
      <c r="N336" s="1">
        <f>IFERROR(__xludf.DUMMYFUNCTION("""COMPUTED_VALUE"""),2.2352921E7)</f>
        <v>22352921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IFERROR(__xludf.DUMMYFUNCTION("""COMPUTED_VALUE"""),1172.97)</f>
        <v>1172.97</v>
      </c>
      <c r="D337" s="2">
        <f>IFERROR(__xludf.DUMMYFUNCTION("""COMPUTED_VALUE"""),45782.66666666667)</f>
        <v>45782.66667</v>
      </c>
      <c r="E337" s="1">
        <f>IFERROR(__xludf.DUMMYFUNCTION("""COMPUTED_VALUE"""),1182.89)</f>
        <v>1182.89</v>
      </c>
      <c r="G337" s="2">
        <f>IFERROR(__xludf.DUMMYFUNCTION("""COMPUTED_VALUE"""),45782.66666666667)</f>
        <v>45782.66667</v>
      </c>
      <c r="H337" s="1">
        <f>IFERROR(__xludf.DUMMYFUNCTION("""COMPUTED_VALUE"""),1167.96)</f>
        <v>1167.96</v>
      </c>
      <c r="J337" s="2">
        <f>IFERROR(__xludf.DUMMYFUNCTION("""COMPUTED_VALUE"""),45782.66666666667)</f>
        <v>45782.66667</v>
      </c>
      <c r="K337" s="1">
        <f>IFERROR(__xludf.DUMMYFUNCTION("""COMPUTED_VALUE"""),1173.57)</f>
        <v>1173.57</v>
      </c>
      <c r="M337" s="2">
        <f>IFERROR(__xludf.DUMMYFUNCTION("""COMPUTED_VALUE"""),45782.66666666667)</f>
        <v>45782.66667</v>
      </c>
      <c r="N337" s="1">
        <f>IFERROR(__xludf.DUMMYFUNCTION("""COMPUTED_VALUE"""),1.9500259E7)</f>
        <v>19500259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IFERROR(__xludf.DUMMYFUNCTION("""COMPUTED_VALUE"""),1165.58)</f>
        <v>1165.58</v>
      </c>
      <c r="D338" s="2">
        <f>IFERROR(__xludf.DUMMYFUNCTION("""COMPUTED_VALUE"""),45783.66666666667)</f>
        <v>45783.66667</v>
      </c>
      <c r="E338" s="1">
        <f>IFERROR(__xludf.DUMMYFUNCTION("""COMPUTED_VALUE"""),1170.58)</f>
        <v>1170.58</v>
      </c>
      <c r="G338" s="2">
        <f>IFERROR(__xludf.DUMMYFUNCTION("""COMPUTED_VALUE"""),45783.66666666667)</f>
        <v>45783.66667</v>
      </c>
      <c r="H338" s="1">
        <f>IFERROR(__xludf.DUMMYFUNCTION("""COMPUTED_VALUE"""),1153.85)</f>
        <v>1153.85</v>
      </c>
      <c r="J338" s="2">
        <f>IFERROR(__xludf.DUMMYFUNCTION("""COMPUTED_VALUE"""),45783.66666666667)</f>
        <v>45783.66667</v>
      </c>
      <c r="K338" s="1">
        <f>IFERROR(__xludf.DUMMYFUNCTION("""COMPUTED_VALUE"""),1163.38)</f>
        <v>1163.38</v>
      </c>
      <c r="M338" s="2">
        <f>IFERROR(__xludf.DUMMYFUNCTION("""COMPUTED_VALUE"""),45783.66666666667)</f>
        <v>45783.66667</v>
      </c>
      <c r="N338" s="1">
        <f>IFERROR(__xludf.DUMMYFUNCTION("""COMPUTED_VALUE"""),1.7488085E7)</f>
        <v>17488085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IFERROR(__xludf.DUMMYFUNCTION("""COMPUTED_VALUE"""),1166.22)</f>
        <v>1166.22</v>
      </c>
      <c r="D339" s="2">
        <f>IFERROR(__xludf.DUMMYFUNCTION("""COMPUTED_VALUE"""),45784.66666666667)</f>
        <v>45784.66667</v>
      </c>
      <c r="E339" s="1">
        <f>IFERROR(__xludf.DUMMYFUNCTION("""COMPUTED_VALUE"""),1184.99)</f>
        <v>1184.99</v>
      </c>
      <c r="G339" s="2">
        <f>IFERROR(__xludf.DUMMYFUNCTION("""COMPUTED_VALUE"""),45784.66666666667)</f>
        <v>45784.66667</v>
      </c>
      <c r="H339" s="1">
        <f>IFERROR(__xludf.DUMMYFUNCTION("""COMPUTED_VALUE"""),1162.65)</f>
        <v>1162.65</v>
      </c>
      <c r="J339" s="2">
        <f>IFERROR(__xludf.DUMMYFUNCTION("""COMPUTED_VALUE"""),45784.66666666667)</f>
        <v>45784.66667</v>
      </c>
      <c r="K339" s="1">
        <f>IFERROR(__xludf.DUMMYFUNCTION("""COMPUTED_VALUE"""),1180.86)</f>
        <v>1180.86</v>
      </c>
      <c r="M339" s="2">
        <f>IFERROR(__xludf.DUMMYFUNCTION("""COMPUTED_VALUE"""),45784.66666666667)</f>
        <v>45784.66667</v>
      </c>
      <c r="N339" s="1">
        <f>IFERROR(__xludf.DUMMYFUNCTION("""COMPUTED_VALUE"""),2.5736355E7)</f>
        <v>25736355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IFERROR(__xludf.DUMMYFUNCTION("""COMPUTED_VALUE"""),1191.94)</f>
        <v>1191.94</v>
      </c>
      <c r="D340" s="2">
        <f>IFERROR(__xludf.DUMMYFUNCTION("""COMPUTED_VALUE"""),45785.66666666667)</f>
        <v>45785.66667</v>
      </c>
      <c r="E340" s="1">
        <f>IFERROR(__xludf.DUMMYFUNCTION("""COMPUTED_VALUE"""),1199.82)</f>
        <v>1199.82</v>
      </c>
      <c r="G340" s="2">
        <f>IFERROR(__xludf.DUMMYFUNCTION("""COMPUTED_VALUE"""),45785.66666666667)</f>
        <v>45785.66667</v>
      </c>
      <c r="H340" s="1">
        <f>IFERROR(__xludf.DUMMYFUNCTION("""COMPUTED_VALUE"""),1180.79)</f>
        <v>1180.79</v>
      </c>
      <c r="J340" s="2">
        <f>IFERROR(__xludf.DUMMYFUNCTION("""COMPUTED_VALUE"""),45785.66666666667)</f>
        <v>45785.66667</v>
      </c>
      <c r="K340" s="1">
        <f>IFERROR(__xludf.DUMMYFUNCTION("""COMPUTED_VALUE"""),1189.51)</f>
        <v>1189.51</v>
      </c>
      <c r="M340" s="2">
        <f>IFERROR(__xludf.DUMMYFUNCTION("""COMPUTED_VALUE"""),45785.66666666667)</f>
        <v>45785.66667</v>
      </c>
      <c r="N340" s="1">
        <f>IFERROR(__xludf.DUMMYFUNCTION("""COMPUTED_VALUE"""),2.730435E7)</f>
        <v>27304350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IFERROR(__xludf.DUMMYFUNCTION("""COMPUTED_VALUE"""),1195.55)</f>
        <v>1195.55</v>
      </c>
      <c r="D341" s="2">
        <f>IFERROR(__xludf.DUMMYFUNCTION("""COMPUTED_VALUE"""),45786.66666666667)</f>
        <v>45786.66667</v>
      </c>
      <c r="E341" s="1">
        <f>IFERROR(__xludf.DUMMYFUNCTION("""COMPUTED_VALUE"""),1202.48)</f>
        <v>1202.48</v>
      </c>
      <c r="G341" s="2">
        <f>IFERROR(__xludf.DUMMYFUNCTION("""COMPUTED_VALUE"""),45786.66666666667)</f>
        <v>45786.66667</v>
      </c>
      <c r="H341" s="1">
        <f>IFERROR(__xludf.DUMMYFUNCTION("""COMPUTED_VALUE"""),1188.18)</f>
        <v>1188.18</v>
      </c>
      <c r="J341" s="2">
        <f>IFERROR(__xludf.DUMMYFUNCTION("""COMPUTED_VALUE"""),45786.66666666667)</f>
        <v>45786.66667</v>
      </c>
      <c r="K341" s="1">
        <f>IFERROR(__xludf.DUMMYFUNCTION("""COMPUTED_VALUE"""),1195.68)</f>
        <v>1195.68</v>
      </c>
      <c r="M341" s="2">
        <f>IFERROR(__xludf.DUMMYFUNCTION("""COMPUTED_VALUE"""),45786.66666666667)</f>
        <v>45786.66667</v>
      </c>
      <c r="N341" s="1">
        <f>IFERROR(__xludf.DUMMYFUNCTION("""COMPUTED_VALUE"""),2.0447885E7)</f>
        <v>20447885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IFERROR(__xludf.DUMMYFUNCTION("""COMPUTED_VALUE"""),1234.2)</f>
        <v>1234.2</v>
      </c>
      <c r="D342" s="2">
        <f>IFERROR(__xludf.DUMMYFUNCTION("""COMPUTED_VALUE"""),45789.66666666667)</f>
        <v>45789.66667</v>
      </c>
      <c r="E342" s="1">
        <f>IFERROR(__xludf.DUMMYFUNCTION("""COMPUTED_VALUE"""),1260.35)</f>
        <v>1260.35</v>
      </c>
      <c r="G342" s="2">
        <f>IFERROR(__xludf.DUMMYFUNCTION("""COMPUTED_VALUE"""),45789.66666666667)</f>
        <v>45789.66667</v>
      </c>
      <c r="H342" s="1">
        <f>IFERROR(__xludf.DUMMYFUNCTION("""COMPUTED_VALUE"""),1234.2)</f>
        <v>1234.2</v>
      </c>
      <c r="J342" s="2">
        <f>IFERROR(__xludf.DUMMYFUNCTION("""COMPUTED_VALUE"""),45789.66666666667)</f>
        <v>45789.66667</v>
      </c>
      <c r="K342" s="1">
        <f>IFERROR(__xludf.DUMMYFUNCTION("""COMPUTED_VALUE"""),1257.19)</f>
        <v>1257.19</v>
      </c>
      <c r="M342" s="2">
        <f>IFERROR(__xludf.DUMMYFUNCTION("""COMPUTED_VALUE"""),45789.66666666667)</f>
        <v>45789.66667</v>
      </c>
      <c r="N342" s="1">
        <f>IFERROR(__xludf.DUMMYFUNCTION("""COMPUTED_VALUE"""),2.9039869E7)</f>
        <v>29039869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IFERROR(__xludf.DUMMYFUNCTION("""COMPUTED_VALUE"""),1260.44)</f>
        <v>1260.44</v>
      </c>
      <c r="D343" s="2">
        <f>IFERROR(__xludf.DUMMYFUNCTION("""COMPUTED_VALUE"""),45790.66666666667)</f>
        <v>45790.66667</v>
      </c>
      <c r="E343" s="1">
        <f>IFERROR(__xludf.DUMMYFUNCTION("""COMPUTED_VALUE"""),1283.07)</f>
        <v>1283.07</v>
      </c>
      <c r="G343" s="2">
        <f>IFERROR(__xludf.DUMMYFUNCTION("""COMPUTED_VALUE"""),45790.66666666667)</f>
        <v>45790.66667</v>
      </c>
      <c r="H343" s="1">
        <f>IFERROR(__xludf.DUMMYFUNCTION("""COMPUTED_VALUE"""),1259.18)</f>
        <v>1259.18</v>
      </c>
      <c r="J343" s="2">
        <f>IFERROR(__xludf.DUMMYFUNCTION("""COMPUTED_VALUE"""),45790.66666666667)</f>
        <v>45790.66667</v>
      </c>
      <c r="K343" s="1">
        <f>IFERROR(__xludf.DUMMYFUNCTION("""COMPUTED_VALUE"""),1272.52)</f>
        <v>1272.52</v>
      </c>
      <c r="M343" s="2">
        <f>IFERROR(__xludf.DUMMYFUNCTION("""COMPUTED_VALUE"""),45790.66666666667)</f>
        <v>45790.66667</v>
      </c>
      <c r="N343" s="1">
        <f>IFERROR(__xludf.DUMMYFUNCTION("""COMPUTED_VALUE"""),2.6657507E7)</f>
        <v>26657507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IFERROR(__xludf.DUMMYFUNCTION("""COMPUTED_VALUE"""),1272.18)</f>
        <v>1272.18</v>
      </c>
      <c r="D344" s="2">
        <f>IFERROR(__xludf.DUMMYFUNCTION("""COMPUTED_VALUE"""),45791.66666666667)</f>
        <v>45791.66667</v>
      </c>
      <c r="E344" s="1">
        <f>IFERROR(__xludf.DUMMYFUNCTION("""COMPUTED_VALUE"""),1274.44)</f>
        <v>1274.44</v>
      </c>
      <c r="G344" s="2">
        <f>IFERROR(__xludf.DUMMYFUNCTION("""COMPUTED_VALUE"""),45791.66666666667)</f>
        <v>45791.66667</v>
      </c>
      <c r="H344" s="1">
        <f>IFERROR(__xludf.DUMMYFUNCTION("""COMPUTED_VALUE"""),1263.56)</f>
        <v>1263.56</v>
      </c>
      <c r="J344" s="2">
        <f>IFERROR(__xludf.DUMMYFUNCTION("""COMPUTED_VALUE"""),45791.66666666667)</f>
        <v>45791.66667</v>
      </c>
      <c r="K344" s="1">
        <f>IFERROR(__xludf.DUMMYFUNCTION("""COMPUTED_VALUE"""),1268.79)</f>
        <v>1268.79</v>
      </c>
      <c r="M344" s="2">
        <f>IFERROR(__xludf.DUMMYFUNCTION("""COMPUTED_VALUE"""),45791.66666666667)</f>
        <v>45791.66667</v>
      </c>
      <c r="N344" s="1">
        <f>IFERROR(__xludf.DUMMYFUNCTION("""COMPUTED_VALUE"""),2.1656656E7)</f>
        <v>21656656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IFERROR(__xludf.DUMMYFUNCTION("""COMPUTED_VALUE"""),1265.07)</f>
        <v>1265.07</v>
      </c>
      <c r="D345" s="2">
        <f>IFERROR(__xludf.DUMMYFUNCTION("""COMPUTED_VALUE"""),45792.66666666667)</f>
        <v>45792.66667</v>
      </c>
      <c r="E345" s="1">
        <f>IFERROR(__xludf.DUMMYFUNCTION("""COMPUTED_VALUE"""),1273.36)</f>
        <v>1273.36</v>
      </c>
      <c r="G345" s="2">
        <f>IFERROR(__xludf.DUMMYFUNCTION("""COMPUTED_VALUE"""),45792.66666666667)</f>
        <v>45792.66667</v>
      </c>
      <c r="H345" s="1">
        <f>IFERROR(__xludf.DUMMYFUNCTION("""COMPUTED_VALUE"""),1259.62)</f>
        <v>1259.62</v>
      </c>
      <c r="J345" s="2">
        <f>IFERROR(__xludf.DUMMYFUNCTION("""COMPUTED_VALUE"""),45792.66666666667)</f>
        <v>45792.66667</v>
      </c>
      <c r="K345" s="1">
        <f>IFERROR(__xludf.DUMMYFUNCTION("""COMPUTED_VALUE"""),1272.15)</f>
        <v>1272.15</v>
      </c>
      <c r="M345" s="2">
        <f>IFERROR(__xludf.DUMMYFUNCTION("""COMPUTED_VALUE"""),45792.66666666667)</f>
        <v>45792.66667</v>
      </c>
      <c r="N345" s="1">
        <f>IFERROR(__xludf.DUMMYFUNCTION("""COMPUTED_VALUE"""),1.8248407E7)</f>
        <v>18248407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IFERROR(__xludf.DUMMYFUNCTION("""COMPUTED_VALUE"""),1272.11)</f>
        <v>1272.11</v>
      </c>
      <c r="D346" s="2">
        <f>IFERROR(__xludf.DUMMYFUNCTION("""COMPUTED_VALUE"""),45793.66666666667)</f>
        <v>45793.66667</v>
      </c>
      <c r="E346" s="1">
        <f>IFERROR(__xludf.DUMMYFUNCTION("""COMPUTED_VALUE"""),1284.01)</f>
        <v>1284.01</v>
      </c>
      <c r="G346" s="2">
        <f>IFERROR(__xludf.DUMMYFUNCTION("""COMPUTED_VALUE"""),45793.66666666667)</f>
        <v>45793.66667</v>
      </c>
      <c r="H346" s="1">
        <f>IFERROR(__xludf.DUMMYFUNCTION("""COMPUTED_VALUE"""),1268.96)</f>
        <v>1268.96</v>
      </c>
      <c r="J346" s="2">
        <f>IFERROR(__xludf.DUMMYFUNCTION("""COMPUTED_VALUE"""),45793.66666666667)</f>
        <v>45793.66667</v>
      </c>
      <c r="K346" s="1">
        <f>IFERROR(__xludf.DUMMYFUNCTION("""COMPUTED_VALUE"""),1282.99)</f>
        <v>1282.99</v>
      </c>
      <c r="M346" s="2">
        <f>IFERROR(__xludf.DUMMYFUNCTION("""COMPUTED_VALUE"""),45793.66666666667)</f>
        <v>45793.66667</v>
      </c>
      <c r="N346" s="1">
        <f>IFERROR(__xludf.DUMMYFUNCTION("""COMPUTED_VALUE"""),2.0786019E7)</f>
        <v>20786019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IFERROR(__xludf.DUMMYFUNCTION("""COMPUTED_VALUE"""),1261.63)</f>
        <v>1261.63</v>
      </c>
      <c r="D347" s="2">
        <f>IFERROR(__xludf.DUMMYFUNCTION("""COMPUTED_VALUE"""),45796.66666666667)</f>
        <v>45796.66667</v>
      </c>
      <c r="E347" s="1">
        <f>IFERROR(__xludf.DUMMYFUNCTION("""COMPUTED_VALUE"""),1276.46)</f>
        <v>1276.46</v>
      </c>
      <c r="G347" s="2">
        <f>IFERROR(__xludf.DUMMYFUNCTION("""COMPUTED_VALUE"""),45796.66666666667)</f>
        <v>45796.66667</v>
      </c>
      <c r="H347" s="1">
        <f>IFERROR(__xludf.DUMMYFUNCTION("""COMPUTED_VALUE"""),1258.82)</f>
        <v>1258.82</v>
      </c>
      <c r="J347" s="2">
        <f>IFERROR(__xludf.DUMMYFUNCTION("""COMPUTED_VALUE"""),45796.66666666667)</f>
        <v>45796.66667</v>
      </c>
      <c r="K347" s="1">
        <f>IFERROR(__xludf.DUMMYFUNCTION("""COMPUTED_VALUE"""),1275.64)</f>
        <v>1275.64</v>
      </c>
      <c r="M347" s="2">
        <f>IFERROR(__xludf.DUMMYFUNCTION("""COMPUTED_VALUE"""),45796.66666666667)</f>
        <v>45796.66667</v>
      </c>
      <c r="N347" s="1">
        <f>IFERROR(__xludf.DUMMYFUNCTION("""COMPUTED_VALUE"""),2.1750727E7)</f>
        <v>21750727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IFERROR(__xludf.DUMMYFUNCTION("""COMPUTED_VALUE"""),1272.45)</f>
        <v>1272.45</v>
      </c>
      <c r="D348" s="2">
        <f>IFERROR(__xludf.DUMMYFUNCTION("""COMPUTED_VALUE"""),45797.66666666667)</f>
        <v>45797.66667</v>
      </c>
      <c r="E348" s="1">
        <f>IFERROR(__xludf.DUMMYFUNCTION("""COMPUTED_VALUE"""),1277.19)</f>
        <v>1277.19</v>
      </c>
      <c r="G348" s="2">
        <f>IFERROR(__xludf.DUMMYFUNCTION("""COMPUTED_VALUE"""),45797.66666666667)</f>
        <v>45797.66667</v>
      </c>
      <c r="H348" s="1">
        <f>IFERROR(__xludf.DUMMYFUNCTION("""COMPUTED_VALUE"""),1267.36)</f>
        <v>1267.36</v>
      </c>
      <c r="J348" s="2">
        <f>IFERROR(__xludf.DUMMYFUNCTION("""COMPUTED_VALUE"""),45797.66666666667)</f>
        <v>45797.66667</v>
      </c>
      <c r="K348" s="1">
        <f>IFERROR(__xludf.DUMMYFUNCTION("""COMPUTED_VALUE"""),1274.3)</f>
        <v>1274.3</v>
      </c>
      <c r="M348" s="2">
        <f>IFERROR(__xludf.DUMMYFUNCTION("""COMPUTED_VALUE"""),45797.66666666667)</f>
        <v>45797.66667</v>
      </c>
      <c r="N348" s="1">
        <f>IFERROR(__xludf.DUMMYFUNCTION("""COMPUTED_VALUE"""),1.8886121E7)</f>
        <v>18886121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IFERROR(__xludf.DUMMYFUNCTION("""COMPUTED_VALUE"""),1271.19)</f>
        <v>1271.19</v>
      </c>
      <c r="D349" s="2">
        <f>IFERROR(__xludf.DUMMYFUNCTION("""COMPUTED_VALUE"""),45798.66666666667)</f>
        <v>45798.66667</v>
      </c>
      <c r="E349" s="1">
        <f>IFERROR(__xludf.DUMMYFUNCTION("""COMPUTED_VALUE"""),1289.56)</f>
        <v>1289.56</v>
      </c>
      <c r="G349" s="2">
        <f>IFERROR(__xludf.DUMMYFUNCTION("""COMPUTED_VALUE"""),45798.66666666667)</f>
        <v>45798.66667</v>
      </c>
      <c r="H349" s="1">
        <f>IFERROR(__xludf.DUMMYFUNCTION("""COMPUTED_VALUE"""),1258.18)</f>
        <v>1258.18</v>
      </c>
      <c r="J349" s="2">
        <f>IFERROR(__xludf.DUMMYFUNCTION("""COMPUTED_VALUE"""),45798.66666666667)</f>
        <v>45798.66667</v>
      </c>
      <c r="K349" s="1">
        <f>IFERROR(__xludf.DUMMYFUNCTION("""COMPUTED_VALUE"""),1262.61)</f>
        <v>1262.61</v>
      </c>
      <c r="M349" s="2">
        <f>IFERROR(__xludf.DUMMYFUNCTION("""COMPUTED_VALUE"""),45798.66666666667)</f>
        <v>45798.66667</v>
      </c>
      <c r="N349" s="1">
        <f>IFERROR(__xludf.DUMMYFUNCTION("""COMPUTED_VALUE"""),2.754949E7)</f>
        <v>27549490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IFERROR(__xludf.DUMMYFUNCTION("""COMPUTED_VALUE"""),1261.59)</f>
        <v>1261.59</v>
      </c>
      <c r="D350" s="2">
        <f>IFERROR(__xludf.DUMMYFUNCTION("""COMPUTED_VALUE"""),45799.66666666667)</f>
        <v>45799.66667</v>
      </c>
      <c r="E350" s="1">
        <f>IFERROR(__xludf.DUMMYFUNCTION("""COMPUTED_VALUE"""),1267.58)</f>
        <v>1267.58</v>
      </c>
      <c r="G350" s="2">
        <f>IFERROR(__xludf.DUMMYFUNCTION("""COMPUTED_VALUE"""),45799.66666666667)</f>
        <v>45799.66667</v>
      </c>
      <c r="H350" s="1">
        <f>IFERROR(__xludf.DUMMYFUNCTION("""COMPUTED_VALUE"""),1253.71)</f>
        <v>1253.71</v>
      </c>
      <c r="J350" s="2">
        <f>IFERROR(__xludf.DUMMYFUNCTION("""COMPUTED_VALUE"""),45799.66666666667)</f>
        <v>45799.66667</v>
      </c>
      <c r="K350" s="1">
        <f>IFERROR(__xludf.DUMMYFUNCTION("""COMPUTED_VALUE"""),1260.18)</f>
        <v>1260.18</v>
      </c>
      <c r="M350" s="2">
        <f>IFERROR(__xludf.DUMMYFUNCTION("""COMPUTED_VALUE"""),45799.66666666667)</f>
        <v>45799.66667</v>
      </c>
      <c r="N350" s="1">
        <f>IFERROR(__xludf.DUMMYFUNCTION("""COMPUTED_VALUE"""),2.1066561E7)</f>
        <v>21066561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IFERROR(__xludf.DUMMYFUNCTION("""COMPUTED_VALUE"""),1251.95)</f>
        <v>1251.95</v>
      </c>
      <c r="D351" s="2">
        <f>IFERROR(__xludf.DUMMYFUNCTION("""COMPUTED_VALUE"""),45800.66666666667)</f>
        <v>45800.66667</v>
      </c>
      <c r="E351" s="1">
        <f>IFERROR(__xludf.DUMMYFUNCTION("""COMPUTED_VALUE"""),1260.52)</f>
        <v>1260.52</v>
      </c>
      <c r="G351" s="2">
        <f>IFERROR(__xludf.DUMMYFUNCTION("""COMPUTED_VALUE"""),45800.66666666667)</f>
        <v>45800.66667</v>
      </c>
      <c r="H351" s="1">
        <f>IFERROR(__xludf.DUMMYFUNCTION("""COMPUTED_VALUE"""),1236.61)</f>
        <v>1236.61</v>
      </c>
      <c r="J351" s="2">
        <f>IFERROR(__xludf.DUMMYFUNCTION("""COMPUTED_VALUE"""),45800.66666666667)</f>
        <v>45800.66667</v>
      </c>
      <c r="K351" s="1">
        <f>IFERROR(__xludf.DUMMYFUNCTION("""COMPUTED_VALUE"""),1256.59)</f>
        <v>1256.59</v>
      </c>
      <c r="M351" s="2">
        <f>IFERROR(__xludf.DUMMYFUNCTION("""COMPUTED_VALUE"""),45800.66666666667)</f>
        <v>45800.66667</v>
      </c>
      <c r="N351" s="1">
        <f>IFERROR(__xludf.DUMMYFUNCTION("""COMPUTED_VALUE"""),1.7556839E7)</f>
        <v>17556839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IFERROR(__xludf.DUMMYFUNCTION("""COMPUTED_VALUE"""),1263.4)</f>
        <v>1263.4</v>
      </c>
      <c r="D352" s="2">
        <f>IFERROR(__xludf.DUMMYFUNCTION("""COMPUTED_VALUE"""),45804.66666666667)</f>
        <v>45804.66667</v>
      </c>
      <c r="E352" s="1">
        <f>IFERROR(__xludf.DUMMYFUNCTION("""COMPUTED_VALUE"""),1293.89)</f>
        <v>1293.89</v>
      </c>
      <c r="G352" s="2">
        <f>IFERROR(__xludf.DUMMYFUNCTION("""COMPUTED_VALUE"""),45804.66666666667)</f>
        <v>45804.66667</v>
      </c>
      <c r="H352" s="1">
        <f>IFERROR(__xludf.DUMMYFUNCTION("""COMPUTED_VALUE"""),1263.4)</f>
        <v>1263.4</v>
      </c>
      <c r="J352" s="2">
        <f>IFERROR(__xludf.DUMMYFUNCTION("""COMPUTED_VALUE"""),45804.66666666667)</f>
        <v>45804.66667</v>
      </c>
      <c r="K352" s="1">
        <f>IFERROR(__xludf.DUMMYFUNCTION("""COMPUTED_VALUE"""),1292.5)</f>
        <v>1292.5</v>
      </c>
      <c r="M352" s="2">
        <f>IFERROR(__xludf.DUMMYFUNCTION("""COMPUTED_VALUE"""),45804.66666666667)</f>
        <v>45804.66667</v>
      </c>
      <c r="N352" s="1">
        <f>IFERROR(__xludf.DUMMYFUNCTION("""COMPUTED_VALUE"""),2.3431431E7)</f>
        <v>23431431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IFERROR(__xludf.DUMMYFUNCTION("""COMPUTED_VALUE"""),1293.84)</f>
        <v>1293.84</v>
      </c>
      <c r="D353" s="2">
        <f>IFERROR(__xludf.DUMMYFUNCTION("""COMPUTED_VALUE"""),45805.66666666667)</f>
        <v>45805.66667</v>
      </c>
      <c r="E353" s="1">
        <f>IFERROR(__xludf.DUMMYFUNCTION("""COMPUTED_VALUE"""),1298.06)</f>
        <v>1298.06</v>
      </c>
      <c r="G353" s="2">
        <f>IFERROR(__xludf.DUMMYFUNCTION("""COMPUTED_VALUE"""),45805.66666666667)</f>
        <v>45805.66667</v>
      </c>
      <c r="H353" s="1">
        <f>IFERROR(__xludf.DUMMYFUNCTION("""COMPUTED_VALUE"""),1278.51)</f>
        <v>1278.51</v>
      </c>
      <c r="J353" s="2">
        <f>IFERROR(__xludf.DUMMYFUNCTION("""COMPUTED_VALUE"""),45805.66666666667)</f>
        <v>45805.66667</v>
      </c>
      <c r="K353" s="1">
        <f>IFERROR(__xludf.DUMMYFUNCTION("""COMPUTED_VALUE"""),1281.68)</f>
        <v>1281.68</v>
      </c>
      <c r="M353" s="2">
        <f>IFERROR(__xludf.DUMMYFUNCTION("""COMPUTED_VALUE"""),45805.66666666667)</f>
        <v>45805.66667</v>
      </c>
      <c r="N353" s="1">
        <f>IFERROR(__xludf.DUMMYFUNCTION("""COMPUTED_VALUE"""),2.1609697E7)</f>
        <v>21609697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IFERROR(__xludf.DUMMYFUNCTION("""COMPUTED_VALUE"""),1294.08)</f>
        <v>1294.08</v>
      </c>
      <c r="D354" s="2">
        <f>IFERROR(__xludf.DUMMYFUNCTION("""COMPUTED_VALUE"""),45806.66666666667)</f>
        <v>45806.66667</v>
      </c>
      <c r="E354" s="1">
        <f>IFERROR(__xludf.DUMMYFUNCTION("""COMPUTED_VALUE"""),1294.18)</f>
        <v>1294.18</v>
      </c>
      <c r="G354" s="2">
        <f>IFERROR(__xludf.DUMMYFUNCTION("""COMPUTED_VALUE"""),45806.66666666667)</f>
        <v>45806.66667</v>
      </c>
      <c r="H354" s="1">
        <f>IFERROR(__xludf.DUMMYFUNCTION("""COMPUTED_VALUE"""),1282.0)</f>
        <v>1282</v>
      </c>
      <c r="J354" s="2">
        <f>IFERROR(__xludf.DUMMYFUNCTION("""COMPUTED_VALUE"""),45806.66666666667)</f>
        <v>45806.66667</v>
      </c>
      <c r="K354" s="1">
        <f>IFERROR(__xludf.DUMMYFUNCTION("""COMPUTED_VALUE"""),1291.15)</f>
        <v>1291.15</v>
      </c>
      <c r="M354" s="2">
        <f>IFERROR(__xludf.DUMMYFUNCTION("""COMPUTED_VALUE"""),45806.66666666667)</f>
        <v>45806.66667</v>
      </c>
      <c r="N354" s="1">
        <f>IFERROR(__xludf.DUMMYFUNCTION("""COMPUTED_VALUE"""),2.2601741E7)</f>
        <v>22601741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IFERROR(__xludf.DUMMYFUNCTION("""COMPUTED_VALUE"""),1285.73)</f>
        <v>1285.73</v>
      </c>
      <c r="D355" s="2">
        <f>IFERROR(__xludf.DUMMYFUNCTION("""COMPUTED_VALUE"""),45807.66666666667)</f>
        <v>45807.66667</v>
      </c>
      <c r="E355" s="1">
        <f>IFERROR(__xludf.DUMMYFUNCTION("""COMPUTED_VALUE"""),1290.55)</f>
        <v>1290.55</v>
      </c>
      <c r="G355" s="2">
        <f>IFERROR(__xludf.DUMMYFUNCTION("""COMPUTED_VALUE"""),45807.66666666667)</f>
        <v>45807.66667</v>
      </c>
      <c r="H355" s="1">
        <f>IFERROR(__xludf.DUMMYFUNCTION("""COMPUTED_VALUE"""),1269.03)</f>
        <v>1269.03</v>
      </c>
      <c r="J355" s="2">
        <f>IFERROR(__xludf.DUMMYFUNCTION("""COMPUTED_VALUE"""),45807.66666666667)</f>
        <v>45807.66667</v>
      </c>
      <c r="K355" s="1">
        <f>IFERROR(__xludf.DUMMYFUNCTION("""COMPUTED_VALUE"""),1289.01)</f>
        <v>1289.01</v>
      </c>
      <c r="M355" s="2">
        <f>IFERROR(__xludf.DUMMYFUNCTION("""COMPUTED_VALUE"""),45807.66666666667)</f>
        <v>45807.66667</v>
      </c>
      <c r="N355" s="1">
        <f>IFERROR(__xludf.DUMMYFUNCTION("""COMPUTED_VALUE"""),4.7938361E7)</f>
        <v>47938361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IFERROR(__xludf.DUMMYFUNCTION("""COMPUTED_VALUE"""),1282.78)</f>
        <v>1282.78</v>
      </c>
      <c r="D356" s="2">
        <f>IFERROR(__xludf.DUMMYFUNCTION("""COMPUTED_VALUE"""),45810.66666666667)</f>
        <v>45810.66667</v>
      </c>
      <c r="E356" s="1">
        <f>IFERROR(__xludf.DUMMYFUNCTION("""COMPUTED_VALUE"""),1292.09)</f>
        <v>1292.09</v>
      </c>
      <c r="G356" s="2">
        <f>IFERROR(__xludf.DUMMYFUNCTION("""COMPUTED_VALUE"""),45810.66666666667)</f>
        <v>45810.66667</v>
      </c>
      <c r="H356" s="1">
        <f>IFERROR(__xludf.DUMMYFUNCTION("""COMPUTED_VALUE"""),1273.56)</f>
        <v>1273.56</v>
      </c>
      <c r="J356" s="2">
        <f>IFERROR(__xludf.DUMMYFUNCTION("""COMPUTED_VALUE"""),45810.66666666667)</f>
        <v>45810.66667</v>
      </c>
      <c r="K356" s="1">
        <f>IFERROR(__xludf.DUMMYFUNCTION("""COMPUTED_VALUE"""),1292.09)</f>
        <v>1292.09</v>
      </c>
      <c r="M356" s="2">
        <f>IFERROR(__xludf.DUMMYFUNCTION("""COMPUTED_VALUE"""),45810.66666666667)</f>
        <v>45810.66667</v>
      </c>
      <c r="N356" s="1">
        <f>IFERROR(__xludf.DUMMYFUNCTION("""COMPUTED_VALUE"""),2.0075827E7)</f>
        <v>20075827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IFERROR(__xludf.DUMMYFUNCTION("""COMPUTED_VALUE"""),1296.49)</f>
        <v>1296.49</v>
      </c>
      <c r="D357" s="2">
        <f>IFERROR(__xludf.DUMMYFUNCTION("""COMPUTED_VALUE"""),45811.66666666667)</f>
        <v>45811.66667</v>
      </c>
      <c r="E357" s="1">
        <f>IFERROR(__xludf.DUMMYFUNCTION("""COMPUTED_VALUE"""),1317.26)</f>
        <v>1317.26</v>
      </c>
      <c r="G357" s="2">
        <f>IFERROR(__xludf.DUMMYFUNCTION("""COMPUTED_VALUE"""),45811.66666666667)</f>
        <v>45811.66667</v>
      </c>
      <c r="H357" s="1">
        <f>IFERROR(__xludf.DUMMYFUNCTION("""COMPUTED_VALUE"""),1294.64)</f>
        <v>1294.64</v>
      </c>
      <c r="J357" s="2">
        <f>IFERROR(__xludf.DUMMYFUNCTION("""COMPUTED_VALUE"""),45811.66666666667)</f>
        <v>45811.66667</v>
      </c>
      <c r="K357" s="1">
        <f>IFERROR(__xludf.DUMMYFUNCTION("""COMPUTED_VALUE"""),1314.25)</f>
        <v>1314.25</v>
      </c>
      <c r="M357" s="2">
        <f>IFERROR(__xludf.DUMMYFUNCTION("""COMPUTED_VALUE"""),45811.66666666667)</f>
        <v>45811.66667</v>
      </c>
      <c r="N357" s="1">
        <f>IFERROR(__xludf.DUMMYFUNCTION("""COMPUTED_VALUE"""),2.0870783E7)</f>
        <v>20870783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IFERROR(__xludf.DUMMYFUNCTION("""COMPUTED_VALUE"""),1318.59)</f>
        <v>1318.59</v>
      </c>
      <c r="D358" s="2">
        <f>IFERROR(__xludf.DUMMYFUNCTION("""COMPUTED_VALUE"""),45812.66666666667)</f>
        <v>45812.66667</v>
      </c>
      <c r="E358" s="1">
        <f>IFERROR(__xludf.DUMMYFUNCTION("""COMPUTED_VALUE"""),1323.48)</f>
        <v>1323.48</v>
      </c>
      <c r="G358" s="2">
        <f>IFERROR(__xludf.DUMMYFUNCTION("""COMPUTED_VALUE"""),45812.66666666667)</f>
        <v>45812.66667</v>
      </c>
      <c r="H358" s="1">
        <f>IFERROR(__xludf.DUMMYFUNCTION("""COMPUTED_VALUE"""),1311.2)</f>
        <v>1311.2</v>
      </c>
      <c r="J358" s="2">
        <f>IFERROR(__xludf.DUMMYFUNCTION("""COMPUTED_VALUE"""),45812.66666666667)</f>
        <v>45812.66667</v>
      </c>
      <c r="K358" s="1">
        <f>IFERROR(__xludf.DUMMYFUNCTION("""COMPUTED_VALUE"""),1315.35)</f>
        <v>1315.35</v>
      </c>
      <c r="M358" s="2">
        <f>IFERROR(__xludf.DUMMYFUNCTION("""COMPUTED_VALUE"""),45812.66666666667)</f>
        <v>45812.66667</v>
      </c>
      <c r="N358" s="1">
        <f>IFERROR(__xludf.DUMMYFUNCTION("""COMPUTED_VALUE"""),1.9622803E7)</f>
        <v>19622803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IFERROR(__xludf.DUMMYFUNCTION("""COMPUTED_VALUE"""),1318.54)</f>
        <v>1318.54</v>
      </c>
      <c r="D359" s="2">
        <f>IFERROR(__xludf.DUMMYFUNCTION("""COMPUTED_VALUE"""),45813.66666666667)</f>
        <v>45813.66667</v>
      </c>
      <c r="E359" s="1">
        <f>IFERROR(__xludf.DUMMYFUNCTION("""COMPUTED_VALUE"""),1327.59)</f>
        <v>1327.59</v>
      </c>
      <c r="G359" s="2">
        <f>IFERROR(__xludf.DUMMYFUNCTION("""COMPUTED_VALUE"""),45813.66666666667)</f>
        <v>45813.66667</v>
      </c>
      <c r="H359" s="1">
        <f>IFERROR(__xludf.DUMMYFUNCTION("""COMPUTED_VALUE"""),1309.53)</f>
        <v>1309.53</v>
      </c>
      <c r="J359" s="2">
        <f>IFERROR(__xludf.DUMMYFUNCTION("""COMPUTED_VALUE"""),45813.66666666667)</f>
        <v>45813.66667</v>
      </c>
      <c r="K359" s="1">
        <f>IFERROR(__xludf.DUMMYFUNCTION("""COMPUTED_VALUE"""),1316.83)</f>
        <v>1316.83</v>
      </c>
      <c r="M359" s="2">
        <f>IFERROR(__xludf.DUMMYFUNCTION("""COMPUTED_VALUE"""),45813.66666666667)</f>
        <v>45813.66667</v>
      </c>
      <c r="N359" s="1">
        <f>IFERROR(__xludf.DUMMYFUNCTION("""COMPUTED_VALUE"""),2.0537556E7)</f>
        <v>20537556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IFERROR(__xludf.DUMMYFUNCTION("""COMPUTED_VALUE"""),1326.3)</f>
        <v>1326.3</v>
      </c>
      <c r="D360" s="2">
        <f>IFERROR(__xludf.DUMMYFUNCTION("""COMPUTED_VALUE"""),45814.66666666667)</f>
        <v>45814.66667</v>
      </c>
      <c r="E360" s="1">
        <f>IFERROR(__xludf.DUMMYFUNCTION("""COMPUTED_VALUE"""),1332.74)</f>
        <v>1332.74</v>
      </c>
      <c r="G360" s="2">
        <f>IFERROR(__xludf.DUMMYFUNCTION("""COMPUTED_VALUE"""),45814.66666666667)</f>
        <v>45814.66667</v>
      </c>
      <c r="H360" s="1">
        <f>IFERROR(__xludf.DUMMYFUNCTION("""COMPUTED_VALUE"""),1323.57)</f>
        <v>1323.57</v>
      </c>
      <c r="J360" s="2">
        <f>IFERROR(__xludf.DUMMYFUNCTION("""COMPUTED_VALUE"""),45814.66666666667)</f>
        <v>45814.66667</v>
      </c>
      <c r="K360" s="1">
        <f>IFERROR(__xludf.DUMMYFUNCTION("""COMPUTED_VALUE"""),1326.56)</f>
        <v>1326.56</v>
      </c>
      <c r="M360" s="2">
        <f>IFERROR(__xludf.DUMMYFUNCTION("""COMPUTED_VALUE"""),45814.66666666667)</f>
        <v>45814.66667</v>
      </c>
      <c r="N360" s="1">
        <f>IFERROR(__xludf.DUMMYFUNCTION("""COMPUTED_VALUE"""),1.5236091E7)</f>
        <v>15236091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IFERROR(__xludf.DUMMYFUNCTION("""COMPUTED_VALUE"""),1330.75)</f>
        <v>1330.75</v>
      </c>
      <c r="D361" s="2">
        <f>IFERROR(__xludf.DUMMYFUNCTION("""COMPUTED_VALUE"""),45817.66666666667)</f>
        <v>45817.66667</v>
      </c>
      <c r="E361" s="1">
        <f>IFERROR(__xludf.DUMMYFUNCTION("""COMPUTED_VALUE"""),1337.47)</f>
        <v>1337.47</v>
      </c>
      <c r="G361" s="2">
        <f>IFERROR(__xludf.DUMMYFUNCTION("""COMPUTED_VALUE"""),45817.66666666667)</f>
        <v>45817.66667</v>
      </c>
      <c r="H361" s="1">
        <f>IFERROR(__xludf.DUMMYFUNCTION("""COMPUTED_VALUE"""),1328.5)</f>
        <v>1328.5</v>
      </c>
      <c r="J361" s="2">
        <f>IFERROR(__xludf.DUMMYFUNCTION("""COMPUTED_VALUE"""),45817.66666666667)</f>
        <v>45817.66667</v>
      </c>
      <c r="K361" s="1">
        <f>IFERROR(__xludf.DUMMYFUNCTION("""COMPUTED_VALUE"""),1330.58)</f>
        <v>1330.58</v>
      </c>
      <c r="M361" s="2">
        <f>IFERROR(__xludf.DUMMYFUNCTION("""COMPUTED_VALUE"""),45817.66666666667)</f>
        <v>45817.66667</v>
      </c>
      <c r="N361" s="1">
        <f>IFERROR(__xludf.DUMMYFUNCTION("""COMPUTED_VALUE"""),1.9786324E7)</f>
        <v>19786324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IFERROR(__xludf.DUMMYFUNCTION("""COMPUTED_VALUE"""),1334.2)</f>
        <v>1334.2</v>
      </c>
      <c r="D362" s="2">
        <f>IFERROR(__xludf.DUMMYFUNCTION("""COMPUTED_VALUE"""),45818.66666666667)</f>
        <v>45818.66667</v>
      </c>
      <c r="E362" s="1">
        <f>IFERROR(__xludf.DUMMYFUNCTION("""COMPUTED_VALUE"""),1339.25)</f>
        <v>1339.25</v>
      </c>
      <c r="G362" s="2">
        <f>IFERROR(__xludf.DUMMYFUNCTION("""COMPUTED_VALUE"""),45818.66666666667)</f>
        <v>45818.66667</v>
      </c>
      <c r="H362" s="1">
        <f>IFERROR(__xludf.DUMMYFUNCTION("""COMPUTED_VALUE"""),1316.29)</f>
        <v>1316.29</v>
      </c>
      <c r="J362" s="2">
        <f>IFERROR(__xludf.DUMMYFUNCTION("""COMPUTED_VALUE"""),45818.66666666667)</f>
        <v>45818.66667</v>
      </c>
      <c r="K362" s="1">
        <f>IFERROR(__xludf.DUMMYFUNCTION("""COMPUTED_VALUE"""),1329.11)</f>
        <v>1329.11</v>
      </c>
      <c r="M362" s="2">
        <f>IFERROR(__xludf.DUMMYFUNCTION("""COMPUTED_VALUE"""),45818.66666666667)</f>
        <v>45818.66667</v>
      </c>
      <c r="N362" s="1">
        <f>IFERROR(__xludf.DUMMYFUNCTION("""COMPUTED_VALUE"""),1.8966539E7)</f>
        <v>18966539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IFERROR(__xludf.DUMMYFUNCTION("""COMPUTED_VALUE"""),1330.85)</f>
        <v>1330.85</v>
      </c>
      <c r="D363" s="2">
        <f>IFERROR(__xludf.DUMMYFUNCTION("""COMPUTED_VALUE"""),45819.66666666667)</f>
        <v>45819.66667</v>
      </c>
      <c r="E363" s="1">
        <f>IFERROR(__xludf.DUMMYFUNCTION("""COMPUTED_VALUE"""),1334.11)</f>
        <v>1334.11</v>
      </c>
      <c r="G363" s="2">
        <f>IFERROR(__xludf.DUMMYFUNCTION("""COMPUTED_VALUE"""),45819.66666666667)</f>
        <v>45819.66667</v>
      </c>
      <c r="H363" s="1">
        <f>IFERROR(__xludf.DUMMYFUNCTION("""COMPUTED_VALUE"""),1321.45)</f>
        <v>1321.45</v>
      </c>
      <c r="J363" s="2">
        <f>IFERROR(__xludf.DUMMYFUNCTION("""COMPUTED_VALUE"""),45819.66666666667)</f>
        <v>45819.66667</v>
      </c>
      <c r="K363" s="1">
        <f>IFERROR(__xludf.DUMMYFUNCTION("""COMPUTED_VALUE"""),1326.88)</f>
        <v>1326.88</v>
      </c>
      <c r="M363" s="2">
        <f>IFERROR(__xludf.DUMMYFUNCTION("""COMPUTED_VALUE"""),45819.66666666667)</f>
        <v>45819.66667</v>
      </c>
      <c r="N363" s="1">
        <f>IFERROR(__xludf.DUMMYFUNCTION("""COMPUTED_VALUE"""),1.8133339E7)</f>
        <v>18133339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IFERROR(__xludf.DUMMYFUNCTION("""COMPUTED_VALUE"""),1320.46)</f>
        <v>1320.46</v>
      </c>
      <c r="D364" s="2">
        <f>IFERROR(__xludf.DUMMYFUNCTION("""COMPUTED_VALUE"""),45820.66666666667)</f>
        <v>45820.66667</v>
      </c>
      <c r="E364" s="1">
        <f>IFERROR(__xludf.DUMMYFUNCTION("""COMPUTED_VALUE"""),1339.03)</f>
        <v>1339.03</v>
      </c>
      <c r="G364" s="2">
        <f>IFERROR(__xludf.DUMMYFUNCTION("""COMPUTED_VALUE"""),45820.66666666667)</f>
        <v>45820.66667</v>
      </c>
      <c r="H364" s="1">
        <f>IFERROR(__xludf.DUMMYFUNCTION("""COMPUTED_VALUE"""),1318.11)</f>
        <v>1318.11</v>
      </c>
      <c r="J364" s="2">
        <f>IFERROR(__xludf.DUMMYFUNCTION("""COMPUTED_VALUE"""),45820.66666666667)</f>
        <v>45820.66667</v>
      </c>
      <c r="K364" s="1">
        <f>IFERROR(__xludf.DUMMYFUNCTION("""COMPUTED_VALUE"""),1335.35)</f>
        <v>1335.35</v>
      </c>
      <c r="M364" s="2">
        <f>IFERROR(__xludf.DUMMYFUNCTION("""COMPUTED_VALUE"""),45820.66666666667)</f>
        <v>45820.66667</v>
      </c>
      <c r="N364" s="1">
        <f>IFERROR(__xludf.DUMMYFUNCTION("""COMPUTED_VALUE"""),1.659668E7)</f>
        <v>16596680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IFERROR(__xludf.DUMMYFUNCTION("""COMPUTED_VALUE"""),1317.1)</f>
        <v>1317.1</v>
      </c>
      <c r="D365" s="2">
        <f>IFERROR(__xludf.DUMMYFUNCTION("""COMPUTED_VALUE"""),45821.66666666667)</f>
        <v>45821.66667</v>
      </c>
      <c r="E365" s="1">
        <f>IFERROR(__xludf.DUMMYFUNCTION("""COMPUTED_VALUE"""),1323.03)</f>
        <v>1323.03</v>
      </c>
      <c r="G365" s="2">
        <f>IFERROR(__xludf.DUMMYFUNCTION("""COMPUTED_VALUE"""),45821.66666666667)</f>
        <v>45821.66667</v>
      </c>
      <c r="H365" s="1">
        <f>IFERROR(__xludf.DUMMYFUNCTION("""COMPUTED_VALUE"""),1300.19)</f>
        <v>1300.19</v>
      </c>
      <c r="J365" s="2">
        <f>IFERROR(__xludf.DUMMYFUNCTION("""COMPUTED_VALUE"""),45821.66666666667)</f>
        <v>45821.66667</v>
      </c>
      <c r="K365" s="1">
        <f>IFERROR(__xludf.DUMMYFUNCTION("""COMPUTED_VALUE"""),1303.72)</f>
        <v>1303.72</v>
      </c>
      <c r="M365" s="2">
        <f>IFERROR(__xludf.DUMMYFUNCTION("""COMPUTED_VALUE"""),45821.66666666667)</f>
        <v>45821.66667</v>
      </c>
      <c r="N365" s="1">
        <f>IFERROR(__xludf.DUMMYFUNCTION("""COMPUTED_VALUE"""),1.8503919E7)</f>
        <v>18503919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IFERROR(__xludf.DUMMYFUNCTION("""COMPUTED_VALUE"""),1311.9)</f>
        <v>1311.9</v>
      </c>
      <c r="D366" s="2">
        <f>IFERROR(__xludf.DUMMYFUNCTION("""COMPUTED_VALUE"""),45824.66666666667)</f>
        <v>45824.66667</v>
      </c>
      <c r="E366" s="1">
        <f>IFERROR(__xludf.DUMMYFUNCTION("""COMPUTED_VALUE"""),1330.11)</f>
        <v>1330.11</v>
      </c>
      <c r="G366" s="2">
        <f>IFERROR(__xludf.DUMMYFUNCTION("""COMPUTED_VALUE"""),45824.66666666667)</f>
        <v>45824.66667</v>
      </c>
      <c r="H366" s="1">
        <f>IFERROR(__xludf.DUMMYFUNCTION("""COMPUTED_VALUE"""),1311.9)</f>
        <v>1311.9</v>
      </c>
      <c r="J366" s="2">
        <f>IFERROR(__xludf.DUMMYFUNCTION("""COMPUTED_VALUE"""),45824.66666666667)</f>
        <v>45824.66667</v>
      </c>
      <c r="K366" s="1">
        <f>IFERROR(__xludf.DUMMYFUNCTION("""COMPUTED_VALUE"""),1326.78)</f>
        <v>1326.78</v>
      </c>
      <c r="M366" s="2">
        <f>IFERROR(__xludf.DUMMYFUNCTION("""COMPUTED_VALUE"""),45824.66666666667)</f>
        <v>45824.66667</v>
      </c>
      <c r="N366" s="1">
        <f>IFERROR(__xludf.DUMMYFUNCTION("""COMPUTED_VALUE"""),1.8583091E7)</f>
        <v>18583091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IFERROR(__xludf.DUMMYFUNCTION("""COMPUTED_VALUE"""),1319.13)</f>
        <v>1319.13</v>
      </c>
      <c r="D367" s="2">
        <f>IFERROR(__xludf.DUMMYFUNCTION("""COMPUTED_VALUE"""),45825.66666666667)</f>
        <v>45825.66667</v>
      </c>
      <c r="E367" s="1">
        <f>IFERROR(__xludf.DUMMYFUNCTION("""COMPUTED_VALUE"""),1331.86)</f>
        <v>1331.86</v>
      </c>
      <c r="G367" s="2">
        <f>IFERROR(__xludf.DUMMYFUNCTION("""COMPUTED_VALUE"""),45825.66666666667)</f>
        <v>45825.66667</v>
      </c>
      <c r="H367" s="1">
        <f>IFERROR(__xludf.DUMMYFUNCTION("""COMPUTED_VALUE"""),1312.32)</f>
        <v>1312.32</v>
      </c>
      <c r="J367" s="2">
        <f>IFERROR(__xludf.DUMMYFUNCTION("""COMPUTED_VALUE"""),45825.66666666667)</f>
        <v>45825.66667</v>
      </c>
      <c r="K367" s="1">
        <f>IFERROR(__xludf.DUMMYFUNCTION("""COMPUTED_VALUE"""),1316.16)</f>
        <v>1316.16</v>
      </c>
      <c r="M367" s="2">
        <f>IFERROR(__xludf.DUMMYFUNCTION("""COMPUTED_VALUE"""),45825.66666666667)</f>
        <v>45825.66667</v>
      </c>
      <c r="N367" s="1">
        <f>IFERROR(__xludf.DUMMYFUNCTION("""COMPUTED_VALUE"""),2.3720644E7)</f>
        <v>23720644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IFERROR(__xludf.DUMMYFUNCTION("""COMPUTED_VALUE"""),1317.56)</f>
        <v>1317.56</v>
      </c>
      <c r="D368" s="2">
        <f>IFERROR(__xludf.DUMMYFUNCTION("""COMPUTED_VALUE"""),45826.66666666667)</f>
        <v>45826.66667</v>
      </c>
      <c r="E368" s="1">
        <f>IFERROR(__xludf.DUMMYFUNCTION("""COMPUTED_VALUE"""),1335.14)</f>
        <v>1335.14</v>
      </c>
      <c r="G368" s="2">
        <f>IFERROR(__xludf.DUMMYFUNCTION("""COMPUTED_VALUE"""),45826.66666666667)</f>
        <v>45826.66667</v>
      </c>
      <c r="H368" s="1">
        <f>IFERROR(__xludf.DUMMYFUNCTION("""COMPUTED_VALUE"""),1315.2)</f>
        <v>1315.2</v>
      </c>
      <c r="J368" s="2">
        <f>IFERROR(__xludf.DUMMYFUNCTION("""COMPUTED_VALUE"""),45826.66666666667)</f>
        <v>45826.66667</v>
      </c>
      <c r="K368" s="1">
        <f>IFERROR(__xludf.DUMMYFUNCTION("""COMPUTED_VALUE"""),1322.04)</f>
        <v>1322.04</v>
      </c>
      <c r="M368" s="2">
        <f>IFERROR(__xludf.DUMMYFUNCTION("""COMPUTED_VALUE"""),45826.66666666667)</f>
        <v>45826.66667</v>
      </c>
      <c r="N368" s="1">
        <f>IFERROR(__xludf.DUMMYFUNCTION("""COMPUTED_VALUE"""),2.2308937E7)</f>
        <v>22308937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IFERROR(__xludf.DUMMYFUNCTION("""COMPUTED_VALUE"""),1324.04)</f>
        <v>1324.04</v>
      </c>
      <c r="D369" s="2">
        <f>IFERROR(__xludf.DUMMYFUNCTION("""COMPUTED_VALUE"""),45828.66666666667)</f>
        <v>45828.66667</v>
      </c>
      <c r="E369" s="1">
        <f>IFERROR(__xludf.DUMMYFUNCTION("""COMPUTED_VALUE"""),1332.72)</f>
        <v>1332.72</v>
      </c>
      <c r="G369" s="2">
        <f>IFERROR(__xludf.DUMMYFUNCTION("""COMPUTED_VALUE"""),45828.66666666667)</f>
        <v>45828.66667</v>
      </c>
      <c r="H369" s="1">
        <f>IFERROR(__xludf.DUMMYFUNCTION("""COMPUTED_VALUE"""),1312.07)</f>
        <v>1312.07</v>
      </c>
      <c r="J369" s="2">
        <f>IFERROR(__xludf.DUMMYFUNCTION("""COMPUTED_VALUE"""),45828.66666666667)</f>
        <v>45828.66667</v>
      </c>
      <c r="K369" s="1">
        <f>IFERROR(__xludf.DUMMYFUNCTION("""COMPUTED_VALUE"""),1322.14)</f>
        <v>1322.14</v>
      </c>
      <c r="M369" s="2">
        <f>IFERROR(__xludf.DUMMYFUNCTION("""COMPUTED_VALUE"""),45828.66666666667)</f>
        <v>45828.66667</v>
      </c>
      <c r="N369" s="1">
        <f>IFERROR(__xludf.DUMMYFUNCTION("""COMPUTED_VALUE"""),3.7318378E7)</f>
        <v>37318378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IFERROR(__xludf.DUMMYFUNCTION("""COMPUTED_VALUE"""),1317.46)</f>
        <v>1317.46</v>
      </c>
      <c r="D370" s="2">
        <f>IFERROR(__xludf.DUMMYFUNCTION("""COMPUTED_VALUE"""),45831.66666666667)</f>
        <v>45831.66667</v>
      </c>
      <c r="E370" s="1">
        <f>IFERROR(__xludf.DUMMYFUNCTION("""COMPUTED_VALUE"""),1341.06)</f>
        <v>1341.06</v>
      </c>
      <c r="G370" s="2">
        <f>IFERROR(__xludf.DUMMYFUNCTION("""COMPUTED_VALUE"""),45831.66666666667)</f>
        <v>45831.66667</v>
      </c>
      <c r="H370" s="1">
        <f>IFERROR(__xludf.DUMMYFUNCTION("""COMPUTED_VALUE"""),1312.32)</f>
        <v>1312.32</v>
      </c>
      <c r="J370" s="2">
        <f>IFERROR(__xludf.DUMMYFUNCTION("""COMPUTED_VALUE"""),45831.66666666667)</f>
        <v>45831.66667</v>
      </c>
      <c r="K370" s="1">
        <f>IFERROR(__xludf.DUMMYFUNCTION("""COMPUTED_VALUE"""),1340.88)</f>
        <v>1340.88</v>
      </c>
      <c r="M370" s="2">
        <f>IFERROR(__xludf.DUMMYFUNCTION("""COMPUTED_VALUE"""),45831.66666666667)</f>
        <v>45831.66667</v>
      </c>
      <c r="N370" s="1">
        <f>IFERROR(__xludf.DUMMYFUNCTION("""COMPUTED_VALUE"""),2.4306794E7)</f>
        <v>24306794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IFERROR(__xludf.DUMMYFUNCTION("""COMPUTED_VALUE"""),1349.58)</f>
        <v>1349.58</v>
      </c>
      <c r="D371" s="2">
        <f>IFERROR(__xludf.DUMMYFUNCTION("""COMPUTED_VALUE"""),45832.66666666667)</f>
        <v>45832.66667</v>
      </c>
      <c r="E371" s="1">
        <f>IFERROR(__xludf.DUMMYFUNCTION("""COMPUTED_VALUE"""),1355.65)</f>
        <v>1355.65</v>
      </c>
      <c r="G371" s="2">
        <f>IFERROR(__xludf.DUMMYFUNCTION("""COMPUTED_VALUE"""),45832.66666666667)</f>
        <v>45832.66667</v>
      </c>
      <c r="H371" s="1">
        <f>IFERROR(__xludf.DUMMYFUNCTION("""COMPUTED_VALUE"""),1344.5)</f>
        <v>1344.5</v>
      </c>
      <c r="J371" s="2">
        <f>IFERROR(__xludf.DUMMYFUNCTION("""COMPUTED_VALUE"""),45832.66666666667)</f>
        <v>45832.66667</v>
      </c>
      <c r="K371" s="1">
        <f>IFERROR(__xludf.DUMMYFUNCTION("""COMPUTED_VALUE"""),1350.0)</f>
        <v>1350</v>
      </c>
      <c r="M371" s="2">
        <f>IFERROR(__xludf.DUMMYFUNCTION("""COMPUTED_VALUE"""),45832.66666666667)</f>
        <v>45832.66667</v>
      </c>
      <c r="N371" s="1">
        <f>IFERROR(__xludf.DUMMYFUNCTION("""COMPUTED_VALUE"""),2.5968416E7)</f>
        <v>25968416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IFERROR(__xludf.DUMMYFUNCTION("""COMPUTED_VALUE"""),1352.04)</f>
        <v>1352.04</v>
      </c>
      <c r="D372" s="2">
        <f>IFERROR(__xludf.DUMMYFUNCTION("""COMPUTED_VALUE"""),45833.66666666667)</f>
        <v>45833.66667</v>
      </c>
      <c r="E372" s="1">
        <f>IFERROR(__xludf.DUMMYFUNCTION("""COMPUTED_VALUE"""),1364.31)</f>
        <v>1364.31</v>
      </c>
      <c r="G372" s="2">
        <f>IFERROR(__xludf.DUMMYFUNCTION("""COMPUTED_VALUE"""),45833.66666666667)</f>
        <v>45833.66667</v>
      </c>
      <c r="H372" s="1">
        <f>IFERROR(__xludf.DUMMYFUNCTION("""COMPUTED_VALUE"""),1351.24)</f>
        <v>1351.24</v>
      </c>
      <c r="J372" s="2">
        <f>IFERROR(__xludf.DUMMYFUNCTION("""COMPUTED_VALUE"""),45833.66666666667)</f>
        <v>45833.66667</v>
      </c>
      <c r="K372" s="1">
        <f>IFERROR(__xludf.DUMMYFUNCTION("""COMPUTED_VALUE"""),1362.72)</f>
        <v>1362.72</v>
      </c>
      <c r="M372" s="2">
        <f>IFERROR(__xludf.DUMMYFUNCTION("""COMPUTED_VALUE"""),45833.66666666667)</f>
        <v>45833.66667</v>
      </c>
      <c r="N372" s="1">
        <f>IFERROR(__xludf.DUMMYFUNCTION("""COMPUTED_VALUE"""),2.1211087E7)</f>
        <v>21211087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IFERROR(__xludf.DUMMYFUNCTION("""COMPUTED_VALUE"""),1366.45)</f>
        <v>1366.45</v>
      </c>
      <c r="D373" s="2">
        <f>IFERROR(__xludf.DUMMYFUNCTION("""COMPUTED_VALUE"""),45834.66666666667)</f>
        <v>45834.66667</v>
      </c>
      <c r="E373" s="1">
        <f>IFERROR(__xludf.DUMMYFUNCTION("""COMPUTED_VALUE"""),1378.14)</f>
        <v>1378.14</v>
      </c>
      <c r="G373" s="2">
        <f>IFERROR(__xludf.DUMMYFUNCTION("""COMPUTED_VALUE"""),45834.66666666667)</f>
        <v>45834.66667</v>
      </c>
      <c r="H373" s="1">
        <f>IFERROR(__xludf.DUMMYFUNCTION("""COMPUTED_VALUE"""),1363.43)</f>
        <v>1363.43</v>
      </c>
      <c r="J373" s="2">
        <f>IFERROR(__xludf.DUMMYFUNCTION("""COMPUTED_VALUE"""),45834.66666666667)</f>
        <v>45834.66667</v>
      </c>
      <c r="K373" s="1">
        <f>IFERROR(__xludf.DUMMYFUNCTION("""COMPUTED_VALUE"""),1373.69)</f>
        <v>1373.69</v>
      </c>
      <c r="M373" s="2">
        <f>IFERROR(__xludf.DUMMYFUNCTION("""COMPUTED_VALUE"""),45834.66666666667)</f>
        <v>45834.66667</v>
      </c>
      <c r="N373" s="1">
        <f>IFERROR(__xludf.DUMMYFUNCTION("""COMPUTED_VALUE"""),2.5866221E7)</f>
        <v>25866221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IFERROR(__xludf.DUMMYFUNCTION("""COMPUTED_VALUE"""),1374.1)</f>
        <v>1374.1</v>
      </c>
      <c r="D374" s="2">
        <f>IFERROR(__xludf.DUMMYFUNCTION("""COMPUTED_VALUE"""),45835.66666666667)</f>
        <v>45835.66667</v>
      </c>
      <c r="E374" s="1">
        <f>IFERROR(__xludf.DUMMYFUNCTION("""COMPUTED_VALUE"""),1382.4)</f>
        <v>1382.4</v>
      </c>
      <c r="G374" s="2">
        <f>IFERROR(__xludf.DUMMYFUNCTION("""COMPUTED_VALUE"""),45835.66666666667)</f>
        <v>45835.66667</v>
      </c>
      <c r="H374" s="1">
        <f>IFERROR(__xludf.DUMMYFUNCTION("""COMPUTED_VALUE"""),1368.63)</f>
        <v>1368.63</v>
      </c>
      <c r="J374" s="2">
        <f>IFERROR(__xludf.DUMMYFUNCTION("""COMPUTED_VALUE"""),45835.66666666667)</f>
        <v>45835.66667</v>
      </c>
      <c r="K374" s="1">
        <f>IFERROR(__xludf.DUMMYFUNCTION("""COMPUTED_VALUE"""),1376.46)</f>
        <v>1376.46</v>
      </c>
      <c r="M374" s="2">
        <f>IFERROR(__xludf.DUMMYFUNCTION("""COMPUTED_VALUE"""),45835.66666666667)</f>
        <v>45835.66667</v>
      </c>
      <c r="N374" s="1">
        <f>IFERROR(__xludf.DUMMYFUNCTION("""COMPUTED_VALUE"""),4.0175779E7)</f>
        <v>40175779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IFERROR(__xludf.DUMMYFUNCTION("""COMPUTED_VALUE"""),1379.08)</f>
        <v>1379.08</v>
      </c>
      <c r="D375" s="2">
        <f>IFERROR(__xludf.DUMMYFUNCTION("""COMPUTED_VALUE"""),45838.66666666667)</f>
        <v>45838.66667</v>
      </c>
      <c r="E375" s="1">
        <f>IFERROR(__xludf.DUMMYFUNCTION("""COMPUTED_VALUE"""),1390.88)</f>
        <v>1390.88</v>
      </c>
      <c r="G375" s="2">
        <f>IFERROR(__xludf.DUMMYFUNCTION("""COMPUTED_VALUE"""),45838.66666666667)</f>
        <v>45838.66667</v>
      </c>
      <c r="H375" s="1">
        <f>IFERROR(__xludf.DUMMYFUNCTION("""COMPUTED_VALUE"""),1374.74)</f>
        <v>1374.74</v>
      </c>
      <c r="J375" s="2">
        <f>IFERROR(__xludf.DUMMYFUNCTION("""COMPUTED_VALUE"""),45838.66666666667)</f>
        <v>45838.66667</v>
      </c>
      <c r="K375" s="1">
        <f>IFERROR(__xludf.DUMMYFUNCTION("""COMPUTED_VALUE"""),1388.06)</f>
        <v>1388.06</v>
      </c>
      <c r="M375" s="2">
        <f>IFERROR(__xludf.DUMMYFUNCTION("""COMPUTED_VALUE"""),45838.66666666667)</f>
        <v>45838.66667</v>
      </c>
      <c r="N375" s="1">
        <f>IFERROR(__xludf.DUMMYFUNCTION("""COMPUTED_VALUE"""),2.3791658E7)</f>
        <v>23791658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IFERROR(__xludf.DUMMYFUNCTION("""COMPUTED_VALUE"""),1384.92)</f>
        <v>1384.92</v>
      </c>
      <c r="D376" s="2">
        <f>IFERROR(__xludf.DUMMYFUNCTION("""COMPUTED_VALUE"""),45839.66666666667)</f>
        <v>45839.66667</v>
      </c>
      <c r="E376" s="1">
        <f>IFERROR(__xludf.DUMMYFUNCTION("""COMPUTED_VALUE"""),1387.5)</f>
        <v>1387.5</v>
      </c>
      <c r="G376" s="2">
        <f>IFERROR(__xludf.DUMMYFUNCTION("""COMPUTED_VALUE"""),45839.66666666667)</f>
        <v>45839.66667</v>
      </c>
      <c r="H376" s="1">
        <f>IFERROR(__xludf.DUMMYFUNCTION("""COMPUTED_VALUE"""),1370.78)</f>
        <v>1370.78</v>
      </c>
      <c r="J376" s="2">
        <f>IFERROR(__xludf.DUMMYFUNCTION("""COMPUTED_VALUE"""),45839.66666666667)</f>
        <v>45839.66667</v>
      </c>
      <c r="K376" s="1">
        <f>IFERROR(__xludf.DUMMYFUNCTION("""COMPUTED_VALUE"""),1382.15)</f>
        <v>1382.15</v>
      </c>
      <c r="M376" s="2">
        <f>IFERROR(__xludf.DUMMYFUNCTION("""COMPUTED_VALUE"""),45839.66666666667)</f>
        <v>45839.66667</v>
      </c>
      <c r="N376" s="1">
        <f>IFERROR(__xludf.DUMMYFUNCTION("""COMPUTED_VALUE"""),2.8481967E7)</f>
        <v>28481967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IFERROR(__xludf.DUMMYFUNCTION("""COMPUTED_VALUE"""),1381.24)</f>
        <v>1381.24</v>
      </c>
      <c r="D377" s="2">
        <f>IFERROR(__xludf.DUMMYFUNCTION("""COMPUTED_VALUE"""),45840.66666666667)</f>
        <v>45840.66667</v>
      </c>
      <c r="E377" s="1">
        <f>IFERROR(__xludf.DUMMYFUNCTION("""COMPUTED_VALUE"""),1395.23)</f>
        <v>1395.23</v>
      </c>
      <c r="G377" s="2">
        <f>IFERROR(__xludf.DUMMYFUNCTION("""COMPUTED_VALUE"""),45840.66666666667)</f>
        <v>45840.66667</v>
      </c>
      <c r="H377" s="1">
        <f>IFERROR(__xludf.DUMMYFUNCTION("""COMPUTED_VALUE"""),1371.21)</f>
        <v>1371.21</v>
      </c>
      <c r="J377" s="2">
        <f>IFERROR(__xludf.DUMMYFUNCTION("""COMPUTED_VALUE"""),45840.66666666667)</f>
        <v>45840.66667</v>
      </c>
      <c r="K377" s="1">
        <f>IFERROR(__xludf.DUMMYFUNCTION("""COMPUTED_VALUE"""),1395.19)</f>
        <v>1395.19</v>
      </c>
      <c r="M377" s="2">
        <f>IFERROR(__xludf.DUMMYFUNCTION("""COMPUTED_VALUE"""),45840.66666666667)</f>
        <v>45840.66667</v>
      </c>
      <c r="N377" s="1">
        <f>IFERROR(__xludf.DUMMYFUNCTION("""COMPUTED_VALUE"""),2.3522467E7)</f>
        <v>23522467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IFERROR(__xludf.DUMMYFUNCTION("""COMPUTED_VALUE"""),1399.15)</f>
        <v>1399.15</v>
      </c>
      <c r="D378" s="2">
        <f>IFERROR(__xludf.DUMMYFUNCTION("""COMPUTED_VALUE"""),45841.54166666667)</f>
        <v>45841.54167</v>
      </c>
      <c r="E378" s="1">
        <f>IFERROR(__xludf.DUMMYFUNCTION("""COMPUTED_VALUE"""),1411.86)</f>
        <v>1411.86</v>
      </c>
      <c r="G378" s="2">
        <f>IFERROR(__xludf.DUMMYFUNCTION("""COMPUTED_VALUE"""),45841.54166666667)</f>
        <v>45841.54167</v>
      </c>
      <c r="H378" s="1">
        <f>IFERROR(__xludf.DUMMYFUNCTION("""COMPUTED_VALUE"""),1396.39)</f>
        <v>1396.39</v>
      </c>
      <c r="J378" s="2">
        <f>IFERROR(__xludf.DUMMYFUNCTION("""COMPUTED_VALUE"""),45841.54166666667)</f>
        <v>45841.54167</v>
      </c>
      <c r="K378" s="1">
        <f>IFERROR(__xludf.DUMMYFUNCTION("""COMPUTED_VALUE"""),1408.65)</f>
        <v>1408.65</v>
      </c>
      <c r="M378" s="2">
        <f>IFERROR(__xludf.DUMMYFUNCTION("""COMPUTED_VALUE"""),45841.54166666667)</f>
        <v>45841.54167</v>
      </c>
      <c r="N378" s="1">
        <f>IFERROR(__xludf.DUMMYFUNCTION("""COMPUTED_VALUE"""),1.6697346E7)</f>
        <v>16697346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IFERROR(__xludf.DUMMYFUNCTION("""COMPUTED_VALUE"""),1406.09)</f>
        <v>1406.09</v>
      </c>
      <c r="D379" s="2">
        <f>IFERROR(__xludf.DUMMYFUNCTION("""COMPUTED_VALUE"""),45845.66666666667)</f>
        <v>45845.66667</v>
      </c>
      <c r="E379" s="1">
        <f>IFERROR(__xludf.DUMMYFUNCTION("""COMPUTED_VALUE"""),1411.75)</f>
        <v>1411.75</v>
      </c>
      <c r="G379" s="2">
        <f>IFERROR(__xludf.DUMMYFUNCTION("""COMPUTED_VALUE"""),45845.66666666667)</f>
        <v>45845.66667</v>
      </c>
      <c r="H379" s="1">
        <f>IFERROR(__xludf.DUMMYFUNCTION("""COMPUTED_VALUE"""),1387.41)</f>
        <v>1387.41</v>
      </c>
      <c r="J379" s="2">
        <f>IFERROR(__xludf.DUMMYFUNCTION("""COMPUTED_VALUE"""),45845.66666666667)</f>
        <v>45845.66667</v>
      </c>
      <c r="K379" s="1">
        <f>IFERROR(__xludf.DUMMYFUNCTION("""COMPUTED_VALUE"""),1390.8)</f>
        <v>1390.8</v>
      </c>
      <c r="M379" s="2">
        <f>IFERROR(__xludf.DUMMYFUNCTION("""COMPUTED_VALUE"""),45845.66666666667)</f>
        <v>45845.66667</v>
      </c>
      <c r="N379" s="1">
        <f>IFERROR(__xludf.DUMMYFUNCTION("""COMPUTED_VALUE"""),2.7934264E7)</f>
        <v>27934264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IFERROR(__xludf.DUMMYFUNCTION("""COMPUTED_VALUE"""),1397.5)</f>
        <v>1397.5</v>
      </c>
      <c r="D380" s="2">
        <f>IFERROR(__xludf.DUMMYFUNCTION("""COMPUTED_VALUE"""),45846.66666666667)</f>
        <v>45846.66667</v>
      </c>
      <c r="E380" s="1">
        <f>IFERROR(__xludf.DUMMYFUNCTION("""COMPUTED_VALUE"""),1400.75)</f>
        <v>1400.75</v>
      </c>
      <c r="G380" s="2">
        <f>IFERROR(__xludf.DUMMYFUNCTION("""COMPUTED_VALUE"""),45846.66666666667)</f>
        <v>45846.66667</v>
      </c>
      <c r="H380" s="1">
        <f>IFERROR(__xludf.DUMMYFUNCTION("""COMPUTED_VALUE"""),1386.68)</f>
        <v>1386.68</v>
      </c>
      <c r="J380" s="2">
        <f>IFERROR(__xludf.DUMMYFUNCTION("""COMPUTED_VALUE"""),45846.66666666667)</f>
        <v>45846.66667</v>
      </c>
      <c r="K380" s="1">
        <f>IFERROR(__xludf.DUMMYFUNCTION("""COMPUTED_VALUE"""),1393.57)</f>
        <v>1393.57</v>
      </c>
      <c r="M380" s="2">
        <f>IFERROR(__xludf.DUMMYFUNCTION("""COMPUTED_VALUE"""),45846.66666666667)</f>
        <v>45846.66667</v>
      </c>
      <c r="N380" s="1">
        <f>IFERROR(__xludf.DUMMYFUNCTION("""COMPUTED_VALUE"""),2.8137286E7)</f>
        <v>28137286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IFERROR(__xludf.DUMMYFUNCTION("""COMPUTED_VALUE"""),1396.62)</f>
        <v>1396.62</v>
      </c>
      <c r="D381" s="2">
        <f>IFERROR(__xludf.DUMMYFUNCTION("""COMPUTED_VALUE"""),45847.66666666667)</f>
        <v>45847.66667</v>
      </c>
      <c r="E381" s="1">
        <f>IFERROR(__xludf.DUMMYFUNCTION("""COMPUTED_VALUE"""),1405.12)</f>
        <v>1405.12</v>
      </c>
      <c r="G381" s="2">
        <f>IFERROR(__xludf.DUMMYFUNCTION("""COMPUTED_VALUE"""),45847.66666666667)</f>
        <v>45847.66667</v>
      </c>
      <c r="H381" s="1">
        <f>IFERROR(__xludf.DUMMYFUNCTION("""COMPUTED_VALUE"""),1389.61)</f>
        <v>1389.61</v>
      </c>
      <c r="J381" s="2">
        <f>IFERROR(__xludf.DUMMYFUNCTION("""COMPUTED_VALUE"""),45847.66666666667)</f>
        <v>45847.66667</v>
      </c>
      <c r="K381" s="1">
        <f>IFERROR(__xludf.DUMMYFUNCTION("""COMPUTED_VALUE"""),1400.83)</f>
        <v>1400.83</v>
      </c>
      <c r="M381" s="2">
        <f>IFERROR(__xludf.DUMMYFUNCTION("""COMPUTED_VALUE"""),45847.66666666667)</f>
        <v>45847.66667</v>
      </c>
      <c r="N381" s="1">
        <f>IFERROR(__xludf.DUMMYFUNCTION("""COMPUTED_VALUE"""),2.0435924E7)</f>
        <v>20435924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IFERROR(__xludf.DUMMYFUNCTION("""COMPUTED_VALUE"""),1404.78)</f>
        <v>1404.78</v>
      </c>
      <c r="D382" s="2">
        <f>IFERROR(__xludf.DUMMYFUNCTION("""COMPUTED_VALUE"""),45848.66666666667)</f>
        <v>45848.66667</v>
      </c>
      <c r="E382" s="1">
        <f>IFERROR(__xludf.DUMMYFUNCTION("""COMPUTED_VALUE"""),1415.52)</f>
        <v>1415.52</v>
      </c>
      <c r="G382" s="2">
        <f>IFERROR(__xludf.DUMMYFUNCTION("""COMPUTED_VALUE"""),45848.66666666667)</f>
        <v>45848.66667</v>
      </c>
      <c r="H382" s="1">
        <f>IFERROR(__xludf.DUMMYFUNCTION("""COMPUTED_VALUE"""),1397.64)</f>
        <v>1397.64</v>
      </c>
      <c r="J382" s="2">
        <f>IFERROR(__xludf.DUMMYFUNCTION("""COMPUTED_VALUE"""),45848.66666666667)</f>
        <v>45848.66667</v>
      </c>
      <c r="K382" s="1">
        <f>IFERROR(__xludf.DUMMYFUNCTION("""COMPUTED_VALUE"""),1410.42)</f>
        <v>1410.42</v>
      </c>
      <c r="M382" s="2">
        <f>IFERROR(__xludf.DUMMYFUNCTION("""COMPUTED_VALUE"""),45848.66666666667)</f>
        <v>45848.66667</v>
      </c>
      <c r="N382" s="1">
        <f>IFERROR(__xludf.DUMMYFUNCTION("""COMPUTED_VALUE"""),2.1148447E7)</f>
        <v>21148447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IFERROR(__xludf.DUMMYFUNCTION("""COMPUTED_VALUE"""),1406.96)</f>
        <v>1406.96</v>
      </c>
      <c r="D383" s="2">
        <f>IFERROR(__xludf.DUMMYFUNCTION("""COMPUTED_VALUE"""),45849.66666666667)</f>
        <v>45849.66667</v>
      </c>
      <c r="E383" s="1">
        <f>IFERROR(__xludf.DUMMYFUNCTION("""COMPUTED_VALUE"""),1410.36)</f>
        <v>1410.36</v>
      </c>
      <c r="G383" s="2">
        <f>IFERROR(__xludf.DUMMYFUNCTION("""COMPUTED_VALUE"""),45849.66666666667)</f>
        <v>45849.66667</v>
      </c>
      <c r="H383" s="1">
        <f>IFERROR(__xludf.DUMMYFUNCTION("""COMPUTED_VALUE"""),1399.6)</f>
        <v>1399.6</v>
      </c>
      <c r="J383" s="2">
        <f>IFERROR(__xludf.DUMMYFUNCTION("""COMPUTED_VALUE"""),45849.66666666667)</f>
        <v>45849.66667</v>
      </c>
      <c r="K383" s="1">
        <f>IFERROR(__xludf.DUMMYFUNCTION("""COMPUTED_VALUE"""),1406.01)</f>
        <v>1406.01</v>
      </c>
      <c r="M383" s="2">
        <f>IFERROR(__xludf.DUMMYFUNCTION("""COMPUTED_VALUE"""),45849.66666666667)</f>
        <v>45849.66667</v>
      </c>
      <c r="N383" s="1">
        <f>IFERROR(__xludf.DUMMYFUNCTION("""COMPUTED_VALUE"""),2.0570109E7)</f>
        <v>20570109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IFERROR(__xludf.DUMMYFUNCTION("""COMPUTED_VALUE"""),1405.86)</f>
        <v>1405.86</v>
      </c>
      <c r="D384" s="2">
        <f>IFERROR(__xludf.DUMMYFUNCTION("""COMPUTED_VALUE"""),45852.66666666667)</f>
        <v>45852.66667</v>
      </c>
      <c r="E384" s="1">
        <f>IFERROR(__xludf.DUMMYFUNCTION("""COMPUTED_VALUE"""),1426.05)</f>
        <v>1426.05</v>
      </c>
      <c r="G384" s="2">
        <f>IFERROR(__xludf.DUMMYFUNCTION("""COMPUTED_VALUE"""),45852.66666666667)</f>
        <v>45852.66667</v>
      </c>
      <c r="H384" s="1">
        <f>IFERROR(__xludf.DUMMYFUNCTION("""COMPUTED_VALUE"""),1397.18)</f>
        <v>1397.18</v>
      </c>
      <c r="J384" s="2">
        <f>IFERROR(__xludf.DUMMYFUNCTION("""COMPUTED_VALUE"""),45852.66666666667)</f>
        <v>45852.66667</v>
      </c>
      <c r="K384" s="1">
        <f>IFERROR(__xludf.DUMMYFUNCTION("""COMPUTED_VALUE"""),1420.51)</f>
        <v>1420.51</v>
      </c>
      <c r="M384" s="2">
        <f>IFERROR(__xludf.DUMMYFUNCTION("""COMPUTED_VALUE"""),45852.66666666667)</f>
        <v>45852.66667</v>
      </c>
      <c r="N384" s="1">
        <f>IFERROR(__xludf.DUMMYFUNCTION("""COMPUTED_VALUE"""),2.1069975E7)</f>
        <v>21069975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IFERROR(__xludf.DUMMYFUNCTION("""COMPUTED_VALUE"""),1431.76)</f>
        <v>1431.76</v>
      </c>
      <c r="D385" s="2">
        <f>IFERROR(__xludf.DUMMYFUNCTION("""COMPUTED_VALUE"""),45853.66666666667)</f>
        <v>45853.66667</v>
      </c>
      <c r="E385" s="1">
        <f>IFERROR(__xludf.DUMMYFUNCTION("""COMPUTED_VALUE"""),1434.04)</f>
        <v>1434.04</v>
      </c>
      <c r="G385" s="2">
        <f>IFERROR(__xludf.DUMMYFUNCTION("""COMPUTED_VALUE"""),45853.66666666667)</f>
        <v>45853.66667</v>
      </c>
      <c r="H385" s="1">
        <f>IFERROR(__xludf.DUMMYFUNCTION("""COMPUTED_VALUE"""),1407.48)</f>
        <v>1407.48</v>
      </c>
      <c r="J385" s="2">
        <f>IFERROR(__xludf.DUMMYFUNCTION("""COMPUTED_VALUE"""),45853.66666666667)</f>
        <v>45853.66667</v>
      </c>
      <c r="K385" s="1">
        <f>IFERROR(__xludf.DUMMYFUNCTION("""COMPUTED_VALUE"""),1410.31)</f>
        <v>1410.31</v>
      </c>
      <c r="M385" s="2">
        <f>IFERROR(__xludf.DUMMYFUNCTION("""COMPUTED_VALUE"""),45853.66666666667)</f>
        <v>45853.66667</v>
      </c>
      <c r="N385" s="1">
        <f>IFERROR(__xludf.DUMMYFUNCTION("""COMPUTED_VALUE"""),2.1569582E7)</f>
        <v>21569582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IFERROR(__xludf.DUMMYFUNCTION("""COMPUTED_VALUE"""),1413.97)</f>
        <v>1413.97</v>
      </c>
      <c r="D386" s="2">
        <f>IFERROR(__xludf.DUMMYFUNCTION("""COMPUTED_VALUE"""),45854.66666666667)</f>
        <v>45854.66667</v>
      </c>
      <c r="E386" s="1">
        <f>IFERROR(__xludf.DUMMYFUNCTION("""COMPUTED_VALUE"""),1421.58)</f>
        <v>1421.58</v>
      </c>
      <c r="G386" s="2">
        <f>IFERROR(__xludf.DUMMYFUNCTION("""COMPUTED_VALUE"""),45854.66666666667)</f>
        <v>45854.66667</v>
      </c>
      <c r="H386" s="1">
        <f>IFERROR(__xludf.DUMMYFUNCTION("""COMPUTED_VALUE"""),1395.4)</f>
        <v>1395.4</v>
      </c>
      <c r="J386" s="2">
        <f>IFERROR(__xludf.DUMMYFUNCTION("""COMPUTED_VALUE"""),45854.66666666667)</f>
        <v>45854.66667</v>
      </c>
      <c r="K386" s="1">
        <f>IFERROR(__xludf.DUMMYFUNCTION("""COMPUTED_VALUE"""),1420.98)</f>
        <v>1420.98</v>
      </c>
      <c r="M386" s="2">
        <f>IFERROR(__xludf.DUMMYFUNCTION("""COMPUTED_VALUE"""),45854.66666666667)</f>
        <v>45854.66667</v>
      </c>
      <c r="N386" s="1">
        <f>IFERROR(__xludf.DUMMYFUNCTION("""COMPUTED_VALUE"""),1.8667298E7)</f>
        <v>18667298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IFERROR(__xludf.DUMMYFUNCTION("""COMPUTED_VALUE"""),1420.59)</f>
        <v>1420.59</v>
      </c>
      <c r="D387" s="2">
        <f>IFERROR(__xludf.DUMMYFUNCTION("""COMPUTED_VALUE"""),45855.66666666667)</f>
        <v>45855.66667</v>
      </c>
      <c r="E387" s="1">
        <f>IFERROR(__xludf.DUMMYFUNCTION("""COMPUTED_VALUE"""),1450.13)</f>
        <v>1450.13</v>
      </c>
      <c r="G387" s="2">
        <f>IFERROR(__xludf.DUMMYFUNCTION("""COMPUTED_VALUE"""),45855.66666666667)</f>
        <v>45855.66667</v>
      </c>
      <c r="H387" s="1">
        <f>IFERROR(__xludf.DUMMYFUNCTION("""COMPUTED_VALUE"""),1420.59)</f>
        <v>1420.59</v>
      </c>
      <c r="J387" s="2">
        <f>IFERROR(__xludf.DUMMYFUNCTION("""COMPUTED_VALUE"""),45855.66666666667)</f>
        <v>45855.66667</v>
      </c>
      <c r="K387" s="1">
        <f>IFERROR(__xludf.DUMMYFUNCTION("""COMPUTED_VALUE"""),1448.4)</f>
        <v>1448.4</v>
      </c>
      <c r="M387" s="2">
        <f>IFERROR(__xludf.DUMMYFUNCTION("""COMPUTED_VALUE"""),45855.66666666667)</f>
        <v>45855.66667</v>
      </c>
      <c r="N387" s="1">
        <f>IFERROR(__xludf.DUMMYFUNCTION("""COMPUTED_VALUE"""),2.2878442E7)</f>
        <v>22878442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IFERROR(__xludf.DUMMYFUNCTION("""COMPUTED_VALUE"""),1456.25)</f>
        <v>1456.25</v>
      </c>
      <c r="D388" s="2">
        <f>IFERROR(__xludf.DUMMYFUNCTION("""COMPUTED_VALUE"""),45856.66666666667)</f>
        <v>45856.66667</v>
      </c>
      <c r="E388" s="1">
        <f>IFERROR(__xludf.DUMMYFUNCTION("""COMPUTED_VALUE"""),1460.5)</f>
        <v>1460.5</v>
      </c>
      <c r="G388" s="2">
        <f>IFERROR(__xludf.DUMMYFUNCTION("""COMPUTED_VALUE"""),45856.66666666667)</f>
        <v>45856.66667</v>
      </c>
      <c r="H388" s="1">
        <f>IFERROR(__xludf.DUMMYFUNCTION("""COMPUTED_VALUE"""),1450.91)</f>
        <v>1450.91</v>
      </c>
      <c r="J388" s="2">
        <f>IFERROR(__xludf.DUMMYFUNCTION("""COMPUTED_VALUE"""),45856.66666666667)</f>
        <v>45856.66667</v>
      </c>
      <c r="K388" s="1">
        <f>IFERROR(__xludf.DUMMYFUNCTION("""COMPUTED_VALUE"""),1455.87)</f>
        <v>1455.87</v>
      </c>
      <c r="M388" s="2">
        <f>IFERROR(__xludf.DUMMYFUNCTION("""COMPUTED_VALUE"""),45856.66666666667)</f>
        <v>45856.66667</v>
      </c>
      <c r="N388" s="1">
        <f>IFERROR(__xludf.DUMMYFUNCTION("""COMPUTED_VALUE"""),1.9882471E7)</f>
        <v>19882471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IFERROR(__xludf.DUMMYFUNCTION("""COMPUTED_VALUE"""),1456.25)</f>
        <v>1456.25</v>
      </c>
      <c r="D389" s="2">
        <f>IFERROR(__xludf.DUMMYFUNCTION("""COMPUTED_VALUE"""),45859.66666666667)</f>
        <v>45859.66667</v>
      </c>
      <c r="E389" s="1">
        <f>IFERROR(__xludf.DUMMYFUNCTION("""COMPUTED_VALUE"""),1463.82)</f>
        <v>1463.82</v>
      </c>
      <c r="G389" s="2">
        <f>IFERROR(__xludf.DUMMYFUNCTION("""COMPUTED_VALUE"""),45859.66666666667)</f>
        <v>45859.66667</v>
      </c>
      <c r="H389" s="1">
        <f>IFERROR(__xludf.DUMMYFUNCTION("""COMPUTED_VALUE"""),1449.84)</f>
        <v>1449.84</v>
      </c>
      <c r="J389" s="2">
        <f>IFERROR(__xludf.DUMMYFUNCTION("""COMPUTED_VALUE"""),45859.66666666667)</f>
        <v>45859.66667</v>
      </c>
      <c r="K389" s="1">
        <f>IFERROR(__xludf.DUMMYFUNCTION("""COMPUTED_VALUE"""),1454.84)</f>
        <v>1454.84</v>
      </c>
      <c r="M389" s="2">
        <f>IFERROR(__xludf.DUMMYFUNCTION("""COMPUTED_VALUE"""),45859.66666666667)</f>
        <v>45859.66667</v>
      </c>
      <c r="N389" s="1">
        <f>IFERROR(__xludf.DUMMYFUNCTION("""COMPUTED_VALUE"""),1.9614613E7)</f>
        <v>19614613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IFERROR(__xludf.DUMMYFUNCTION("""COMPUTED_VALUE"""),1452.42)</f>
        <v>1452.42</v>
      </c>
      <c r="D390" s="2">
        <f>IFERROR(__xludf.DUMMYFUNCTION("""COMPUTED_VALUE"""),45860.66666666667)</f>
        <v>45860.66667</v>
      </c>
      <c r="E390" s="1">
        <f>IFERROR(__xludf.DUMMYFUNCTION("""COMPUTED_VALUE"""),1454.65)</f>
        <v>1454.65</v>
      </c>
      <c r="G390" s="2">
        <f>IFERROR(__xludf.DUMMYFUNCTION("""COMPUTED_VALUE"""),45860.66666666667)</f>
        <v>45860.66667</v>
      </c>
      <c r="H390" s="1">
        <f>IFERROR(__xludf.DUMMYFUNCTION("""COMPUTED_VALUE"""),1431.06)</f>
        <v>1431.06</v>
      </c>
      <c r="J390" s="2">
        <f>IFERROR(__xludf.DUMMYFUNCTION("""COMPUTED_VALUE"""),45860.66666666667)</f>
        <v>45860.66667</v>
      </c>
      <c r="K390" s="1">
        <f>IFERROR(__xludf.DUMMYFUNCTION("""COMPUTED_VALUE"""),1445.31)</f>
        <v>1445.31</v>
      </c>
      <c r="M390" s="2">
        <f>IFERROR(__xludf.DUMMYFUNCTION("""COMPUTED_VALUE"""),45860.66666666667)</f>
        <v>45860.66667</v>
      </c>
      <c r="N390" s="1">
        <f>IFERROR(__xludf.DUMMYFUNCTION("""COMPUTED_VALUE"""),2.4191157E7)</f>
        <v>24191157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IFERROR(__xludf.DUMMYFUNCTION("""COMPUTED_VALUE"""),1449.59)</f>
        <v>1449.59</v>
      </c>
      <c r="D391" s="2">
        <f>IFERROR(__xludf.DUMMYFUNCTION("""COMPUTED_VALUE"""),45861.66666666667)</f>
        <v>45861.66667</v>
      </c>
      <c r="E391" s="1">
        <f>IFERROR(__xludf.DUMMYFUNCTION("""COMPUTED_VALUE"""),1495.57)</f>
        <v>1495.57</v>
      </c>
      <c r="G391" s="2">
        <f>IFERROR(__xludf.DUMMYFUNCTION("""COMPUTED_VALUE"""),45861.66666666667)</f>
        <v>45861.66667</v>
      </c>
      <c r="H391" s="1">
        <f>IFERROR(__xludf.DUMMYFUNCTION("""COMPUTED_VALUE"""),1415.61)</f>
        <v>1415.61</v>
      </c>
      <c r="J391" s="2">
        <f>IFERROR(__xludf.DUMMYFUNCTION("""COMPUTED_VALUE"""),45861.66666666667)</f>
        <v>45861.66667</v>
      </c>
      <c r="K391" s="1">
        <f>IFERROR(__xludf.DUMMYFUNCTION("""COMPUTED_VALUE"""),1452.79)</f>
        <v>1452.79</v>
      </c>
      <c r="M391" s="2">
        <f>IFERROR(__xludf.DUMMYFUNCTION("""COMPUTED_VALUE"""),45861.66666666667)</f>
        <v>45861.66667</v>
      </c>
      <c r="N391" s="1">
        <f>IFERROR(__xludf.DUMMYFUNCTION("""COMPUTED_VALUE"""),5.1969389E7)</f>
        <v>51969389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IFERROR(__xludf.DUMMYFUNCTION("""COMPUTED_VALUE"""),1460.54)</f>
        <v>1460.54</v>
      </c>
      <c r="D392" s="2">
        <f>IFERROR(__xludf.DUMMYFUNCTION("""COMPUTED_VALUE"""),45862.66666666667)</f>
        <v>45862.66667</v>
      </c>
      <c r="E392" s="1">
        <f>IFERROR(__xludf.DUMMYFUNCTION("""COMPUTED_VALUE"""),1476.25)</f>
        <v>1476.25</v>
      </c>
      <c r="G392" s="2">
        <f>IFERROR(__xludf.DUMMYFUNCTION("""COMPUTED_VALUE"""),45862.66666666667)</f>
        <v>45862.66667</v>
      </c>
      <c r="H392" s="1">
        <f>IFERROR(__xludf.DUMMYFUNCTION("""COMPUTED_VALUE"""),1459.4)</f>
        <v>1459.4</v>
      </c>
      <c r="J392" s="2">
        <f>IFERROR(__xludf.DUMMYFUNCTION("""COMPUTED_VALUE"""),45862.66666666667)</f>
        <v>45862.66667</v>
      </c>
      <c r="K392" s="1">
        <f>IFERROR(__xludf.DUMMYFUNCTION("""COMPUTED_VALUE"""),1470.89)</f>
        <v>1470.89</v>
      </c>
      <c r="M392" s="2">
        <f>IFERROR(__xludf.DUMMYFUNCTION("""COMPUTED_VALUE"""),45862.66666666667)</f>
        <v>45862.66667</v>
      </c>
      <c r="N392" s="1">
        <f>IFERROR(__xludf.DUMMYFUNCTION("""COMPUTED_VALUE"""),2.8372934E7)</f>
        <v>28372934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IFERROR(__xludf.DUMMYFUNCTION("""COMPUTED_VALUE"""),1475.49)</f>
        <v>1475.49</v>
      </c>
      <c r="D393" s="2">
        <f>IFERROR(__xludf.DUMMYFUNCTION("""COMPUTED_VALUE"""),45863.66666666667)</f>
        <v>45863.66667</v>
      </c>
      <c r="E393" s="1">
        <f>IFERROR(__xludf.DUMMYFUNCTION("""COMPUTED_VALUE"""),1480.52)</f>
        <v>1480.52</v>
      </c>
      <c r="G393" s="2">
        <f>IFERROR(__xludf.DUMMYFUNCTION("""COMPUTED_VALUE"""),45863.66666666667)</f>
        <v>45863.66667</v>
      </c>
      <c r="H393" s="1">
        <f>IFERROR(__xludf.DUMMYFUNCTION("""COMPUTED_VALUE"""),1472.32)</f>
        <v>1472.32</v>
      </c>
      <c r="J393" s="2">
        <f>IFERROR(__xludf.DUMMYFUNCTION("""COMPUTED_VALUE"""),45863.66666666667)</f>
        <v>45863.66667</v>
      </c>
      <c r="K393" s="1">
        <f>IFERROR(__xludf.DUMMYFUNCTION("""COMPUTED_VALUE"""),1479.33)</f>
        <v>1479.33</v>
      </c>
      <c r="M393" s="2">
        <f>IFERROR(__xludf.DUMMYFUNCTION("""COMPUTED_VALUE"""),45863.66666666667)</f>
        <v>45863.66667</v>
      </c>
      <c r="N393" s="1">
        <f>IFERROR(__xludf.DUMMYFUNCTION("""COMPUTED_VALUE"""),2.1734623E7)</f>
        <v>21734623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IFERROR(__xludf.DUMMYFUNCTION("""COMPUTED_VALUE"""),1481.01)</f>
        <v>1481.01</v>
      </c>
      <c r="D394" s="2">
        <f>IFERROR(__xludf.DUMMYFUNCTION("""COMPUTED_VALUE"""),45866.66666666667)</f>
        <v>45866.66667</v>
      </c>
      <c r="E394" s="1">
        <f>IFERROR(__xludf.DUMMYFUNCTION("""COMPUTED_VALUE"""),1498.56)</f>
        <v>1498.56</v>
      </c>
      <c r="G394" s="2">
        <f>IFERROR(__xludf.DUMMYFUNCTION("""COMPUTED_VALUE"""),45866.66666666667)</f>
        <v>45866.66667</v>
      </c>
      <c r="H394" s="1">
        <f>IFERROR(__xludf.DUMMYFUNCTION("""COMPUTED_VALUE"""),1480.69)</f>
        <v>1480.69</v>
      </c>
      <c r="J394" s="2">
        <f>IFERROR(__xludf.DUMMYFUNCTION("""COMPUTED_VALUE"""),45866.66666666667)</f>
        <v>45866.66667</v>
      </c>
      <c r="K394" s="1">
        <f>IFERROR(__xludf.DUMMYFUNCTION("""COMPUTED_VALUE"""),1494.48)</f>
        <v>1494.48</v>
      </c>
      <c r="M394" s="2">
        <f>IFERROR(__xludf.DUMMYFUNCTION("""COMPUTED_VALUE"""),45866.66666666667)</f>
        <v>45866.66667</v>
      </c>
      <c r="N394" s="1">
        <f>IFERROR(__xludf.DUMMYFUNCTION("""COMPUTED_VALUE"""),2.5589381E7)</f>
        <v>25589381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IFERROR(__xludf.DUMMYFUNCTION("""COMPUTED_VALUE"""),1518.51)</f>
        <v>1518.51</v>
      </c>
      <c r="D395" s="2">
        <f>IFERROR(__xludf.DUMMYFUNCTION("""COMPUTED_VALUE"""),45867.66666666667)</f>
        <v>45867.66667</v>
      </c>
      <c r="E395" s="1">
        <f>IFERROR(__xludf.DUMMYFUNCTION("""COMPUTED_VALUE"""),1529.54)</f>
        <v>1529.54</v>
      </c>
      <c r="G395" s="2">
        <f>IFERROR(__xludf.DUMMYFUNCTION("""COMPUTED_VALUE"""),45867.66666666667)</f>
        <v>45867.66667</v>
      </c>
      <c r="H395" s="1">
        <f>IFERROR(__xludf.DUMMYFUNCTION("""COMPUTED_VALUE"""),1506.81)</f>
        <v>1506.81</v>
      </c>
      <c r="J395" s="2">
        <f>IFERROR(__xludf.DUMMYFUNCTION("""COMPUTED_VALUE"""),45867.66666666667)</f>
        <v>45867.66667</v>
      </c>
      <c r="K395" s="1">
        <f>IFERROR(__xludf.DUMMYFUNCTION("""COMPUTED_VALUE"""),1510.12)</f>
        <v>1510.12</v>
      </c>
      <c r="M395" s="2">
        <f>IFERROR(__xludf.DUMMYFUNCTION("""COMPUTED_VALUE"""),45867.66666666667)</f>
        <v>45867.66667</v>
      </c>
      <c r="N395" s="1">
        <f>IFERROR(__xludf.DUMMYFUNCTION("""COMPUTED_VALUE"""),3.8694941E7)</f>
        <v>38694941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IFERROR(__xludf.DUMMYFUNCTION("""COMPUTED_VALUE"""),1513.27)</f>
        <v>1513.27</v>
      </c>
      <c r="D396" s="2">
        <f>IFERROR(__xludf.DUMMYFUNCTION("""COMPUTED_VALUE"""),45868.66666666667)</f>
        <v>45868.66667</v>
      </c>
      <c r="E396" s="1">
        <f>IFERROR(__xludf.DUMMYFUNCTION("""COMPUTED_VALUE"""),1522.52)</f>
        <v>1522.52</v>
      </c>
      <c r="G396" s="2">
        <f>IFERROR(__xludf.DUMMYFUNCTION("""COMPUTED_VALUE"""),45868.66666666667)</f>
        <v>45868.66667</v>
      </c>
      <c r="H396" s="1">
        <f>IFERROR(__xludf.DUMMYFUNCTION("""COMPUTED_VALUE"""),1502.49)</f>
        <v>1502.49</v>
      </c>
      <c r="J396" s="2">
        <f>IFERROR(__xludf.DUMMYFUNCTION("""COMPUTED_VALUE"""),45868.66666666667)</f>
        <v>45868.66667</v>
      </c>
      <c r="K396" s="1">
        <f>IFERROR(__xludf.DUMMYFUNCTION("""COMPUTED_VALUE"""),1516.15)</f>
        <v>1516.15</v>
      </c>
      <c r="M396" s="2">
        <f>IFERROR(__xludf.DUMMYFUNCTION("""COMPUTED_VALUE"""),45868.66666666667)</f>
        <v>45868.66667</v>
      </c>
      <c r="N396" s="1">
        <f>IFERROR(__xludf.DUMMYFUNCTION("""COMPUTED_VALUE"""),2.737576E7)</f>
        <v>27375760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IFERROR(__xludf.DUMMYFUNCTION("""COMPUTED_VALUE"""),1529.94)</f>
        <v>1529.94</v>
      </c>
      <c r="D397" s="2">
        <f>IFERROR(__xludf.DUMMYFUNCTION("""COMPUTED_VALUE"""),45869.66666666667)</f>
        <v>45869.66667</v>
      </c>
      <c r="E397" s="1">
        <f>IFERROR(__xludf.DUMMYFUNCTION("""COMPUTED_VALUE"""),1549.48)</f>
        <v>1549.48</v>
      </c>
      <c r="G397" s="2">
        <f>IFERROR(__xludf.DUMMYFUNCTION("""COMPUTED_VALUE"""),45869.66666666667)</f>
        <v>45869.66667</v>
      </c>
      <c r="H397" s="1">
        <f>IFERROR(__xludf.DUMMYFUNCTION("""COMPUTED_VALUE"""),1527.23)</f>
        <v>1527.23</v>
      </c>
      <c r="J397" s="2">
        <f>IFERROR(__xludf.DUMMYFUNCTION("""COMPUTED_VALUE"""),45869.66666666667)</f>
        <v>45869.66667</v>
      </c>
      <c r="K397" s="1">
        <f>IFERROR(__xludf.DUMMYFUNCTION("""COMPUTED_VALUE"""),1527.65)</f>
        <v>1527.65</v>
      </c>
      <c r="M397" s="2">
        <f>IFERROR(__xludf.DUMMYFUNCTION("""COMPUTED_VALUE"""),45869.66666666667)</f>
        <v>45869.66667</v>
      </c>
      <c r="N397" s="1">
        <f>IFERROR(__xludf.DUMMYFUNCTION("""COMPUTED_VALUE"""),4.2531137E7)</f>
        <v>42531137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IFERROR(__xludf.DUMMYFUNCTION("""COMPUTED_VALUE"""),1505.27)</f>
        <v>1505.27</v>
      </c>
      <c r="D398" s="2">
        <f>IFERROR(__xludf.DUMMYFUNCTION("""COMPUTED_VALUE"""),45870.66666666667)</f>
        <v>45870.66667</v>
      </c>
      <c r="E398" s="1">
        <f>IFERROR(__xludf.DUMMYFUNCTION("""COMPUTED_VALUE"""),1505.27)</f>
        <v>1505.27</v>
      </c>
      <c r="G398" s="2">
        <f>IFERROR(__xludf.DUMMYFUNCTION("""COMPUTED_VALUE"""),45870.66666666667)</f>
        <v>45870.66667</v>
      </c>
      <c r="H398" s="1">
        <f>IFERROR(__xludf.DUMMYFUNCTION("""COMPUTED_VALUE"""),1469.95)</f>
        <v>1469.95</v>
      </c>
      <c r="J398" s="2">
        <f>IFERROR(__xludf.DUMMYFUNCTION("""COMPUTED_VALUE"""),45870.66666666667)</f>
        <v>45870.66667</v>
      </c>
      <c r="K398" s="1">
        <f>IFERROR(__xludf.DUMMYFUNCTION("""COMPUTED_VALUE"""),1495.46)</f>
        <v>1495.46</v>
      </c>
      <c r="M398" s="2">
        <f>IFERROR(__xludf.DUMMYFUNCTION("""COMPUTED_VALUE"""),45870.66666666667)</f>
        <v>45870.66667</v>
      </c>
      <c r="N398" s="1">
        <f>IFERROR(__xludf.DUMMYFUNCTION("""COMPUTED_VALUE"""),2.9908207E7)</f>
        <v>29908207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IFERROR(__xludf.DUMMYFUNCTION("""COMPUTED_VALUE"""),1525.72)</f>
        <v>1525.72</v>
      </c>
      <c r="D399" s="2">
        <f>IFERROR(__xludf.DUMMYFUNCTION("""COMPUTED_VALUE"""),45873.66666666667)</f>
        <v>45873.66667</v>
      </c>
      <c r="E399" s="1">
        <f>IFERROR(__xludf.DUMMYFUNCTION("""COMPUTED_VALUE"""),1537.94)</f>
        <v>1537.94</v>
      </c>
      <c r="G399" s="2">
        <f>IFERROR(__xludf.DUMMYFUNCTION("""COMPUTED_VALUE"""),45873.66666666667)</f>
        <v>45873.66667</v>
      </c>
      <c r="H399" s="1">
        <f>IFERROR(__xludf.DUMMYFUNCTION("""COMPUTED_VALUE"""),1512.4)</f>
        <v>1512.4</v>
      </c>
      <c r="J399" s="2">
        <f>IFERROR(__xludf.DUMMYFUNCTION("""COMPUTED_VALUE"""),45873.66666666667)</f>
        <v>45873.66667</v>
      </c>
      <c r="K399" s="1">
        <f>IFERROR(__xludf.DUMMYFUNCTION("""COMPUTED_VALUE"""),1537.94)</f>
        <v>1537.94</v>
      </c>
      <c r="M399" s="2">
        <f>IFERROR(__xludf.DUMMYFUNCTION("""COMPUTED_VALUE"""),45873.66666666667)</f>
        <v>45873.66667</v>
      </c>
      <c r="N399" s="1">
        <f>IFERROR(__xludf.DUMMYFUNCTION("""COMPUTED_VALUE"""),2.6559133E7)</f>
        <v>26559133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IFERROR(__xludf.DUMMYFUNCTION("""COMPUTED_VALUE"""),1543.51)</f>
        <v>1543.51</v>
      </c>
      <c r="D400" s="2">
        <f>IFERROR(__xludf.DUMMYFUNCTION("""COMPUTED_VALUE"""),45874.66666666667)</f>
        <v>45874.66667</v>
      </c>
      <c r="E400" s="1">
        <f>IFERROR(__xludf.DUMMYFUNCTION("""COMPUTED_VALUE"""),1546.4)</f>
        <v>1546.4</v>
      </c>
      <c r="G400" s="2">
        <f>IFERROR(__xludf.DUMMYFUNCTION("""COMPUTED_VALUE"""),45874.66666666667)</f>
        <v>45874.66667</v>
      </c>
      <c r="H400" s="1">
        <f>IFERROR(__xludf.DUMMYFUNCTION("""COMPUTED_VALUE"""),1509.59)</f>
        <v>1509.59</v>
      </c>
      <c r="J400" s="2">
        <f>IFERROR(__xludf.DUMMYFUNCTION("""COMPUTED_VALUE"""),45874.66666666667)</f>
        <v>45874.66667</v>
      </c>
      <c r="K400" s="1">
        <f>IFERROR(__xludf.DUMMYFUNCTION("""COMPUTED_VALUE"""),1520.27)</f>
        <v>1520.27</v>
      </c>
      <c r="M400" s="2">
        <f>IFERROR(__xludf.DUMMYFUNCTION("""COMPUTED_VALUE"""),45874.66666666667)</f>
        <v>45874.66667</v>
      </c>
      <c r="N400" s="1">
        <f>IFERROR(__xludf.DUMMYFUNCTION("""COMPUTED_VALUE"""),3.0384086E7)</f>
        <v>30384086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IFERROR(__xludf.DUMMYFUNCTION("""COMPUTED_VALUE"""),1526.45)</f>
        <v>1526.45</v>
      </c>
      <c r="D401" s="2">
        <f>IFERROR(__xludf.DUMMYFUNCTION("""COMPUTED_VALUE"""),45875.66666666667)</f>
        <v>45875.66667</v>
      </c>
      <c r="E401" s="1">
        <f>IFERROR(__xludf.DUMMYFUNCTION("""COMPUTED_VALUE"""),1534.15)</f>
        <v>1534.15</v>
      </c>
      <c r="G401" s="2">
        <f>IFERROR(__xludf.DUMMYFUNCTION("""COMPUTED_VALUE"""),45875.66666666667)</f>
        <v>45875.66667</v>
      </c>
      <c r="H401" s="1">
        <f>IFERROR(__xludf.DUMMYFUNCTION("""COMPUTED_VALUE"""),1517.11)</f>
        <v>1517.11</v>
      </c>
      <c r="J401" s="2">
        <f>IFERROR(__xludf.DUMMYFUNCTION("""COMPUTED_VALUE"""),45875.66666666667)</f>
        <v>45875.66667</v>
      </c>
      <c r="K401" s="1">
        <f>IFERROR(__xludf.DUMMYFUNCTION("""COMPUTED_VALUE"""),1533.39)</f>
        <v>1533.39</v>
      </c>
      <c r="M401" s="2">
        <f>IFERROR(__xludf.DUMMYFUNCTION("""COMPUTED_VALUE"""),45875.66666666667)</f>
        <v>45875.66667</v>
      </c>
      <c r="N401" s="1">
        <f>IFERROR(__xludf.DUMMYFUNCTION("""COMPUTED_VALUE"""),2.5617054E7)</f>
        <v>25617054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IFERROR(__xludf.DUMMYFUNCTION("""COMPUTED_VALUE"""),1546.97)</f>
        <v>1546.97</v>
      </c>
      <c r="D402" s="2">
        <f>IFERROR(__xludf.DUMMYFUNCTION("""COMPUTED_VALUE"""),45876.66666666667)</f>
        <v>45876.66667</v>
      </c>
      <c r="E402" s="1">
        <f>IFERROR(__xludf.DUMMYFUNCTION("""COMPUTED_VALUE"""),1554.86)</f>
        <v>1554.86</v>
      </c>
      <c r="G402" s="2">
        <f>IFERROR(__xludf.DUMMYFUNCTION("""COMPUTED_VALUE"""),45876.66666666667)</f>
        <v>45876.66667</v>
      </c>
      <c r="H402" s="1">
        <f>IFERROR(__xludf.DUMMYFUNCTION("""COMPUTED_VALUE"""),1525.57)</f>
        <v>1525.57</v>
      </c>
      <c r="J402" s="2">
        <f>IFERROR(__xludf.DUMMYFUNCTION("""COMPUTED_VALUE"""),45876.66666666667)</f>
        <v>45876.66667</v>
      </c>
      <c r="K402" s="1">
        <f>IFERROR(__xludf.DUMMYFUNCTION("""COMPUTED_VALUE"""),1536.65)</f>
        <v>1536.65</v>
      </c>
      <c r="M402" s="2">
        <f>IFERROR(__xludf.DUMMYFUNCTION("""COMPUTED_VALUE"""),45876.66666666667)</f>
        <v>45876.66667</v>
      </c>
      <c r="N402" s="1">
        <f>IFERROR(__xludf.DUMMYFUNCTION("""COMPUTED_VALUE"""),2.9320814E7)</f>
        <v>29320814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IFERROR(__xludf.DUMMYFUNCTION("""COMPUTED_VALUE"""),1544.17)</f>
        <v>1544.17</v>
      </c>
      <c r="D403" s="2">
        <f>IFERROR(__xludf.DUMMYFUNCTION("""COMPUTED_VALUE"""),45877.66666666667)</f>
        <v>45877.66667</v>
      </c>
      <c r="E403" s="1">
        <f>IFERROR(__xludf.DUMMYFUNCTION("""COMPUTED_VALUE"""),1562.23)</f>
        <v>1562.23</v>
      </c>
      <c r="G403" s="2">
        <f>IFERROR(__xludf.DUMMYFUNCTION("""COMPUTED_VALUE"""),45877.66666666667)</f>
        <v>45877.66667</v>
      </c>
      <c r="H403" s="1">
        <f>IFERROR(__xludf.DUMMYFUNCTION("""COMPUTED_VALUE"""),1540.67)</f>
        <v>1540.67</v>
      </c>
      <c r="J403" s="2">
        <f>IFERROR(__xludf.DUMMYFUNCTION("""COMPUTED_VALUE"""),45877.66666666667)</f>
        <v>45877.66667</v>
      </c>
      <c r="K403" s="1">
        <f>IFERROR(__xludf.DUMMYFUNCTION("""COMPUTED_VALUE"""),1556.12)</f>
        <v>1556.12</v>
      </c>
      <c r="M403" s="2">
        <f>IFERROR(__xludf.DUMMYFUNCTION("""COMPUTED_VALUE"""),45877.66666666667)</f>
        <v>45877.66667</v>
      </c>
      <c r="N403" s="1">
        <f>IFERROR(__xludf.DUMMYFUNCTION("""COMPUTED_VALUE"""),2.1478953E7)</f>
        <v>21478953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IFERROR(__xludf.DUMMYFUNCTION("""COMPUTED_VALUE"""),1557.99)</f>
        <v>1557.99</v>
      </c>
      <c r="D404" s="2">
        <f>IFERROR(__xludf.DUMMYFUNCTION("""COMPUTED_VALUE"""),45880.66666666667)</f>
        <v>45880.66667</v>
      </c>
      <c r="E404" s="1">
        <f>IFERROR(__xludf.DUMMYFUNCTION("""COMPUTED_VALUE"""),1560.58)</f>
        <v>1560.58</v>
      </c>
      <c r="G404" s="2">
        <f>IFERROR(__xludf.DUMMYFUNCTION("""COMPUTED_VALUE"""),45880.66666666667)</f>
        <v>45880.66667</v>
      </c>
      <c r="H404" s="1">
        <f>IFERROR(__xludf.DUMMYFUNCTION("""COMPUTED_VALUE"""),1540.74)</f>
        <v>1540.74</v>
      </c>
      <c r="J404" s="2">
        <f>IFERROR(__xludf.DUMMYFUNCTION("""COMPUTED_VALUE"""),45880.66666666667)</f>
        <v>45880.66667</v>
      </c>
      <c r="K404" s="1">
        <f>IFERROR(__xludf.DUMMYFUNCTION("""COMPUTED_VALUE"""),1543.03)</f>
        <v>1543.03</v>
      </c>
      <c r="M404" s="2">
        <f>IFERROR(__xludf.DUMMYFUNCTION("""COMPUTED_VALUE"""),45880.66666666667)</f>
        <v>45880.66667</v>
      </c>
      <c r="N404" s="1">
        <f>IFERROR(__xludf.DUMMYFUNCTION("""COMPUTED_VALUE"""),2.2449988E7)</f>
        <v>22449988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IFERROR(__xludf.DUMMYFUNCTION("""COMPUTED_VALUE"""),1547.75)</f>
        <v>1547.75</v>
      </c>
      <c r="D405" s="2">
        <f>IFERROR(__xludf.DUMMYFUNCTION("""COMPUTED_VALUE"""),45881.66666666667)</f>
        <v>45881.66667</v>
      </c>
      <c r="E405" s="1">
        <f>IFERROR(__xludf.DUMMYFUNCTION("""COMPUTED_VALUE"""),1576.5)</f>
        <v>1576.5</v>
      </c>
      <c r="G405" s="2">
        <f>IFERROR(__xludf.DUMMYFUNCTION("""COMPUTED_VALUE"""),45881.66666666667)</f>
        <v>45881.66667</v>
      </c>
      <c r="H405" s="1">
        <f>IFERROR(__xludf.DUMMYFUNCTION("""COMPUTED_VALUE"""),1547.75)</f>
        <v>1547.75</v>
      </c>
      <c r="J405" s="2">
        <f>IFERROR(__xludf.DUMMYFUNCTION("""COMPUTED_VALUE"""),45881.66666666667)</f>
        <v>45881.66667</v>
      </c>
      <c r="K405" s="1">
        <f>IFERROR(__xludf.DUMMYFUNCTION("""COMPUTED_VALUE"""),1576.35)</f>
        <v>1576.35</v>
      </c>
      <c r="M405" s="2">
        <f>IFERROR(__xludf.DUMMYFUNCTION("""COMPUTED_VALUE"""),45881.66666666667)</f>
        <v>45881.66667</v>
      </c>
      <c r="N405" s="1">
        <f>IFERROR(__xludf.DUMMYFUNCTION("""COMPUTED_VALUE"""),2.4794276E7)</f>
        <v>24794276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IFERROR(__xludf.DUMMYFUNCTION("""COMPUTED_VALUE"""),1578.91)</f>
        <v>1578.91</v>
      </c>
      <c r="D406" s="2">
        <f>IFERROR(__xludf.DUMMYFUNCTION("""COMPUTED_VALUE"""),45882.66666666667)</f>
        <v>45882.66667</v>
      </c>
      <c r="E406" s="1">
        <f>IFERROR(__xludf.DUMMYFUNCTION("""COMPUTED_VALUE"""),1587.95)</f>
        <v>1587.95</v>
      </c>
      <c r="G406" s="2">
        <f>IFERROR(__xludf.DUMMYFUNCTION("""COMPUTED_VALUE"""),45882.66666666667)</f>
        <v>45882.66667</v>
      </c>
      <c r="H406" s="1">
        <f>IFERROR(__xludf.DUMMYFUNCTION("""COMPUTED_VALUE"""),1550.03)</f>
        <v>1550.03</v>
      </c>
      <c r="J406" s="2">
        <f>IFERROR(__xludf.DUMMYFUNCTION("""COMPUTED_VALUE"""),45882.66666666667)</f>
        <v>45882.66667</v>
      </c>
      <c r="K406" s="1">
        <f>IFERROR(__xludf.DUMMYFUNCTION("""COMPUTED_VALUE"""),1572.4)</f>
        <v>1572.4</v>
      </c>
      <c r="M406" s="2">
        <f>IFERROR(__xludf.DUMMYFUNCTION("""COMPUTED_VALUE"""),45882.66666666667)</f>
        <v>45882.66667</v>
      </c>
      <c r="N406" s="1">
        <f>IFERROR(__xludf.DUMMYFUNCTION("""COMPUTED_VALUE"""),3.4359761E7)</f>
        <v>34359761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IFERROR(__xludf.DUMMYFUNCTION("""COMPUTED_VALUE"""),1545.03)</f>
        <v>1545.03</v>
      </c>
      <c r="D407" s="2">
        <f>IFERROR(__xludf.DUMMYFUNCTION("""COMPUTED_VALUE"""),45883.66666666667)</f>
        <v>45883.66667</v>
      </c>
      <c r="E407" s="1">
        <f>IFERROR(__xludf.DUMMYFUNCTION("""COMPUTED_VALUE"""),1551.74)</f>
        <v>1551.74</v>
      </c>
      <c r="G407" s="2">
        <f>IFERROR(__xludf.DUMMYFUNCTION("""COMPUTED_VALUE"""),45883.66666666667)</f>
        <v>45883.66667</v>
      </c>
      <c r="H407" s="1">
        <f>IFERROR(__xludf.DUMMYFUNCTION("""COMPUTED_VALUE"""),1537.35)</f>
        <v>1537.35</v>
      </c>
      <c r="J407" s="2">
        <f>IFERROR(__xludf.DUMMYFUNCTION("""COMPUTED_VALUE"""),45883.66666666667)</f>
        <v>45883.66667</v>
      </c>
      <c r="K407" s="1">
        <f>IFERROR(__xludf.DUMMYFUNCTION("""COMPUTED_VALUE"""),1548.14)</f>
        <v>1548.14</v>
      </c>
      <c r="M407" s="2">
        <f>IFERROR(__xludf.DUMMYFUNCTION("""COMPUTED_VALUE"""),45883.66666666667)</f>
        <v>45883.66667</v>
      </c>
      <c r="N407" s="1">
        <f>IFERROR(__xludf.DUMMYFUNCTION("""COMPUTED_VALUE"""),4.7722128E7)</f>
        <v>47722128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IFERROR(__xludf.DUMMYFUNCTION("""COMPUTED_VALUE"""),1546.04)</f>
        <v>1546.04</v>
      </c>
      <c r="D408" s="2">
        <f>IFERROR(__xludf.DUMMYFUNCTION("""COMPUTED_VALUE"""),45884.66666666667)</f>
        <v>45884.66667</v>
      </c>
      <c r="E408" s="1">
        <f>IFERROR(__xludf.DUMMYFUNCTION("""COMPUTED_VALUE"""),1546.04)</f>
        <v>1546.04</v>
      </c>
      <c r="G408" s="2">
        <f>IFERROR(__xludf.DUMMYFUNCTION("""COMPUTED_VALUE"""),45884.66666666667)</f>
        <v>45884.66667</v>
      </c>
      <c r="H408" s="1">
        <f>IFERROR(__xludf.DUMMYFUNCTION("""COMPUTED_VALUE"""),1522.63)</f>
        <v>1522.63</v>
      </c>
      <c r="J408" s="2">
        <f>IFERROR(__xludf.DUMMYFUNCTION("""COMPUTED_VALUE"""),45884.66666666667)</f>
        <v>45884.66667</v>
      </c>
      <c r="K408" s="1">
        <f>IFERROR(__xludf.DUMMYFUNCTION("""COMPUTED_VALUE"""),1531.18)</f>
        <v>1531.18</v>
      </c>
      <c r="M408" s="2">
        <f>IFERROR(__xludf.DUMMYFUNCTION("""COMPUTED_VALUE"""),45884.66666666667)</f>
        <v>45884.66667</v>
      </c>
      <c r="N408" s="1">
        <f>IFERROR(__xludf.DUMMYFUNCTION("""COMPUTED_VALUE"""),2.7756781E7)</f>
        <v>27756781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IFERROR(__xludf.DUMMYFUNCTION("""COMPUTED_VALUE"""),1533.07)</f>
        <v>1533.07</v>
      </c>
      <c r="D409" s="2">
        <f>IFERROR(__xludf.DUMMYFUNCTION("""COMPUTED_VALUE"""),45887.66666666667)</f>
        <v>45887.66667</v>
      </c>
      <c r="E409" s="1">
        <f>IFERROR(__xludf.DUMMYFUNCTION("""COMPUTED_VALUE"""),1545.6)</f>
        <v>1545.6</v>
      </c>
      <c r="G409" s="2">
        <f>IFERROR(__xludf.DUMMYFUNCTION("""COMPUTED_VALUE"""),45887.66666666667)</f>
        <v>45887.66667</v>
      </c>
      <c r="H409" s="1">
        <f>IFERROR(__xludf.DUMMYFUNCTION("""COMPUTED_VALUE"""),1532.37)</f>
        <v>1532.37</v>
      </c>
      <c r="J409" s="2">
        <f>IFERROR(__xludf.DUMMYFUNCTION("""COMPUTED_VALUE"""),45887.66666666667)</f>
        <v>45887.66667</v>
      </c>
      <c r="K409" s="1">
        <f>IFERROR(__xludf.DUMMYFUNCTION("""COMPUTED_VALUE"""),1541.82)</f>
        <v>1541.82</v>
      </c>
      <c r="M409" s="2">
        <f>IFERROR(__xludf.DUMMYFUNCTION("""COMPUTED_VALUE"""),45887.66666666667)</f>
        <v>45887.66667</v>
      </c>
      <c r="N409" s="1">
        <f>IFERROR(__xludf.DUMMYFUNCTION("""COMPUTED_VALUE"""),2.2012015E7)</f>
        <v>22012015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IFERROR(__xludf.DUMMYFUNCTION("""COMPUTED_VALUE"""),1539.58)</f>
        <v>1539.58</v>
      </c>
      <c r="D410" s="2">
        <f>IFERROR(__xludf.DUMMYFUNCTION("""COMPUTED_VALUE"""),45888.66666666667)</f>
        <v>45888.66667</v>
      </c>
      <c r="E410" s="1">
        <f>IFERROR(__xludf.DUMMYFUNCTION("""COMPUTED_VALUE"""),1550.78)</f>
        <v>1550.78</v>
      </c>
      <c r="G410" s="2">
        <f>IFERROR(__xludf.DUMMYFUNCTION("""COMPUTED_VALUE"""),45888.66666666667)</f>
        <v>45888.66667</v>
      </c>
      <c r="H410" s="1">
        <f>IFERROR(__xludf.DUMMYFUNCTION("""COMPUTED_VALUE"""),1522.9)</f>
        <v>1522.9</v>
      </c>
      <c r="J410" s="2">
        <f>IFERROR(__xludf.DUMMYFUNCTION("""COMPUTED_VALUE"""),45888.66666666667)</f>
        <v>45888.66667</v>
      </c>
      <c r="K410" s="1">
        <f>IFERROR(__xludf.DUMMYFUNCTION("""COMPUTED_VALUE"""),1527.29)</f>
        <v>1527.29</v>
      </c>
      <c r="M410" s="2">
        <f>IFERROR(__xludf.DUMMYFUNCTION("""COMPUTED_VALUE"""),45888.66666666667)</f>
        <v>45888.66667</v>
      </c>
      <c r="N410" s="1">
        <f>IFERROR(__xludf.DUMMYFUNCTION("""COMPUTED_VALUE"""),2.6049702E7)</f>
        <v>26049702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IFERROR(__xludf.DUMMYFUNCTION("""COMPUTED_VALUE"""),1513.99)</f>
        <v>1513.99</v>
      </c>
      <c r="D411" s="2">
        <f>IFERROR(__xludf.DUMMYFUNCTION("""COMPUTED_VALUE"""),45889.66666666667)</f>
        <v>45889.66667</v>
      </c>
      <c r="E411" s="1">
        <f>IFERROR(__xludf.DUMMYFUNCTION("""COMPUTED_VALUE"""),1514.07)</f>
        <v>1514.07</v>
      </c>
      <c r="G411" s="2">
        <f>IFERROR(__xludf.DUMMYFUNCTION("""COMPUTED_VALUE"""),45889.66666666667)</f>
        <v>45889.66667</v>
      </c>
      <c r="H411" s="1">
        <f>IFERROR(__xludf.DUMMYFUNCTION("""COMPUTED_VALUE"""),1474.69)</f>
        <v>1474.69</v>
      </c>
      <c r="J411" s="2">
        <f>IFERROR(__xludf.DUMMYFUNCTION("""COMPUTED_VALUE"""),45889.66666666667)</f>
        <v>45889.66667</v>
      </c>
      <c r="K411" s="1">
        <f>IFERROR(__xludf.DUMMYFUNCTION("""COMPUTED_VALUE"""),1509.28)</f>
        <v>1509.28</v>
      </c>
      <c r="M411" s="2">
        <f>IFERROR(__xludf.DUMMYFUNCTION("""COMPUTED_VALUE"""),45889.66666666667)</f>
        <v>45889.66667</v>
      </c>
      <c r="N411" s="1">
        <f>IFERROR(__xludf.DUMMYFUNCTION("""COMPUTED_VALUE"""),2.9028031E7)</f>
        <v>29028031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IFERROR(__xludf.DUMMYFUNCTION("""COMPUTED_VALUE"""),1506.85)</f>
        <v>1506.85</v>
      </c>
      <c r="D412" s="2">
        <f>IFERROR(__xludf.DUMMYFUNCTION("""COMPUTED_VALUE"""),45890.66666666667)</f>
        <v>45890.66667</v>
      </c>
      <c r="E412" s="1">
        <f>IFERROR(__xludf.DUMMYFUNCTION("""COMPUTED_VALUE"""),1518.49)</f>
        <v>1518.49</v>
      </c>
      <c r="G412" s="2">
        <f>IFERROR(__xludf.DUMMYFUNCTION("""COMPUTED_VALUE"""),45890.66666666667)</f>
        <v>45890.66667</v>
      </c>
      <c r="H412" s="1">
        <f>IFERROR(__xludf.DUMMYFUNCTION("""COMPUTED_VALUE"""),1502.67)</f>
        <v>1502.67</v>
      </c>
      <c r="J412" s="2">
        <f>IFERROR(__xludf.DUMMYFUNCTION("""COMPUTED_VALUE"""),45890.66666666667)</f>
        <v>45890.66667</v>
      </c>
      <c r="K412" s="1">
        <f>IFERROR(__xludf.DUMMYFUNCTION("""COMPUTED_VALUE"""),1514.97)</f>
        <v>1514.97</v>
      </c>
      <c r="M412" s="2">
        <f>IFERROR(__xludf.DUMMYFUNCTION("""COMPUTED_VALUE"""),45890.66666666667)</f>
        <v>45890.66667</v>
      </c>
      <c r="N412" s="1">
        <f>IFERROR(__xludf.DUMMYFUNCTION("""COMPUTED_VALUE"""),2.1059907E7)</f>
        <v>21059907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IFERROR(__xludf.DUMMYFUNCTION("""COMPUTED_VALUE"""),1520.53)</f>
        <v>1520.53</v>
      </c>
      <c r="D413" s="2">
        <f>IFERROR(__xludf.DUMMYFUNCTION("""COMPUTED_VALUE"""),45891.66666666667)</f>
        <v>45891.66667</v>
      </c>
      <c r="E413" s="1">
        <f>IFERROR(__xludf.DUMMYFUNCTION("""COMPUTED_VALUE"""),1555.39)</f>
        <v>1555.39</v>
      </c>
      <c r="G413" s="2">
        <f>IFERROR(__xludf.DUMMYFUNCTION("""COMPUTED_VALUE"""),45891.66666666667)</f>
        <v>45891.66667</v>
      </c>
      <c r="H413" s="1">
        <f>IFERROR(__xludf.DUMMYFUNCTION("""COMPUTED_VALUE"""),1517.52)</f>
        <v>1517.52</v>
      </c>
      <c r="J413" s="2">
        <f>IFERROR(__xludf.DUMMYFUNCTION("""COMPUTED_VALUE"""),45891.66666666667)</f>
        <v>45891.66667</v>
      </c>
      <c r="K413" s="1">
        <f>IFERROR(__xludf.DUMMYFUNCTION("""COMPUTED_VALUE"""),1543.78)</f>
        <v>1543.78</v>
      </c>
      <c r="M413" s="2">
        <f>IFERROR(__xludf.DUMMYFUNCTION("""COMPUTED_VALUE"""),45891.66666666667)</f>
        <v>45891.66667</v>
      </c>
      <c r="N413" s="1">
        <f>IFERROR(__xludf.DUMMYFUNCTION("""COMPUTED_VALUE"""),2.0810071E7)</f>
        <v>20810071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IFERROR(__xludf.DUMMYFUNCTION("""COMPUTED_VALUE"""),1543.12)</f>
        <v>1543.12</v>
      </c>
      <c r="D414" s="2">
        <f>IFERROR(__xludf.DUMMYFUNCTION("""COMPUTED_VALUE"""),45894.66666666667)</f>
        <v>45894.66667</v>
      </c>
      <c r="E414" s="1">
        <f>IFERROR(__xludf.DUMMYFUNCTION("""COMPUTED_VALUE"""),1558.85)</f>
        <v>1558.85</v>
      </c>
      <c r="G414" s="2">
        <f>IFERROR(__xludf.DUMMYFUNCTION("""COMPUTED_VALUE"""),45894.66666666667)</f>
        <v>45894.66667</v>
      </c>
      <c r="H414" s="1">
        <f>IFERROR(__xludf.DUMMYFUNCTION("""COMPUTED_VALUE"""),1541.78)</f>
        <v>1541.78</v>
      </c>
      <c r="J414" s="2">
        <f>IFERROR(__xludf.DUMMYFUNCTION("""COMPUTED_VALUE"""),45894.66666666667)</f>
        <v>45894.66667</v>
      </c>
      <c r="K414" s="1">
        <f>IFERROR(__xludf.DUMMYFUNCTION("""COMPUTED_VALUE"""),1542.36)</f>
        <v>1542.36</v>
      </c>
      <c r="M414" s="2">
        <f>IFERROR(__xludf.DUMMYFUNCTION("""COMPUTED_VALUE"""),45894.66666666667)</f>
        <v>45894.66667</v>
      </c>
      <c r="N414" s="1">
        <f>IFERROR(__xludf.DUMMYFUNCTION("""COMPUTED_VALUE"""),1.8969317E7)</f>
        <v>18969317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IFERROR(__xludf.DUMMYFUNCTION("""COMPUTED_VALUE"""),1541.66)</f>
        <v>1541.66</v>
      </c>
      <c r="D415" s="2">
        <f>IFERROR(__xludf.DUMMYFUNCTION("""COMPUTED_VALUE"""),45895.66666666667)</f>
        <v>45895.66667</v>
      </c>
      <c r="E415" s="1">
        <f>IFERROR(__xludf.DUMMYFUNCTION("""COMPUTED_VALUE"""),1555.75)</f>
        <v>1555.75</v>
      </c>
      <c r="G415" s="2">
        <f>IFERROR(__xludf.DUMMYFUNCTION("""COMPUTED_VALUE"""),45895.66666666667)</f>
        <v>45895.66667</v>
      </c>
      <c r="H415" s="1">
        <f>IFERROR(__xludf.DUMMYFUNCTION("""COMPUTED_VALUE"""),1541.66)</f>
        <v>1541.66</v>
      </c>
      <c r="J415" s="2">
        <f>IFERROR(__xludf.DUMMYFUNCTION("""COMPUTED_VALUE"""),45895.66666666667)</f>
        <v>45895.66667</v>
      </c>
      <c r="K415" s="1">
        <f>IFERROR(__xludf.DUMMYFUNCTION("""COMPUTED_VALUE"""),1546.46)</f>
        <v>1546.46</v>
      </c>
      <c r="M415" s="2">
        <f>IFERROR(__xludf.DUMMYFUNCTION("""COMPUTED_VALUE"""),45895.66666666667)</f>
        <v>45895.66667</v>
      </c>
      <c r="N415" s="1">
        <f>IFERROR(__xludf.DUMMYFUNCTION("""COMPUTED_VALUE"""),3.2048609E7)</f>
        <v>32048609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IFERROR(__xludf.DUMMYFUNCTION("""COMPUTED_VALUE"""),1546.35)</f>
        <v>1546.35</v>
      </c>
      <c r="D416" s="2">
        <f>IFERROR(__xludf.DUMMYFUNCTION("""COMPUTED_VALUE"""),45896.66666666667)</f>
        <v>45896.66667</v>
      </c>
      <c r="E416" s="1">
        <f>IFERROR(__xludf.DUMMYFUNCTION("""COMPUTED_VALUE"""),1553.91)</f>
        <v>1553.91</v>
      </c>
      <c r="G416" s="2">
        <f>IFERROR(__xludf.DUMMYFUNCTION("""COMPUTED_VALUE"""),45896.66666666667)</f>
        <v>45896.66667</v>
      </c>
      <c r="H416" s="1">
        <f>IFERROR(__xludf.DUMMYFUNCTION("""COMPUTED_VALUE"""),1543.16)</f>
        <v>1543.16</v>
      </c>
      <c r="J416" s="2">
        <f>IFERROR(__xludf.DUMMYFUNCTION("""COMPUTED_VALUE"""),45896.66666666667)</f>
        <v>45896.66667</v>
      </c>
      <c r="K416" s="1">
        <f>IFERROR(__xludf.DUMMYFUNCTION("""COMPUTED_VALUE"""),1548.07)</f>
        <v>1548.07</v>
      </c>
      <c r="M416" s="2">
        <f>IFERROR(__xludf.DUMMYFUNCTION("""COMPUTED_VALUE"""),45896.66666666667)</f>
        <v>45896.66667</v>
      </c>
      <c r="N416" s="1">
        <f>IFERROR(__xludf.DUMMYFUNCTION("""COMPUTED_VALUE"""),2.0712653E7)</f>
        <v>20712653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IFERROR(__xludf.DUMMYFUNCTION("""COMPUTED_VALUE"""),1549.55)</f>
        <v>1549.55</v>
      </c>
      <c r="D417" s="2">
        <f>IFERROR(__xludf.DUMMYFUNCTION("""COMPUTED_VALUE"""),45897.66666666667)</f>
        <v>45897.66667</v>
      </c>
      <c r="E417" s="1">
        <f>IFERROR(__xludf.DUMMYFUNCTION("""COMPUTED_VALUE"""),1572.14)</f>
        <v>1572.14</v>
      </c>
      <c r="G417" s="2">
        <f>IFERROR(__xludf.DUMMYFUNCTION("""COMPUTED_VALUE"""),45897.66666666667)</f>
        <v>45897.66667</v>
      </c>
      <c r="H417" s="1">
        <f>IFERROR(__xludf.DUMMYFUNCTION("""COMPUTED_VALUE"""),1546.76)</f>
        <v>1546.76</v>
      </c>
      <c r="J417" s="2">
        <f>IFERROR(__xludf.DUMMYFUNCTION("""COMPUTED_VALUE"""),45897.66666666667)</f>
        <v>45897.66667</v>
      </c>
      <c r="K417" s="1">
        <f>IFERROR(__xludf.DUMMYFUNCTION("""COMPUTED_VALUE"""),1570.16)</f>
        <v>1570.16</v>
      </c>
      <c r="M417" s="2">
        <f>IFERROR(__xludf.DUMMYFUNCTION("""COMPUTED_VALUE"""),45897.66666666667)</f>
        <v>45897.66667</v>
      </c>
      <c r="N417" s="1">
        <f>IFERROR(__xludf.DUMMYFUNCTION("""COMPUTED_VALUE"""),2.3937363E7)</f>
        <v>23937363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IFERROR(__xludf.DUMMYFUNCTION("""COMPUTED_VALUE"""),1561.43)</f>
        <v>1561.43</v>
      </c>
      <c r="D418" s="2">
        <f>IFERROR(__xludf.DUMMYFUNCTION("""COMPUTED_VALUE"""),45898.66666666667)</f>
        <v>45898.66667</v>
      </c>
      <c r="E418" s="1">
        <f>IFERROR(__xludf.DUMMYFUNCTION("""COMPUTED_VALUE"""),1562.96)</f>
        <v>1562.96</v>
      </c>
      <c r="G418" s="2">
        <f>IFERROR(__xludf.DUMMYFUNCTION("""COMPUTED_VALUE"""),45898.66666666667)</f>
        <v>45898.66667</v>
      </c>
      <c r="H418" s="1">
        <f>IFERROR(__xludf.DUMMYFUNCTION("""COMPUTED_VALUE"""),1529.17)</f>
        <v>1529.17</v>
      </c>
      <c r="J418" s="2">
        <f>IFERROR(__xludf.DUMMYFUNCTION("""COMPUTED_VALUE"""),45898.66666666667)</f>
        <v>45898.66667</v>
      </c>
      <c r="K418" s="1">
        <f>IFERROR(__xludf.DUMMYFUNCTION("""COMPUTED_VALUE"""),1533.15)</f>
        <v>1533.15</v>
      </c>
      <c r="M418" s="2">
        <f>IFERROR(__xludf.DUMMYFUNCTION("""COMPUTED_VALUE"""),45898.66666666667)</f>
        <v>45898.66667</v>
      </c>
      <c r="N418" s="1">
        <f>IFERROR(__xludf.DUMMYFUNCTION("""COMPUTED_VALUE"""),2.2273117E7)</f>
        <v>22273117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IFERROR(__xludf.DUMMYFUNCTION("""COMPUTED_VALUE"""),1510.78)</f>
        <v>1510.78</v>
      </c>
      <c r="D419" s="2">
        <f>IFERROR(__xludf.DUMMYFUNCTION("""COMPUTED_VALUE"""),45902.66666666667)</f>
        <v>45902.66667</v>
      </c>
      <c r="E419" s="1">
        <f>IFERROR(__xludf.DUMMYFUNCTION("""COMPUTED_VALUE"""),1533.61)</f>
        <v>1533.61</v>
      </c>
      <c r="G419" s="2">
        <f>IFERROR(__xludf.DUMMYFUNCTION("""COMPUTED_VALUE"""),45902.66666666667)</f>
        <v>45902.66667</v>
      </c>
      <c r="H419" s="1">
        <f>IFERROR(__xludf.DUMMYFUNCTION("""COMPUTED_VALUE"""),1499.52)</f>
        <v>1499.52</v>
      </c>
      <c r="J419" s="2">
        <f>IFERROR(__xludf.DUMMYFUNCTION("""COMPUTED_VALUE"""),45902.66666666667)</f>
        <v>45902.66667</v>
      </c>
      <c r="K419" s="1">
        <f>IFERROR(__xludf.DUMMYFUNCTION("""COMPUTED_VALUE"""),1533.47)</f>
        <v>1533.47</v>
      </c>
      <c r="M419" s="2">
        <f>IFERROR(__xludf.DUMMYFUNCTION("""COMPUTED_VALUE"""),45902.66666666667)</f>
        <v>45902.66667</v>
      </c>
      <c r="N419" s="1">
        <f>IFERROR(__xludf.DUMMYFUNCTION("""COMPUTED_VALUE"""),2.801484E7)</f>
        <v>28014840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IFERROR(__xludf.DUMMYFUNCTION("""COMPUTED_VALUE"""),1535.48)</f>
        <v>1535.48</v>
      </c>
      <c r="D420" s="2">
        <f>IFERROR(__xludf.DUMMYFUNCTION("""COMPUTED_VALUE"""),45903.66666666667)</f>
        <v>45903.66667</v>
      </c>
      <c r="E420" s="1">
        <f>IFERROR(__xludf.DUMMYFUNCTION("""COMPUTED_VALUE"""),1548.49)</f>
        <v>1548.49</v>
      </c>
      <c r="G420" s="2">
        <f>IFERROR(__xludf.DUMMYFUNCTION("""COMPUTED_VALUE"""),45903.66666666667)</f>
        <v>45903.66667</v>
      </c>
      <c r="H420" s="1">
        <f>IFERROR(__xludf.DUMMYFUNCTION("""COMPUTED_VALUE"""),1526.54)</f>
        <v>1526.54</v>
      </c>
      <c r="J420" s="2">
        <f>IFERROR(__xludf.DUMMYFUNCTION("""COMPUTED_VALUE"""),45903.66666666667)</f>
        <v>45903.66667</v>
      </c>
      <c r="K420" s="1">
        <f>IFERROR(__xludf.DUMMYFUNCTION("""COMPUTED_VALUE"""),1548.23)</f>
        <v>1548.23</v>
      </c>
      <c r="M420" s="2">
        <f>IFERROR(__xludf.DUMMYFUNCTION("""COMPUTED_VALUE"""),45903.66666666667)</f>
        <v>45903.66667</v>
      </c>
      <c r="N420" s="1">
        <f>IFERROR(__xludf.DUMMYFUNCTION("""COMPUTED_VALUE"""),3.0343279E7)</f>
        <v>30343279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IFERROR(__xludf.DUMMYFUNCTION("""COMPUTED_VALUE"""),1553.18)</f>
        <v>1553.18</v>
      </c>
      <c r="D421" s="2">
        <f>IFERROR(__xludf.DUMMYFUNCTION("""COMPUTED_VALUE"""),45904.66666666667)</f>
        <v>45904.66667</v>
      </c>
      <c r="E421" s="1">
        <f>IFERROR(__xludf.DUMMYFUNCTION("""COMPUTED_VALUE"""),1573.86)</f>
        <v>1573.86</v>
      </c>
      <c r="G421" s="2">
        <f>IFERROR(__xludf.DUMMYFUNCTION("""COMPUTED_VALUE"""),45904.66666666667)</f>
        <v>45904.66667</v>
      </c>
      <c r="H421" s="1">
        <f>IFERROR(__xludf.DUMMYFUNCTION("""COMPUTED_VALUE"""),1549.3)</f>
        <v>1549.3</v>
      </c>
      <c r="J421" s="2">
        <f>IFERROR(__xludf.DUMMYFUNCTION("""COMPUTED_VALUE"""),45904.66666666667)</f>
        <v>45904.66667</v>
      </c>
      <c r="K421" s="1">
        <f>IFERROR(__xludf.DUMMYFUNCTION("""COMPUTED_VALUE"""),1573.71)</f>
        <v>1573.71</v>
      </c>
      <c r="M421" s="2">
        <f>IFERROR(__xludf.DUMMYFUNCTION("""COMPUTED_VALUE"""),45904.66666666667)</f>
        <v>45904.66667</v>
      </c>
      <c r="N421" s="1">
        <f>IFERROR(__xludf.DUMMYFUNCTION("""COMPUTED_VALUE"""),2.7364397E7)</f>
        <v>27364397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IFERROR(__xludf.DUMMYFUNCTION("""COMPUTED_VALUE"""),1578.39)</f>
        <v>1578.39</v>
      </c>
      <c r="D422" s="2">
        <f>IFERROR(__xludf.DUMMYFUNCTION("""COMPUTED_VALUE"""),45905.66666666667)</f>
        <v>45905.66667</v>
      </c>
      <c r="E422" s="1">
        <f>IFERROR(__xludf.DUMMYFUNCTION("""COMPUTED_VALUE"""),1587.54)</f>
        <v>1587.54</v>
      </c>
      <c r="G422" s="2">
        <f>IFERROR(__xludf.DUMMYFUNCTION("""COMPUTED_VALUE"""),45905.66666666667)</f>
        <v>45905.66667</v>
      </c>
      <c r="H422" s="1">
        <f>IFERROR(__xludf.DUMMYFUNCTION("""COMPUTED_VALUE"""),1550.5)</f>
        <v>1550.5</v>
      </c>
      <c r="J422" s="2">
        <f>IFERROR(__xludf.DUMMYFUNCTION("""COMPUTED_VALUE"""),45905.66666666667)</f>
        <v>45905.66667</v>
      </c>
      <c r="K422" s="1">
        <f>IFERROR(__xludf.DUMMYFUNCTION("""COMPUTED_VALUE"""),1571.86)</f>
        <v>1571.86</v>
      </c>
      <c r="M422" s="2">
        <f>IFERROR(__xludf.DUMMYFUNCTION("""COMPUTED_VALUE"""),45905.66666666667)</f>
        <v>45905.66667</v>
      </c>
      <c r="N422" s="1">
        <f>IFERROR(__xludf.DUMMYFUNCTION("""COMPUTED_VALUE"""),3.572903E7)</f>
        <v>35729030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IFERROR(__xludf.DUMMYFUNCTION("""COMPUTED_VALUE"""),1577.65)</f>
        <v>1577.65</v>
      </c>
      <c r="D423" s="2">
        <f>IFERROR(__xludf.DUMMYFUNCTION("""COMPUTED_VALUE"""),45908.66666666667)</f>
        <v>45908.66667</v>
      </c>
      <c r="E423" s="1">
        <f>IFERROR(__xludf.DUMMYFUNCTION("""COMPUTED_VALUE"""),1584.84)</f>
        <v>1584.84</v>
      </c>
      <c r="G423" s="2">
        <f>IFERROR(__xludf.DUMMYFUNCTION("""COMPUTED_VALUE"""),45908.66666666667)</f>
        <v>45908.66667</v>
      </c>
      <c r="H423" s="1">
        <f>IFERROR(__xludf.DUMMYFUNCTION("""COMPUTED_VALUE"""),1570.43)</f>
        <v>1570.43</v>
      </c>
      <c r="J423" s="2">
        <f>IFERROR(__xludf.DUMMYFUNCTION("""COMPUTED_VALUE"""),45908.66666666667)</f>
        <v>45908.66667</v>
      </c>
      <c r="K423" s="1">
        <f>IFERROR(__xludf.DUMMYFUNCTION("""COMPUTED_VALUE"""),1576.87)</f>
        <v>1576.87</v>
      </c>
      <c r="M423" s="2">
        <f>IFERROR(__xludf.DUMMYFUNCTION("""COMPUTED_VALUE"""),45908.66666666667)</f>
        <v>45908.66667</v>
      </c>
      <c r="N423" s="1">
        <f>IFERROR(__xludf.DUMMYFUNCTION("""COMPUTED_VALUE"""),3.179665E7)</f>
        <v>31796650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IFERROR(__xludf.DUMMYFUNCTION("""COMPUTED_VALUE"""),1578.21)</f>
        <v>1578.21</v>
      </c>
      <c r="D424" s="2">
        <f>IFERROR(__xludf.DUMMYFUNCTION("""COMPUTED_VALUE"""),45909.66666666667)</f>
        <v>45909.66667</v>
      </c>
      <c r="E424" s="1">
        <f>IFERROR(__xludf.DUMMYFUNCTION("""COMPUTED_VALUE"""),1616.35)</f>
        <v>1616.35</v>
      </c>
      <c r="G424" s="2">
        <f>IFERROR(__xludf.DUMMYFUNCTION("""COMPUTED_VALUE"""),45909.66666666667)</f>
        <v>45909.66667</v>
      </c>
      <c r="H424" s="1">
        <f>IFERROR(__xludf.DUMMYFUNCTION("""COMPUTED_VALUE"""),1572.67)</f>
        <v>1572.67</v>
      </c>
      <c r="J424" s="2">
        <f>IFERROR(__xludf.DUMMYFUNCTION("""COMPUTED_VALUE"""),45909.66666666667)</f>
        <v>45909.66667</v>
      </c>
      <c r="K424" s="1">
        <f>IFERROR(__xludf.DUMMYFUNCTION("""COMPUTED_VALUE"""),1611.18)</f>
        <v>1611.18</v>
      </c>
      <c r="M424" s="2">
        <f>IFERROR(__xludf.DUMMYFUNCTION("""COMPUTED_VALUE"""),45909.66666666667)</f>
        <v>45909.66667</v>
      </c>
      <c r="N424" s="1">
        <f>IFERROR(__xludf.DUMMYFUNCTION("""COMPUTED_VALUE"""),3.3454294E7)</f>
        <v>33454294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IFERROR(__xludf.DUMMYFUNCTION("""COMPUTED_VALUE"""),1624.11)</f>
        <v>1624.11</v>
      </c>
      <c r="D425" s="2">
        <f>IFERROR(__xludf.DUMMYFUNCTION("""COMPUTED_VALUE"""),45910.66666666667)</f>
        <v>45910.66667</v>
      </c>
      <c r="E425" s="1">
        <f>IFERROR(__xludf.DUMMYFUNCTION("""COMPUTED_VALUE"""),1650.53)</f>
        <v>1650.53</v>
      </c>
      <c r="G425" s="2">
        <f>IFERROR(__xludf.DUMMYFUNCTION("""COMPUTED_VALUE"""),45910.66666666667)</f>
        <v>45910.66667</v>
      </c>
      <c r="H425" s="1">
        <f>IFERROR(__xludf.DUMMYFUNCTION("""COMPUTED_VALUE"""),1621.17)</f>
        <v>1621.17</v>
      </c>
      <c r="J425" s="2">
        <f>IFERROR(__xludf.DUMMYFUNCTION("""COMPUTED_VALUE"""),45910.66666666667)</f>
        <v>45910.66667</v>
      </c>
      <c r="K425" s="1">
        <f>IFERROR(__xludf.DUMMYFUNCTION("""COMPUTED_VALUE"""),1637.42)</f>
        <v>1637.42</v>
      </c>
      <c r="M425" s="2">
        <f>IFERROR(__xludf.DUMMYFUNCTION("""COMPUTED_VALUE"""),45910.66666666667)</f>
        <v>45910.66667</v>
      </c>
      <c r="N425" s="1">
        <f>IFERROR(__xludf.DUMMYFUNCTION("""COMPUTED_VALUE"""),4.7888969E7)</f>
        <v>47888969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IFERROR(__xludf.DUMMYFUNCTION("""COMPUTED_VALUE"""),1636.47)</f>
        <v>1636.47</v>
      </c>
      <c r="D426" s="2">
        <f>IFERROR(__xludf.DUMMYFUNCTION("""COMPUTED_VALUE"""),45911.66666666667)</f>
        <v>45911.66667</v>
      </c>
      <c r="E426" s="1">
        <f>IFERROR(__xludf.DUMMYFUNCTION("""COMPUTED_VALUE"""),1664.7)</f>
        <v>1664.7</v>
      </c>
      <c r="G426" s="2">
        <f>IFERROR(__xludf.DUMMYFUNCTION("""COMPUTED_VALUE"""),45911.66666666667)</f>
        <v>45911.66667</v>
      </c>
      <c r="H426" s="1">
        <f>IFERROR(__xludf.DUMMYFUNCTION("""COMPUTED_VALUE"""),1635.39)</f>
        <v>1635.39</v>
      </c>
      <c r="J426" s="2">
        <f>IFERROR(__xludf.DUMMYFUNCTION("""COMPUTED_VALUE"""),45911.66666666667)</f>
        <v>45911.66667</v>
      </c>
      <c r="K426" s="1">
        <f>IFERROR(__xludf.DUMMYFUNCTION("""COMPUTED_VALUE"""),1656.29)</f>
        <v>1656.29</v>
      </c>
      <c r="M426" s="2">
        <f>IFERROR(__xludf.DUMMYFUNCTION("""COMPUTED_VALUE"""),45911.66666666667)</f>
        <v>45911.66667</v>
      </c>
      <c r="N426" s="1">
        <f>IFERROR(__xludf.DUMMYFUNCTION("""COMPUTED_VALUE"""),3.7715757E7)</f>
        <v>37715757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IFERROR(__xludf.DUMMYFUNCTION("""COMPUTED_VALUE"""),1659.08)</f>
        <v>1659.08</v>
      </c>
      <c r="D427" s="2">
        <f>IFERROR(__xludf.DUMMYFUNCTION("""COMPUTED_VALUE"""),45912.66666666667)</f>
        <v>45912.66667</v>
      </c>
      <c r="E427" s="1">
        <f>IFERROR(__xludf.DUMMYFUNCTION("""COMPUTED_VALUE"""),1662.07)</f>
        <v>1662.07</v>
      </c>
      <c r="G427" s="2">
        <f>IFERROR(__xludf.DUMMYFUNCTION("""COMPUTED_VALUE"""),45912.66666666667)</f>
        <v>45912.66667</v>
      </c>
      <c r="H427" s="1">
        <f>IFERROR(__xludf.DUMMYFUNCTION("""COMPUTED_VALUE"""),1639.0)</f>
        <v>1639</v>
      </c>
      <c r="J427" s="2">
        <f>IFERROR(__xludf.DUMMYFUNCTION("""COMPUTED_VALUE"""),45912.66666666667)</f>
        <v>45912.66667</v>
      </c>
      <c r="K427" s="1">
        <f>IFERROR(__xludf.DUMMYFUNCTION("""COMPUTED_VALUE"""),1647.06)</f>
        <v>1647.06</v>
      </c>
      <c r="M427" s="2">
        <f>IFERROR(__xludf.DUMMYFUNCTION("""COMPUTED_VALUE"""),45912.66666666667)</f>
        <v>45912.66667</v>
      </c>
      <c r="N427" s="1">
        <f>IFERROR(__xludf.DUMMYFUNCTION("""COMPUTED_VALUE"""),3.1278208E7)</f>
        <v>31278208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IFERROR(__xludf.DUMMYFUNCTION("""COMPUTED_VALUE"""),1648.64)</f>
        <v>1648.64</v>
      </c>
      <c r="D428" s="2">
        <f>IFERROR(__xludf.DUMMYFUNCTION("""COMPUTED_VALUE"""),45915.66666666667)</f>
        <v>45915.66667</v>
      </c>
      <c r="E428" s="1">
        <f>IFERROR(__xludf.DUMMYFUNCTION("""COMPUTED_VALUE"""),1670.77)</f>
        <v>1670.77</v>
      </c>
      <c r="G428" s="2">
        <f>IFERROR(__xludf.DUMMYFUNCTION("""COMPUTED_VALUE"""),45915.66666666667)</f>
        <v>45915.66667</v>
      </c>
      <c r="H428" s="1">
        <f>IFERROR(__xludf.DUMMYFUNCTION("""COMPUTED_VALUE"""),1645.28)</f>
        <v>1645.28</v>
      </c>
      <c r="J428" s="2">
        <f>IFERROR(__xludf.DUMMYFUNCTION("""COMPUTED_VALUE"""),45915.66666666667)</f>
        <v>45915.66667</v>
      </c>
      <c r="K428" s="1">
        <f>IFERROR(__xludf.DUMMYFUNCTION("""COMPUTED_VALUE"""),1659.13)</f>
        <v>1659.13</v>
      </c>
      <c r="M428" s="2">
        <f>IFERROR(__xludf.DUMMYFUNCTION("""COMPUTED_VALUE"""),45915.66666666667)</f>
        <v>45915.66667</v>
      </c>
      <c r="N428" s="1">
        <f>IFERROR(__xludf.DUMMYFUNCTION("""COMPUTED_VALUE"""),2.5048021E7)</f>
        <v>25048021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IFERROR(__xludf.DUMMYFUNCTION("""COMPUTED_VALUE"""),1659.63)</f>
        <v>1659.63</v>
      </c>
      <c r="D429" s="2">
        <f>IFERROR(__xludf.DUMMYFUNCTION("""COMPUTED_VALUE"""),45916.66666666667)</f>
        <v>45916.66667</v>
      </c>
      <c r="E429" s="1">
        <f>IFERROR(__xludf.DUMMYFUNCTION("""COMPUTED_VALUE"""),1665.08)</f>
        <v>1665.08</v>
      </c>
      <c r="G429" s="2">
        <f>IFERROR(__xludf.DUMMYFUNCTION("""COMPUTED_VALUE"""),45916.66666666667)</f>
        <v>45916.66667</v>
      </c>
      <c r="H429" s="1">
        <f>IFERROR(__xludf.DUMMYFUNCTION("""COMPUTED_VALUE"""),1646.67)</f>
        <v>1646.67</v>
      </c>
      <c r="J429" s="2">
        <f>IFERROR(__xludf.DUMMYFUNCTION("""COMPUTED_VALUE"""),45916.66666666667)</f>
        <v>45916.66667</v>
      </c>
      <c r="K429" s="1">
        <f>IFERROR(__xludf.DUMMYFUNCTION("""COMPUTED_VALUE"""),1658.71)</f>
        <v>1658.71</v>
      </c>
      <c r="M429" s="2">
        <f>IFERROR(__xludf.DUMMYFUNCTION("""COMPUTED_VALUE"""),45916.66666666667)</f>
        <v>45916.66667</v>
      </c>
      <c r="N429" s="1">
        <f>IFERROR(__xludf.DUMMYFUNCTION("""COMPUTED_VALUE"""),3.1434097E7)</f>
        <v>31434097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IFERROR(__xludf.DUMMYFUNCTION("""COMPUTED_VALUE"""),1659.58)</f>
        <v>1659.58</v>
      </c>
      <c r="D430" s="2">
        <f>IFERROR(__xludf.DUMMYFUNCTION("""COMPUTED_VALUE"""),45917.66666666667)</f>
        <v>45917.66667</v>
      </c>
      <c r="E430" s="1">
        <f>IFERROR(__xludf.DUMMYFUNCTION("""COMPUTED_VALUE"""),1659.58)</f>
        <v>1659.58</v>
      </c>
      <c r="G430" s="2">
        <f>IFERROR(__xludf.DUMMYFUNCTION("""COMPUTED_VALUE"""),45917.66666666667)</f>
        <v>45917.66667</v>
      </c>
      <c r="H430" s="1">
        <f>IFERROR(__xludf.DUMMYFUNCTION("""COMPUTED_VALUE"""),1629.53)</f>
        <v>1629.53</v>
      </c>
      <c r="J430" s="2">
        <f>IFERROR(__xludf.DUMMYFUNCTION("""COMPUTED_VALUE"""),45917.66666666667)</f>
        <v>45917.66667</v>
      </c>
      <c r="K430" s="1">
        <f>IFERROR(__xludf.DUMMYFUNCTION("""COMPUTED_VALUE"""),1644.41)</f>
        <v>1644.41</v>
      </c>
      <c r="M430" s="2">
        <f>IFERROR(__xludf.DUMMYFUNCTION("""COMPUTED_VALUE"""),45917.66666666667)</f>
        <v>45917.66667</v>
      </c>
      <c r="N430" s="1">
        <f>IFERROR(__xludf.DUMMYFUNCTION("""COMPUTED_VALUE"""),3.3215442E7)</f>
        <v>33215442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IFERROR(__xludf.DUMMYFUNCTION("""COMPUTED_VALUE"""),1654.86)</f>
        <v>1654.86</v>
      </c>
      <c r="D431" s="2">
        <f>IFERROR(__xludf.DUMMYFUNCTION("""COMPUTED_VALUE"""),45918.66666666667)</f>
        <v>45918.66667</v>
      </c>
      <c r="E431" s="1">
        <f>IFERROR(__xludf.DUMMYFUNCTION("""COMPUTED_VALUE"""),1697.83)</f>
        <v>1697.83</v>
      </c>
      <c r="G431" s="2">
        <f>IFERROR(__xludf.DUMMYFUNCTION("""COMPUTED_VALUE"""),45918.66666666667)</f>
        <v>45918.66667</v>
      </c>
      <c r="H431" s="1">
        <f>IFERROR(__xludf.DUMMYFUNCTION("""COMPUTED_VALUE"""),1654.29)</f>
        <v>1654.29</v>
      </c>
      <c r="J431" s="2">
        <f>IFERROR(__xludf.DUMMYFUNCTION("""COMPUTED_VALUE"""),45918.66666666667)</f>
        <v>45918.66667</v>
      </c>
      <c r="K431" s="1">
        <f>IFERROR(__xludf.DUMMYFUNCTION("""COMPUTED_VALUE"""),1694.14)</f>
        <v>1694.14</v>
      </c>
      <c r="M431" s="2">
        <f>IFERROR(__xludf.DUMMYFUNCTION("""COMPUTED_VALUE"""),45918.66666666667)</f>
        <v>45918.66667</v>
      </c>
      <c r="N431" s="1">
        <f>IFERROR(__xludf.DUMMYFUNCTION("""COMPUTED_VALUE"""),3.6249757E7)</f>
        <v>36249757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IFERROR(__xludf.DUMMYFUNCTION("""COMPUTED_VALUE"""),1693.8)</f>
        <v>1693.8</v>
      </c>
      <c r="D432" s="2">
        <f>IFERROR(__xludf.DUMMYFUNCTION("""COMPUTED_VALUE"""),45919.66666666667)</f>
        <v>45919.66667</v>
      </c>
      <c r="E432" s="1">
        <f>IFERROR(__xludf.DUMMYFUNCTION("""COMPUTED_VALUE"""),1710.74)</f>
        <v>1710.74</v>
      </c>
      <c r="G432" s="2">
        <f>IFERROR(__xludf.DUMMYFUNCTION("""COMPUTED_VALUE"""),45919.66666666667)</f>
        <v>45919.66667</v>
      </c>
      <c r="H432" s="1">
        <f>IFERROR(__xludf.DUMMYFUNCTION("""COMPUTED_VALUE"""),1686.21)</f>
        <v>1686.21</v>
      </c>
      <c r="J432" s="2">
        <f>IFERROR(__xludf.DUMMYFUNCTION("""COMPUTED_VALUE"""),45919.66666666667)</f>
        <v>45919.66667</v>
      </c>
      <c r="K432" s="1">
        <f>IFERROR(__xludf.DUMMYFUNCTION("""COMPUTED_VALUE"""),1706.31)</f>
        <v>1706.31</v>
      </c>
      <c r="M432" s="2">
        <f>IFERROR(__xludf.DUMMYFUNCTION("""COMPUTED_VALUE"""),45919.66666666667)</f>
        <v>45919.66667</v>
      </c>
      <c r="N432" s="1">
        <f>IFERROR(__xludf.DUMMYFUNCTION("""COMPUTED_VALUE"""),4.6594728E7)</f>
        <v>46594728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IFERROR(__xludf.DUMMYFUNCTION("""COMPUTED_VALUE"""),1697.79)</f>
        <v>1697.79</v>
      </c>
      <c r="D433" s="2">
        <f>IFERROR(__xludf.DUMMYFUNCTION("""COMPUTED_VALUE"""),45922.66666666667)</f>
        <v>45922.66667</v>
      </c>
      <c r="E433" s="1">
        <f>IFERROR(__xludf.DUMMYFUNCTION("""COMPUTED_VALUE"""),1708.23)</f>
        <v>1708.23</v>
      </c>
      <c r="G433" s="2">
        <f>IFERROR(__xludf.DUMMYFUNCTION("""COMPUTED_VALUE"""),45922.66666666667)</f>
        <v>45922.66667</v>
      </c>
      <c r="H433" s="1">
        <f>IFERROR(__xludf.DUMMYFUNCTION("""COMPUTED_VALUE"""),1682.39)</f>
        <v>1682.39</v>
      </c>
      <c r="J433" s="2">
        <f>IFERROR(__xludf.DUMMYFUNCTION("""COMPUTED_VALUE"""),45922.66666666667)</f>
        <v>45922.66667</v>
      </c>
      <c r="K433" s="1">
        <f>IFERROR(__xludf.DUMMYFUNCTION("""COMPUTED_VALUE"""),1706.92)</f>
        <v>1706.92</v>
      </c>
      <c r="M433" s="2">
        <f>IFERROR(__xludf.DUMMYFUNCTION("""COMPUTED_VALUE"""),45922.66666666667)</f>
        <v>45922.66667</v>
      </c>
      <c r="N433" s="1">
        <f>IFERROR(__xludf.DUMMYFUNCTION("""COMPUTED_VALUE"""),3.0461465E7)</f>
        <v>30461465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IFERROR(__xludf.DUMMYFUNCTION("""COMPUTED_VALUE"""),1710.19)</f>
        <v>1710.19</v>
      </c>
      <c r="D434" s="2">
        <f>IFERROR(__xludf.DUMMYFUNCTION("""COMPUTED_VALUE"""),45923.66666666667)</f>
        <v>45923.66667</v>
      </c>
      <c r="E434" s="1">
        <f>IFERROR(__xludf.DUMMYFUNCTION("""COMPUTED_VALUE"""),1723.97)</f>
        <v>1723.97</v>
      </c>
      <c r="G434" s="2">
        <f>IFERROR(__xludf.DUMMYFUNCTION("""COMPUTED_VALUE"""),45923.66666666667)</f>
        <v>45923.66667</v>
      </c>
      <c r="H434" s="1">
        <f>IFERROR(__xludf.DUMMYFUNCTION("""COMPUTED_VALUE"""),1707.44)</f>
        <v>1707.44</v>
      </c>
      <c r="J434" s="2">
        <f>IFERROR(__xludf.DUMMYFUNCTION("""COMPUTED_VALUE"""),45923.66666666667)</f>
        <v>45923.66667</v>
      </c>
      <c r="K434" s="1">
        <f>IFERROR(__xludf.DUMMYFUNCTION("""COMPUTED_VALUE"""),1719.08)</f>
        <v>1719.08</v>
      </c>
      <c r="M434" s="2">
        <f>IFERROR(__xludf.DUMMYFUNCTION("""COMPUTED_VALUE"""),45923.66666666667)</f>
        <v>45923.66667</v>
      </c>
      <c r="N434" s="1">
        <f>IFERROR(__xludf.DUMMYFUNCTION("""COMPUTED_VALUE"""),3.035261E7)</f>
        <v>30352610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IFERROR(__xludf.DUMMYFUNCTION("""COMPUTED_VALUE"""),1723.73)</f>
        <v>1723.73</v>
      </c>
      <c r="D435" s="2">
        <f>IFERROR(__xludf.DUMMYFUNCTION("""COMPUTED_VALUE"""),45924.66666666667)</f>
        <v>45924.66667</v>
      </c>
      <c r="E435" s="1">
        <f>IFERROR(__xludf.DUMMYFUNCTION("""COMPUTED_VALUE"""),1723.73)</f>
        <v>1723.73</v>
      </c>
      <c r="G435" s="2">
        <f>IFERROR(__xludf.DUMMYFUNCTION("""COMPUTED_VALUE"""),45924.66666666667)</f>
        <v>45924.66667</v>
      </c>
      <c r="H435" s="1">
        <f>IFERROR(__xludf.DUMMYFUNCTION("""COMPUTED_VALUE"""),1678.09)</f>
        <v>1678.09</v>
      </c>
      <c r="J435" s="2">
        <f>IFERROR(__xludf.DUMMYFUNCTION("""COMPUTED_VALUE"""),45924.66666666667)</f>
        <v>45924.66667</v>
      </c>
      <c r="K435" s="1">
        <f>IFERROR(__xludf.DUMMYFUNCTION("""COMPUTED_VALUE"""),1689.9)</f>
        <v>1689.9</v>
      </c>
      <c r="M435" s="2">
        <f>IFERROR(__xludf.DUMMYFUNCTION("""COMPUTED_VALUE"""),45924.66666666667)</f>
        <v>45924.66667</v>
      </c>
      <c r="N435" s="1">
        <f>IFERROR(__xludf.DUMMYFUNCTION("""COMPUTED_VALUE"""),2.6518871E7)</f>
        <v>26518871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IFERROR(__xludf.DUMMYFUNCTION("""COMPUTED_VALUE"""),1663.18)</f>
        <v>1663.18</v>
      </c>
      <c r="D436" s="2">
        <f>IFERROR(__xludf.DUMMYFUNCTION("""COMPUTED_VALUE"""),45925.66666666667)</f>
        <v>45925.66667</v>
      </c>
      <c r="E436" s="1">
        <f>IFERROR(__xludf.DUMMYFUNCTION("""COMPUTED_VALUE"""),1679.06)</f>
        <v>1679.06</v>
      </c>
      <c r="G436" s="2">
        <f>IFERROR(__xludf.DUMMYFUNCTION("""COMPUTED_VALUE"""),45925.66666666667)</f>
        <v>45925.66667</v>
      </c>
      <c r="H436" s="1">
        <f>IFERROR(__xludf.DUMMYFUNCTION("""COMPUTED_VALUE"""),1650.34)</f>
        <v>1650.34</v>
      </c>
      <c r="J436" s="2">
        <f>IFERROR(__xludf.DUMMYFUNCTION("""COMPUTED_VALUE"""),45925.66666666667)</f>
        <v>45925.66667</v>
      </c>
      <c r="K436" s="1">
        <f>IFERROR(__xludf.DUMMYFUNCTION("""COMPUTED_VALUE"""),1677.58)</f>
        <v>1677.58</v>
      </c>
      <c r="M436" s="2">
        <f>IFERROR(__xludf.DUMMYFUNCTION("""COMPUTED_VALUE"""),45925.66666666667)</f>
        <v>45925.66667</v>
      </c>
      <c r="N436" s="1">
        <f>IFERROR(__xludf.DUMMYFUNCTION("""COMPUTED_VALUE"""),2.6380144E7)</f>
        <v>26380144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IFERROR(__xludf.DUMMYFUNCTION("""COMPUTED_VALUE"""),1680.55)</f>
        <v>1680.55</v>
      </c>
      <c r="D437" s="2">
        <f>IFERROR(__xludf.DUMMYFUNCTION("""COMPUTED_VALUE"""),45926.66666666667)</f>
        <v>45926.66667</v>
      </c>
      <c r="E437" s="1">
        <f>IFERROR(__xludf.DUMMYFUNCTION("""COMPUTED_VALUE"""),1690.01)</f>
        <v>1690.01</v>
      </c>
      <c r="G437" s="2">
        <f>IFERROR(__xludf.DUMMYFUNCTION("""COMPUTED_VALUE"""),45926.66666666667)</f>
        <v>45926.66667</v>
      </c>
      <c r="H437" s="1">
        <f>IFERROR(__xludf.DUMMYFUNCTION("""COMPUTED_VALUE"""),1669.77)</f>
        <v>1669.77</v>
      </c>
      <c r="J437" s="2">
        <f>IFERROR(__xludf.DUMMYFUNCTION("""COMPUTED_VALUE"""),45926.66666666667)</f>
        <v>45926.66667</v>
      </c>
      <c r="K437" s="1">
        <f>IFERROR(__xludf.DUMMYFUNCTION("""COMPUTED_VALUE"""),1686.21)</f>
        <v>1686.21</v>
      </c>
      <c r="M437" s="2">
        <f>IFERROR(__xludf.DUMMYFUNCTION("""COMPUTED_VALUE"""),45926.66666666667)</f>
        <v>45926.66667</v>
      </c>
      <c r="N437" s="1">
        <f>IFERROR(__xludf.DUMMYFUNCTION("""COMPUTED_VALUE"""),1.9989665E7)</f>
        <v>19989665</v>
      </c>
    </row>
  </sheetData>
  <drawing r:id="rId1"/>
</worksheet>
</file>