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IFERROR(__xludf.DUMMYFUNCTION("GOOGLEFINANCE(""DJUSAL"",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IFERROR(__xludf.DUMMYFUNCTION("GOOGLEFINANCE(""DJUSAL"",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IFERROR(__xludf.DUMMYFUNCTION("GOOGLEFINANCE(""DJUSAL"",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IFERROR(__xludf.DUMMYFUNCTION("GOOGLEFINANCE(""DJUSAL"",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IFERROR(__xludf.DUMMYFUNCTION("GOOGLEFINANCE(""DJUSAL"",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IFERROR(__xludf.DUMMYFUNCTION("""COMPUTED_VALUE"""),116.15)</f>
        <v>116.15</v>
      </c>
      <c r="D2" s="2">
        <f>IFERROR(__xludf.DUMMYFUNCTION("""COMPUTED_VALUE"""),45293.66666666667)</f>
        <v>45293.66667</v>
      </c>
      <c r="E2" s="1">
        <f>IFERROR(__xludf.DUMMYFUNCTION("""COMPUTED_VALUE"""),116.15)</f>
        <v>116.15</v>
      </c>
      <c r="G2" s="2">
        <f>IFERROR(__xludf.DUMMYFUNCTION("""COMPUTED_VALUE"""),45293.66666666667)</f>
        <v>45293.66667</v>
      </c>
      <c r="H2" s="1">
        <f>IFERROR(__xludf.DUMMYFUNCTION("""COMPUTED_VALUE"""),112.89)</f>
        <v>112.89</v>
      </c>
      <c r="J2" s="2">
        <f>IFERROR(__xludf.DUMMYFUNCTION("""COMPUTED_VALUE"""),45293.66666666667)</f>
        <v>45293.66667</v>
      </c>
      <c r="K2" s="1">
        <f>IFERROR(__xludf.DUMMYFUNCTION("""COMPUTED_VALUE"""),113.79)</f>
        <v>113.79</v>
      </c>
      <c r="M2" s="2">
        <f>IFERROR(__xludf.DUMMYFUNCTION("""COMPUTED_VALUE"""),45293.66666666667)</f>
        <v>45293.66667</v>
      </c>
      <c r="N2" s="1">
        <f>IFERROR(__xludf.DUMMYFUNCTION("""COMPUTED_VALUE"""),3833790.0)</f>
        <v>3833790</v>
      </c>
    </row>
    <row r="3">
      <c r="A3" s="2">
        <f>IFERROR(__xludf.DUMMYFUNCTION("""COMPUTED_VALUE"""),45294.66666666667)</f>
        <v>45294.66667</v>
      </c>
      <c r="B3" s="1">
        <f>IFERROR(__xludf.DUMMYFUNCTION("""COMPUTED_VALUE"""),109.62)</f>
        <v>109.62</v>
      </c>
      <c r="D3" s="2">
        <f>IFERROR(__xludf.DUMMYFUNCTION("""COMPUTED_VALUE"""),45294.66666666667)</f>
        <v>45294.66667</v>
      </c>
      <c r="E3" s="1">
        <f>IFERROR(__xludf.DUMMYFUNCTION("""COMPUTED_VALUE"""),110.1)</f>
        <v>110.1</v>
      </c>
      <c r="G3" s="2">
        <f>IFERROR(__xludf.DUMMYFUNCTION("""COMPUTED_VALUE"""),45294.66666666667)</f>
        <v>45294.66667</v>
      </c>
      <c r="H3" s="1">
        <f>IFERROR(__xludf.DUMMYFUNCTION("""COMPUTED_VALUE"""),106.07)</f>
        <v>106.07</v>
      </c>
      <c r="J3" s="2">
        <f>IFERROR(__xludf.DUMMYFUNCTION("""COMPUTED_VALUE"""),45294.66666666667)</f>
        <v>45294.66667</v>
      </c>
      <c r="K3" s="1">
        <f>IFERROR(__xludf.DUMMYFUNCTION("""COMPUTED_VALUE"""),107.57)</f>
        <v>107.57</v>
      </c>
      <c r="M3" s="2">
        <f>IFERROR(__xludf.DUMMYFUNCTION("""COMPUTED_VALUE"""),45294.66666666667)</f>
        <v>45294.66667</v>
      </c>
      <c r="N3" s="1">
        <f>IFERROR(__xludf.DUMMYFUNCTION("""COMPUTED_VALUE"""),8244681.0)</f>
        <v>8244681</v>
      </c>
    </row>
    <row r="4">
      <c r="A4" s="2">
        <f>IFERROR(__xludf.DUMMYFUNCTION("""COMPUTED_VALUE"""),45295.66666666667)</f>
        <v>45295.66667</v>
      </c>
      <c r="B4" s="1">
        <f>IFERROR(__xludf.DUMMYFUNCTION("""COMPUTED_VALUE"""),107.57)</f>
        <v>107.57</v>
      </c>
      <c r="D4" s="2">
        <f>IFERROR(__xludf.DUMMYFUNCTION("""COMPUTED_VALUE"""),45295.66666666667)</f>
        <v>45295.66667</v>
      </c>
      <c r="E4" s="1">
        <f>IFERROR(__xludf.DUMMYFUNCTION("""COMPUTED_VALUE"""),107.57)</f>
        <v>107.57</v>
      </c>
      <c r="G4" s="2">
        <f>IFERROR(__xludf.DUMMYFUNCTION("""COMPUTED_VALUE"""),45295.66666666667)</f>
        <v>45295.66667</v>
      </c>
      <c r="H4" s="1">
        <f>IFERROR(__xludf.DUMMYFUNCTION("""COMPUTED_VALUE"""),105.53)</f>
        <v>105.53</v>
      </c>
      <c r="J4" s="2">
        <f>IFERROR(__xludf.DUMMYFUNCTION("""COMPUTED_VALUE"""),45295.66666666667)</f>
        <v>45295.66667</v>
      </c>
      <c r="K4" s="1">
        <f>IFERROR(__xludf.DUMMYFUNCTION("""COMPUTED_VALUE"""),106.35)</f>
        <v>106.35</v>
      </c>
      <c r="M4" s="2">
        <f>IFERROR(__xludf.DUMMYFUNCTION("""COMPUTED_VALUE"""),45295.66666666667)</f>
        <v>45295.66667</v>
      </c>
      <c r="N4" s="1">
        <f>IFERROR(__xludf.DUMMYFUNCTION("""COMPUTED_VALUE"""),4541747.0)</f>
        <v>4541747</v>
      </c>
    </row>
    <row r="5">
      <c r="A5" s="2">
        <f>IFERROR(__xludf.DUMMYFUNCTION("""COMPUTED_VALUE"""),45296.66666666667)</f>
        <v>45296.66667</v>
      </c>
      <c r="B5" s="1">
        <f>IFERROR(__xludf.DUMMYFUNCTION("""COMPUTED_VALUE"""),104.18)</f>
        <v>104.18</v>
      </c>
      <c r="D5" s="2">
        <f>IFERROR(__xludf.DUMMYFUNCTION("""COMPUTED_VALUE"""),45296.66666666667)</f>
        <v>45296.66667</v>
      </c>
      <c r="E5" s="1">
        <f>IFERROR(__xludf.DUMMYFUNCTION("""COMPUTED_VALUE"""),110.31)</f>
        <v>110.31</v>
      </c>
      <c r="G5" s="2">
        <f>IFERROR(__xludf.DUMMYFUNCTION("""COMPUTED_VALUE"""),45296.66666666667)</f>
        <v>45296.66667</v>
      </c>
      <c r="H5" s="1">
        <f>IFERROR(__xludf.DUMMYFUNCTION("""COMPUTED_VALUE"""),102.83)</f>
        <v>102.83</v>
      </c>
      <c r="J5" s="2">
        <f>IFERROR(__xludf.DUMMYFUNCTION("""COMPUTED_VALUE"""),45296.66666666667)</f>
        <v>45296.66667</v>
      </c>
      <c r="K5" s="1">
        <f>IFERROR(__xludf.DUMMYFUNCTION("""COMPUTED_VALUE"""),109.76)</f>
        <v>109.76</v>
      </c>
      <c r="M5" s="2">
        <f>IFERROR(__xludf.DUMMYFUNCTION("""COMPUTED_VALUE"""),45296.66666666667)</f>
        <v>45296.66667</v>
      </c>
      <c r="N5" s="1">
        <f>IFERROR(__xludf.DUMMYFUNCTION("""COMPUTED_VALUE"""),7312913.0)</f>
        <v>7312913</v>
      </c>
    </row>
    <row r="6">
      <c r="A6" s="2">
        <f>IFERROR(__xludf.DUMMYFUNCTION("""COMPUTED_VALUE"""),45299.66666666667)</f>
        <v>45299.66667</v>
      </c>
      <c r="B6" s="1">
        <f>IFERROR(__xludf.DUMMYFUNCTION("""COMPUTED_VALUE"""),109.76)</f>
        <v>109.76</v>
      </c>
      <c r="D6" s="2">
        <f>IFERROR(__xludf.DUMMYFUNCTION("""COMPUTED_VALUE"""),45299.66666666667)</f>
        <v>45299.66667</v>
      </c>
      <c r="E6" s="1">
        <f>IFERROR(__xludf.DUMMYFUNCTION("""COMPUTED_VALUE"""),109.76)</f>
        <v>109.76</v>
      </c>
      <c r="G6" s="2">
        <f>IFERROR(__xludf.DUMMYFUNCTION("""COMPUTED_VALUE"""),45299.66666666667)</f>
        <v>45299.66667</v>
      </c>
      <c r="H6" s="1">
        <f>IFERROR(__xludf.DUMMYFUNCTION("""COMPUTED_VALUE"""),106.7)</f>
        <v>106.7</v>
      </c>
      <c r="J6" s="2">
        <f>IFERROR(__xludf.DUMMYFUNCTION("""COMPUTED_VALUE"""),45299.66666666667)</f>
        <v>45299.66667</v>
      </c>
      <c r="K6" s="1">
        <f>IFERROR(__xludf.DUMMYFUNCTION("""COMPUTED_VALUE"""),108.39)</f>
        <v>108.39</v>
      </c>
      <c r="M6" s="2">
        <f>IFERROR(__xludf.DUMMYFUNCTION("""COMPUTED_VALUE"""),45299.66666666667)</f>
        <v>45299.66667</v>
      </c>
      <c r="N6" s="1">
        <f>IFERROR(__xludf.DUMMYFUNCTION("""COMPUTED_VALUE"""),4990235.0)</f>
        <v>4990235</v>
      </c>
    </row>
    <row r="7">
      <c r="A7" s="2">
        <f>IFERROR(__xludf.DUMMYFUNCTION("""COMPUTED_VALUE"""),45300.66666666667)</f>
        <v>45300.66667</v>
      </c>
      <c r="B7" s="1">
        <f>IFERROR(__xludf.DUMMYFUNCTION("""COMPUTED_VALUE"""),108.39)</f>
        <v>108.39</v>
      </c>
      <c r="D7" s="2">
        <f>IFERROR(__xludf.DUMMYFUNCTION("""COMPUTED_VALUE"""),45300.66666666667)</f>
        <v>45300.66667</v>
      </c>
      <c r="E7" s="1">
        <f>IFERROR(__xludf.DUMMYFUNCTION("""COMPUTED_VALUE"""),110.79)</f>
        <v>110.79</v>
      </c>
      <c r="G7" s="2">
        <f>IFERROR(__xludf.DUMMYFUNCTION("""COMPUTED_VALUE"""),45300.66666666667)</f>
        <v>45300.66667</v>
      </c>
      <c r="H7" s="1">
        <f>IFERROR(__xludf.DUMMYFUNCTION("""COMPUTED_VALUE"""),107.78)</f>
        <v>107.78</v>
      </c>
      <c r="J7" s="2">
        <f>IFERROR(__xludf.DUMMYFUNCTION("""COMPUTED_VALUE"""),45300.66666666667)</f>
        <v>45300.66667</v>
      </c>
      <c r="K7" s="1">
        <f>IFERROR(__xludf.DUMMYFUNCTION("""COMPUTED_VALUE"""),109.11)</f>
        <v>109.11</v>
      </c>
      <c r="M7" s="2">
        <f>IFERROR(__xludf.DUMMYFUNCTION("""COMPUTED_VALUE"""),45300.66666666667)</f>
        <v>45300.66667</v>
      </c>
      <c r="N7" s="1">
        <f>IFERROR(__xludf.DUMMYFUNCTION("""COMPUTED_VALUE"""),5790695.0)</f>
        <v>5790695</v>
      </c>
    </row>
    <row r="8">
      <c r="A8" s="2">
        <f>IFERROR(__xludf.DUMMYFUNCTION("""COMPUTED_VALUE"""),45301.66666666667)</f>
        <v>45301.66667</v>
      </c>
      <c r="B8" s="1">
        <f>IFERROR(__xludf.DUMMYFUNCTION("""COMPUTED_VALUE"""),108.86)</f>
        <v>108.86</v>
      </c>
      <c r="D8" s="2">
        <f>IFERROR(__xludf.DUMMYFUNCTION("""COMPUTED_VALUE"""),45301.66666666667)</f>
        <v>45301.66667</v>
      </c>
      <c r="E8" s="1">
        <f>IFERROR(__xludf.DUMMYFUNCTION("""COMPUTED_VALUE"""),109.8)</f>
        <v>109.8</v>
      </c>
      <c r="G8" s="2">
        <f>IFERROR(__xludf.DUMMYFUNCTION("""COMPUTED_VALUE"""),45301.66666666667)</f>
        <v>45301.66667</v>
      </c>
      <c r="H8" s="1">
        <f>IFERROR(__xludf.DUMMYFUNCTION("""COMPUTED_VALUE"""),106.99)</f>
        <v>106.99</v>
      </c>
      <c r="J8" s="2">
        <f>IFERROR(__xludf.DUMMYFUNCTION("""COMPUTED_VALUE"""),45301.66666666667)</f>
        <v>45301.66667</v>
      </c>
      <c r="K8" s="1">
        <f>IFERROR(__xludf.DUMMYFUNCTION("""COMPUTED_VALUE"""),108.12)</f>
        <v>108.12</v>
      </c>
      <c r="M8" s="2">
        <f>IFERROR(__xludf.DUMMYFUNCTION("""COMPUTED_VALUE"""),45301.66666666667)</f>
        <v>45301.66667</v>
      </c>
      <c r="N8" s="1">
        <f>IFERROR(__xludf.DUMMYFUNCTION("""COMPUTED_VALUE"""),4733416.0)</f>
        <v>4733416</v>
      </c>
    </row>
    <row r="9">
      <c r="A9" s="2">
        <f>IFERROR(__xludf.DUMMYFUNCTION("""COMPUTED_VALUE"""),45302.66666666667)</f>
        <v>45302.66667</v>
      </c>
      <c r="B9" s="1">
        <f>IFERROR(__xludf.DUMMYFUNCTION("""COMPUTED_VALUE"""),107.57)</f>
        <v>107.57</v>
      </c>
      <c r="D9" s="2">
        <f>IFERROR(__xludf.DUMMYFUNCTION("""COMPUTED_VALUE"""),45302.66666666667)</f>
        <v>45302.66667</v>
      </c>
      <c r="E9" s="1">
        <f>IFERROR(__xludf.DUMMYFUNCTION("""COMPUTED_VALUE"""),107.92)</f>
        <v>107.92</v>
      </c>
      <c r="G9" s="2">
        <f>IFERROR(__xludf.DUMMYFUNCTION("""COMPUTED_VALUE"""),45302.66666666667)</f>
        <v>45302.66667</v>
      </c>
      <c r="H9" s="1">
        <f>IFERROR(__xludf.DUMMYFUNCTION("""COMPUTED_VALUE"""),104.74)</f>
        <v>104.74</v>
      </c>
      <c r="J9" s="2">
        <f>IFERROR(__xludf.DUMMYFUNCTION("""COMPUTED_VALUE"""),45302.66666666667)</f>
        <v>45302.66667</v>
      </c>
      <c r="K9" s="1">
        <f>IFERROR(__xludf.DUMMYFUNCTION("""COMPUTED_VALUE"""),105.49)</f>
        <v>105.49</v>
      </c>
      <c r="M9" s="2">
        <f>IFERROR(__xludf.DUMMYFUNCTION("""COMPUTED_VALUE"""),45302.66666666667)</f>
        <v>45302.66667</v>
      </c>
      <c r="N9" s="1">
        <f>IFERROR(__xludf.DUMMYFUNCTION("""COMPUTED_VALUE"""),4418615.0)</f>
        <v>4418615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IFERROR(__xludf.DUMMYFUNCTION("""COMPUTED_VALUE"""),106.69)</f>
        <v>106.69</v>
      </c>
      <c r="D10" s="2">
        <f>IFERROR(__xludf.DUMMYFUNCTION("""COMPUTED_VALUE"""),45303.66666666667)</f>
        <v>45303.66667</v>
      </c>
      <c r="E10" s="1">
        <f>IFERROR(__xludf.DUMMYFUNCTION("""COMPUTED_VALUE"""),108.67)</f>
        <v>108.67</v>
      </c>
      <c r="G10" s="2">
        <f>IFERROR(__xludf.DUMMYFUNCTION("""COMPUTED_VALUE"""),45303.66666666667)</f>
        <v>45303.66667</v>
      </c>
      <c r="H10" s="1">
        <f>IFERROR(__xludf.DUMMYFUNCTION("""COMPUTED_VALUE"""),102.57)</f>
        <v>102.57</v>
      </c>
      <c r="J10" s="2">
        <f>IFERROR(__xludf.DUMMYFUNCTION("""COMPUTED_VALUE"""),45303.66666666667)</f>
        <v>45303.66667</v>
      </c>
      <c r="K10" s="1">
        <f>IFERROR(__xludf.DUMMYFUNCTION("""COMPUTED_VALUE"""),102.59)</f>
        <v>102.59</v>
      </c>
      <c r="M10" s="2">
        <f>IFERROR(__xludf.DUMMYFUNCTION("""COMPUTED_VALUE"""),45303.66666666667)</f>
        <v>45303.66667</v>
      </c>
      <c r="N10" s="1">
        <f>IFERROR(__xludf.DUMMYFUNCTION("""COMPUTED_VALUE"""),3933463.0)</f>
        <v>3933463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IFERROR(__xludf.DUMMYFUNCTION("""COMPUTED_VALUE"""),102.59)</f>
        <v>102.59</v>
      </c>
      <c r="D11" s="2">
        <f>IFERROR(__xludf.DUMMYFUNCTION("""COMPUTED_VALUE"""),45307.66666666667)</f>
        <v>45307.66667</v>
      </c>
      <c r="E11" s="1">
        <f>IFERROR(__xludf.DUMMYFUNCTION("""COMPUTED_VALUE"""),102.59)</f>
        <v>102.59</v>
      </c>
      <c r="G11" s="2">
        <f>IFERROR(__xludf.DUMMYFUNCTION("""COMPUTED_VALUE"""),45307.66666666667)</f>
        <v>45307.66667</v>
      </c>
      <c r="H11" s="1">
        <f>IFERROR(__xludf.DUMMYFUNCTION("""COMPUTED_VALUE"""),93.19)</f>
        <v>93.19</v>
      </c>
      <c r="J11" s="2">
        <f>IFERROR(__xludf.DUMMYFUNCTION("""COMPUTED_VALUE"""),45307.66666666667)</f>
        <v>45307.66667</v>
      </c>
      <c r="K11" s="1">
        <f>IFERROR(__xludf.DUMMYFUNCTION("""COMPUTED_VALUE"""),95.21)</f>
        <v>95.21</v>
      </c>
      <c r="M11" s="2">
        <f>IFERROR(__xludf.DUMMYFUNCTION("""COMPUTED_VALUE"""),45307.66666666667)</f>
        <v>45307.66667</v>
      </c>
      <c r="N11" s="1">
        <f>IFERROR(__xludf.DUMMYFUNCTION("""COMPUTED_VALUE"""),1.0702687E7)</f>
        <v>10702687</v>
      </c>
    </row>
    <row r="12">
      <c r="A12" s="2">
        <f>IFERROR(__xludf.DUMMYFUNCTION("""COMPUTED_VALUE"""),45308.66666666667)</f>
        <v>45308.66667</v>
      </c>
      <c r="B12" s="1">
        <f>IFERROR(__xludf.DUMMYFUNCTION("""COMPUTED_VALUE"""),92.85)</f>
        <v>92.85</v>
      </c>
      <c r="D12" s="2">
        <f>IFERROR(__xludf.DUMMYFUNCTION("""COMPUTED_VALUE"""),45308.66666666667)</f>
        <v>45308.66667</v>
      </c>
      <c r="E12" s="1">
        <f>IFERROR(__xludf.DUMMYFUNCTION("""COMPUTED_VALUE"""),94.49)</f>
        <v>94.49</v>
      </c>
      <c r="G12" s="2">
        <f>IFERROR(__xludf.DUMMYFUNCTION("""COMPUTED_VALUE"""),45308.66666666667)</f>
        <v>45308.66667</v>
      </c>
      <c r="H12" s="1">
        <f>IFERROR(__xludf.DUMMYFUNCTION("""COMPUTED_VALUE"""),92.44)</f>
        <v>92.44</v>
      </c>
      <c r="J12" s="2">
        <f>IFERROR(__xludf.DUMMYFUNCTION("""COMPUTED_VALUE"""),45308.66666666667)</f>
        <v>45308.66667</v>
      </c>
      <c r="K12" s="1">
        <f>IFERROR(__xludf.DUMMYFUNCTION("""COMPUTED_VALUE"""),92.85)</f>
        <v>92.85</v>
      </c>
      <c r="M12" s="2">
        <f>IFERROR(__xludf.DUMMYFUNCTION("""COMPUTED_VALUE"""),45308.66666666667)</f>
        <v>45308.66667</v>
      </c>
      <c r="N12" s="1">
        <f>IFERROR(__xludf.DUMMYFUNCTION("""COMPUTED_VALUE"""),9517511.0)</f>
        <v>9517511</v>
      </c>
    </row>
    <row r="13">
      <c r="A13" s="2">
        <f>IFERROR(__xludf.DUMMYFUNCTION("""COMPUTED_VALUE"""),45309.66666666667)</f>
        <v>45309.66667</v>
      </c>
      <c r="B13" s="1">
        <f>IFERROR(__xludf.DUMMYFUNCTION("""COMPUTED_VALUE"""),94.35)</f>
        <v>94.35</v>
      </c>
      <c r="D13" s="2">
        <f>IFERROR(__xludf.DUMMYFUNCTION("""COMPUTED_VALUE"""),45309.66666666667)</f>
        <v>45309.66667</v>
      </c>
      <c r="E13" s="1">
        <f>IFERROR(__xludf.DUMMYFUNCTION("""COMPUTED_VALUE"""),98.11)</f>
        <v>98.11</v>
      </c>
      <c r="G13" s="2">
        <f>IFERROR(__xludf.DUMMYFUNCTION("""COMPUTED_VALUE"""),45309.66666666667)</f>
        <v>45309.66667</v>
      </c>
      <c r="H13" s="1">
        <f>IFERROR(__xludf.DUMMYFUNCTION("""COMPUTED_VALUE"""),90.87)</f>
        <v>90.87</v>
      </c>
      <c r="J13" s="2">
        <f>IFERROR(__xludf.DUMMYFUNCTION("""COMPUTED_VALUE"""),45309.66666666667)</f>
        <v>45309.66667</v>
      </c>
      <c r="K13" s="1">
        <f>IFERROR(__xludf.DUMMYFUNCTION("""COMPUTED_VALUE"""),91.38)</f>
        <v>91.38</v>
      </c>
      <c r="M13" s="2">
        <f>IFERROR(__xludf.DUMMYFUNCTION("""COMPUTED_VALUE"""),45309.66666666667)</f>
        <v>45309.66667</v>
      </c>
      <c r="N13" s="1">
        <f>IFERROR(__xludf.DUMMYFUNCTION("""COMPUTED_VALUE"""),1.2848058E7)</f>
        <v>12848058</v>
      </c>
    </row>
    <row r="14">
      <c r="A14" s="2">
        <f>IFERROR(__xludf.DUMMYFUNCTION("""COMPUTED_VALUE"""),45310.66666666667)</f>
        <v>45310.66667</v>
      </c>
      <c r="B14" s="1">
        <f>IFERROR(__xludf.DUMMYFUNCTION("""COMPUTED_VALUE"""),91.45)</f>
        <v>91.45</v>
      </c>
      <c r="D14" s="2">
        <f>IFERROR(__xludf.DUMMYFUNCTION("""COMPUTED_VALUE"""),45310.66666666667)</f>
        <v>45310.66667</v>
      </c>
      <c r="E14" s="1">
        <f>IFERROR(__xludf.DUMMYFUNCTION("""COMPUTED_VALUE"""),93.53)</f>
        <v>93.53</v>
      </c>
      <c r="G14" s="2">
        <f>IFERROR(__xludf.DUMMYFUNCTION("""COMPUTED_VALUE"""),45310.66666666667)</f>
        <v>45310.66667</v>
      </c>
      <c r="H14" s="1">
        <f>IFERROR(__xludf.DUMMYFUNCTION("""COMPUTED_VALUE"""),90.0)</f>
        <v>90</v>
      </c>
      <c r="J14" s="2">
        <f>IFERROR(__xludf.DUMMYFUNCTION("""COMPUTED_VALUE"""),45310.66666666667)</f>
        <v>45310.66667</v>
      </c>
      <c r="K14" s="1">
        <f>IFERROR(__xludf.DUMMYFUNCTION("""COMPUTED_VALUE"""),93.47)</f>
        <v>93.47</v>
      </c>
      <c r="M14" s="2">
        <f>IFERROR(__xludf.DUMMYFUNCTION("""COMPUTED_VALUE"""),45310.66666666667)</f>
        <v>45310.66667</v>
      </c>
      <c r="N14" s="1">
        <f>IFERROR(__xludf.DUMMYFUNCTION("""COMPUTED_VALUE"""),5999735.0)</f>
        <v>5999735</v>
      </c>
    </row>
    <row r="15">
      <c r="A15" s="2">
        <f>IFERROR(__xludf.DUMMYFUNCTION("""COMPUTED_VALUE"""),45313.66666666667)</f>
        <v>45313.66667</v>
      </c>
      <c r="B15" s="1">
        <f>IFERROR(__xludf.DUMMYFUNCTION("""COMPUTED_VALUE"""),91.79)</f>
        <v>91.79</v>
      </c>
      <c r="D15" s="2">
        <f>IFERROR(__xludf.DUMMYFUNCTION("""COMPUTED_VALUE"""),45313.66666666667)</f>
        <v>45313.66667</v>
      </c>
      <c r="E15" s="1">
        <f>IFERROR(__xludf.DUMMYFUNCTION("""COMPUTED_VALUE"""),95.16)</f>
        <v>95.16</v>
      </c>
      <c r="G15" s="2">
        <f>IFERROR(__xludf.DUMMYFUNCTION("""COMPUTED_VALUE"""),45313.66666666667)</f>
        <v>45313.66667</v>
      </c>
      <c r="H15" s="1">
        <f>IFERROR(__xludf.DUMMYFUNCTION("""COMPUTED_VALUE"""),91.55)</f>
        <v>91.55</v>
      </c>
      <c r="J15" s="2">
        <f>IFERROR(__xludf.DUMMYFUNCTION("""COMPUTED_VALUE"""),45313.66666666667)</f>
        <v>45313.66667</v>
      </c>
      <c r="K15" s="1">
        <f>IFERROR(__xludf.DUMMYFUNCTION("""COMPUTED_VALUE"""),94.35)</f>
        <v>94.35</v>
      </c>
      <c r="M15" s="2">
        <f>IFERROR(__xludf.DUMMYFUNCTION("""COMPUTED_VALUE"""),45313.66666666667)</f>
        <v>45313.66667</v>
      </c>
      <c r="N15" s="1">
        <f>IFERROR(__xludf.DUMMYFUNCTION("""COMPUTED_VALUE"""),5706402.0)</f>
        <v>5706402</v>
      </c>
    </row>
    <row r="16">
      <c r="A16" s="2">
        <f>IFERROR(__xludf.DUMMYFUNCTION("""COMPUTED_VALUE"""),45314.66666666667)</f>
        <v>45314.66667</v>
      </c>
      <c r="B16" s="1">
        <f>IFERROR(__xludf.DUMMYFUNCTION("""COMPUTED_VALUE"""),99.55)</f>
        <v>99.55</v>
      </c>
      <c r="D16" s="2">
        <f>IFERROR(__xludf.DUMMYFUNCTION("""COMPUTED_VALUE"""),45314.66666666667)</f>
        <v>45314.66667</v>
      </c>
      <c r="E16" s="1">
        <f>IFERROR(__xludf.DUMMYFUNCTION("""COMPUTED_VALUE"""),104.06)</f>
        <v>104.06</v>
      </c>
      <c r="G16" s="2">
        <f>IFERROR(__xludf.DUMMYFUNCTION("""COMPUTED_VALUE"""),45314.66666666667)</f>
        <v>45314.66667</v>
      </c>
      <c r="H16" s="1">
        <f>IFERROR(__xludf.DUMMYFUNCTION("""COMPUTED_VALUE"""),99.24)</f>
        <v>99.24</v>
      </c>
      <c r="J16" s="2">
        <f>IFERROR(__xludf.DUMMYFUNCTION("""COMPUTED_VALUE"""),45314.66666666667)</f>
        <v>45314.66667</v>
      </c>
      <c r="K16" s="1">
        <f>IFERROR(__xludf.DUMMYFUNCTION("""COMPUTED_VALUE"""),100.81)</f>
        <v>100.81</v>
      </c>
      <c r="M16" s="2">
        <f>IFERROR(__xludf.DUMMYFUNCTION("""COMPUTED_VALUE"""),45314.66666666667)</f>
        <v>45314.66667</v>
      </c>
      <c r="N16" s="1">
        <f>IFERROR(__xludf.DUMMYFUNCTION("""COMPUTED_VALUE"""),9352478.0)</f>
        <v>9352478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IFERROR(__xludf.DUMMYFUNCTION("""COMPUTED_VALUE"""),100.81)</f>
        <v>100.81</v>
      </c>
      <c r="D17" s="2">
        <f>IFERROR(__xludf.DUMMYFUNCTION("""COMPUTED_VALUE"""),45315.66666666667)</f>
        <v>45315.66667</v>
      </c>
      <c r="E17" s="1">
        <f>IFERROR(__xludf.DUMMYFUNCTION("""COMPUTED_VALUE"""),103.68)</f>
        <v>103.68</v>
      </c>
      <c r="G17" s="2">
        <f>IFERROR(__xludf.DUMMYFUNCTION("""COMPUTED_VALUE"""),45315.66666666667)</f>
        <v>45315.66667</v>
      </c>
      <c r="H17" s="1">
        <f>IFERROR(__xludf.DUMMYFUNCTION("""COMPUTED_VALUE"""),100.2)</f>
        <v>100.2</v>
      </c>
      <c r="J17" s="2">
        <f>IFERROR(__xludf.DUMMYFUNCTION("""COMPUTED_VALUE"""),45315.66666666667)</f>
        <v>45315.66667</v>
      </c>
      <c r="K17" s="1">
        <f>IFERROR(__xludf.DUMMYFUNCTION("""COMPUTED_VALUE"""),101.66)</f>
        <v>101.66</v>
      </c>
      <c r="M17" s="2">
        <f>IFERROR(__xludf.DUMMYFUNCTION("""COMPUTED_VALUE"""),45315.66666666667)</f>
        <v>45315.66667</v>
      </c>
      <c r="N17" s="1">
        <f>IFERROR(__xludf.DUMMYFUNCTION("""COMPUTED_VALUE"""),8913678.0)</f>
        <v>8913678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IFERROR(__xludf.DUMMYFUNCTION("""COMPUTED_VALUE"""),101.66)</f>
        <v>101.66</v>
      </c>
      <c r="D18" s="2">
        <f>IFERROR(__xludf.DUMMYFUNCTION("""COMPUTED_VALUE"""),45316.66666666667)</f>
        <v>45316.66667</v>
      </c>
      <c r="E18" s="1">
        <f>IFERROR(__xludf.DUMMYFUNCTION("""COMPUTED_VALUE"""),103.92)</f>
        <v>103.92</v>
      </c>
      <c r="G18" s="2">
        <f>IFERROR(__xludf.DUMMYFUNCTION("""COMPUTED_VALUE"""),45316.66666666667)</f>
        <v>45316.66667</v>
      </c>
      <c r="H18" s="1">
        <f>IFERROR(__xludf.DUMMYFUNCTION("""COMPUTED_VALUE"""),99.8)</f>
        <v>99.8</v>
      </c>
      <c r="J18" s="2">
        <f>IFERROR(__xludf.DUMMYFUNCTION("""COMPUTED_VALUE"""),45316.66666666667)</f>
        <v>45316.66667</v>
      </c>
      <c r="K18" s="1">
        <f>IFERROR(__xludf.DUMMYFUNCTION("""COMPUTED_VALUE"""),102.07)</f>
        <v>102.07</v>
      </c>
      <c r="M18" s="2">
        <f>IFERROR(__xludf.DUMMYFUNCTION("""COMPUTED_VALUE"""),45316.66666666667)</f>
        <v>45316.66667</v>
      </c>
      <c r="N18" s="1">
        <f>IFERROR(__xludf.DUMMYFUNCTION("""COMPUTED_VALUE"""),4682919.0)</f>
        <v>4682919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IFERROR(__xludf.DUMMYFUNCTION("""COMPUTED_VALUE"""),102.07)</f>
        <v>102.07</v>
      </c>
      <c r="D19" s="2">
        <f>IFERROR(__xludf.DUMMYFUNCTION("""COMPUTED_VALUE"""),45317.66666666667)</f>
        <v>45317.66667</v>
      </c>
      <c r="E19" s="1">
        <f>IFERROR(__xludf.DUMMYFUNCTION("""COMPUTED_VALUE"""),104.88)</f>
        <v>104.88</v>
      </c>
      <c r="G19" s="2">
        <f>IFERROR(__xludf.DUMMYFUNCTION("""COMPUTED_VALUE"""),45317.66666666667)</f>
        <v>45317.66667</v>
      </c>
      <c r="H19" s="1">
        <f>IFERROR(__xludf.DUMMYFUNCTION("""COMPUTED_VALUE"""),102.07)</f>
        <v>102.07</v>
      </c>
      <c r="J19" s="2">
        <f>IFERROR(__xludf.DUMMYFUNCTION("""COMPUTED_VALUE"""),45317.66666666667)</f>
        <v>45317.66667</v>
      </c>
      <c r="K19" s="1">
        <f>IFERROR(__xludf.DUMMYFUNCTION("""COMPUTED_VALUE"""),104.57)</f>
        <v>104.57</v>
      </c>
      <c r="M19" s="2">
        <f>IFERROR(__xludf.DUMMYFUNCTION("""COMPUTED_VALUE"""),45317.66666666667)</f>
        <v>45317.66667</v>
      </c>
      <c r="N19" s="1">
        <f>IFERROR(__xludf.DUMMYFUNCTION("""COMPUTED_VALUE"""),5118584.0)</f>
        <v>5118584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IFERROR(__xludf.DUMMYFUNCTION("""COMPUTED_VALUE"""),104.16)</f>
        <v>104.16</v>
      </c>
      <c r="D20" s="2">
        <f>IFERROR(__xludf.DUMMYFUNCTION("""COMPUTED_VALUE"""),45320.66666666667)</f>
        <v>45320.66667</v>
      </c>
      <c r="E20" s="1">
        <f>IFERROR(__xludf.DUMMYFUNCTION("""COMPUTED_VALUE"""),105.78)</f>
        <v>105.78</v>
      </c>
      <c r="G20" s="2">
        <f>IFERROR(__xludf.DUMMYFUNCTION("""COMPUTED_VALUE"""),45320.66666666667)</f>
        <v>45320.66667</v>
      </c>
      <c r="H20" s="1">
        <f>IFERROR(__xludf.DUMMYFUNCTION("""COMPUTED_VALUE"""),101.46)</f>
        <v>101.46</v>
      </c>
      <c r="J20" s="2">
        <f>IFERROR(__xludf.DUMMYFUNCTION("""COMPUTED_VALUE"""),45320.66666666667)</f>
        <v>45320.66667</v>
      </c>
      <c r="K20" s="1">
        <f>IFERROR(__xludf.DUMMYFUNCTION("""COMPUTED_VALUE"""),105.59)</f>
        <v>105.59</v>
      </c>
      <c r="M20" s="2">
        <f>IFERROR(__xludf.DUMMYFUNCTION("""COMPUTED_VALUE"""),45320.66666666667)</f>
        <v>45320.66667</v>
      </c>
      <c r="N20" s="1">
        <f>IFERROR(__xludf.DUMMYFUNCTION("""COMPUTED_VALUE"""),4646308.0)</f>
        <v>4646308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IFERROR(__xludf.DUMMYFUNCTION("""COMPUTED_VALUE"""),105.59)</f>
        <v>105.59</v>
      </c>
      <c r="D21" s="2">
        <f>IFERROR(__xludf.DUMMYFUNCTION("""COMPUTED_VALUE"""),45321.66666666667)</f>
        <v>45321.66667</v>
      </c>
      <c r="E21" s="1">
        <f>IFERROR(__xludf.DUMMYFUNCTION("""COMPUTED_VALUE"""),105.59)</f>
        <v>105.59</v>
      </c>
      <c r="G21" s="2">
        <f>IFERROR(__xludf.DUMMYFUNCTION("""COMPUTED_VALUE"""),45321.66666666667)</f>
        <v>45321.66667</v>
      </c>
      <c r="H21" s="1">
        <f>IFERROR(__xludf.DUMMYFUNCTION("""COMPUTED_VALUE"""),102.52)</f>
        <v>102.52</v>
      </c>
      <c r="J21" s="2">
        <f>IFERROR(__xludf.DUMMYFUNCTION("""COMPUTED_VALUE"""),45321.66666666667)</f>
        <v>45321.66667</v>
      </c>
      <c r="K21" s="1">
        <f>IFERROR(__xludf.DUMMYFUNCTION("""COMPUTED_VALUE"""),104.57)</f>
        <v>104.57</v>
      </c>
      <c r="M21" s="2">
        <f>IFERROR(__xludf.DUMMYFUNCTION("""COMPUTED_VALUE"""),45321.66666666667)</f>
        <v>45321.66667</v>
      </c>
      <c r="N21" s="1">
        <f>IFERROR(__xludf.DUMMYFUNCTION("""COMPUTED_VALUE"""),4712716.0)</f>
        <v>4712716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IFERROR(__xludf.DUMMYFUNCTION("""COMPUTED_VALUE"""),104.16)</f>
        <v>104.16</v>
      </c>
      <c r="D22" s="2">
        <f>IFERROR(__xludf.DUMMYFUNCTION("""COMPUTED_VALUE"""),45322.66666666667)</f>
        <v>45322.66667</v>
      </c>
      <c r="E22" s="1">
        <f>IFERROR(__xludf.DUMMYFUNCTION("""COMPUTED_VALUE"""),107.1)</f>
        <v>107.1</v>
      </c>
      <c r="G22" s="2">
        <f>IFERROR(__xludf.DUMMYFUNCTION("""COMPUTED_VALUE"""),45322.66666666667)</f>
        <v>45322.66667</v>
      </c>
      <c r="H22" s="1">
        <f>IFERROR(__xludf.DUMMYFUNCTION("""COMPUTED_VALUE"""),101.51)</f>
        <v>101.51</v>
      </c>
      <c r="J22" s="2">
        <f>IFERROR(__xludf.DUMMYFUNCTION("""COMPUTED_VALUE"""),45322.66666666667)</f>
        <v>45322.66667</v>
      </c>
      <c r="K22" s="1">
        <f>IFERROR(__xludf.DUMMYFUNCTION("""COMPUTED_VALUE"""),101.63)</f>
        <v>101.63</v>
      </c>
      <c r="M22" s="2">
        <f>IFERROR(__xludf.DUMMYFUNCTION("""COMPUTED_VALUE"""),45322.66666666667)</f>
        <v>45322.66667</v>
      </c>
      <c r="N22" s="1">
        <f>IFERROR(__xludf.DUMMYFUNCTION("""COMPUTED_VALUE"""),5757512.0)</f>
        <v>5757512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IFERROR(__xludf.DUMMYFUNCTION("""COMPUTED_VALUE"""),101.63)</f>
        <v>101.63</v>
      </c>
      <c r="D23" s="2">
        <f>IFERROR(__xludf.DUMMYFUNCTION("""COMPUTED_VALUE"""),45323.66666666667)</f>
        <v>45323.66667</v>
      </c>
      <c r="E23" s="1">
        <f>IFERROR(__xludf.DUMMYFUNCTION("""COMPUTED_VALUE"""),103.87)</f>
        <v>103.87</v>
      </c>
      <c r="G23" s="2">
        <f>IFERROR(__xludf.DUMMYFUNCTION("""COMPUTED_VALUE"""),45323.66666666667)</f>
        <v>45323.66667</v>
      </c>
      <c r="H23" s="1">
        <f>IFERROR(__xludf.DUMMYFUNCTION("""COMPUTED_VALUE"""),99.58)</f>
        <v>99.58</v>
      </c>
      <c r="J23" s="2">
        <f>IFERROR(__xludf.DUMMYFUNCTION("""COMPUTED_VALUE"""),45323.66666666667)</f>
        <v>45323.66667</v>
      </c>
      <c r="K23" s="1">
        <f>IFERROR(__xludf.DUMMYFUNCTION("""COMPUTED_VALUE"""),101.43)</f>
        <v>101.43</v>
      </c>
      <c r="M23" s="2">
        <f>IFERROR(__xludf.DUMMYFUNCTION("""COMPUTED_VALUE"""),45323.66666666667)</f>
        <v>45323.66667</v>
      </c>
      <c r="N23" s="1">
        <f>IFERROR(__xludf.DUMMYFUNCTION("""COMPUTED_VALUE"""),4167112.0)</f>
        <v>4167112</v>
      </c>
    </row>
    <row r="24">
      <c r="A24" s="2">
        <f>IFERROR(__xludf.DUMMYFUNCTION("""COMPUTED_VALUE"""),45324.66666666667)</f>
        <v>45324.66667</v>
      </c>
      <c r="B24" s="1">
        <f>IFERROR(__xludf.DUMMYFUNCTION("""COMPUTED_VALUE"""),98.83)</f>
        <v>98.83</v>
      </c>
      <c r="D24" s="2">
        <f>IFERROR(__xludf.DUMMYFUNCTION("""COMPUTED_VALUE"""),45324.66666666667)</f>
        <v>45324.66667</v>
      </c>
      <c r="E24" s="1">
        <f>IFERROR(__xludf.DUMMYFUNCTION("""COMPUTED_VALUE"""),101.53)</f>
        <v>101.53</v>
      </c>
      <c r="G24" s="2">
        <f>IFERROR(__xludf.DUMMYFUNCTION("""COMPUTED_VALUE"""),45324.66666666667)</f>
        <v>45324.66667</v>
      </c>
      <c r="H24" s="1">
        <f>IFERROR(__xludf.DUMMYFUNCTION("""COMPUTED_VALUE"""),97.67)</f>
        <v>97.67</v>
      </c>
      <c r="J24" s="2">
        <f>IFERROR(__xludf.DUMMYFUNCTION("""COMPUTED_VALUE"""),45324.66666666667)</f>
        <v>45324.66667</v>
      </c>
      <c r="K24" s="1">
        <f>IFERROR(__xludf.DUMMYFUNCTION("""COMPUTED_VALUE"""),100.74)</f>
        <v>100.74</v>
      </c>
      <c r="M24" s="2">
        <f>IFERROR(__xludf.DUMMYFUNCTION("""COMPUTED_VALUE"""),45324.66666666667)</f>
        <v>45324.66667</v>
      </c>
      <c r="N24" s="1">
        <f>IFERROR(__xludf.DUMMYFUNCTION("""COMPUTED_VALUE"""),4954019.0)</f>
        <v>4954019</v>
      </c>
    </row>
    <row r="25">
      <c r="A25" s="2">
        <f>IFERROR(__xludf.DUMMYFUNCTION("""COMPUTED_VALUE"""),45327.66666666667)</f>
        <v>45327.66667</v>
      </c>
      <c r="B25" s="1">
        <f>IFERROR(__xludf.DUMMYFUNCTION("""COMPUTED_VALUE"""),97.7)</f>
        <v>97.7</v>
      </c>
      <c r="D25" s="2">
        <f>IFERROR(__xludf.DUMMYFUNCTION("""COMPUTED_VALUE"""),45327.66666666667)</f>
        <v>45327.66667</v>
      </c>
      <c r="E25" s="1">
        <f>IFERROR(__xludf.DUMMYFUNCTION("""COMPUTED_VALUE"""),97.7)</f>
        <v>97.7</v>
      </c>
      <c r="G25" s="2">
        <f>IFERROR(__xludf.DUMMYFUNCTION("""COMPUTED_VALUE"""),45327.66666666667)</f>
        <v>45327.66667</v>
      </c>
      <c r="H25" s="1">
        <f>IFERROR(__xludf.DUMMYFUNCTION("""COMPUTED_VALUE"""),91.35)</f>
        <v>91.35</v>
      </c>
      <c r="J25" s="2">
        <f>IFERROR(__xludf.DUMMYFUNCTION("""COMPUTED_VALUE"""),45327.66666666667)</f>
        <v>45327.66667</v>
      </c>
      <c r="K25" s="1">
        <f>IFERROR(__xludf.DUMMYFUNCTION("""COMPUTED_VALUE"""),91.69)</f>
        <v>91.69</v>
      </c>
      <c r="M25" s="2">
        <f>IFERROR(__xludf.DUMMYFUNCTION("""COMPUTED_VALUE"""),45327.66666666667)</f>
        <v>45327.66667</v>
      </c>
      <c r="N25" s="1">
        <f>IFERROR(__xludf.DUMMYFUNCTION("""COMPUTED_VALUE"""),8815964.0)</f>
        <v>8815964</v>
      </c>
    </row>
    <row r="26">
      <c r="A26" s="2">
        <f>IFERROR(__xludf.DUMMYFUNCTION("""COMPUTED_VALUE"""),45328.66666666667)</f>
        <v>45328.66667</v>
      </c>
      <c r="B26" s="1">
        <f>IFERROR(__xludf.DUMMYFUNCTION("""COMPUTED_VALUE"""),92.1)</f>
        <v>92.1</v>
      </c>
      <c r="D26" s="2">
        <f>IFERROR(__xludf.DUMMYFUNCTION("""COMPUTED_VALUE"""),45328.66666666667)</f>
        <v>45328.66667</v>
      </c>
      <c r="E26" s="1">
        <f>IFERROR(__xludf.DUMMYFUNCTION("""COMPUTED_VALUE"""),94.94)</f>
        <v>94.94</v>
      </c>
      <c r="G26" s="2">
        <f>IFERROR(__xludf.DUMMYFUNCTION("""COMPUTED_VALUE"""),45328.66666666667)</f>
        <v>45328.66667</v>
      </c>
      <c r="H26" s="1">
        <f>IFERROR(__xludf.DUMMYFUNCTION("""COMPUTED_VALUE"""),92.1)</f>
        <v>92.1</v>
      </c>
      <c r="J26" s="2">
        <f>IFERROR(__xludf.DUMMYFUNCTION("""COMPUTED_VALUE"""),45328.66666666667)</f>
        <v>45328.66667</v>
      </c>
      <c r="K26" s="1">
        <f>IFERROR(__xludf.DUMMYFUNCTION("""COMPUTED_VALUE"""),94.35)</f>
        <v>94.35</v>
      </c>
      <c r="M26" s="2">
        <f>IFERROR(__xludf.DUMMYFUNCTION("""COMPUTED_VALUE"""),45328.66666666667)</f>
        <v>45328.66667</v>
      </c>
      <c r="N26" s="1">
        <f>IFERROR(__xludf.DUMMYFUNCTION("""COMPUTED_VALUE"""),7827725.0)</f>
        <v>7827725</v>
      </c>
    </row>
    <row r="27">
      <c r="A27" s="2">
        <f>IFERROR(__xludf.DUMMYFUNCTION("""COMPUTED_VALUE"""),45329.66666666667)</f>
        <v>45329.66667</v>
      </c>
      <c r="B27" s="1">
        <f>IFERROR(__xludf.DUMMYFUNCTION("""COMPUTED_VALUE"""),94.29)</f>
        <v>94.29</v>
      </c>
      <c r="D27" s="2">
        <f>IFERROR(__xludf.DUMMYFUNCTION("""COMPUTED_VALUE"""),45329.66666666667)</f>
        <v>45329.66667</v>
      </c>
      <c r="E27" s="1">
        <f>IFERROR(__xludf.DUMMYFUNCTION("""COMPUTED_VALUE"""),94.83)</f>
        <v>94.83</v>
      </c>
      <c r="G27" s="2">
        <f>IFERROR(__xludf.DUMMYFUNCTION("""COMPUTED_VALUE"""),45329.66666666667)</f>
        <v>45329.66667</v>
      </c>
      <c r="H27" s="1">
        <f>IFERROR(__xludf.DUMMYFUNCTION("""COMPUTED_VALUE"""),92.03)</f>
        <v>92.03</v>
      </c>
      <c r="J27" s="2">
        <f>IFERROR(__xludf.DUMMYFUNCTION("""COMPUTED_VALUE"""),45329.66666666667)</f>
        <v>45329.66667</v>
      </c>
      <c r="K27" s="1">
        <f>IFERROR(__xludf.DUMMYFUNCTION("""COMPUTED_VALUE"""),94.05)</f>
        <v>94.05</v>
      </c>
      <c r="M27" s="2">
        <f>IFERROR(__xludf.DUMMYFUNCTION("""COMPUTED_VALUE"""),45329.66666666667)</f>
        <v>45329.66667</v>
      </c>
      <c r="N27" s="1">
        <f>IFERROR(__xludf.DUMMYFUNCTION("""COMPUTED_VALUE"""),5013950.0)</f>
        <v>5013950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IFERROR(__xludf.DUMMYFUNCTION("""COMPUTED_VALUE"""),94.05)</f>
        <v>94.05</v>
      </c>
      <c r="D28" s="2">
        <f>IFERROR(__xludf.DUMMYFUNCTION("""COMPUTED_VALUE"""),45330.66666666667)</f>
        <v>45330.66667</v>
      </c>
      <c r="E28" s="1">
        <f>IFERROR(__xludf.DUMMYFUNCTION("""COMPUTED_VALUE"""),95.87)</f>
        <v>95.87</v>
      </c>
      <c r="G28" s="2">
        <f>IFERROR(__xludf.DUMMYFUNCTION("""COMPUTED_VALUE"""),45330.66666666667)</f>
        <v>45330.66667</v>
      </c>
      <c r="H28" s="1">
        <f>IFERROR(__xludf.DUMMYFUNCTION("""COMPUTED_VALUE"""),92.78)</f>
        <v>92.78</v>
      </c>
      <c r="J28" s="2">
        <f>IFERROR(__xludf.DUMMYFUNCTION("""COMPUTED_VALUE"""),45330.66666666667)</f>
        <v>45330.66667</v>
      </c>
      <c r="K28" s="1">
        <f>IFERROR(__xludf.DUMMYFUNCTION("""COMPUTED_VALUE"""),94.66)</f>
        <v>94.66</v>
      </c>
      <c r="M28" s="2">
        <f>IFERROR(__xludf.DUMMYFUNCTION("""COMPUTED_VALUE"""),45330.66666666667)</f>
        <v>45330.66667</v>
      </c>
      <c r="N28" s="1">
        <f>IFERROR(__xludf.DUMMYFUNCTION("""COMPUTED_VALUE"""),4853151.0)</f>
        <v>4853151</v>
      </c>
    </row>
    <row r="29">
      <c r="A29" s="2">
        <f>IFERROR(__xludf.DUMMYFUNCTION("""COMPUTED_VALUE"""),45331.66666666667)</f>
        <v>45331.66667</v>
      </c>
      <c r="B29" s="1">
        <f>IFERROR(__xludf.DUMMYFUNCTION("""COMPUTED_VALUE"""),94.56)</f>
        <v>94.56</v>
      </c>
      <c r="D29" s="2">
        <f>IFERROR(__xludf.DUMMYFUNCTION("""COMPUTED_VALUE"""),45331.66666666667)</f>
        <v>45331.66667</v>
      </c>
      <c r="E29" s="1">
        <f>IFERROR(__xludf.DUMMYFUNCTION("""COMPUTED_VALUE"""),94.56)</f>
        <v>94.56</v>
      </c>
      <c r="G29" s="2">
        <f>IFERROR(__xludf.DUMMYFUNCTION("""COMPUTED_VALUE"""),45331.66666666667)</f>
        <v>45331.66667</v>
      </c>
      <c r="H29" s="1">
        <f>IFERROR(__xludf.DUMMYFUNCTION("""COMPUTED_VALUE"""),91.21)</f>
        <v>91.21</v>
      </c>
      <c r="J29" s="2">
        <f>IFERROR(__xludf.DUMMYFUNCTION("""COMPUTED_VALUE"""),45331.66666666667)</f>
        <v>45331.66667</v>
      </c>
      <c r="K29" s="1">
        <f>IFERROR(__xludf.DUMMYFUNCTION("""COMPUTED_VALUE"""),91.86)</f>
        <v>91.86</v>
      </c>
      <c r="M29" s="2">
        <f>IFERROR(__xludf.DUMMYFUNCTION("""COMPUTED_VALUE"""),45331.66666666667)</f>
        <v>45331.66667</v>
      </c>
      <c r="N29" s="1">
        <f>IFERROR(__xludf.DUMMYFUNCTION("""COMPUTED_VALUE"""),4758927.0)</f>
        <v>4758927</v>
      </c>
    </row>
    <row r="30">
      <c r="A30" s="2">
        <f>IFERROR(__xludf.DUMMYFUNCTION("""COMPUTED_VALUE"""),45334.66666666667)</f>
        <v>45334.66667</v>
      </c>
      <c r="B30" s="1">
        <f>IFERROR(__xludf.DUMMYFUNCTION("""COMPUTED_VALUE"""),91.86)</f>
        <v>91.86</v>
      </c>
      <c r="D30" s="2">
        <f>IFERROR(__xludf.DUMMYFUNCTION("""COMPUTED_VALUE"""),45334.66666666667)</f>
        <v>45334.66667</v>
      </c>
      <c r="E30" s="1">
        <f>IFERROR(__xludf.DUMMYFUNCTION("""COMPUTED_VALUE"""),95.98)</f>
        <v>95.98</v>
      </c>
      <c r="G30" s="2">
        <f>IFERROR(__xludf.DUMMYFUNCTION("""COMPUTED_VALUE"""),45334.66666666667)</f>
        <v>45334.66667</v>
      </c>
      <c r="H30" s="1">
        <f>IFERROR(__xludf.DUMMYFUNCTION("""COMPUTED_VALUE"""),91.79)</f>
        <v>91.79</v>
      </c>
      <c r="J30" s="2">
        <f>IFERROR(__xludf.DUMMYFUNCTION("""COMPUTED_VALUE"""),45334.66666666667)</f>
        <v>45334.66667</v>
      </c>
      <c r="K30" s="1">
        <f>IFERROR(__xludf.DUMMYFUNCTION("""COMPUTED_VALUE"""),95.31)</f>
        <v>95.31</v>
      </c>
      <c r="M30" s="2">
        <f>IFERROR(__xludf.DUMMYFUNCTION("""COMPUTED_VALUE"""),45334.66666666667)</f>
        <v>45334.66667</v>
      </c>
      <c r="N30" s="1">
        <f>IFERROR(__xludf.DUMMYFUNCTION("""COMPUTED_VALUE"""),4370933.0)</f>
        <v>4370933</v>
      </c>
    </row>
    <row r="31">
      <c r="A31" s="2">
        <f>IFERROR(__xludf.DUMMYFUNCTION("""COMPUTED_VALUE"""),45335.66666666667)</f>
        <v>45335.66667</v>
      </c>
      <c r="B31" s="1">
        <f>IFERROR(__xludf.DUMMYFUNCTION("""COMPUTED_VALUE"""),95.31)</f>
        <v>95.31</v>
      </c>
      <c r="D31" s="2">
        <f>IFERROR(__xludf.DUMMYFUNCTION("""COMPUTED_VALUE"""),45335.66666666667)</f>
        <v>45335.66667</v>
      </c>
      <c r="E31" s="1">
        <f>IFERROR(__xludf.DUMMYFUNCTION("""COMPUTED_VALUE"""),95.31)</f>
        <v>95.31</v>
      </c>
      <c r="G31" s="2">
        <f>IFERROR(__xludf.DUMMYFUNCTION("""COMPUTED_VALUE"""),45335.66666666667)</f>
        <v>45335.66667</v>
      </c>
      <c r="H31" s="1">
        <f>IFERROR(__xludf.DUMMYFUNCTION("""COMPUTED_VALUE"""),87.39)</f>
        <v>87.39</v>
      </c>
      <c r="J31" s="2">
        <f>IFERROR(__xludf.DUMMYFUNCTION("""COMPUTED_VALUE"""),45335.66666666667)</f>
        <v>45335.66667</v>
      </c>
      <c r="K31" s="1">
        <f>IFERROR(__xludf.DUMMYFUNCTION("""COMPUTED_VALUE"""),88.31)</f>
        <v>88.31</v>
      </c>
      <c r="M31" s="2">
        <f>IFERROR(__xludf.DUMMYFUNCTION("""COMPUTED_VALUE"""),45335.66666666667)</f>
        <v>45335.66667</v>
      </c>
      <c r="N31" s="1">
        <f>IFERROR(__xludf.DUMMYFUNCTION("""COMPUTED_VALUE"""),7243224.0)</f>
        <v>7243224</v>
      </c>
    </row>
    <row r="32">
      <c r="A32" s="2">
        <f>IFERROR(__xludf.DUMMYFUNCTION("""COMPUTED_VALUE"""),45336.66666666667)</f>
        <v>45336.66667</v>
      </c>
      <c r="B32" s="1">
        <f>IFERROR(__xludf.DUMMYFUNCTION("""COMPUTED_VALUE"""),88.31)</f>
        <v>88.31</v>
      </c>
      <c r="D32" s="2">
        <f>IFERROR(__xludf.DUMMYFUNCTION("""COMPUTED_VALUE"""),45336.66666666667)</f>
        <v>45336.66667</v>
      </c>
      <c r="E32" s="1">
        <f>IFERROR(__xludf.DUMMYFUNCTION("""COMPUTED_VALUE"""),92.19)</f>
        <v>92.19</v>
      </c>
      <c r="G32" s="2">
        <f>IFERROR(__xludf.DUMMYFUNCTION("""COMPUTED_VALUE"""),45336.66666666667)</f>
        <v>45336.66667</v>
      </c>
      <c r="H32" s="1">
        <f>IFERROR(__xludf.DUMMYFUNCTION("""COMPUTED_VALUE"""),88.31)</f>
        <v>88.31</v>
      </c>
      <c r="J32" s="2">
        <f>IFERROR(__xludf.DUMMYFUNCTION("""COMPUTED_VALUE"""),45336.66666666667)</f>
        <v>45336.66667</v>
      </c>
      <c r="K32" s="1">
        <f>IFERROR(__xludf.DUMMYFUNCTION("""COMPUTED_VALUE"""),91.52)</f>
        <v>91.52</v>
      </c>
      <c r="M32" s="2">
        <f>IFERROR(__xludf.DUMMYFUNCTION("""COMPUTED_VALUE"""),45336.66666666667)</f>
        <v>45336.66667</v>
      </c>
      <c r="N32" s="1">
        <f>IFERROR(__xludf.DUMMYFUNCTION("""COMPUTED_VALUE"""),5097983.0)</f>
        <v>5097983</v>
      </c>
    </row>
    <row r="33">
      <c r="A33" s="2">
        <f>IFERROR(__xludf.DUMMYFUNCTION("""COMPUTED_VALUE"""),45337.66666666667)</f>
        <v>45337.66667</v>
      </c>
      <c r="B33" s="1">
        <f>IFERROR(__xludf.DUMMYFUNCTION("""COMPUTED_VALUE"""),91.52)</f>
        <v>91.52</v>
      </c>
      <c r="D33" s="2">
        <f>IFERROR(__xludf.DUMMYFUNCTION("""COMPUTED_VALUE"""),45337.66666666667)</f>
        <v>45337.66667</v>
      </c>
      <c r="E33" s="1">
        <f>IFERROR(__xludf.DUMMYFUNCTION("""COMPUTED_VALUE"""),94.39)</f>
        <v>94.39</v>
      </c>
      <c r="G33" s="2">
        <f>IFERROR(__xludf.DUMMYFUNCTION("""COMPUTED_VALUE"""),45337.66666666667)</f>
        <v>45337.66667</v>
      </c>
      <c r="H33" s="1">
        <f>IFERROR(__xludf.DUMMYFUNCTION("""COMPUTED_VALUE"""),91.52)</f>
        <v>91.52</v>
      </c>
      <c r="J33" s="2">
        <f>IFERROR(__xludf.DUMMYFUNCTION("""COMPUTED_VALUE"""),45337.66666666667)</f>
        <v>45337.66667</v>
      </c>
      <c r="K33" s="1">
        <f>IFERROR(__xludf.DUMMYFUNCTION("""COMPUTED_VALUE"""),93.57)</f>
        <v>93.57</v>
      </c>
      <c r="M33" s="2">
        <f>IFERROR(__xludf.DUMMYFUNCTION("""COMPUTED_VALUE"""),45337.66666666667)</f>
        <v>45337.66667</v>
      </c>
      <c r="N33" s="1">
        <f>IFERROR(__xludf.DUMMYFUNCTION("""COMPUTED_VALUE"""),4380592.0)</f>
        <v>4380592</v>
      </c>
    </row>
    <row r="34">
      <c r="A34" s="2">
        <f>IFERROR(__xludf.DUMMYFUNCTION("""COMPUTED_VALUE"""),45338.66666666667)</f>
        <v>45338.66667</v>
      </c>
      <c r="B34" s="1">
        <f>IFERROR(__xludf.DUMMYFUNCTION("""COMPUTED_VALUE"""),93.57)</f>
        <v>93.57</v>
      </c>
      <c r="D34" s="2">
        <f>IFERROR(__xludf.DUMMYFUNCTION("""COMPUTED_VALUE"""),45338.66666666667)</f>
        <v>45338.66667</v>
      </c>
      <c r="E34" s="1">
        <f>IFERROR(__xludf.DUMMYFUNCTION("""COMPUTED_VALUE"""),95.76)</f>
        <v>95.76</v>
      </c>
      <c r="G34" s="2">
        <f>IFERROR(__xludf.DUMMYFUNCTION("""COMPUTED_VALUE"""),45338.66666666667)</f>
        <v>45338.66667</v>
      </c>
      <c r="H34" s="1">
        <f>IFERROR(__xludf.DUMMYFUNCTION("""COMPUTED_VALUE"""),92.85)</f>
        <v>92.85</v>
      </c>
      <c r="J34" s="2">
        <f>IFERROR(__xludf.DUMMYFUNCTION("""COMPUTED_VALUE"""),45338.66666666667)</f>
        <v>45338.66667</v>
      </c>
      <c r="K34" s="1">
        <f>IFERROR(__xludf.DUMMYFUNCTION("""COMPUTED_VALUE"""),93.6)</f>
        <v>93.6</v>
      </c>
      <c r="M34" s="2">
        <f>IFERROR(__xludf.DUMMYFUNCTION("""COMPUTED_VALUE"""),45338.66666666667)</f>
        <v>45338.66667</v>
      </c>
      <c r="N34" s="1">
        <f>IFERROR(__xludf.DUMMYFUNCTION("""COMPUTED_VALUE"""),4684899.0)</f>
        <v>4684899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IFERROR(__xludf.DUMMYFUNCTION("""COMPUTED_VALUE"""),91.69)</f>
        <v>91.69</v>
      </c>
      <c r="D35" s="2">
        <f>IFERROR(__xludf.DUMMYFUNCTION("""COMPUTED_VALUE"""),45342.66666666667)</f>
        <v>45342.66667</v>
      </c>
      <c r="E35" s="1">
        <f>IFERROR(__xludf.DUMMYFUNCTION("""COMPUTED_VALUE"""),91.69)</f>
        <v>91.69</v>
      </c>
      <c r="G35" s="2">
        <f>IFERROR(__xludf.DUMMYFUNCTION("""COMPUTED_VALUE"""),45342.66666666667)</f>
        <v>45342.66667</v>
      </c>
      <c r="H35" s="1">
        <f>IFERROR(__xludf.DUMMYFUNCTION("""COMPUTED_VALUE"""),89.37)</f>
        <v>89.37</v>
      </c>
      <c r="J35" s="2">
        <f>IFERROR(__xludf.DUMMYFUNCTION("""COMPUTED_VALUE"""),45342.66666666667)</f>
        <v>45342.66667</v>
      </c>
      <c r="K35" s="1">
        <f>IFERROR(__xludf.DUMMYFUNCTION("""COMPUTED_VALUE"""),91.18)</f>
        <v>91.18</v>
      </c>
      <c r="M35" s="2">
        <f>IFERROR(__xludf.DUMMYFUNCTION("""COMPUTED_VALUE"""),45342.66666666667)</f>
        <v>45342.66667</v>
      </c>
      <c r="N35" s="1">
        <f>IFERROR(__xludf.DUMMYFUNCTION("""COMPUTED_VALUE"""),4711836.0)</f>
        <v>4711836</v>
      </c>
    </row>
    <row r="36">
      <c r="A36" s="2">
        <f>IFERROR(__xludf.DUMMYFUNCTION("""COMPUTED_VALUE"""),45343.66666666667)</f>
        <v>45343.66667</v>
      </c>
      <c r="B36" s="1">
        <f>IFERROR(__xludf.DUMMYFUNCTION("""COMPUTED_VALUE"""),91.18)</f>
        <v>91.18</v>
      </c>
      <c r="D36" s="2">
        <f>IFERROR(__xludf.DUMMYFUNCTION("""COMPUTED_VALUE"""),45343.66666666667)</f>
        <v>45343.66667</v>
      </c>
      <c r="E36" s="1">
        <f>IFERROR(__xludf.DUMMYFUNCTION("""COMPUTED_VALUE"""),95.77)</f>
        <v>95.77</v>
      </c>
      <c r="G36" s="2">
        <f>IFERROR(__xludf.DUMMYFUNCTION("""COMPUTED_VALUE"""),45343.66666666667)</f>
        <v>45343.66667</v>
      </c>
      <c r="H36" s="1">
        <f>IFERROR(__xludf.DUMMYFUNCTION("""COMPUTED_VALUE"""),91.18)</f>
        <v>91.18</v>
      </c>
      <c r="J36" s="2">
        <f>IFERROR(__xludf.DUMMYFUNCTION("""COMPUTED_VALUE"""),45343.66666666667)</f>
        <v>45343.66667</v>
      </c>
      <c r="K36" s="1">
        <f>IFERROR(__xludf.DUMMYFUNCTION("""COMPUTED_VALUE"""),95.52)</f>
        <v>95.52</v>
      </c>
      <c r="M36" s="2">
        <f>IFERROR(__xludf.DUMMYFUNCTION("""COMPUTED_VALUE"""),45343.66666666667)</f>
        <v>45343.66667</v>
      </c>
      <c r="N36" s="1">
        <f>IFERROR(__xludf.DUMMYFUNCTION("""COMPUTED_VALUE"""),5636933.0)</f>
        <v>5636933</v>
      </c>
    </row>
    <row r="37">
      <c r="A37" s="2">
        <f>IFERROR(__xludf.DUMMYFUNCTION("""COMPUTED_VALUE"""),45344.66666666667)</f>
        <v>45344.66667</v>
      </c>
      <c r="B37" s="1">
        <f>IFERROR(__xludf.DUMMYFUNCTION("""COMPUTED_VALUE"""),94.49)</f>
        <v>94.49</v>
      </c>
      <c r="D37" s="2">
        <f>IFERROR(__xludf.DUMMYFUNCTION("""COMPUTED_VALUE"""),45344.66666666667)</f>
        <v>45344.66667</v>
      </c>
      <c r="E37" s="1">
        <f>IFERROR(__xludf.DUMMYFUNCTION("""COMPUTED_VALUE"""),95.11)</f>
        <v>95.11</v>
      </c>
      <c r="G37" s="2">
        <f>IFERROR(__xludf.DUMMYFUNCTION("""COMPUTED_VALUE"""),45344.66666666667)</f>
        <v>45344.66667</v>
      </c>
      <c r="H37" s="1">
        <f>IFERROR(__xludf.DUMMYFUNCTION("""COMPUTED_VALUE"""),93.19)</f>
        <v>93.19</v>
      </c>
      <c r="J37" s="2">
        <f>IFERROR(__xludf.DUMMYFUNCTION("""COMPUTED_VALUE"""),45344.66666666667)</f>
        <v>45344.66667</v>
      </c>
      <c r="K37" s="1">
        <f>IFERROR(__xludf.DUMMYFUNCTION("""COMPUTED_VALUE"""),94.8)</f>
        <v>94.8</v>
      </c>
      <c r="M37" s="2">
        <f>IFERROR(__xludf.DUMMYFUNCTION("""COMPUTED_VALUE"""),45344.66666666667)</f>
        <v>45344.66667</v>
      </c>
      <c r="N37" s="1">
        <f>IFERROR(__xludf.DUMMYFUNCTION("""COMPUTED_VALUE"""),6718371.0)</f>
        <v>6718371</v>
      </c>
    </row>
    <row r="38">
      <c r="A38" s="2">
        <f>IFERROR(__xludf.DUMMYFUNCTION("""COMPUTED_VALUE"""),45345.66666666667)</f>
        <v>45345.66667</v>
      </c>
      <c r="B38" s="1">
        <f>IFERROR(__xludf.DUMMYFUNCTION("""COMPUTED_VALUE"""),94.35)</f>
        <v>94.35</v>
      </c>
      <c r="D38" s="2">
        <f>IFERROR(__xludf.DUMMYFUNCTION("""COMPUTED_VALUE"""),45345.66666666667)</f>
        <v>45345.66667</v>
      </c>
      <c r="E38" s="1">
        <f>IFERROR(__xludf.DUMMYFUNCTION("""COMPUTED_VALUE"""),94.59)</f>
        <v>94.59</v>
      </c>
      <c r="G38" s="2">
        <f>IFERROR(__xludf.DUMMYFUNCTION("""COMPUTED_VALUE"""),45345.66666666667)</f>
        <v>45345.66667</v>
      </c>
      <c r="H38" s="1">
        <f>IFERROR(__xludf.DUMMYFUNCTION("""COMPUTED_VALUE"""),90.43)</f>
        <v>90.43</v>
      </c>
      <c r="J38" s="2">
        <f>IFERROR(__xludf.DUMMYFUNCTION("""COMPUTED_VALUE"""),45345.66666666667)</f>
        <v>45345.66667</v>
      </c>
      <c r="K38" s="1">
        <f>IFERROR(__xludf.DUMMYFUNCTION("""COMPUTED_VALUE"""),90.6)</f>
        <v>90.6</v>
      </c>
      <c r="M38" s="2">
        <f>IFERROR(__xludf.DUMMYFUNCTION("""COMPUTED_VALUE"""),45345.66666666667)</f>
        <v>45345.66667</v>
      </c>
      <c r="N38" s="1">
        <f>IFERROR(__xludf.DUMMYFUNCTION("""COMPUTED_VALUE"""),5329928.0)</f>
        <v>5329928</v>
      </c>
    </row>
    <row r="39">
      <c r="A39" s="2">
        <f>IFERROR(__xludf.DUMMYFUNCTION("""COMPUTED_VALUE"""),45348.66666666667)</f>
        <v>45348.66667</v>
      </c>
      <c r="B39" s="1">
        <f>IFERROR(__xludf.DUMMYFUNCTION("""COMPUTED_VALUE"""),89.2)</f>
        <v>89.2</v>
      </c>
      <c r="D39" s="2">
        <f>IFERROR(__xludf.DUMMYFUNCTION("""COMPUTED_VALUE"""),45348.66666666667)</f>
        <v>45348.66667</v>
      </c>
      <c r="E39" s="1">
        <f>IFERROR(__xludf.DUMMYFUNCTION("""COMPUTED_VALUE"""),89.2)</f>
        <v>89.2</v>
      </c>
      <c r="G39" s="2">
        <f>IFERROR(__xludf.DUMMYFUNCTION("""COMPUTED_VALUE"""),45348.66666666667)</f>
        <v>45348.66667</v>
      </c>
      <c r="H39" s="1">
        <f>IFERROR(__xludf.DUMMYFUNCTION("""COMPUTED_VALUE"""),84.93)</f>
        <v>84.93</v>
      </c>
      <c r="J39" s="2">
        <f>IFERROR(__xludf.DUMMYFUNCTION("""COMPUTED_VALUE"""),45348.66666666667)</f>
        <v>45348.66667</v>
      </c>
      <c r="K39" s="1">
        <f>IFERROR(__xludf.DUMMYFUNCTION("""COMPUTED_VALUE"""),86.57)</f>
        <v>86.57</v>
      </c>
      <c r="M39" s="2">
        <f>IFERROR(__xludf.DUMMYFUNCTION("""COMPUTED_VALUE"""),45348.66666666667)</f>
        <v>45348.66667</v>
      </c>
      <c r="N39" s="1">
        <f>IFERROR(__xludf.DUMMYFUNCTION("""COMPUTED_VALUE"""),1.1108238E7)</f>
        <v>11108238</v>
      </c>
    </row>
    <row r="40">
      <c r="A40" s="2">
        <f>IFERROR(__xludf.DUMMYFUNCTION("""COMPUTED_VALUE"""),45349.66666666667)</f>
        <v>45349.66667</v>
      </c>
      <c r="B40" s="1">
        <f>IFERROR(__xludf.DUMMYFUNCTION("""COMPUTED_VALUE"""),88.68)</f>
        <v>88.68</v>
      </c>
      <c r="D40" s="2">
        <f>IFERROR(__xludf.DUMMYFUNCTION("""COMPUTED_VALUE"""),45349.66666666667)</f>
        <v>45349.66667</v>
      </c>
      <c r="E40" s="1">
        <f>IFERROR(__xludf.DUMMYFUNCTION("""COMPUTED_VALUE"""),92.22)</f>
        <v>92.22</v>
      </c>
      <c r="G40" s="2">
        <f>IFERROR(__xludf.DUMMYFUNCTION("""COMPUTED_VALUE"""),45349.66666666667)</f>
        <v>45349.66667</v>
      </c>
      <c r="H40" s="1">
        <f>IFERROR(__xludf.DUMMYFUNCTION("""COMPUTED_VALUE"""),86.12)</f>
        <v>86.12</v>
      </c>
      <c r="J40" s="2">
        <f>IFERROR(__xludf.DUMMYFUNCTION("""COMPUTED_VALUE"""),45349.66666666667)</f>
        <v>45349.66667</v>
      </c>
      <c r="K40" s="1">
        <f>IFERROR(__xludf.DUMMYFUNCTION("""COMPUTED_VALUE"""),91.21)</f>
        <v>91.21</v>
      </c>
      <c r="M40" s="2">
        <f>IFERROR(__xludf.DUMMYFUNCTION("""COMPUTED_VALUE"""),45349.66666666667)</f>
        <v>45349.66667</v>
      </c>
      <c r="N40" s="1">
        <f>IFERROR(__xludf.DUMMYFUNCTION("""COMPUTED_VALUE"""),6818046.0)</f>
        <v>6818046</v>
      </c>
    </row>
    <row r="41">
      <c r="A41" s="2">
        <f>IFERROR(__xludf.DUMMYFUNCTION("""COMPUTED_VALUE"""),45350.66666666667)</f>
        <v>45350.66667</v>
      </c>
      <c r="B41" s="1">
        <f>IFERROR(__xludf.DUMMYFUNCTION("""COMPUTED_VALUE"""),89.47)</f>
        <v>89.47</v>
      </c>
      <c r="D41" s="2">
        <f>IFERROR(__xludf.DUMMYFUNCTION("""COMPUTED_VALUE"""),45350.66666666667)</f>
        <v>45350.66667</v>
      </c>
      <c r="E41" s="1">
        <f>IFERROR(__xludf.DUMMYFUNCTION("""COMPUTED_VALUE"""),90.65)</f>
        <v>90.65</v>
      </c>
      <c r="G41" s="2">
        <f>IFERROR(__xludf.DUMMYFUNCTION("""COMPUTED_VALUE"""),45350.66666666667)</f>
        <v>45350.66667</v>
      </c>
      <c r="H41" s="1">
        <f>IFERROR(__xludf.DUMMYFUNCTION("""COMPUTED_VALUE"""),88.82)</f>
        <v>88.82</v>
      </c>
      <c r="J41" s="2">
        <f>IFERROR(__xludf.DUMMYFUNCTION("""COMPUTED_VALUE"""),45350.66666666667)</f>
        <v>45350.66667</v>
      </c>
      <c r="K41" s="1">
        <f>IFERROR(__xludf.DUMMYFUNCTION("""COMPUTED_VALUE"""),89.91)</f>
        <v>89.91</v>
      </c>
      <c r="M41" s="2">
        <f>IFERROR(__xludf.DUMMYFUNCTION("""COMPUTED_VALUE"""),45350.66666666667)</f>
        <v>45350.66667</v>
      </c>
      <c r="N41" s="1">
        <f>IFERROR(__xludf.DUMMYFUNCTION("""COMPUTED_VALUE"""),3747270.0)</f>
        <v>3747270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IFERROR(__xludf.DUMMYFUNCTION("""COMPUTED_VALUE"""),89.91)</f>
        <v>89.91</v>
      </c>
      <c r="D42" s="2">
        <f>IFERROR(__xludf.DUMMYFUNCTION("""COMPUTED_VALUE"""),45351.66666666667)</f>
        <v>45351.66667</v>
      </c>
      <c r="E42" s="1">
        <f>IFERROR(__xludf.DUMMYFUNCTION("""COMPUTED_VALUE"""),93.09)</f>
        <v>93.09</v>
      </c>
      <c r="G42" s="2">
        <f>IFERROR(__xludf.DUMMYFUNCTION("""COMPUTED_VALUE"""),45351.66666666667)</f>
        <v>45351.66667</v>
      </c>
      <c r="H42" s="1">
        <f>IFERROR(__xludf.DUMMYFUNCTION("""COMPUTED_VALUE"""),89.91)</f>
        <v>89.91</v>
      </c>
      <c r="J42" s="2">
        <f>IFERROR(__xludf.DUMMYFUNCTION("""COMPUTED_VALUE"""),45351.66666666667)</f>
        <v>45351.66667</v>
      </c>
      <c r="K42" s="1">
        <f>IFERROR(__xludf.DUMMYFUNCTION("""COMPUTED_VALUE"""),92.95)</f>
        <v>92.95</v>
      </c>
      <c r="M42" s="2">
        <f>IFERROR(__xludf.DUMMYFUNCTION("""COMPUTED_VALUE"""),45351.66666666667)</f>
        <v>45351.66667</v>
      </c>
      <c r="N42" s="1">
        <f>IFERROR(__xludf.DUMMYFUNCTION("""COMPUTED_VALUE"""),6014730.0)</f>
        <v>6014730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IFERROR(__xludf.DUMMYFUNCTION("""COMPUTED_VALUE"""),92.95)</f>
        <v>92.95</v>
      </c>
      <c r="D43" s="2">
        <f>IFERROR(__xludf.DUMMYFUNCTION("""COMPUTED_VALUE"""),45352.66666666667)</f>
        <v>45352.66667</v>
      </c>
      <c r="E43" s="1">
        <f>IFERROR(__xludf.DUMMYFUNCTION("""COMPUTED_VALUE"""),95.0)</f>
        <v>95</v>
      </c>
      <c r="G43" s="2">
        <f>IFERROR(__xludf.DUMMYFUNCTION("""COMPUTED_VALUE"""),45352.66666666667)</f>
        <v>45352.66667</v>
      </c>
      <c r="H43" s="1">
        <f>IFERROR(__xludf.DUMMYFUNCTION("""COMPUTED_VALUE"""),91.83)</f>
        <v>91.83</v>
      </c>
      <c r="J43" s="2">
        <f>IFERROR(__xludf.DUMMYFUNCTION("""COMPUTED_VALUE"""),45352.66666666667)</f>
        <v>45352.66667</v>
      </c>
      <c r="K43" s="1">
        <f>IFERROR(__xludf.DUMMYFUNCTION("""COMPUTED_VALUE"""),94.56)</f>
        <v>94.56</v>
      </c>
      <c r="M43" s="2">
        <f>IFERROR(__xludf.DUMMYFUNCTION("""COMPUTED_VALUE"""),45352.66666666667)</f>
        <v>45352.66667</v>
      </c>
      <c r="N43" s="1">
        <f>IFERROR(__xludf.DUMMYFUNCTION("""COMPUTED_VALUE"""),6842459.0)</f>
        <v>6842459</v>
      </c>
    </row>
    <row r="44">
      <c r="A44" s="2">
        <f>IFERROR(__xludf.DUMMYFUNCTION("""COMPUTED_VALUE"""),45355.66666666667)</f>
        <v>45355.66667</v>
      </c>
      <c r="B44" s="1">
        <f>IFERROR(__xludf.DUMMYFUNCTION("""COMPUTED_VALUE"""),94.56)</f>
        <v>94.56</v>
      </c>
      <c r="D44" s="2">
        <f>IFERROR(__xludf.DUMMYFUNCTION("""COMPUTED_VALUE"""),45355.66666666667)</f>
        <v>45355.66667</v>
      </c>
      <c r="E44" s="1">
        <f>IFERROR(__xludf.DUMMYFUNCTION("""COMPUTED_VALUE"""),94.56)</f>
        <v>94.56</v>
      </c>
      <c r="G44" s="2">
        <f>IFERROR(__xludf.DUMMYFUNCTION("""COMPUTED_VALUE"""),45355.66666666667)</f>
        <v>45355.66667</v>
      </c>
      <c r="H44" s="1">
        <f>IFERROR(__xludf.DUMMYFUNCTION("""COMPUTED_VALUE"""),92.37)</f>
        <v>92.37</v>
      </c>
      <c r="J44" s="2">
        <f>IFERROR(__xludf.DUMMYFUNCTION("""COMPUTED_VALUE"""),45355.66666666667)</f>
        <v>45355.66667</v>
      </c>
      <c r="K44" s="1">
        <f>IFERROR(__xludf.DUMMYFUNCTION("""COMPUTED_VALUE"""),93.88)</f>
        <v>93.88</v>
      </c>
      <c r="M44" s="2">
        <f>IFERROR(__xludf.DUMMYFUNCTION("""COMPUTED_VALUE"""),45355.66666666667)</f>
        <v>45355.66667</v>
      </c>
      <c r="N44" s="1">
        <f>IFERROR(__xludf.DUMMYFUNCTION("""COMPUTED_VALUE"""),3951964.0)</f>
        <v>3951964</v>
      </c>
    </row>
    <row r="45">
      <c r="A45" s="2">
        <f>IFERROR(__xludf.DUMMYFUNCTION("""COMPUTED_VALUE"""),45356.66666666667)</f>
        <v>45356.66667</v>
      </c>
      <c r="B45" s="1">
        <f>IFERROR(__xludf.DUMMYFUNCTION("""COMPUTED_VALUE"""),92.41)</f>
        <v>92.41</v>
      </c>
      <c r="D45" s="2">
        <f>IFERROR(__xludf.DUMMYFUNCTION("""COMPUTED_VALUE"""),45356.66666666667)</f>
        <v>45356.66667</v>
      </c>
      <c r="E45" s="1">
        <f>IFERROR(__xludf.DUMMYFUNCTION("""COMPUTED_VALUE"""),92.95)</f>
        <v>92.95</v>
      </c>
      <c r="G45" s="2">
        <f>IFERROR(__xludf.DUMMYFUNCTION("""COMPUTED_VALUE"""),45356.66666666667)</f>
        <v>45356.66667</v>
      </c>
      <c r="H45" s="1">
        <f>IFERROR(__xludf.DUMMYFUNCTION("""COMPUTED_VALUE"""),90.84)</f>
        <v>90.84</v>
      </c>
      <c r="J45" s="2">
        <f>IFERROR(__xludf.DUMMYFUNCTION("""COMPUTED_VALUE"""),45356.66666666667)</f>
        <v>45356.66667</v>
      </c>
      <c r="K45" s="1">
        <f>IFERROR(__xludf.DUMMYFUNCTION("""COMPUTED_VALUE"""),91.93)</f>
        <v>91.93</v>
      </c>
      <c r="M45" s="2">
        <f>IFERROR(__xludf.DUMMYFUNCTION("""COMPUTED_VALUE"""),45356.66666666667)</f>
        <v>45356.66667</v>
      </c>
      <c r="N45" s="1">
        <f>IFERROR(__xludf.DUMMYFUNCTION("""COMPUTED_VALUE"""),5703651.0)</f>
        <v>5703651</v>
      </c>
    </row>
    <row r="46">
      <c r="A46" s="2">
        <f>IFERROR(__xludf.DUMMYFUNCTION("""COMPUTED_VALUE"""),45357.66666666667)</f>
        <v>45357.66667</v>
      </c>
      <c r="B46" s="1">
        <f>IFERROR(__xludf.DUMMYFUNCTION("""COMPUTED_VALUE"""),94.59)</f>
        <v>94.59</v>
      </c>
      <c r="D46" s="2">
        <f>IFERROR(__xludf.DUMMYFUNCTION("""COMPUTED_VALUE"""),45357.66666666667)</f>
        <v>45357.66667</v>
      </c>
      <c r="E46" s="1">
        <f>IFERROR(__xludf.DUMMYFUNCTION("""COMPUTED_VALUE"""),98.08)</f>
        <v>98.08</v>
      </c>
      <c r="G46" s="2">
        <f>IFERROR(__xludf.DUMMYFUNCTION("""COMPUTED_VALUE"""),45357.66666666667)</f>
        <v>45357.66667</v>
      </c>
      <c r="H46" s="1">
        <f>IFERROR(__xludf.DUMMYFUNCTION("""COMPUTED_VALUE"""),91.93)</f>
        <v>91.93</v>
      </c>
      <c r="J46" s="2">
        <f>IFERROR(__xludf.DUMMYFUNCTION("""COMPUTED_VALUE"""),45357.66666666667)</f>
        <v>45357.66667</v>
      </c>
      <c r="K46" s="1">
        <f>IFERROR(__xludf.DUMMYFUNCTION("""COMPUTED_VALUE"""),96.4)</f>
        <v>96.4</v>
      </c>
      <c r="M46" s="2">
        <f>IFERROR(__xludf.DUMMYFUNCTION("""COMPUTED_VALUE"""),45357.66666666667)</f>
        <v>45357.66667</v>
      </c>
      <c r="N46" s="1">
        <f>IFERROR(__xludf.DUMMYFUNCTION("""COMPUTED_VALUE"""),6332071.0)</f>
        <v>6332071</v>
      </c>
    </row>
    <row r="47">
      <c r="A47" s="2">
        <f>IFERROR(__xludf.DUMMYFUNCTION("""COMPUTED_VALUE"""),45358.66666666667)</f>
        <v>45358.66667</v>
      </c>
      <c r="B47" s="1">
        <f>IFERROR(__xludf.DUMMYFUNCTION("""COMPUTED_VALUE"""),98.8)</f>
        <v>98.8</v>
      </c>
      <c r="D47" s="2">
        <f>IFERROR(__xludf.DUMMYFUNCTION("""COMPUTED_VALUE"""),45358.66666666667)</f>
        <v>45358.66667</v>
      </c>
      <c r="E47" s="1">
        <f>IFERROR(__xludf.DUMMYFUNCTION("""COMPUTED_VALUE"""),102.83)</f>
        <v>102.83</v>
      </c>
      <c r="G47" s="2">
        <f>IFERROR(__xludf.DUMMYFUNCTION("""COMPUTED_VALUE"""),45358.66666666667)</f>
        <v>45358.66667</v>
      </c>
      <c r="H47" s="1">
        <f>IFERROR(__xludf.DUMMYFUNCTION("""COMPUTED_VALUE"""),98.69)</f>
        <v>98.69</v>
      </c>
      <c r="J47" s="2">
        <f>IFERROR(__xludf.DUMMYFUNCTION("""COMPUTED_VALUE"""),45358.66666666667)</f>
        <v>45358.66667</v>
      </c>
      <c r="K47" s="1">
        <f>IFERROR(__xludf.DUMMYFUNCTION("""COMPUTED_VALUE"""),102.04)</f>
        <v>102.04</v>
      </c>
      <c r="M47" s="2">
        <f>IFERROR(__xludf.DUMMYFUNCTION("""COMPUTED_VALUE"""),45358.66666666667)</f>
        <v>45358.66667</v>
      </c>
      <c r="N47" s="1">
        <f>IFERROR(__xludf.DUMMYFUNCTION("""COMPUTED_VALUE"""),7735942.0)</f>
        <v>7735942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IFERROR(__xludf.DUMMYFUNCTION("""COMPUTED_VALUE"""),102.04)</f>
        <v>102.04</v>
      </c>
      <c r="D48" s="2">
        <f>IFERROR(__xludf.DUMMYFUNCTION("""COMPUTED_VALUE"""),45359.66666666667)</f>
        <v>45359.66667</v>
      </c>
      <c r="E48" s="1">
        <f>IFERROR(__xludf.DUMMYFUNCTION("""COMPUTED_VALUE"""),104.64)</f>
        <v>104.64</v>
      </c>
      <c r="G48" s="2">
        <f>IFERROR(__xludf.DUMMYFUNCTION("""COMPUTED_VALUE"""),45359.66666666667)</f>
        <v>45359.66667</v>
      </c>
      <c r="H48" s="1">
        <f>IFERROR(__xludf.DUMMYFUNCTION("""COMPUTED_VALUE"""),99.99)</f>
        <v>99.99</v>
      </c>
      <c r="J48" s="2">
        <f>IFERROR(__xludf.DUMMYFUNCTION("""COMPUTED_VALUE"""),45359.66666666667)</f>
        <v>45359.66667</v>
      </c>
      <c r="K48" s="1">
        <f>IFERROR(__xludf.DUMMYFUNCTION("""COMPUTED_VALUE"""),101.97)</f>
        <v>101.97</v>
      </c>
      <c r="M48" s="2">
        <f>IFERROR(__xludf.DUMMYFUNCTION("""COMPUTED_VALUE"""),45359.66666666667)</f>
        <v>45359.66667</v>
      </c>
      <c r="N48" s="1">
        <f>IFERROR(__xludf.DUMMYFUNCTION("""COMPUTED_VALUE"""),6536435.0)</f>
        <v>6536435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IFERROR(__xludf.DUMMYFUNCTION("""COMPUTED_VALUE"""),101.97)</f>
        <v>101.97</v>
      </c>
      <c r="D49" s="2">
        <f>IFERROR(__xludf.DUMMYFUNCTION("""COMPUTED_VALUE"""),45362.66666666667)</f>
        <v>45362.66667</v>
      </c>
      <c r="E49" s="1">
        <f>IFERROR(__xludf.DUMMYFUNCTION("""COMPUTED_VALUE"""),105.17)</f>
        <v>105.17</v>
      </c>
      <c r="G49" s="2">
        <f>IFERROR(__xludf.DUMMYFUNCTION("""COMPUTED_VALUE"""),45362.66666666667)</f>
        <v>45362.66667</v>
      </c>
      <c r="H49" s="1">
        <f>IFERROR(__xludf.DUMMYFUNCTION("""COMPUTED_VALUE"""),100.83)</f>
        <v>100.83</v>
      </c>
      <c r="J49" s="2">
        <f>IFERROR(__xludf.DUMMYFUNCTION("""COMPUTED_VALUE"""),45362.66666666667)</f>
        <v>45362.66667</v>
      </c>
      <c r="K49" s="1">
        <f>IFERROR(__xludf.DUMMYFUNCTION("""COMPUTED_VALUE"""),104.16)</f>
        <v>104.16</v>
      </c>
      <c r="M49" s="2">
        <f>IFERROR(__xludf.DUMMYFUNCTION("""COMPUTED_VALUE"""),45362.66666666667)</f>
        <v>45362.66667</v>
      </c>
      <c r="N49" s="1">
        <f>IFERROR(__xludf.DUMMYFUNCTION("""COMPUTED_VALUE"""),6256678.0)</f>
        <v>6256678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IFERROR(__xludf.DUMMYFUNCTION("""COMPUTED_VALUE"""),104.53)</f>
        <v>104.53</v>
      </c>
      <c r="D50" s="2">
        <f>IFERROR(__xludf.DUMMYFUNCTION("""COMPUTED_VALUE"""),45363.66666666667)</f>
        <v>45363.66667</v>
      </c>
      <c r="E50" s="1">
        <f>IFERROR(__xludf.DUMMYFUNCTION("""COMPUTED_VALUE"""),105.05)</f>
        <v>105.05</v>
      </c>
      <c r="G50" s="2">
        <f>IFERROR(__xludf.DUMMYFUNCTION("""COMPUTED_VALUE"""),45363.66666666667)</f>
        <v>45363.66667</v>
      </c>
      <c r="H50" s="1">
        <f>IFERROR(__xludf.DUMMYFUNCTION("""COMPUTED_VALUE"""),99.82)</f>
        <v>99.82</v>
      </c>
      <c r="J50" s="2">
        <f>IFERROR(__xludf.DUMMYFUNCTION("""COMPUTED_VALUE"""),45363.66666666667)</f>
        <v>45363.66667</v>
      </c>
      <c r="K50" s="1">
        <f>IFERROR(__xludf.DUMMYFUNCTION("""COMPUTED_VALUE"""),101.77)</f>
        <v>101.77</v>
      </c>
      <c r="M50" s="2">
        <f>IFERROR(__xludf.DUMMYFUNCTION("""COMPUTED_VALUE"""),45363.66666666667)</f>
        <v>45363.66667</v>
      </c>
      <c r="N50" s="1">
        <f>IFERROR(__xludf.DUMMYFUNCTION("""COMPUTED_VALUE"""),6137312.0)</f>
        <v>6137312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IFERROR(__xludf.DUMMYFUNCTION("""COMPUTED_VALUE"""),101.77)</f>
        <v>101.77</v>
      </c>
      <c r="D51" s="2">
        <f>IFERROR(__xludf.DUMMYFUNCTION("""COMPUTED_VALUE"""),45364.66666666667)</f>
        <v>45364.66667</v>
      </c>
      <c r="E51" s="1">
        <f>IFERROR(__xludf.DUMMYFUNCTION("""COMPUTED_VALUE"""),106.5)</f>
        <v>106.5</v>
      </c>
      <c r="G51" s="2">
        <f>IFERROR(__xludf.DUMMYFUNCTION("""COMPUTED_VALUE"""),45364.66666666667)</f>
        <v>45364.66667</v>
      </c>
      <c r="H51" s="1">
        <f>IFERROR(__xludf.DUMMYFUNCTION("""COMPUTED_VALUE"""),101.77)</f>
        <v>101.77</v>
      </c>
      <c r="J51" s="2">
        <f>IFERROR(__xludf.DUMMYFUNCTION("""COMPUTED_VALUE"""),45364.66666666667)</f>
        <v>45364.66667</v>
      </c>
      <c r="K51" s="1">
        <f>IFERROR(__xludf.DUMMYFUNCTION("""COMPUTED_VALUE"""),104.4)</f>
        <v>104.4</v>
      </c>
      <c r="M51" s="2">
        <f>IFERROR(__xludf.DUMMYFUNCTION("""COMPUTED_VALUE"""),45364.66666666667)</f>
        <v>45364.66667</v>
      </c>
      <c r="N51" s="1">
        <f>IFERROR(__xludf.DUMMYFUNCTION("""COMPUTED_VALUE"""),6698517.0)</f>
        <v>6698517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IFERROR(__xludf.DUMMYFUNCTION("""COMPUTED_VALUE"""),104.4)</f>
        <v>104.4</v>
      </c>
      <c r="D52" s="2">
        <f>IFERROR(__xludf.DUMMYFUNCTION("""COMPUTED_VALUE"""),45365.66666666667)</f>
        <v>45365.66667</v>
      </c>
      <c r="E52" s="1">
        <f>IFERROR(__xludf.DUMMYFUNCTION("""COMPUTED_VALUE"""),104.71)</f>
        <v>104.71</v>
      </c>
      <c r="G52" s="2">
        <f>IFERROR(__xludf.DUMMYFUNCTION("""COMPUTED_VALUE"""),45365.66666666667)</f>
        <v>45365.66667</v>
      </c>
      <c r="H52" s="1">
        <f>IFERROR(__xludf.DUMMYFUNCTION("""COMPUTED_VALUE"""),101.15)</f>
        <v>101.15</v>
      </c>
      <c r="J52" s="2">
        <f>IFERROR(__xludf.DUMMYFUNCTION("""COMPUTED_VALUE"""),45365.66666666667)</f>
        <v>45365.66667</v>
      </c>
      <c r="K52" s="1">
        <f>IFERROR(__xludf.DUMMYFUNCTION("""COMPUTED_VALUE"""),102.55)</f>
        <v>102.55</v>
      </c>
      <c r="M52" s="2">
        <f>IFERROR(__xludf.DUMMYFUNCTION("""COMPUTED_VALUE"""),45365.66666666667)</f>
        <v>45365.66667</v>
      </c>
      <c r="N52" s="1">
        <f>IFERROR(__xludf.DUMMYFUNCTION("""COMPUTED_VALUE"""),5677798.0)</f>
        <v>5677798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IFERROR(__xludf.DUMMYFUNCTION("""COMPUTED_VALUE"""),102.14)</f>
        <v>102.14</v>
      </c>
      <c r="D53" s="2">
        <f>IFERROR(__xludf.DUMMYFUNCTION("""COMPUTED_VALUE"""),45366.66666666667)</f>
        <v>45366.66667</v>
      </c>
      <c r="E53" s="1">
        <f>IFERROR(__xludf.DUMMYFUNCTION("""COMPUTED_VALUE"""),105.05)</f>
        <v>105.05</v>
      </c>
      <c r="G53" s="2">
        <f>IFERROR(__xludf.DUMMYFUNCTION("""COMPUTED_VALUE"""),45366.66666666667)</f>
        <v>45366.66667</v>
      </c>
      <c r="H53" s="1">
        <f>IFERROR(__xludf.DUMMYFUNCTION("""COMPUTED_VALUE"""),101.29)</f>
        <v>101.29</v>
      </c>
      <c r="J53" s="2">
        <f>IFERROR(__xludf.DUMMYFUNCTION("""COMPUTED_VALUE"""),45366.66666666667)</f>
        <v>45366.66667</v>
      </c>
      <c r="K53" s="1">
        <f>IFERROR(__xludf.DUMMYFUNCTION("""COMPUTED_VALUE"""),103.99)</f>
        <v>103.99</v>
      </c>
      <c r="M53" s="2">
        <f>IFERROR(__xludf.DUMMYFUNCTION("""COMPUTED_VALUE"""),45366.66666666667)</f>
        <v>45366.66667</v>
      </c>
      <c r="N53" s="1">
        <f>IFERROR(__xludf.DUMMYFUNCTION("""COMPUTED_VALUE"""),8172372.0)</f>
        <v>8172372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IFERROR(__xludf.DUMMYFUNCTION("""COMPUTED_VALUE"""),105.7)</f>
        <v>105.7</v>
      </c>
      <c r="D54" s="2">
        <f>IFERROR(__xludf.DUMMYFUNCTION("""COMPUTED_VALUE"""),45369.66666666667)</f>
        <v>45369.66667</v>
      </c>
      <c r="E54" s="1">
        <f>IFERROR(__xludf.DUMMYFUNCTION("""COMPUTED_VALUE"""),108.16)</f>
        <v>108.16</v>
      </c>
      <c r="G54" s="2">
        <f>IFERROR(__xludf.DUMMYFUNCTION("""COMPUTED_VALUE"""),45369.66666666667)</f>
        <v>45369.66667</v>
      </c>
      <c r="H54" s="1">
        <f>IFERROR(__xludf.DUMMYFUNCTION("""COMPUTED_VALUE"""),105.29)</f>
        <v>105.29</v>
      </c>
      <c r="J54" s="2">
        <f>IFERROR(__xludf.DUMMYFUNCTION("""COMPUTED_VALUE"""),45369.66666666667)</f>
        <v>45369.66667</v>
      </c>
      <c r="K54" s="1">
        <f>IFERROR(__xludf.DUMMYFUNCTION("""COMPUTED_VALUE"""),106.0)</f>
        <v>106</v>
      </c>
      <c r="M54" s="2">
        <f>IFERROR(__xludf.DUMMYFUNCTION("""COMPUTED_VALUE"""),45369.66666666667)</f>
        <v>45369.66667</v>
      </c>
      <c r="N54" s="1">
        <f>IFERROR(__xludf.DUMMYFUNCTION("""COMPUTED_VALUE"""),6844332.0)</f>
        <v>6844332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IFERROR(__xludf.DUMMYFUNCTION("""COMPUTED_VALUE"""),106.0)</f>
        <v>106</v>
      </c>
      <c r="D55" s="2">
        <f>IFERROR(__xludf.DUMMYFUNCTION("""COMPUTED_VALUE"""),45370.66666666667)</f>
        <v>45370.66667</v>
      </c>
      <c r="E55" s="1">
        <f>IFERROR(__xludf.DUMMYFUNCTION("""COMPUTED_VALUE"""),106.0)</f>
        <v>106</v>
      </c>
      <c r="G55" s="2">
        <f>IFERROR(__xludf.DUMMYFUNCTION("""COMPUTED_VALUE"""),45370.66666666667)</f>
        <v>45370.66667</v>
      </c>
      <c r="H55" s="1">
        <f>IFERROR(__xludf.DUMMYFUNCTION("""COMPUTED_VALUE"""),98.11)</f>
        <v>98.11</v>
      </c>
      <c r="J55" s="2">
        <f>IFERROR(__xludf.DUMMYFUNCTION("""COMPUTED_VALUE"""),45370.66666666667)</f>
        <v>45370.66667</v>
      </c>
      <c r="K55" s="1">
        <f>IFERROR(__xludf.DUMMYFUNCTION("""COMPUTED_VALUE"""),101.36)</f>
        <v>101.36</v>
      </c>
      <c r="M55" s="2">
        <f>IFERROR(__xludf.DUMMYFUNCTION("""COMPUTED_VALUE"""),45370.66666666667)</f>
        <v>45370.66667</v>
      </c>
      <c r="N55" s="1">
        <f>IFERROR(__xludf.DUMMYFUNCTION("""COMPUTED_VALUE"""),9884686.0)</f>
        <v>9884686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IFERROR(__xludf.DUMMYFUNCTION("""COMPUTED_VALUE"""),101.22)</f>
        <v>101.22</v>
      </c>
      <c r="D56" s="2">
        <f>IFERROR(__xludf.DUMMYFUNCTION("""COMPUTED_VALUE"""),45371.66666666667)</f>
        <v>45371.66667</v>
      </c>
      <c r="E56" s="1">
        <f>IFERROR(__xludf.DUMMYFUNCTION("""COMPUTED_VALUE"""),108.85)</f>
        <v>108.85</v>
      </c>
      <c r="G56" s="2">
        <f>IFERROR(__xludf.DUMMYFUNCTION("""COMPUTED_VALUE"""),45371.66666666667)</f>
        <v>45371.66667</v>
      </c>
      <c r="H56" s="1">
        <f>IFERROR(__xludf.DUMMYFUNCTION("""COMPUTED_VALUE"""),100.98)</f>
        <v>100.98</v>
      </c>
      <c r="J56" s="2">
        <f>IFERROR(__xludf.DUMMYFUNCTION("""COMPUTED_VALUE"""),45371.66666666667)</f>
        <v>45371.66667</v>
      </c>
      <c r="K56" s="1">
        <f>IFERROR(__xludf.DUMMYFUNCTION("""COMPUTED_VALUE"""),107.1)</f>
        <v>107.1</v>
      </c>
      <c r="M56" s="2">
        <f>IFERROR(__xludf.DUMMYFUNCTION("""COMPUTED_VALUE"""),45371.66666666667)</f>
        <v>45371.66667</v>
      </c>
      <c r="N56" s="1">
        <f>IFERROR(__xludf.DUMMYFUNCTION("""COMPUTED_VALUE"""),7417017.0)</f>
        <v>7417017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IFERROR(__xludf.DUMMYFUNCTION("""COMPUTED_VALUE"""),107.1)</f>
        <v>107.1</v>
      </c>
      <c r="D57" s="2">
        <f>IFERROR(__xludf.DUMMYFUNCTION("""COMPUTED_VALUE"""),45372.66666666667)</f>
        <v>45372.66667</v>
      </c>
      <c r="E57" s="1">
        <f>IFERROR(__xludf.DUMMYFUNCTION("""COMPUTED_VALUE"""),109.73)</f>
        <v>109.73</v>
      </c>
      <c r="G57" s="2">
        <f>IFERROR(__xludf.DUMMYFUNCTION("""COMPUTED_VALUE"""),45372.66666666667)</f>
        <v>45372.66667</v>
      </c>
      <c r="H57" s="1">
        <f>IFERROR(__xludf.DUMMYFUNCTION("""COMPUTED_VALUE"""),106.11)</f>
        <v>106.11</v>
      </c>
      <c r="J57" s="2">
        <f>IFERROR(__xludf.DUMMYFUNCTION("""COMPUTED_VALUE"""),45372.66666666667)</f>
        <v>45372.66667</v>
      </c>
      <c r="K57" s="1">
        <f>IFERROR(__xludf.DUMMYFUNCTION("""COMPUTED_VALUE"""),107.1)</f>
        <v>107.1</v>
      </c>
      <c r="M57" s="2">
        <f>IFERROR(__xludf.DUMMYFUNCTION("""COMPUTED_VALUE"""),45372.66666666667)</f>
        <v>45372.66667</v>
      </c>
      <c r="N57" s="1">
        <f>IFERROR(__xludf.DUMMYFUNCTION("""COMPUTED_VALUE"""),5594015.0)</f>
        <v>5594015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IFERROR(__xludf.DUMMYFUNCTION("""COMPUTED_VALUE"""),105.9)</f>
        <v>105.9</v>
      </c>
      <c r="D58" s="2">
        <f>IFERROR(__xludf.DUMMYFUNCTION("""COMPUTED_VALUE"""),45373.66666666667)</f>
        <v>45373.66667</v>
      </c>
      <c r="E58" s="1">
        <f>IFERROR(__xludf.DUMMYFUNCTION("""COMPUTED_VALUE"""),107.68)</f>
        <v>107.68</v>
      </c>
      <c r="G58" s="2">
        <f>IFERROR(__xludf.DUMMYFUNCTION("""COMPUTED_VALUE"""),45373.66666666667)</f>
        <v>45373.66667</v>
      </c>
      <c r="H58" s="1">
        <f>IFERROR(__xludf.DUMMYFUNCTION("""COMPUTED_VALUE"""),105.49)</f>
        <v>105.49</v>
      </c>
      <c r="J58" s="2">
        <f>IFERROR(__xludf.DUMMYFUNCTION("""COMPUTED_VALUE"""),45373.66666666667)</f>
        <v>45373.66667</v>
      </c>
      <c r="K58" s="1">
        <f>IFERROR(__xludf.DUMMYFUNCTION("""COMPUTED_VALUE"""),107.27)</f>
        <v>107.27</v>
      </c>
      <c r="M58" s="2">
        <f>IFERROR(__xludf.DUMMYFUNCTION("""COMPUTED_VALUE"""),45373.66666666667)</f>
        <v>45373.66667</v>
      </c>
      <c r="N58" s="1">
        <f>IFERROR(__xludf.DUMMYFUNCTION("""COMPUTED_VALUE"""),4331250.0)</f>
        <v>4331250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IFERROR(__xludf.DUMMYFUNCTION("""COMPUTED_VALUE"""),107.88)</f>
        <v>107.88</v>
      </c>
      <c r="D59" s="2">
        <f>IFERROR(__xludf.DUMMYFUNCTION("""COMPUTED_VALUE"""),45376.66666666667)</f>
        <v>45376.66667</v>
      </c>
      <c r="E59" s="1">
        <f>IFERROR(__xludf.DUMMYFUNCTION("""COMPUTED_VALUE"""),110.29)</f>
        <v>110.29</v>
      </c>
      <c r="G59" s="2">
        <f>IFERROR(__xludf.DUMMYFUNCTION("""COMPUTED_VALUE"""),45376.66666666667)</f>
        <v>45376.66667</v>
      </c>
      <c r="H59" s="1">
        <f>IFERROR(__xludf.DUMMYFUNCTION("""COMPUTED_VALUE"""),107.88)</f>
        <v>107.88</v>
      </c>
      <c r="J59" s="2">
        <f>IFERROR(__xludf.DUMMYFUNCTION("""COMPUTED_VALUE"""),45376.66666666667)</f>
        <v>45376.66667</v>
      </c>
      <c r="K59" s="1">
        <f>IFERROR(__xludf.DUMMYFUNCTION("""COMPUTED_VALUE"""),108.84)</f>
        <v>108.84</v>
      </c>
      <c r="M59" s="2">
        <f>IFERROR(__xludf.DUMMYFUNCTION("""COMPUTED_VALUE"""),45376.66666666667)</f>
        <v>45376.66667</v>
      </c>
      <c r="N59" s="1">
        <f>IFERROR(__xludf.DUMMYFUNCTION("""COMPUTED_VALUE"""),4742977.0)</f>
        <v>4742977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IFERROR(__xludf.DUMMYFUNCTION("""COMPUTED_VALUE"""),110.41)</f>
        <v>110.41</v>
      </c>
      <c r="D60" s="2">
        <f>IFERROR(__xludf.DUMMYFUNCTION("""COMPUTED_VALUE"""),45377.66666666667)</f>
        <v>45377.66667</v>
      </c>
      <c r="E60" s="1">
        <f>IFERROR(__xludf.DUMMYFUNCTION("""COMPUTED_VALUE"""),110.41)</f>
        <v>110.41</v>
      </c>
      <c r="G60" s="2">
        <f>IFERROR(__xludf.DUMMYFUNCTION("""COMPUTED_VALUE"""),45377.66666666667)</f>
        <v>45377.66667</v>
      </c>
      <c r="H60" s="1">
        <f>IFERROR(__xludf.DUMMYFUNCTION("""COMPUTED_VALUE"""),106.74)</f>
        <v>106.74</v>
      </c>
      <c r="J60" s="2">
        <f>IFERROR(__xludf.DUMMYFUNCTION("""COMPUTED_VALUE"""),45377.66666666667)</f>
        <v>45377.66667</v>
      </c>
      <c r="K60" s="1">
        <f>IFERROR(__xludf.DUMMYFUNCTION("""COMPUTED_VALUE"""),107.88)</f>
        <v>107.88</v>
      </c>
      <c r="M60" s="2">
        <f>IFERROR(__xludf.DUMMYFUNCTION("""COMPUTED_VALUE"""),45377.66666666667)</f>
        <v>45377.66667</v>
      </c>
      <c r="N60" s="1">
        <f>IFERROR(__xludf.DUMMYFUNCTION("""COMPUTED_VALUE"""),3764892.0)</f>
        <v>3764892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IFERROR(__xludf.DUMMYFUNCTION("""COMPUTED_VALUE"""),108.39)</f>
        <v>108.39</v>
      </c>
      <c r="D61" s="2">
        <f>IFERROR(__xludf.DUMMYFUNCTION("""COMPUTED_VALUE"""),45378.66666666667)</f>
        <v>45378.66667</v>
      </c>
      <c r="E61" s="1">
        <f>IFERROR(__xludf.DUMMYFUNCTION("""COMPUTED_VALUE"""),113.52)</f>
        <v>113.52</v>
      </c>
      <c r="G61" s="2">
        <f>IFERROR(__xludf.DUMMYFUNCTION("""COMPUTED_VALUE"""),45378.66666666667)</f>
        <v>45378.66667</v>
      </c>
      <c r="H61" s="1">
        <f>IFERROR(__xludf.DUMMYFUNCTION("""COMPUTED_VALUE"""),108.22)</f>
        <v>108.22</v>
      </c>
      <c r="J61" s="2">
        <f>IFERROR(__xludf.DUMMYFUNCTION("""COMPUTED_VALUE"""),45378.66666666667)</f>
        <v>45378.66667</v>
      </c>
      <c r="K61" s="1">
        <f>IFERROR(__xludf.DUMMYFUNCTION("""COMPUTED_VALUE"""),113.45)</f>
        <v>113.45</v>
      </c>
      <c r="M61" s="2">
        <f>IFERROR(__xludf.DUMMYFUNCTION("""COMPUTED_VALUE"""),45378.66666666667)</f>
        <v>45378.66667</v>
      </c>
      <c r="N61" s="1">
        <f>IFERROR(__xludf.DUMMYFUNCTION("""COMPUTED_VALUE"""),6429261.0)</f>
        <v>6429261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IFERROR(__xludf.DUMMYFUNCTION("""COMPUTED_VALUE"""),113.45)</f>
        <v>113.45</v>
      </c>
      <c r="D62" s="2">
        <f>IFERROR(__xludf.DUMMYFUNCTION("""COMPUTED_VALUE"""),45379.66666666667)</f>
        <v>45379.66667</v>
      </c>
      <c r="E62" s="1">
        <f>IFERROR(__xludf.DUMMYFUNCTION("""COMPUTED_VALUE"""),115.97)</f>
        <v>115.97</v>
      </c>
      <c r="G62" s="2">
        <f>IFERROR(__xludf.DUMMYFUNCTION("""COMPUTED_VALUE"""),45379.66666666667)</f>
        <v>45379.66667</v>
      </c>
      <c r="H62" s="1">
        <f>IFERROR(__xludf.DUMMYFUNCTION("""COMPUTED_VALUE"""),113.45)</f>
        <v>113.45</v>
      </c>
      <c r="J62" s="2">
        <f>IFERROR(__xludf.DUMMYFUNCTION("""COMPUTED_VALUE"""),45379.66666666667)</f>
        <v>45379.66667</v>
      </c>
      <c r="K62" s="1">
        <f>IFERROR(__xludf.DUMMYFUNCTION("""COMPUTED_VALUE"""),115.43)</f>
        <v>115.43</v>
      </c>
      <c r="M62" s="2">
        <f>IFERROR(__xludf.DUMMYFUNCTION("""COMPUTED_VALUE"""),45379.66666666667)</f>
        <v>45379.66667</v>
      </c>
      <c r="N62" s="1">
        <f>IFERROR(__xludf.DUMMYFUNCTION("""COMPUTED_VALUE"""),6144576.0)</f>
        <v>6144576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IFERROR(__xludf.DUMMYFUNCTION("""COMPUTED_VALUE"""),115.43)</f>
        <v>115.43</v>
      </c>
      <c r="D63" s="2">
        <f>IFERROR(__xludf.DUMMYFUNCTION("""COMPUTED_VALUE"""),45383.66666666667)</f>
        <v>45383.66667</v>
      </c>
      <c r="E63" s="1">
        <f>IFERROR(__xludf.DUMMYFUNCTION("""COMPUTED_VALUE"""),117.28)</f>
        <v>117.28</v>
      </c>
      <c r="G63" s="2">
        <f>IFERROR(__xludf.DUMMYFUNCTION("""COMPUTED_VALUE"""),45383.66666666667)</f>
        <v>45383.66667</v>
      </c>
      <c r="H63" s="1">
        <f>IFERROR(__xludf.DUMMYFUNCTION("""COMPUTED_VALUE"""),114.54)</f>
        <v>114.54</v>
      </c>
      <c r="J63" s="2">
        <f>IFERROR(__xludf.DUMMYFUNCTION("""COMPUTED_VALUE"""),45383.66666666667)</f>
        <v>45383.66667</v>
      </c>
      <c r="K63" s="1">
        <f>IFERROR(__xludf.DUMMYFUNCTION("""COMPUTED_VALUE"""),116.22)</f>
        <v>116.22</v>
      </c>
      <c r="M63" s="2">
        <f>IFERROR(__xludf.DUMMYFUNCTION("""COMPUTED_VALUE"""),45383.66666666667)</f>
        <v>45383.66667</v>
      </c>
      <c r="N63" s="1">
        <f>IFERROR(__xludf.DUMMYFUNCTION("""COMPUTED_VALUE"""),4436116.0)</f>
        <v>4436116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IFERROR(__xludf.DUMMYFUNCTION("""COMPUTED_VALUE"""),116.22)</f>
        <v>116.22</v>
      </c>
      <c r="D64" s="2">
        <f>IFERROR(__xludf.DUMMYFUNCTION("""COMPUTED_VALUE"""),45384.66666666667)</f>
        <v>45384.66667</v>
      </c>
      <c r="E64" s="1">
        <f>IFERROR(__xludf.DUMMYFUNCTION("""COMPUTED_VALUE"""),122.09)</f>
        <v>122.09</v>
      </c>
      <c r="G64" s="2">
        <f>IFERROR(__xludf.DUMMYFUNCTION("""COMPUTED_VALUE"""),45384.66666666667)</f>
        <v>45384.66667</v>
      </c>
      <c r="H64" s="1">
        <f>IFERROR(__xludf.DUMMYFUNCTION("""COMPUTED_VALUE"""),115.53)</f>
        <v>115.53</v>
      </c>
      <c r="J64" s="2">
        <f>IFERROR(__xludf.DUMMYFUNCTION("""COMPUTED_VALUE"""),45384.66666666667)</f>
        <v>45384.66667</v>
      </c>
      <c r="K64" s="1">
        <f>IFERROR(__xludf.DUMMYFUNCTION("""COMPUTED_VALUE"""),121.75)</f>
        <v>121.75</v>
      </c>
      <c r="M64" s="2">
        <f>IFERROR(__xludf.DUMMYFUNCTION("""COMPUTED_VALUE"""),45384.66666666667)</f>
        <v>45384.66667</v>
      </c>
      <c r="N64" s="1">
        <f>IFERROR(__xludf.DUMMYFUNCTION("""COMPUTED_VALUE"""),8177478.0)</f>
        <v>8177478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IFERROR(__xludf.DUMMYFUNCTION("""COMPUTED_VALUE"""),122.64)</f>
        <v>122.64</v>
      </c>
      <c r="D65" s="2">
        <f>IFERROR(__xludf.DUMMYFUNCTION("""COMPUTED_VALUE"""),45385.66666666667)</f>
        <v>45385.66667</v>
      </c>
      <c r="E65" s="1">
        <f>IFERROR(__xludf.DUMMYFUNCTION("""COMPUTED_VALUE"""),128.24)</f>
        <v>128.24</v>
      </c>
      <c r="G65" s="2">
        <f>IFERROR(__xludf.DUMMYFUNCTION("""COMPUTED_VALUE"""),45385.66666666667)</f>
        <v>45385.66667</v>
      </c>
      <c r="H65" s="1">
        <f>IFERROR(__xludf.DUMMYFUNCTION("""COMPUTED_VALUE"""),122.64)</f>
        <v>122.64</v>
      </c>
      <c r="J65" s="2">
        <f>IFERROR(__xludf.DUMMYFUNCTION("""COMPUTED_VALUE"""),45385.66666666667)</f>
        <v>45385.66667</v>
      </c>
      <c r="K65" s="1">
        <f>IFERROR(__xludf.DUMMYFUNCTION("""COMPUTED_VALUE"""),127.01)</f>
        <v>127.01</v>
      </c>
      <c r="M65" s="2">
        <f>IFERROR(__xludf.DUMMYFUNCTION("""COMPUTED_VALUE"""),45385.66666666667)</f>
        <v>45385.66667</v>
      </c>
      <c r="N65" s="1">
        <f>IFERROR(__xludf.DUMMYFUNCTION("""COMPUTED_VALUE"""),1.1098418E7)</f>
        <v>11098418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IFERROR(__xludf.DUMMYFUNCTION("""COMPUTED_VALUE"""),127.01)</f>
        <v>127.01</v>
      </c>
      <c r="D66" s="2">
        <f>IFERROR(__xludf.DUMMYFUNCTION("""COMPUTED_VALUE"""),45386.66666666667)</f>
        <v>45386.66667</v>
      </c>
      <c r="E66" s="1">
        <f>IFERROR(__xludf.DUMMYFUNCTION("""COMPUTED_VALUE"""),128.62)</f>
        <v>128.62</v>
      </c>
      <c r="G66" s="2">
        <f>IFERROR(__xludf.DUMMYFUNCTION("""COMPUTED_VALUE"""),45386.66666666667)</f>
        <v>45386.66667</v>
      </c>
      <c r="H66" s="1">
        <f>IFERROR(__xludf.DUMMYFUNCTION("""COMPUTED_VALUE"""),122.41)</f>
        <v>122.41</v>
      </c>
      <c r="J66" s="2">
        <f>IFERROR(__xludf.DUMMYFUNCTION("""COMPUTED_VALUE"""),45386.66666666667)</f>
        <v>45386.66667</v>
      </c>
      <c r="K66" s="1">
        <f>IFERROR(__xludf.DUMMYFUNCTION("""COMPUTED_VALUE"""),122.81)</f>
        <v>122.81</v>
      </c>
      <c r="M66" s="2">
        <f>IFERROR(__xludf.DUMMYFUNCTION("""COMPUTED_VALUE"""),45386.66666666667)</f>
        <v>45386.66667</v>
      </c>
      <c r="N66" s="1">
        <f>IFERROR(__xludf.DUMMYFUNCTION("""COMPUTED_VALUE"""),8953152.0)</f>
        <v>8953152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IFERROR(__xludf.DUMMYFUNCTION("""COMPUTED_VALUE"""),122.22)</f>
        <v>122.22</v>
      </c>
      <c r="D67" s="2">
        <f>IFERROR(__xludf.DUMMYFUNCTION("""COMPUTED_VALUE"""),45387.66666666667)</f>
        <v>45387.66667</v>
      </c>
      <c r="E67" s="1">
        <f>IFERROR(__xludf.DUMMYFUNCTION("""COMPUTED_VALUE"""),125.42)</f>
        <v>125.42</v>
      </c>
      <c r="G67" s="2">
        <f>IFERROR(__xludf.DUMMYFUNCTION("""COMPUTED_VALUE"""),45387.66666666667)</f>
        <v>45387.66667</v>
      </c>
      <c r="H67" s="1">
        <f>IFERROR(__xludf.DUMMYFUNCTION("""COMPUTED_VALUE"""),121.77)</f>
        <v>121.77</v>
      </c>
      <c r="J67" s="2">
        <f>IFERROR(__xludf.DUMMYFUNCTION("""COMPUTED_VALUE"""),45387.66666666667)</f>
        <v>45387.66667</v>
      </c>
      <c r="K67" s="1">
        <f>IFERROR(__xludf.DUMMYFUNCTION("""COMPUTED_VALUE"""),124.66)</f>
        <v>124.66</v>
      </c>
      <c r="M67" s="2">
        <f>IFERROR(__xludf.DUMMYFUNCTION("""COMPUTED_VALUE"""),45387.66666666667)</f>
        <v>45387.66667</v>
      </c>
      <c r="N67" s="1">
        <f>IFERROR(__xludf.DUMMYFUNCTION("""COMPUTED_VALUE"""),4505973.0)</f>
        <v>4505973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IFERROR(__xludf.DUMMYFUNCTION("""COMPUTED_VALUE"""),126.09)</f>
        <v>126.09</v>
      </c>
      <c r="D68" s="2">
        <f>IFERROR(__xludf.DUMMYFUNCTION("""COMPUTED_VALUE"""),45390.66666666667)</f>
        <v>45390.66667</v>
      </c>
      <c r="E68" s="1">
        <f>IFERROR(__xludf.DUMMYFUNCTION("""COMPUTED_VALUE"""),126.73)</f>
        <v>126.73</v>
      </c>
      <c r="G68" s="2">
        <f>IFERROR(__xludf.DUMMYFUNCTION("""COMPUTED_VALUE"""),45390.66666666667)</f>
        <v>45390.66667</v>
      </c>
      <c r="H68" s="1">
        <f>IFERROR(__xludf.DUMMYFUNCTION("""COMPUTED_VALUE"""),123.73)</f>
        <v>123.73</v>
      </c>
      <c r="J68" s="2">
        <f>IFERROR(__xludf.DUMMYFUNCTION("""COMPUTED_VALUE"""),45390.66666666667)</f>
        <v>45390.66667</v>
      </c>
      <c r="K68" s="1">
        <f>IFERROR(__xludf.DUMMYFUNCTION("""COMPUTED_VALUE"""),124.14)</f>
        <v>124.14</v>
      </c>
      <c r="M68" s="2">
        <f>IFERROR(__xludf.DUMMYFUNCTION("""COMPUTED_VALUE"""),45390.66666666667)</f>
        <v>45390.66667</v>
      </c>
      <c r="N68" s="1">
        <f>IFERROR(__xludf.DUMMYFUNCTION("""COMPUTED_VALUE"""),4689668.0)</f>
        <v>4689668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IFERROR(__xludf.DUMMYFUNCTION("""COMPUTED_VALUE"""),124.14)</f>
        <v>124.14</v>
      </c>
      <c r="D69" s="2">
        <f>IFERROR(__xludf.DUMMYFUNCTION("""COMPUTED_VALUE"""),45391.66666666667)</f>
        <v>45391.66667</v>
      </c>
      <c r="E69" s="1">
        <f>IFERROR(__xludf.DUMMYFUNCTION("""COMPUTED_VALUE"""),127.94)</f>
        <v>127.94</v>
      </c>
      <c r="G69" s="2">
        <f>IFERROR(__xludf.DUMMYFUNCTION("""COMPUTED_VALUE"""),45391.66666666667)</f>
        <v>45391.66667</v>
      </c>
      <c r="H69" s="1">
        <f>IFERROR(__xludf.DUMMYFUNCTION("""COMPUTED_VALUE"""),123.94)</f>
        <v>123.94</v>
      </c>
      <c r="J69" s="2">
        <f>IFERROR(__xludf.DUMMYFUNCTION("""COMPUTED_VALUE"""),45391.66666666667)</f>
        <v>45391.66667</v>
      </c>
      <c r="K69" s="1">
        <f>IFERROR(__xludf.DUMMYFUNCTION("""COMPUTED_VALUE"""),125.78)</f>
        <v>125.78</v>
      </c>
      <c r="M69" s="2">
        <f>IFERROR(__xludf.DUMMYFUNCTION("""COMPUTED_VALUE"""),45391.66666666667)</f>
        <v>45391.66667</v>
      </c>
      <c r="N69" s="1">
        <f>IFERROR(__xludf.DUMMYFUNCTION("""COMPUTED_VALUE"""),4737187.0)</f>
        <v>4737187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IFERROR(__xludf.DUMMYFUNCTION("""COMPUTED_VALUE"""),121.99)</f>
        <v>121.99</v>
      </c>
      <c r="D70" s="2">
        <f>IFERROR(__xludf.DUMMYFUNCTION("""COMPUTED_VALUE"""),45392.66666666667)</f>
        <v>45392.66667</v>
      </c>
      <c r="E70" s="1">
        <f>IFERROR(__xludf.DUMMYFUNCTION("""COMPUTED_VALUE"""),125.23)</f>
        <v>125.23</v>
      </c>
      <c r="G70" s="2">
        <f>IFERROR(__xludf.DUMMYFUNCTION("""COMPUTED_VALUE"""),45392.66666666667)</f>
        <v>45392.66667</v>
      </c>
      <c r="H70" s="1">
        <f>IFERROR(__xludf.DUMMYFUNCTION("""COMPUTED_VALUE"""),120.62)</f>
        <v>120.62</v>
      </c>
      <c r="J70" s="2">
        <f>IFERROR(__xludf.DUMMYFUNCTION("""COMPUTED_VALUE"""),45392.66666666667)</f>
        <v>45392.66667</v>
      </c>
      <c r="K70" s="1">
        <f>IFERROR(__xludf.DUMMYFUNCTION("""COMPUTED_VALUE"""),123.63)</f>
        <v>123.63</v>
      </c>
      <c r="M70" s="2">
        <f>IFERROR(__xludf.DUMMYFUNCTION("""COMPUTED_VALUE"""),45392.66666666667)</f>
        <v>45392.66667</v>
      </c>
      <c r="N70" s="1">
        <f>IFERROR(__xludf.DUMMYFUNCTION("""COMPUTED_VALUE"""),5432954.0)</f>
        <v>5432954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IFERROR(__xludf.DUMMYFUNCTION("""COMPUTED_VALUE"""),123.63)</f>
        <v>123.63</v>
      </c>
      <c r="D71" s="2">
        <f>IFERROR(__xludf.DUMMYFUNCTION("""COMPUTED_VALUE"""),45393.66666666667)</f>
        <v>45393.66667</v>
      </c>
      <c r="E71" s="1">
        <f>IFERROR(__xludf.DUMMYFUNCTION("""COMPUTED_VALUE"""),125.31)</f>
        <v>125.31</v>
      </c>
      <c r="G71" s="2">
        <f>IFERROR(__xludf.DUMMYFUNCTION("""COMPUTED_VALUE"""),45393.66666666667)</f>
        <v>45393.66667</v>
      </c>
      <c r="H71" s="1">
        <f>IFERROR(__xludf.DUMMYFUNCTION("""COMPUTED_VALUE"""),122.16)</f>
        <v>122.16</v>
      </c>
      <c r="J71" s="2">
        <f>IFERROR(__xludf.DUMMYFUNCTION("""COMPUTED_VALUE"""),45393.66666666667)</f>
        <v>45393.66667</v>
      </c>
      <c r="K71" s="1">
        <f>IFERROR(__xludf.DUMMYFUNCTION("""COMPUTED_VALUE"""),123.77)</f>
        <v>123.77</v>
      </c>
      <c r="M71" s="2">
        <f>IFERROR(__xludf.DUMMYFUNCTION("""COMPUTED_VALUE"""),45393.66666666667)</f>
        <v>45393.66667</v>
      </c>
      <c r="N71" s="1">
        <f>IFERROR(__xludf.DUMMYFUNCTION("""COMPUTED_VALUE"""),4240998.0)</f>
        <v>4240998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IFERROR(__xludf.DUMMYFUNCTION("""COMPUTED_VALUE"""),128.0)</f>
        <v>128</v>
      </c>
      <c r="D72" s="2">
        <f>IFERROR(__xludf.DUMMYFUNCTION("""COMPUTED_VALUE"""),45394.66666666667)</f>
        <v>45394.66667</v>
      </c>
      <c r="E72" s="1">
        <f>IFERROR(__xludf.DUMMYFUNCTION("""COMPUTED_VALUE"""),129.78)</f>
        <v>129.78</v>
      </c>
      <c r="G72" s="2">
        <f>IFERROR(__xludf.DUMMYFUNCTION("""COMPUTED_VALUE"""),45394.66666666667)</f>
        <v>45394.66667</v>
      </c>
      <c r="H72" s="1">
        <f>IFERROR(__xludf.DUMMYFUNCTION("""COMPUTED_VALUE"""),119.57)</f>
        <v>119.57</v>
      </c>
      <c r="J72" s="2">
        <f>IFERROR(__xludf.DUMMYFUNCTION("""COMPUTED_VALUE"""),45394.66666666667)</f>
        <v>45394.66667</v>
      </c>
      <c r="K72" s="1">
        <f>IFERROR(__xludf.DUMMYFUNCTION("""COMPUTED_VALUE"""),120.25)</f>
        <v>120.25</v>
      </c>
      <c r="M72" s="2">
        <f>IFERROR(__xludf.DUMMYFUNCTION("""COMPUTED_VALUE"""),45394.66666666667)</f>
        <v>45394.66667</v>
      </c>
      <c r="N72" s="1">
        <f>IFERROR(__xludf.DUMMYFUNCTION("""COMPUTED_VALUE"""),7395195.0)</f>
        <v>7395195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IFERROR(__xludf.DUMMYFUNCTION("""COMPUTED_VALUE"""),126.02)</f>
        <v>126.02</v>
      </c>
      <c r="D73" s="2">
        <f>IFERROR(__xludf.DUMMYFUNCTION("""COMPUTED_VALUE"""),45397.66666666667)</f>
        <v>45397.66667</v>
      </c>
      <c r="E73" s="1">
        <f>IFERROR(__xludf.DUMMYFUNCTION("""COMPUTED_VALUE"""),128.41)</f>
        <v>128.41</v>
      </c>
      <c r="G73" s="2">
        <f>IFERROR(__xludf.DUMMYFUNCTION("""COMPUTED_VALUE"""),45397.66666666667)</f>
        <v>45397.66667</v>
      </c>
      <c r="H73" s="1">
        <f>IFERROR(__xludf.DUMMYFUNCTION("""COMPUTED_VALUE"""),124.57)</f>
        <v>124.57</v>
      </c>
      <c r="J73" s="2">
        <f>IFERROR(__xludf.DUMMYFUNCTION("""COMPUTED_VALUE"""),45397.66666666667)</f>
        <v>45397.66667</v>
      </c>
      <c r="K73" s="1">
        <f>IFERROR(__xludf.DUMMYFUNCTION("""COMPUTED_VALUE"""),124.93)</f>
        <v>124.93</v>
      </c>
      <c r="M73" s="2">
        <f>IFERROR(__xludf.DUMMYFUNCTION("""COMPUTED_VALUE"""),45397.66666666667)</f>
        <v>45397.66667</v>
      </c>
      <c r="N73" s="1">
        <f>IFERROR(__xludf.DUMMYFUNCTION("""COMPUTED_VALUE"""),9910601.0)</f>
        <v>9910601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IFERROR(__xludf.DUMMYFUNCTION("""COMPUTED_VALUE"""),124.93)</f>
        <v>124.93</v>
      </c>
      <c r="D74" s="2">
        <f>IFERROR(__xludf.DUMMYFUNCTION("""COMPUTED_VALUE"""),45398.66666666667)</f>
        <v>45398.66667</v>
      </c>
      <c r="E74" s="1">
        <f>IFERROR(__xludf.DUMMYFUNCTION("""COMPUTED_VALUE"""),124.93)</f>
        <v>124.93</v>
      </c>
      <c r="G74" s="2">
        <f>IFERROR(__xludf.DUMMYFUNCTION("""COMPUTED_VALUE"""),45398.66666666667)</f>
        <v>45398.66667</v>
      </c>
      <c r="H74" s="1">
        <f>IFERROR(__xludf.DUMMYFUNCTION("""COMPUTED_VALUE"""),120.0)</f>
        <v>120</v>
      </c>
      <c r="J74" s="2">
        <f>IFERROR(__xludf.DUMMYFUNCTION("""COMPUTED_VALUE"""),45398.66666666667)</f>
        <v>45398.66667</v>
      </c>
      <c r="K74" s="1">
        <f>IFERROR(__xludf.DUMMYFUNCTION("""COMPUTED_VALUE"""),123.29)</f>
        <v>123.29</v>
      </c>
      <c r="M74" s="2">
        <f>IFERROR(__xludf.DUMMYFUNCTION("""COMPUTED_VALUE"""),45398.66666666667)</f>
        <v>45398.66667</v>
      </c>
      <c r="N74" s="1">
        <f>IFERROR(__xludf.DUMMYFUNCTION("""COMPUTED_VALUE"""),7122409.0)</f>
        <v>7122409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IFERROR(__xludf.DUMMYFUNCTION("""COMPUTED_VALUE"""),123.29)</f>
        <v>123.29</v>
      </c>
      <c r="D75" s="2">
        <f>IFERROR(__xludf.DUMMYFUNCTION("""COMPUTED_VALUE"""),45399.66666666667)</f>
        <v>45399.66667</v>
      </c>
      <c r="E75" s="1">
        <f>IFERROR(__xludf.DUMMYFUNCTION("""COMPUTED_VALUE"""),128.0)</f>
        <v>128</v>
      </c>
      <c r="G75" s="2">
        <f>IFERROR(__xludf.DUMMYFUNCTION("""COMPUTED_VALUE"""),45399.66666666667)</f>
        <v>45399.66667</v>
      </c>
      <c r="H75" s="1">
        <f>IFERROR(__xludf.DUMMYFUNCTION("""COMPUTED_VALUE"""),120.3)</f>
        <v>120.3</v>
      </c>
      <c r="J75" s="2">
        <f>IFERROR(__xludf.DUMMYFUNCTION("""COMPUTED_VALUE"""),45399.66666666667)</f>
        <v>45399.66667</v>
      </c>
      <c r="K75" s="1">
        <f>IFERROR(__xludf.DUMMYFUNCTION("""COMPUTED_VALUE"""),121.44)</f>
        <v>121.44</v>
      </c>
      <c r="M75" s="2">
        <f>IFERROR(__xludf.DUMMYFUNCTION("""COMPUTED_VALUE"""),45399.66666666667)</f>
        <v>45399.66667</v>
      </c>
      <c r="N75" s="1">
        <f>IFERROR(__xludf.DUMMYFUNCTION("""COMPUTED_VALUE"""),1.2582676E7)</f>
        <v>12582676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IFERROR(__xludf.DUMMYFUNCTION("""COMPUTED_VALUE"""),121.44)</f>
        <v>121.44</v>
      </c>
      <c r="D76" s="2">
        <f>IFERROR(__xludf.DUMMYFUNCTION("""COMPUTED_VALUE"""),45400.66666666667)</f>
        <v>45400.66667</v>
      </c>
      <c r="E76" s="1">
        <f>IFERROR(__xludf.DUMMYFUNCTION("""COMPUTED_VALUE"""),124.07)</f>
        <v>124.07</v>
      </c>
      <c r="G76" s="2">
        <f>IFERROR(__xludf.DUMMYFUNCTION("""COMPUTED_VALUE"""),45400.66666666667)</f>
        <v>45400.66667</v>
      </c>
      <c r="H76" s="1">
        <f>IFERROR(__xludf.DUMMYFUNCTION("""COMPUTED_VALUE"""),115.77)</f>
        <v>115.77</v>
      </c>
      <c r="J76" s="2">
        <f>IFERROR(__xludf.DUMMYFUNCTION("""COMPUTED_VALUE"""),45400.66666666667)</f>
        <v>45400.66667</v>
      </c>
      <c r="K76" s="1">
        <f>IFERROR(__xludf.DUMMYFUNCTION("""COMPUTED_VALUE"""),121.17)</f>
        <v>121.17</v>
      </c>
      <c r="M76" s="2">
        <f>IFERROR(__xludf.DUMMYFUNCTION("""COMPUTED_VALUE"""),45400.66666666667)</f>
        <v>45400.66667</v>
      </c>
      <c r="N76" s="1">
        <f>IFERROR(__xludf.DUMMYFUNCTION("""COMPUTED_VALUE"""),1.1602799E7)</f>
        <v>11602799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IFERROR(__xludf.DUMMYFUNCTION("""COMPUTED_VALUE"""),120.15)</f>
        <v>120.15</v>
      </c>
      <c r="D77" s="2">
        <f>IFERROR(__xludf.DUMMYFUNCTION("""COMPUTED_VALUE"""),45401.66666666667)</f>
        <v>45401.66667</v>
      </c>
      <c r="E77" s="1">
        <f>IFERROR(__xludf.DUMMYFUNCTION("""COMPUTED_VALUE"""),124.48)</f>
        <v>124.48</v>
      </c>
      <c r="G77" s="2">
        <f>IFERROR(__xludf.DUMMYFUNCTION("""COMPUTED_VALUE"""),45401.66666666667)</f>
        <v>45401.66667</v>
      </c>
      <c r="H77" s="1">
        <f>IFERROR(__xludf.DUMMYFUNCTION("""COMPUTED_VALUE"""),120.15)</f>
        <v>120.15</v>
      </c>
      <c r="J77" s="2">
        <f>IFERROR(__xludf.DUMMYFUNCTION("""COMPUTED_VALUE"""),45401.66666666667)</f>
        <v>45401.66667</v>
      </c>
      <c r="K77" s="1">
        <f>IFERROR(__xludf.DUMMYFUNCTION("""COMPUTED_VALUE"""),121.38)</f>
        <v>121.38</v>
      </c>
      <c r="M77" s="2">
        <f>IFERROR(__xludf.DUMMYFUNCTION("""COMPUTED_VALUE"""),45401.66666666667)</f>
        <v>45401.66667</v>
      </c>
      <c r="N77" s="1">
        <f>IFERROR(__xludf.DUMMYFUNCTION("""COMPUTED_VALUE"""),8014793.0)</f>
        <v>8014793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IFERROR(__xludf.DUMMYFUNCTION("""COMPUTED_VALUE"""),121.38)</f>
        <v>121.38</v>
      </c>
      <c r="D78" s="2">
        <f>IFERROR(__xludf.DUMMYFUNCTION("""COMPUTED_VALUE"""),45404.66666666667)</f>
        <v>45404.66667</v>
      </c>
      <c r="E78" s="1">
        <f>IFERROR(__xludf.DUMMYFUNCTION("""COMPUTED_VALUE"""),125.13)</f>
        <v>125.13</v>
      </c>
      <c r="G78" s="2">
        <f>IFERROR(__xludf.DUMMYFUNCTION("""COMPUTED_VALUE"""),45404.66666666667)</f>
        <v>45404.66667</v>
      </c>
      <c r="H78" s="1">
        <f>IFERROR(__xludf.DUMMYFUNCTION("""COMPUTED_VALUE"""),120.45)</f>
        <v>120.45</v>
      </c>
      <c r="J78" s="2">
        <f>IFERROR(__xludf.DUMMYFUNCTION("""COMPUTED_VALUE"""),45404.66666666667)</f>
        <v>45404.66667</v>
      </c>
      <c r="K78" s="1">
        <f>IFERROR(__xludf.DUMMYFUNCTION("""COMPUTED_VALUE"""),124.18)</f>
        <v>124.18</v>
      </c>
      <c r="M78" s="2">
        <f>IFERROR(__xludf.DUMMYFUNCTION("""COMPUTED_VALUE"""),45404.66666666667)</f>
        <v>45404.66667</v>
      </c>
      <c r="N78" s="1">
        <f>IFERROR(__xludf.DUMMYFUNCTION("""COMPUTED_VALUE"""),7835860.0)</f>
        <v>7835860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IFERROR(__xludf.DUMMYFUNCTION("""COMPUTED_VALUE"""),124.18)</f>
        <v>124.18</v>
      </c>
      <c r="D79" s="2">
        <f>IFERROR(__xludf.DUMMYFUNCTION("""COMPUTED_VALUE"""),45405.66666666667)</f>
        <v>45405.66667</v>
      </c>
      <c r="E79" s="1">
        <f>IFERROR(__xludf.DUMMYFUNCTION("""COMPUTED_VALUE"""),124.33)</f>
        <v>124.33</v>
      </c>
      <c r="G79" s="2">
        <f>IFERROR(__xludf.DUMMYFUNCTION("""COMPUTED_VALUE"""),45405.66666666667)</f>
        <v>45405.66667</v>
      </c>
      <c r="H79" s="1">
        <f>IFERROR(__xludf.DUMMYFUNCTION("""COMPUTED_VALUE"""),118.54)</f>
        <v>118.54</v>
      </c>
      <c r="J79" s="2">
        <f>IFERROR(__xludf.DUMMYFUNCTION("""COMPUTED_VALUE"""),45405.66666666667)</f>
        <v>45405.66667</v>
      </c>
      <c r="K79" s="1">
        <f>IFERROR(__xludf.DUMMYFUNCTION("""COMPUTED_VALUE"""),123.19)</f>
        <v>123.19</v>
      </c>
      <c r="M79" s="2">
        <f>IFERROR(__xludf.DUMMYFUNCTION("""COMPUTED_VALUE"""),45405.66666666667)</f>
        <v>45405.66667</v>
      </c>
      <c r="N79" s="1">
        <f>IFERROR(__xludf.DUMMYFUNCTION("""COMPUTED_VALUE"""),7563080.0)</f>
        <v>7563080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IFERROR(__xludf.DUMMYFUNCTION("""COMPUTED_VALUE"""),122.96)</f>
        <v>122.96</v>
      </c>
      <c r="D80" s="2">
        <f>IFERROR(__xludf.DUMMYFUNCTION("""COMPUTED_VALUE"""),45406.66666666667)</f>
        <v>45406.66667</v>
      </c>
      <c r="E80" s="1">
        <f>IFERROR(__xludf.DUMMYFUNCTION("""COMPUTED_VALUE"""),124.86)</f>
        <v>124.86</v>
      </c>
      <c r="G80" s="2">
        <f>IFERROR(__xludf.DUMMYFUNCTION("""COMPUTED_VALUE"""),45406.66666666667)</f>
        <v>45406.66667</v>
      </c>
      <c r="H80" s="1">
        <f>IFERROR(__xludf.DUMMYFUNCTION("""COMPUTED_VALUE"""),122.1)</f>
        <v>122.1</v>
      </c>
      <c r="J80" s="2">
        <f>IFERROR(__xludf.DUMMYFUNCTION("""COMPUTED_VALUE"""),45406.66666666667)</f>
        <v>45406.66667</v>
      </c>
      <c r="K80" s="1">
        <f>IFERROR(__xludf.DUMMYFUNCTION("""COMPUTED_VALUE"""),123.26)</f>
        <v>123.26</v>
      </c>
      <c r="M80" s="2">
        <f>IFERROR(__xludf.DUMMYFUNCTION("""COMPUTED_VALUE"""),45406.66666666667)</f>
        <v>45406.66667</v>
      </c>
      <c r="N80" s="1">
        <f>IFERROR(__xludf.DUMMYFUNCTION("""COMPUTED_VALUE"""),5698865.0)</f>
        <v>5698865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IFERROR(__xludf.DUMMYFUNCTION("""COMPUTED_VALUE"""),122.5)</f>
        <v>122.5</v>
      </c>
      <c r="D81" s="2">
        <f>IFERROR(__xludf.DUMMYFUNCTION("""COMPUTED_VALUE"""),45407.66666666667)</f>
        <v>45407.66667</v>
      </c>
      <c r="E81" s="1">
        <f>IFERROR(__xludf.DUMMYFUNCTION("""COMPUTED_VALUE"""),123.19)</f>
        <v>123.19</v>
      </c>
      <c r="G81" s="2">
        <f>IFERROR(__xludf.DUMMYFUNCTION("""COMPUTED_VALUE"""),45407.66666666667)</f>
        <v>45407.66667</v>
      </c>
      <c r="H81" s="1">
        <f>IFERROR(__xludf.DUMMYFUNCTION("""COMPUTED_VALUE"""),118.81)</f>
        <v>118.81</v>
      </c>
      <c r="J81" s="2">
        <f>IFERROR(__xludf.DUMMYFUNCTION("""COMPUTED_VALUE"""),45407.66666666667)</f>
        <v>45407.66667</v>
      </c>
      <c r="K81" s="1">
        <f>IFERROR(__xludf.DUMMYFUNCTION("""COMPUTED_VALUE"""),122.78)</f>
        <v>122.78</v>
      </c>
      <c r="M81" s="2">
        <f>IFERROR(__xludf.DUMMYFUNCTION("""COMPUTED_VALUE"""),45407.66666666667)</f>
        <v>45407.66667</v>
      </c>
      <c r="N81" s="1">
        <f>IFERROR(__xludf.DUMMYFUNCTION("""COMPUTED_VALUE"""),4464696.0)</f>
        <v>4464696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IFERROR(__xludf.DUMMYFUNCTION("""COMPUTED_VALUE"""),122.78)</f>
        <v>122.78</v>
      </c>
      <c r="D82" s="2">
        <f>IFERROR(__xludf.DUMMYFUNCTION("""COMPUTED_VALUE"""),45408.66666666667)</f>
        <v>45408.66667</v>
      </c>
      <c r="E82" s="1">
        <f>IFERROR(__xludf.DUMMYFUNCTION("""COMPUTED_VALUE"""),127.63)</f>
        <v>127.63</v>
      </c>
      <c r="G82" s="2">
        <f>IFERROR(__xludf.DUMMYFUNCTION("""COMPUTED_VALUE"""),45408.66666666667)</f>
        <v>45408.66667</v>
      </c>
      <c r="H82" s="1">
        <f>IFERROR(__xludf.DUMMYFUNCTION("""COMPUTED_VALUE"""),122.78)</f>
        <v>122.78</v>
      </c>
      <c r="J82" s="2">
        <f>IFERROR(__xludf.DUMMYFUNCTION("""COMPUTED_VALUE"""),45408.66666666667)</f>
        <v>45408.66667</v>
      </c>
      <c r="K82" s="1">
        <f>IFERROR(__xludf.DUMMYFUNCTION("""COMPUTED_VALUE"""),125.99)</f>
        <v>125.99</v>
      </c>
      <c r="M82" s="2">
        <f>IFERROR(__xludf.DUMMYFUNCTION("""COMPUTED_VALUE"""),45408.66666666667)</f>
        <v>45408.66667</v>
      </c>
      <c r="N82" s="1">
        <f>IFERROR(__xludf.DUMMYFUNCTION("""COMPUTED_VALUE"""),5649328.0)</f>
        <v>5649328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IFERROR(__xludf.DUMMYFUNCTION("""COMPUTED_VALUE"""),126.09)</f>
        <v>126.09</v>
      </c>
      <c r="D83" s="2">
        <f>IFERROR(__xludf.DUMMYFUNCTION("""COMPUTED_VALUE"""),45411.66666666667)</f>
        <v>45411.66667</v>
      </c>
      <c r="E83" s="1">
        <f>IFERROR(__xludf.DUMMYFUNCTION("""COMPUTED_VALUE"""),130.46)</f>
        <v>130.46</v>
      </c>
      <c r="G83" s="2">
        <f>IFERROR(__xludf.DUMMYFUNCTION("""COMPUTED_VALUE"""),45411.66666666667)</f>
        <v>45411.66667</v>
      </c>
      <c r="H83" s="1">
        <f>IFERROR(__xludf.DUMMYFUNCTION("""COMPUTED_VALUE"""),125.23)</f>
        <v>125.23</v>
      </c>
      <c r="J83" s="2">
        <f>IFERROR(__xludf.DUMMYFUNCTION("""COMPUTED_VALUE"""),45411.66666666667)</f>
        <v>45411.66667</v>
      </c>
      <c r="K83" s="1">
        <f>IFERROR(__xludf.DUMMYFUNCTION("""COMPUTED_VALUE"""),128.62)</f>
        <v>128.62</v>
      </c>
      <c r="M83" s="2">
        <f>IFERROR(__xludf.DUMMYFUNCTION("""COMPUTED_VALUE"""),45411.66666666667)</f>
        <v>45411.66667</v>
      </c>
      <c r="N83" s="1">
        <f>IFERROR(__xludf.DUMMYFUNCTION("""COMPUTED_VALUE"""),5737024.0)</f>
        <v>5737024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IFERROR(__xludf.DUMMYFUNCTION("""COMPUTED_VALUE"""),125.0)</f>
        <v>125</v>
      </c>
      <c r="D84" s="2">
        <f>IFERROR(__xludf.DUMMYFUNCTION("""COMPUTED_VALUE"""),45412.66666666667)</f>
        <v>45412.66667</v>
      </c>
      <c r="E84" s="1">
        <f>IFERROR(__xludf.DUMMYFUNCTION("""COMPUTED_VALUE"""),125.97)</f>
        <v>125.97</v>
      </c>
      <c r="G84" s="2">
        <f>IFERROR(__xludf.DUMMYFUNCTION("""COMPUTED_VALUE"""),45412.66666666667)</f>
        <v>45412.66667</v>
      </c>
      <c r="H84" s="1">
        <f>IFERROR(__xludf.DUMMYFUNCTION("""COMPUTED_VALUE"""),119.98)</f>
        <v>119.98</v>
      </c>
      <c r="J84" s="2">
        <f>IFERROR(__xludf.DUMMYFUNCTION("""COMPUTED_VALUE"""),45412.66666666667)</f>
        <v>45412.66667</v>
      </c>
      <c r="K84" s="1">
        <f>IFERROR(__xludf.DUMMYFUNCTION("""COMPUTED_VALUE"""),120.04)</f>
        <v>120.04</v>
      </c>
      <c r="M84" s="2">
        <f>IFERROR(__xludf.DUMMYFUNCTION("""COMPUTED_VALUE"""),45412.66666666667)</f>
        <v>45412.66667</v>
      </c>
      <c r="N84" s="1">
        <f>IFERROR(__xludf.DUMMYFUNCTION("""COMPUTED_VALUE"""),7988443.0)</f>
        <v>7988443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IFERROR(__xludf.DUMMYFUNCTION("""COMPUTED_VALUE"""),120.25)</f>
        <v>120.25</v>
      </c>
      <c r="D85" s="2">
        <f>IFERROR(__xludf.DUMMYFUNCTION("""COMPUTED_VALUE"""),45413.66666666667)</f>
        <v>45413.66667</v>
      </c>
      <c r="E85" s="1">
        <f>IFERROR(__xludf.DUMMYFUNCTION("""COMPUTED_VALUE"""),121.1)</f>
        <v>121.1</v>
      </c>
      <c r="G85" s="2">
        <f>IFERROR(__xludf.DUMMYFUNCTION("""COMPUTED_VALUE"""),45413.66666666667)</f>
        <v>45413.66667</v>
      </c>
      <c r="H85" s="1">
        <f>IFERROR(__xludf.DUMMYFUNCTION("""COMPUTED_VALUE"""),115.77)</f>
        <v>115.77</v>
      </c>
      <c r="J85" s="2">
        <f>IFERROR(__xludf.DUMMYFUNCTION("""COMPUTED_VALUE"""),45413.66666666667)</f>
        <v>45413.66667</v>
      </c>
      <c r="K85" s="1">
        <f>IFERROR(__xludf.DUMMYFUNCTION("""COMPUTED_VALUE"""),117.0)</f>
        <v>117</v>
      </c>
      <c r="M85" s="2">
        <f>IFERROR(__xludf.DUMMYFUNCTION("""COMPUTED_VALUE"""),45413.66666666667)</f>
        <v>45413.66667</v>
      </c>
      <c r="N85" s="1">
        <f>IFERROR(__xludf.DUMMYFUNCTION("""COMPUTED_VALUE"""),7980288.0)</f>
        <v>7980288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IFERROR(__xludf.DUMMYFUNCTION("""COMPUTED_VALUE"""),116.53)</f>
        <v>116.53</v>
      </c>
      <c r="D86" s="2">
        <f>IFERROR(__xludf.DUMMYFUNCTION("""COMPUTED_VALUE"""),45414.66666666667)</f>
        <v>45414.66667</v>
      </c>
      <c r="E86" s="1">
        <f>IFERROR(__xludf.DUMMYFUNCTION("""COMPUTED_VALUE"""),122.88)</f>
        <v>122.88</v>
      </c>
      <c r="G86" s="2">
        <f>IFERROR(__xludf.DUMMYFUNCTION("""COMPUTED_VALUE"""),45414.66666666667)</f>
        <v>45414.66667</v>
      </c>
      <c r="H86" s="1">
        <f>IFERROR(__xludf.DUMMYFUNCTION("""COMPUTED_VALUE"""),116.29)</f>
        <v>116.29</v>
      </c>
      <c r="J86" s="2">
        <f>IFERROR(__xludf.DUMMYFUNCTION("""COMPUTED_VALUE"""),45414.66666666667)</f>
        <v>45414.66667</v>
      </c>
      <c r="K86" s="1">
        <f>IFERROR(__xludf.DUMMYFUNCTION("""COMPUTED_VALUE"""),122.78)</f>
        <v>122.78</v>
      </c>
      <c r="M86" s="2">
        <f>IFERROR(__xludf.DUMMYFUNCTION("""COMPUTED_VALUE"""),45414.66666666667)</f>
        <v>45414.66667</v>
      </c>
      <c r="N86" s="1">
        <f>IFERROR(__xludf.DUMMYFUNCTION("""COMPUTED_VALUE"""),5779508.0)</f>
        <v>5779508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IFERROR(__xludf.DUMMYFUNCTION("""COMPUTED_VALUE"""),125.6)</f>
        <v>125.6</v>
      </c>
      <c r="D87" s="2">
        <f>IFERROR(__xludf.DUMMYFUNCTION("""COMPUTED_VALUE"""),45415.66666666667)</f>
        <v>45415.66667</v>
      </c>
      <c r="E87" s="1">
        <f>IFERROR(__xludf.DUMMYFUNCTION("""COMPUTED_VALUE"""),126.88)</f>
        <v>126.88</v>
      </c>
      <c r="G87" s="2">
        <f>IFERROR(__xludf.DUMMYFUNCTION("""COMPUTED_VALUE"""),45415.66666666667)</f>
        <v>45415.66667</v>
      </c>
      <c r="H87" s="1">
        <f>IFERROR(__xludf.DUMMYFUNCTION("""COMPUTED_VALUE"""),123.86)</f>
        <v>123.86</v>
      </c>
      <c r="J87" s="2">
        <f>IFERROR(__xludf.DUMMYFUNCTION("""COMPUTED_VALUE"""),45415.66666666667)</f>
        <v>45415.66667</v>
      </c>
      <c r="K87" s="1">
        <f>IFERROR(__xludf.DUMMYFUNCTION("""COMPUTED_VALUE"""),125.61)</f>
        <v>125.61</v>
      </c>
      <c r="M87" s="2">
        <f>IFERROR(__xludf.DUMMYFUNCTION("""COMPUTED_VALUE"""),45415.66666666667)</f>
        <v>45415.66667</v>
      </c>
      <c r="N87" s="1">
        <f>IFERROR(__xludf.DUMMYFUNCTION("""COMPUTED_VALUE"""),5491833.0)</f>
        <v>5491833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IFERROR(__xludf.DUMMYFUNCTION("""COMPUTED_VALUE"""),128.07)</f>
        <v>128.07</v>
      </c>
      <c r="D88" s="2">
        <f>IFERROR(__xludf.DUMMYFUNCTION("""COMPUTED_VALUE"""),45418.66666666667)</f>
        <v>45418.66667</v>
      </c>
      <c r="E88" s="1">
        <f>IFERROR(__xludf.DUMMYFUNCTION("""COMPUTED_VALUE"""),129.6)</f>
        <v>129.6</v>
      </c>
      <c r="G88" s="2">
        <f>IFERROR(__xludf.DUMMYFUNCTION("""COMPUTED_VALUE"""),45418.66666666667)</f>
        <v>45418.66667</v>
      </c>
      <c r="H88" s="1">
        <f>IFERROR(__xludf.DUMMYFUNCTION("""COMPUTED_VALUE"""),126.47)</f>
        <v>126.47</v>
      </c>
      <c r="J88" s="2">
        <f>IFERROR(__xludf.DUMMYFUNCTION("""COMPUTED_VALUE"""),45418.66666666667)</f>
        <v>45418.66667</v>
      </c>
      <c r="K88" s="1">
        <f>IFERROR(__xludf.DUMMYFUNCTION("""COMPUTED_VALUE"""),127.49)</f>
        <v>127.49</v>
      </c>
      <c r="M88" s="2">
        <f>IFERROR(__xludf.DUMMYFUNCTION("""COMPUTED_VALUE"""),45418.66666666667)</f>
        <v>45418.66667</v>
      </c>
      <c r="N88" s="1">
        <f>IFERROR(__xludf.DUMMYFUNCTION("""COMPUTED_VALUE"""),3767917.0)</f>
        <v>3767917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IFERROR(__xludf.DUMMYFUNCTION("""COMPUTED_VALUE"""),127.49)</f>
        <v>127.49</v>
      </c>
      <c r="D89" s="2">
        <f>IFERROR(__xludf.DUMMYFUNCTION("""COMPUTED_VALUE"""),45419.66666666667)</f>
        <v>45419.66667</v>
      </c>
      <c r="E89" s="1">
        <f>IFERROR(__xludf.DUMMYFUNCTION("""COMPUTED_VALUE"""),129.08)</f>
        <v>129.08</v>
      </c>
      <c r="G89" s="2">
        <f>IFERROR(__xludf.DUMMYFUNCTION("""COMPUTED_VALUE"""),45419.66666666667)</f>
        <v>45419.66667</v>
      </c>
      <c r="H89" s="1">
        <f>IFERROR(__xludf.DUMMYFUNCTION("""COMPUTED_VALUE"""),126.84)</f>
        <v>126.84</v>
      </c>
      <c r="J89" s="2">
        <f>IFERROR(__xludf.DUMMYFUNCTION("""COMPUTED_VALUE"""),45419.66666666667)</f>
        <v>45419.66667</v>
      </c>
      <c r="K89" s="1">
        <f>IFERROR(__xludf.DUMMYFUNCTION("""COMPUTED_VALUE"""),128.35)</f>
        <v>128.35</v>
      </c>
      <c r="M89" s="2">
        <f>IFERROR(__xludf.DUMMYFUNCTION("""COMPUTED_VALUE"""),45419.66666666667)</f>
        <v>45419.66667</v>
      </c>
      <c r="N89" s="1">
        <f>IFERROR(__xludf.DUMMYFUNCTION("""COMPUTED_VALUE"""),3072972.0)</f>
        <v>3072972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IFERROR(__xludf.DUMMYFUNCTION("""COMPUTED_VALUE"""),125.2)</f>
        <v>125.2</v>
      </c>
      <c r="D90" s="2">
        <f>IFERROR(__xludf.DUMMYFUNCTION("""COMPUTED_VALUE"""),45420.66666666667)</f>
        <v>45420.66667</v>
      </c>
      <c r="E90" s="1">
        <f>IFERROR(__xludf.DUMMYFUNCTION("""COMPUTED_VALUE"""),126.19)</f>
        <v>126.19</v>
      </c>
      <c r="G90" s="2">
        <f>IFERROR(__xludf.DUMMYFUNCTION("""COMPUTED_VALUE"""),45420.66666666667)</f>
        <v>45420.66667</v>
      </c>
      <c r="H90" s="1">
        <f>IFERROR(__xludf.DUMMYFUNCTION("""COMPUTED_VALUE"""),124.01)</f>
        <v>124.01</v>
      </c>
      <c r="J90" s="2">
        <f>IFERROR(__xludf.DUMMYFUNCTION("""COMPUTED_VALUE"""),45420.66666666667)</f>
        <v>45420.66667</v>
      </c>
      <c r="K90" s="1">
        <f>IFERROR(__xludf.DUMMYFUNCTION("""COMPUTED_VALUE"""),125.17)</f>
        <v>125.17</v>
      </c>
      <c r="M90" s="2">
        <f>IFERROR(__xludf.DUMMYFUNCTION("""COMPUTED_VALUE"""),45420.66666666667)</f>
        <v>45420.66667</v>
      </c>
      <c r="N90" s="1">
        <f>IFERROR(__xludf.DUMMYFUNCTION("""COMPUTED_VALUE"""),4058347.0)</f>
        <v>4058347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IFERROR(__xludf.DUMMYFUNCTION("""COMPUTED_VALUE"""),125.17)</f>
        <v>125.17</v>
      </c>
      <c r="D91" s="2">
        <f>IFERROR(__xludf.DUMMYFUNCTION("""COMPUTED_VALUE"""),45421.66666666667)</f>
        <v>45421.66667</v>
      </c>
      <c r="E91" s="1">
        <f>IFERROR(__xludf.DUMMYFUNCTION("""COMPUTED_VALUE"""),128.76)</f>
        <v>128.76</v>
      </c>
      <c r="G91" s="2">
        <f>IFERROR(__xludf.DUMMYFUNCTION("""COMPUTED_VALUE"""),45421.66666666667)</f>
        <v>45421.66667</v>
      </c>
      <c r="H91" s="1">
        <f>IFERROR(__xludf.DUMMYFUNCTION("""COMPUTED_VALUE"""),124.62)</f>
        <v>124.62</v>
      </c>
      <c r="J91" s="2">
        <f>IFERROR(__xludf.DUMMYFUNCTION("""COMPUTED_VALUE"""),45421.66666666667)</f>
        <v>45421.66667</v>
      </c>
      <c r="K91" s="1">
        <f>IFERROR(__xludf.DUMMYFUNCTION("""COMPUTED_VALUE"""),127.63)</f>
        <v>127.63</v>
      </c>
      <c r="M91" s="2">
        <f>IFERROR(__xludf.DUMMYFUNCTION("""COMPUTED_VALUE"""),45421.66666666667)</f>
        <v>45421.66667</v>
      </c>
      <c r="N91" s="1">
        <f>IFERROR(__xludf.DUMMYFUNCTION("""COMPUTED_VALUE"""),4985336.0)</f>
        <v>4985336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IFERROR(__xludf.DUMMYFUNCTION("""COMPUTED_VALUE"""),128.55)</f>
        <v>128.55</v>
      </c>
      <c r="D92" s="2">
        <f>IFERROR(__xludf.DUMMYFUNCTION("""COMPUTED_VALUE"""),45422.66666666667)</f>
        <v>45422.66667</v>
      </c>
      <c r="E92" s="1">
        <f>IFERROR(__xludf.DUMMYFUNCTION("""COMPUTED_VALUE"""),128.98)</f>
        <v>128.98</v>
      </c>
      <c r="G92" s="2">
        <f>IFERROR(__xludf.DUMMYFUNCTION("""COMPUTED_VALUE"""),45422.66666666667)</f>
        <v>45422.66667</v>
      </c>
      <c r="H92" s="1">
        <f>IFERROR(__xludf.DUMMYFUNCTION("""COMPUTED_VALUE"""),126.02)</f>
        <v>126.02</v>
      </c>
      <c r="J92" s="2">
        <f>IFERROR(__xludf.DUMMYFUNCTION("""COMPUTED_VALUE"""),45422.66666666667)</f>
        <v>45422.66667</v>
      </c>
      <c r="K92" s="1">
        <f>IFERROR(__xludf.DUMMYFUNCTION("""COMPUTED_VALUE"""),126.81)</f>
        <v>126.81</v>
      </c>
      <c r="M92" s="2">
        <f>IFERROR(__xludf.DUMMYFUNCTION("""COMPUTED_VALUE"""),45422.66666666667)</f>
        <v>45422.66667</v>
      </c>
      <c r="N92" s="1">
        <f>IFERROR(__xludf.DUMMYFUNCTION("""COMPUTED_VALUE"""),4538023.0)</f>
        <v>4538023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IFERROR(__xludf.DUMMYFUNCTION("""COMPUTED_VALUE"""),128.38)</f>
        <v>128.38</v>
      </c>
      <c r="D93" s="2">
        <f>IFERROR(__xludf.DUMMYFUNCTION("""COMPUTED_VALUE"""),45425.66666666667)</f>
        <v>45425.66667</v>
      </c>
      <c r="E93" s="1">
        <f>IFERROR(__xludf.DUMMYFUNCTION("""COMPUTED_VALUE"""),137.69)</f>
        <v>137.69</v>
      </c>
      <c r="G93" s="2">
        <f>IFERROR(__xludf.DUMMYFUNCTION("""COMPUTED_VALUE"""),45425.66666666667)</f>
        <v>45425.66667</v>
      </c>
      <c r="H93" s="1">
        <f>IFERROR(__xludf.DUMMYFUNCTION("""COMPUTED_VALUE"""),128.38)</f>
        <v>128.38</v>
      </c>
      <c r="J93" s="2">
        <f>IFERROR(__xludf.DUMMYFUNCTION("""COMPUTED_VALUE"""),45425.66666666667)</f>
        <v>45425.66667</v>
      </c>
      <c r="K93" s="1">
        <f>IFERROR(__xludf.DUMMYFUNCTION("""COMPUTED_VALUE"""),137.19)</f>
        <v>137.19</v>
      </c>
      <c r="M93" s="2">
        <f>IFERROR(__xludf.DUMMYFUNCTION("""COMPUTED_VALUE"""),45425.66666666667)</f>
        <v>45425.66667</v>
      </c>
      <c r="N93" s="1">
        <f>IFERROR(__xludf.DUMMYFUNCTION("""COMPUTED_VALUE"""),8833540.0)</f>
        <v>8833540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IFERROR(__xludf.DUMMYFUNCTION("""COMPUTED_VALUE"""),138.56)</f>
        <v>138.56</v>
      </c>
      <c r="D94" s="2">
        <f>IFERROR(__xludf.DUMMYFUNCTION("""COMPUTED_VALUE"""),45426.66666666667)</f>
        <v>45426.66667</v>
      </c>
      <c r="E94" s="1">
        <f>IFERROR(__xludf.DUMMYFUNCTION("""COMPUTED_VALUE"""),139.51)</f>
        <v>139.51</v>
      </c>
      <c r="G94" s="2">
        <f>IFERROR(__xludf.DUMMYFUNCTION("""COMPUTED_VALUE"""),45426.66666666667)</f>
        <v>45426.66667</v>
      </c>
      <c r="H94" s="1">
        <f>IFERROR(__xludf.DUMMYFUNCTION("""COMPUTED_VALUE"""),134.97)</f>
        <v>134.97</v>
      </c>
      <c r="J94" s="2">
        <f>IFERROR(__xludf.DUMMYFUNCTION("""COMPUTED_VALUE"""),45426.66666666667)</f>
        <v>45426.66667</v>
      </c>
      <c r="K94" s="1">
        <f>IFERROR(__xludf.DUMMYFUNCTION("""COMPUTED_VALUE"""),136.07)</f>
        <v>136.07</v>
      </c>
      <c r="M94" s="2">
        <f>IFERROR(__xludf.DUMMYFUNCTION("""COMPUTED_VALUE"""),45426.66666666667)</f>
        <v>45426.66667</v>
      </c>
      <c r="N94" s="1">
        <f>IFERROR(__xludf.DUMMYFUNCTION("""COMPUTED_VALUE"""),5392007.0)</f>
        <v>5392007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IFERROR(__xludf.DUMMYFUNCTION("""COMPUTED_VALUE"""),138.01)</f>
        <v>138.01</v>
      </c>
      <c r="D95" s="2">
        <f>IFERROR(__xludf.DUMMYFUNCTION("""COMPUTED_VALUE"""),45427.66666666667)</f>
        <v>45427.66667</v>
      </c>
      <c r="E95" s="1">
        <f>IFERROR(__xludf.DUMMYFUNCTION("""COMPUTED_VALUE"""),138.32)</f>
        <v>138.32</v>
      </c>
      <c r="G95" s="2">
        <f>IFERROR(__xludf.DUMMYFUNCTION("""COMPUTED_VALUE"""),45427.66666666667)</f>
        <v>45427.66667</v>
      </c>
      <c r="H95" s="1">
        <f>IFERROR(__xludf.DUMMYFUNCTION("""COMPUTED_VALUE"""),133.47)</f>
        <v>133.47</v>
      </c>
      <c r="J95" s="2">
        <f>IFERROR(__xludf.DUMMYFUNCTION("""COMPUTED_VALUE"""),45427.66666666667)</f>
        <v>45427.66667</v>
      </c>
      <c r="K95" s="1">
        <f>IFERROR(__xludf.DUMMYFUNCTION("""COMPUTED_VALUE"""),136.78)</f>
        <v>136.78</v>
      </c>
      <c r="M95" s="2">
        <f>IFERROR(__xludf.DUMMYFUNCTION("""COMPUTED_VALUE"""),45427.66666666667)</f>
        <v>45427.66667</v>
      </c>
      <c r="N95" s="1">
        <f>IFERROR(__xludf.DUMMYFUNCTION("""COMPUTED_VALUE"""),5734702.0)</f>
        <v>5734702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IFERROR(__xludf.DUMMYFUNCTION("""COMPUTED_VALUE"""),136.65)</f>
        <v>136.65</v>
      </c>
      <c r="D96" s="2">
        <f>IFERROR(__xludf.DUMMYFUNCTION("""COMPUTED_VALUE"""),45428.66666666667)</f>
        <v>45428.66667</v>
      </c>
      <c r="E96" s="1">
        <f>IFERROR(__xludf.DUMMYFUNCTION("""COMPUTED_VALUE"""),139.31)</f>
        <v>139.31</v>
      </c>
      <c r="G96" s="2">
        <f>IFERROR(__xludf.DUMMYFUNCTION("""COMPUTED_VALUE"""),45428.66666666667)</f>
        <v>45428.66667</v>
      </c>
      <c r="H96" s="1">
        <f>IFERROR(__xludf.DUMMYFUNCTION("""COMPUTED_VALUE"""),135.96)</f>
        <v>135.96</v>
      </c>
      <c r="J96" s="2">
        <f>IFERROR(__xludf.DUMMYFUNCTION("""COMPUTED_VALUE"""),45428.66666666667)</f>
        <v>45428.66667</v>
      </c>
      <c r="K96" s="1">
        <f>IFERROR(__xludf.DUMMYFUNCTION("""COMPUTED_VALUE"""),137.16)</f>
        <v>137.16</v>
      </c>
      <c r="M96" s="2">
        <f>IFERROR(__xludf.DUMMYFUNCTION("""COMPUTED_VALUE"""),45428.66666666667)</f>
        <v>45428.66667</v>
      </c>
      <c r="N96" s="1">
        <f>IFERROR(__xludf.DUMMYFUNCTION("""COMPUTED_VALUE"""),3741772.0)</f>
        <v>3741772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IFERROR(__xludf.DUMMYFUNCTION("""COMPUTED_VALUE"""),137.16)</f>
        <v>137.16</v>
      </c>
      <c r="D97" s="2">
        <f>IFERROR(__xludf.DUMMYFUNCTION("""COMPUTED_VALUE"""),45429.66666666667)</f>
        <v>45429.66667</v>
      </c>
      <c r="E97" s="1">
        <f>IFERROR(__xludf.DUMMYFUNCTION("""COMPUTED_VALUE"""),141.87)</f>
        <v>141.87</v>
      </c>
      <c r="G97" s="2">
        <f>IFERROR(__xludf.DUMMYFUNCTION("""COMPUTED_VALUE"""),45429.66666666667)</f>
        <v>45429.66667</v>
      </c>
      <c r="H97" s="1">
        <f>IFERROR(__xludf.DUMMYFUNCTION("""COMPUTED_VALUE"""),137.16)</f>
        <v>137.16</v>
      </c>
      <c r="J97" s="2">
        <f>IFERROR(__xludf.DUMMYFUNCTION("""COMPUTED_VALUE"""),45429.66666666667)</f>
        <v>45429.66667</v>
      </c>
      <c r="K97" s="1">
        <f>IFERROR(__xludf.DUMMYFUNCTION("""COMPUTED_VALUE"""),140.81)</f>
        <v>140.81</v>
      </c>
      <c r="M97" s="2">
        <f>IFERROR(__xludf.DUMMYFUNCTION("""COMPUTED_VALUE"""),45429.66666666667)</f>
        <v>45429.66667</v>
      </c>
      <c r="N97" s="1">
        <f>IFERROR(__xludf.DUMMYFUNCTION("""COMPUTED_VALUE"""),4257904.0)</f>
        <v>4257904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IFERROR(__xludf.DUMMYFUNCTION("""COMPUTED_VALUE"""),140.81)</f>
        <v>140.81</v>
      </c>
      <c r="D98" s="2">
        <f>IFERROR(__xludf.DUMMYFUNCTION("""COMPUTED_VALUE"""),45432.66666666667)</f>
        <v>45432.66667</v>
      </c>
      <c r="E98" s="1">
        <f>IFERROR(__xludf.DUMMYFUNCTION("""COMPUTED_VALUE"""),146.35)</f>
        <v>146.35</v>
      </c>
      <c r="G98" s="2">
        <f>IFERROR(__xludf.DUMMYFUNCTION("""COMPUTED_VALUE"""),45432.66666666667)</f>
        <v>45432.66667</v>
      </c>
      <c r="H98" s="1">
        <f>IFERROR(__xludf.DUMMYFUNCTION("""COMPUTED_VALUE"""),140.13)</f>
        <v>140.13</v>
      </c>
      <c r="J98" s="2">
        <f>IFERROR(__xludf.DUMMYFUNCTION("""COMPUTED_VALUE"""),45432.66666666667)</f>
        <v>45432.66667</v>
      </c>
      <c r="K98" s="1">
        <f>IFERROR(__xludf.DUMMYFUNCTION("""COMPUTED_VALUE"""),145.29)</f>
        <v>145.29</v>
      </c>
      <c r="M98" s="2">
        <f>IFERROR(__xludf.DUMMYFUNCTION("""COMPUTED_VALUE"""),45432.66666666667)</f>
        <v>45432.66667</v>
      </c>
      <c r="N98" s="1">
        <f>IFERROR(__xludf.DUMMYFUNCTION("""COMPUTED_VALUE"""),7219355.0)</f>
        <v>7219355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IFERROR(__xludf.DUMMYFUNCTION("""COMPUTED_VALUE"""),145.29)</f>
        <v>145.29</v>
      </c>
      <c r="D99" s="2">
        <f>IFERROR(__xludf.DUMMYFUNCTION("""COMPUTED_VALUE"""),45433.66666666667)</f>
        <v>45433.66667</v>
      </c>
      <c r="E99" s="1">
        <f>IFERROR(__xludf.DUMMYFUNCTION("""COMPUTED_VALUE"""),152.26)</f>
        <v>152.26</v>
      </c>
      <c r="G99" s="2">
        <f>IFERROR(__xludf.DUMMYFUNCTION("""COMPUTED_VALUE"""),45433.66666666667)</f>
        <v>45433.66667</v>
      </c>
      <c r="H99" s="1">
        <f>IFERROR(__xludf.DUMMYFUNCTION("""COMPUTED_VALUE"""),144.44)</f>
        <v>144.44</v>
      </c>
      <c r="J99" s="2">
        <f>IFERROR(__xludf.DUMMYFUNCTION("""COMPUTED_VALUE"""),45433.66666666667)</f>
        <v>45433.66667</v>
      </c>
      <c r="K99" s="1">
        <f>IFERROR(__xludf.DUMMYFUNCTION("""COMPUTED_VALUE"""),150.62)</f>
        <v>150.62</v>
      </c>
      <c r="M99" s="2">
        <f>IFERROR(__xludf.DUMMYFUNCTION("""COMPUTED_VALUE"""),45433.66666666667)</f>
        <v>45433.66667</v>
      </c>
      <c r="N99" s="1">
        <f>IFERROR(__xludf.DUMMYFUNCTION("""COMPUTED_VALUE"""),9388903.0)</f>
        <v>9388903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IFERROR(__xludf.DUMMYFUNCTION("""COMPUTED_VALUE"""),146.56)</f>
        <v>146.56</v>
      </c>
      <c r="D100" s="2">
        <f>IFERROR(__xludf.DUMMYFUNCTION("""COMPUTED_VALUE"""),45434.66666666667)</f>
        <v>45434.66667</v>
      </c>
      <c r="E100" s="1">
        <f>IFERROR(__xludf.DUMMYFUNCTION("""COMPUTED_VALUE"""),146.56)</f>
        <v>146.56</v>
      </c>
      <c r="G100" s="2">
        <f>IFERROR(__xludf.DUMMYFUNCTION("""COMPUTED_VALUE"""),45434.66666666667)</f>
        <v>45434.66667</v>
      </c>
      <c r="H100" s="1">
        <f>IFERROR(__xludf.DUMMYFUNCTION("""COMPUTED_VALUE"""),142.8)</f>
        <v>142.8</v>
      </c>
      <c r="J100" s="2">
        <f>IFERROR(__xludf.DUMMYFUNCTION("""COMPUTED_VALUE"""),45434.66666666667)</f>
        <v>45434.66667</v>
      </c>
      <c r="K100" s="1">
        <f>IFERROR(__xludf.DUMMYFUNCTION("""COMPUTED_VALUE"""),143.99)</f>
        <v>143.99</v>
      </c>
      <c r="M100" s="2">
        <f>IFERROR(__xludf.DUMMYFUNCTION("""COMPUTED_VALUE"""),45434.66666666667)</f>
        <v>45434.66667</v>
      </c>
      <c r="N100" s="1">
        <f>IFERROR(__xludf.DUMMYFUNCTION("""COMPUTED_VALUE"""),6322058.0)</f>
        <v>6322058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IFERROR(__xludf.DUMMYFUNCTION("""COMPUTED_VALUE"""),144.16)</f>
        <v>144.16</v>
      </c>
      <c r="D101" s="2">
        <f>IFERROR(__xludf.DUMMYFUNCTION("""COMPUTED_VALUE"""),45435.66666666667)</f>
        <v>45435.66667</v>
      </c>
      <c r="E101" s="1">
        <f>IFERROR(__xludf.DUMMYFUNCTION("""COMPUTED_VALUE"""),144.35)</f>
        <v>144.35</v>
      </c>
      <c r="G101" s="2">
        <f>IFERROR(__xludf.DUMMYFUNCTION("""COMPUTED_VALUE"""),45435.66666666667)</f>
        <v>45435.66667</v>
      </c>
      <c r="H101" s="1">
        <f>IFERROR(__xludf.DUMMYFUNCTION("""COMPUTED_VALUE"""),137.77)</f>
        <v>137.77</v>
      </c>
      <c r="J101" s="2">
        <f>IFERROR(__xludf.DUMMYFUNCTION("""COMPUTED_VALUE"""),45435.66666666667)</f>
        <v>45435.66667</v>
      </c>
      <c r="K101" s="1">
        <f>IFERROR(__xludf.DUMMYFUNCTION("""COMPUTED_VALUE"""),140.23)</f>
        <v>140.23</v>
      </c>
      <c r="M101" s="2">
        <f>IFERROR(__xludf.DUMMYFUNCTION("""COMPUTED_VALUE"""),45435.66666666667)</f>
        <v>45435.66667</v>
      </c>
      <c r="N101" s="1">
        <f>IFERROR(__xludf.DUMMYFUNCTION("""COMPUTED_VALUE"""),4762316.0)</f>
        <v>4762316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IFERROR(__xludf.DUMMYFUNCTION("""COMPUTED_VALUE"""),142.08)</f>
        <v>142.08</v>
      </c>
      <c r="D102" s="2">
        <f>IFERROR(__xludf.DUMMYFUNCTION("""COMPUTED_VALUE"""),45436.66666666667)</f>
        <v>45436.66667</v>
      </c>
      <c r="E102" s="1">
        <f>IFERROR(__xludf.DUMMYFUNCTION("""COMPUTED_VALUE"""),143.82)</f>
        <v>143.82</v>
      </c>
      <c r="G102" s="2">
        <f>IFERROR(__xludf.DUMMYFUNCTION("""COMPUTED_VALUE"""),45436.66666666667)</f>
        <v>45436.66667</v>
      </c>
      <c r="H102" s="1">
        <f>IFERROR(__xludf.DUMMYFUNCTION("""COMPUTED_VALUE"""),141.29)</f>
        <v>141.29</v>
      </c>
      <c r="J102" s="2">
        <f>IFERROR(__xludf.DUMMYFUNCTION("""COMPUTED_VALUE"""),45436.66666666667)</f>
        <v>45436.66667</v>
      </c>
      <c r="K102" s="1">
        <f>IFERROR(__xludf.DUMMYFUNCTION("""COMPUTED_VALUE"""),142.25)</f>
        <v>142.25</v>
      </c>
      <c r="M102" s="2">
        <f>IFERROR(__xludf.DUMMYFUNCTION("""COMPUTED_VALUE"""),45436.66666666667)</f>
        <v>45436.66667</v>
      </c>
      <c r="N102" s="1">
        <f>IFERROR(__xludf.DUMMYFUNCTION("""COMPUTED_VALUE"""),2919851.0)</f>
        <v>2919851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IFERROR(__xludf.DUMMYFUNCTION("""COMPUTED_VALUE"""),146.25)</f>
        <v>146.25</v>
      </c>
      <c r="D103" s="2">
        <f>IFERROR(__xludf.DUMMYFUNCTION("""COMPUTED_VALUE"""),45440.66666666667)</f>
        <v>45440.66667</v>
      </c>
      <c r="E103" s="1">
        <f>IFERROR(__xludf.DUMMYFUNCTION("""COMPUTED_VALUE"""),148.94)</f>
        <v>148.94</v>
      </c>
      <c r="G103" s="2">
        <f>IFERROR(__xludf.DUMMYFUNCTION("""COMPUTED_VALUE"""),45440.66666666667)</f>
        <v>45440.66667</v>
      </c>
      <c r="H103" s="1">
        <f>IFERROR(__xludf.DUMMYFUNCTION("""COMPUTED_VALUE"""),144.97)</f>
        <v>144.97</v>
      </c>
      <c r="J103" s="2">
        <f>IFERROR(__xludf.DUMMYFUNCTION("""COMPUTED_VALUE"""),45440.66666666667)</f>
        <v>45440.66667</v>
      </c>
      <c r="K103" s="1">
        <f>IFERROR(__xludf.DUMMYFUNCTION("""COMPUTED_VALUE"""),147.58)</f>
        <v>147.58</v>
      </c>
      <c r="M103" s="2">
        <f>IFERROR(__xludf.DUMMYFUNCTION("""COMPUTED_VALUE"""),45440.66666666667)</f>
        <v>45440.66667</v>
      </c>
      <c r="N103" s="1">
        <f>IFERROR(__xludf.DUMMYFUNCTION("""COMPUTED_VALUE"""),7887243.0)</f>
        <v>7887243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IFERROR(__xludf.DUMMYFUNCTION("""COMPUTED_VALUE"""),145.08)</f>
        <v>145.08</v>
      </c>
      <c r="D104" s="2">
        <f>IFERROR(__xludf.DUMMYFUNCTION("""COMPUTED_VALUE"""),45441.66666666667)</f>
        <v>45441.66667</v>
      </c>
      <c r="E104" s="1">
        <f>IFERROR(__xludf.DUMMYFUNCTION("""COMPUTED_VALUE"""),150.35)</f>
        <v>150.35</v>
      </c>
      <c r="G104" s="2">
        <f>IFERROR(__xludf.DUMMYFUNCTION("""COMPUTED_VALUE"""),45441.66666666667)</f>
        <v>45441.66667</v>
      </c>
      <c r="H104" s="1">
        <f>IFERROR(__xludf.DUMMYFUNCTION("""COMPUTED_VALUE"""),144.88)</f>
        <v>144.88</v>
      </c>
      <c r="J104" s="2">
        <f>IFERROR(__xludf.DUMMYFUNCTION("""COMPUTED_VALUE"""),45441.66666666667)</f>
        <v>45441.66667</v>
      </c>
      <c r="K104" s="1">
        <f>IFERROR(__xludf.DUMMYFUNCTION("""COMPUTED_VALUE"""),150.07)</f>
        <v>150.07</v>
      </c>
      <c r="M104" s="2">
        <f>IFERROR(__xludf.DUMMYFUNCTION("""COMPUTED_VALUE"""),45441.66666666667)</f>
        <v>45441.66667</v>
      </c>
      <c r="N104" s="1">
        <f>IFERROR(__xludf.DUMMYFUNCTION("""COMPUTED_VALUE"""),5272107.0)</f>
        <v>5272107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IFERROR(__xludf.DUMMYFUNCTION("""COMPUTED_VALUE"""),148.12)</f>
        <v>148.12</v>
      </c>
      <c r="D105" s="2">
        <f>IFERROR(__xludf.DUMMYFUNCTION("""COMPUTED_VALUE"""),45442.66666666667)</f>
        <v>45442.66667</v>
      </c>
      <c r="E105" s="1">
        <f>IFERROR(__xludf.DUMMYFUNCTION("""COMPUTED_VALUE"""),155.37)</f>
        <v>155.37</v>
      </c>
      <c r="G105" s="2">
        <f>IFERROR(__xludf.DUMMYFUNCTION("""COMPUTED_VALUE"""),45442.66666666667)</f>
        <v>45442.66667</v>
      </c>
      <c r="H105" s="1">
        <f>IFERROR(__xludf.DUMMYFUNCTION("""COMPUTED_VALUE"""),147.51)</f>
        <v>147.51</v>
      </c>
      <c r="J105" s="2">
        <f>IFERROR(__xludf.DUMMYFUNCTION("""COMPUTED_VALUE"""),45442.66666666667)</f>
        <v>45442.66667</v>
      </c>
      <c r="K105" s="1">
        <f>IFERROR(__xludf.DUMMYFUNCTION("""COMPUTED_VALUE"""),152.16)</f>
        <v>152.16</v>
      </c>
      <c r="M105" s="2">
        <f>IFERROR(__xludf.DUMMYFUNCTION("""COMPUTED_VALUE"""),45442.66666666667)</f>
        <v>45442.66667</v>
      </c>
      <c r="N105" s="1">
        <f>IFERROR(__xludf.DUMMYFUNCTION("""COMPUTED_VALUE"""),5823121.0)</f>
        <v>5823121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IFERROR(__xludf.DUMMYFUNCTION("""COMPUTED_VALUE"""),152.16)</f>
        <v>152.16</v>
      </c>
      <c r="D106" s="2">
        <f>IFERROR(__xludf.DUMMYFUNCTION("""COMPUTED_VALUE"""),45443.66666666667)</f>
        <v>45443.66667</v>
      </c>
      <c r="E106" s="1">
        <f>IFERROR(__xludf.DUMMYFUNCTION("""COMPUTED_VALUE"""),155.3)</f>
        <v>155.3</v>
      </c>
      <c r="G106" s="2">
        <f>IFERROR(__xludf.DUMMYFUNCTION("""COMPUTED_VALUE"""),45443.66666666667)</f>
        <v>45443.66667</v>
      </c>
      <c r="H106" s="1">
        <f>IFERROR(__xludf.DUMMYFUNCTION("""COMPUTED_VALUE"""),147.95)</f>
        <v>147.95</v>
      </c>
      <c r="J106" s="2">
        <f>IFERROR(__xludf.DUMMYFUNCTION("""COMPUTED_VALUE"""),45443.66666666667)</f>
        <v>45443.66667</v>
      </c>
      <c r="K106" s="1">
        <f>IFERROR(__xludf.DUMMYFUNCTION("""COMPUTED_VALUE"""),151.23)</f>
        <v>151.23</v>
      </c>
      <c r="M106" s="2">
        <f>IFERROR(__xludf.DUMMYFUNCTION("""COMPUTED_VALUE"""),45443.66666666667)</f>
        <v>45443.66667</v>
      </c>
      <c r="N106" s="1">
        <f>IFERROR(__xludf.DUMMYFUNCTION("""COMPUTED_VALUE"""),4526306.0)</f>
        <v>4526306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IFERROR(__xludf.DUMMYFUNCTION("""COMPUTED_VALUE"""),151.23)</f>
        <v>151.23</v>
      </c>
      <c r="D107" s="2">
        <f>IFERROR(__xludf.DUMMYFUNCTION("""COMPUTED_VALUE"""),45446.66666666667)</f>
        <v>45446.66667</v>
      </c>
      <c r="E107" s="1">
        <f>IFERROR(__xludf.DUMMYFUNCTION("""COMPUTED_VALUE"""),153.59)</f>
        <v>153.59</v>
      </c>
      <c r="G107" s="2">
        <f>IFERROR(__xludf.DUMMYFUNCTION("""COMPUTED_VALUE"""),45446.66666666667)</f>
        <v>45446.66667</v>
      </c>
      <c r="H107" s="1">
        <f>IFERROR(__xludf.DUMMYFUNCTION("""COMPUTED_VALUE"""),149.49)</f>
        <v>149.49</v>
      </c>
      <c r="J107" s="2">
        <f>IFERROR(__xludf.DUMMYFUNCTION("""COMPUTED_VALUE"""),45446.66666666667)</f>
        <v>45446.66667</v>
      </c>
      <c r="K107" s="1">
        <f>IFERROR(__xludf.DUMMYFUNCTION("""COMPUTED_VALUE"""),150.35)</f>
        <v>150.35</v>
      </c>
      <c r="M107" s="2">
        <f>IFERROR(__xludf.DUMMYFUNCTION("""COMPUTED_VALUE"""),45446.66666666667)</f>
        <v>45446.66667</v>
      </c>
      <c r="N107" s="1">
        <f>IFERROR(__xludf.DUMMYFUNCTION("""COMPUTED_VALUE"""),3884585.0)</f>
        <v>3884585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IFERROR(__xludf.DUMMYFUNCTION("""COMPUTED_VALUE"""),146.93)</f>
        <v>146.93</v>
      </c>
      <c r="D108" s="2">
        <f>IFERROR(__xludf.DUMMYFUNCTION("""COMPUTED_VALUE"""),45447.66666666667)</f>
        <v>45447.66667</v>
      </c>
      <c r="E108" s="1">
        <f>IFERROR(__xludf.DUMMYFUNCTION("""COMPUTED_VALUE"""),147.82)</f>
        <v>147.82</v>
      </c>
      <c r="G108" s="2">
        <f>IFERROR(__xludf.DUMMYFUNCTION("""COMPUTED_VALUE"""),45447.66666666667)</f>
        <v>45447.66667</v>
      </c>
      <c r="H108" s="1">
        <f>IFERROR(__xludf.DUMMYFUNCTION("""COMPUTED_VALUE"""),141.02)</f>
        <v>141.02</v>
      </c>
      <c r="J108" s="2">
        <f>IFERROR(__xludf.DUMMYFUNCTION("""COMPUTED_VALUE"""),45447.66666666667)</f>
        <v>45447.66667</v>
      </c>
      <c r="K108" s="1">
        <f>IFERROR(__xludf.DUMMYFUNCTION("""COMPUTED_VALUE"""),143.51)</f>
        <v>143.51</v>
      </c>
      <c r="M108" s="2">
        <f>IFERROR(__xludf.DUMMYFUNCTION("""COMPUTED_VALUE"""),45447.66666666667)</f>
        <v>45447.66667</v>
      </c>
      <c r="N108" s="1">
        <f>IFERROR(__xludf.DUMMYFUNCTION("""COMPUTED_VALUE"""),6496335.0)</f>
        <v>6496335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IFERROR(__xludf.DUMMYFUNCTION("""COMPUTED_VALUE"""),143.51)</f>
        <v>143.51</v>
      </c>
      <c r="D109" s="2">
        <f>IFERROR(__xludf.DUMMYFUNCTION("""COMPUTED_VALUE"""),45448.66666666667)</f>
        <v>45448.66667</v>
      </c>
      <c r="E109" s="1">
        <f>IFERROR(__xludf.DUMMYFUNCTION("""COMPUTED_VALUE"""),146.01)</f>
        <v>146.01</v>
      </c>
      <c r="G109" s="2">
        <f>IFERROR(__xludf.DUMMYFUNCTION("""COMPUTED_VALUE"""),45448.66666666667)</f>
        <v>45448.66667</v>
      </c>
      <c r="H109" s="1">
        <f>IFERROR(__xludf.DUMMYFUNCTION("""COMPUTED_VALUE"""),142.73)</f>
        <v>142.73</v>
      </c>
      <c r="J109" s="2">
        <f>IFERROR(__xludf.DUMMYFUNCTION("""COMPUTED_VALUE"""),45448.66666666667)</f>
        <v>45448.66667</v>
      </c>
      <c r="K109" s="1">
        <f>IFERROR(__xludf.DUMMYFUNCTION("""COMPUTED_VALUE"""),145.49)</f>
        <v>145.49</v>
      </c>
      <c r="M109" s="2">
        <f>IFERROR(__xludf.DUMMYFUNCTION("""COMPUTED_VALUE"""),45448.66666666667)</f>
        <v>45448.66667</v>
      </c>
      <c r="N109" s="1">
        <f>IFERROR(__xludf.DUMMYFUNCTION("""COMPUTED_VALUE"""),3354308.0)</f>
        <v>3354308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IFERROR(__xludf.DUMMYFUNCTION("""COMPUTED_VALUE"""),145.22)</f>
        <v>145.22</v>
      </c>
      <c r="D110" s="2">
        <f>IFERROR(__xludf.DUMMYFUNCTION("""COMPUTED_VALUE"""),45449.66666666667)</f>
        <v>45449.66667</v>
      </c>
      <c r="E110" s="1">
        <f>IFERROR(__xludf.DUMMYFUNCTION("""COMPUTED_VALUE"""),146.91)</f>
        <v>146.91</v>
      </c>
      <c r="G110" s="2">
        <f>IFERROR(__xludf.DUMMYFUNCTION("""COMPUTED_VALUE"""),45449.66666666667)</f>
        <v>45449.66667</v>
      </c>
      <c r="H110" s="1">
        <f>IFERROR(__xludf.DUMMYFUNCTION("""COMPUTED_VALUE"""),144.5)</f>
        <v>144.5</v>
      </c>
      <c r="J110" s="2">
        <f>IFERROR(__xludf.DUMMYFUNCTION("""COMPUTED_VALUE"""),45449.66666666667)</f>
        <v>45449.66667</v>
      </c>
      <c r="K110" s="1">
        <f>IFERROR(__xludf.DUMMYFUNCTION("""COMPUTED_VALUE"""),145.7)</f>
        <v>145.7</v>
      </c>
      <c r="M110" s="2">
        <f>IFERROR(__xludf.DUMMYFUNCTION("""COMPUTED_VALUE"""),45449.66666666667)</f>
        <v>45449.66667</v>
      </c>
      <c r="N110" s="1">
        <f>IFERROR(__xludf.DUMMYFUNCTION("""COMPUTED_VALUE"""),3151635.0)</f>
        <v>3151635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IFERROR(__xludf.DUMMYFUNCTION("""COMPUTED_VALUE"""),141.84)</f>
        <v>141.84</v>
      </c>
      <c r="D111" s="2">
        <f>IFERROR(__xludf.DUMMYFUNCTION("""COMPUTED_VALUE"""),45450.66666666667)</f>
        <v>45450.66667</v>
      </c>
      <c r="E111" s="1">
        <f>IFERROR(__xludf.DUMMYFUNCTION("""COMPUTED_VALUE"""),143.03)</f>
        <v>143.03</v>
      </c>
      <c r="G111" s="2">
        <f>IFERROR(__xludf.DUMMYFUNCTION("""COMPUTED_VALUE"""),45450.66666666667)</f>
        <v>45450.66667</v>
      </c>
      <c r="H111" s="1">
        <f>IFERROR(__xludf.DUMMYFUNCTION("""COMPUTED_VALUE"""),138.12)</f>
        <v>138.12</v>
      </c>
      <c r="J111" s="2">
        <f>IFERROR(__xludf.DUMMYFUNCTION("""COMPUTED_VALUE"""),45450.66666666667)</f>
        <v>45450.66667</v>
      </c>
      <c r="K111" s="1">
        <f>IFERROR(__xludf.DUMMYFUNCTION("""COMPUTED_VALUE"""),139.76)</f>
        <v>139.76</v>
      </c>
      <c r="M111" s="2">
        <f>IFERROR(__xludf.DUMMYFUNCTION("""COMPUTED_VALUE"""),45450.66666666667)</f>
        <v>45450.66667</v>
      </c>
      <c r="N111" s="1">
        <f>IFERROR(__xludf.DUMMYFUNCTION("""COMPUTED_VALUE"""),3977440.0)</f>
        <v>3977440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IFERROR(__xludf.DUMMYFUNCTION("""COMPUTED_VALUE"""),139.72)</f>
        <v>139.72</v>
      </c>
      <c r="D112" s="2">
        <f>IFERROR(__xludf.DUMMYFUNCTION("""COMPUTED_VALUE"""),45453.66666666667)</f>
        <v>45453.66667</v>
      </c>
      <c r="E112" s="1">
        <f>IFERROR(__xludf.DUMMYFUNCTION("""COMPUTED_VALUE"""),142.08)</f>
        <v>142.08</v>
      </c>
      <c r="G112" s="2">
        <f>IFERROR(__xludf.DUMMYFUNCTION("""COMPUTED_VALUE"""),45453.66666666667)</f>
        <v>45453.66667</v>
      </c>
      <c r="H112" s="1">
        <f>IFERROR(__xludf.DUMMYFUNCTION("""COMPUTED_VALUE"""),138.83)</f>
        <v>138.83</v>
      </c>
      <c r="J112" s="2">
        <f>IFERROR(__xludf.DUMMYFUNCTION("""COMPUTED_VALUE"""),45453.66666666667)</f>
        <v>45453.66667</v>
      </c>
      <c r="K112" s="1">
        <f>IFERROR(__xludf.DUMMYFUNCTION("""COMPUTED_VALUE"""),140.61)</f>
        <v>140.61</v>
      </c>
      <c r="M112" s="2">
        <f>IFERROR(__xludf.DUMMYFUNCTION("""COMPUTED_VALUE"""),45453.66666666667)</f>
        <v>45453.66667</v>
      </c>
      <c r="N112" s="1">
        <f>IFERROR(__xludf.DUMMYFUNCTION("""COMPUTED_VALUE"""),2949407.0)</f>
        <v>2949407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IFERROR(__xludf.DUMMYFUNCTION("""COMPUTED_VALUE"""),137.19)</f>
        <v>137.19</v>
      </c>
      <c r="D113" s="2">
        <f>IFERROR(__xludf.DUMMYFUNCTION("""COMPUTED_VALUE"""),45454.66666666667)</f>
        <v>45454.66667</v>
      </c>
      <c r="E113" s="1">
        <f>IFERROR(__xludf.DUMMYFUNCTION("""COMPUTED_VALUE"""),138.22)</f>
        <v>138.22</v>
      </c>
      <c r="G113" s="2">
        <f>IFERROR(__xludf.DUMMYFUNCTION("""COMPUTED_VALUE"""),45454.66666666667)</f>
        <v>45454.66667</v>
      </c>
      <c r="H113" s="1">
        <f>IFERROR(__xludf.DUMMYFUNCTION("""COMPUTED_VALUE"""),135.21)</f>
        <v>135.21</v>
      </c>
      <c r="J113" s="2">
        <f>IFERROR(__xludf.DUMMYFUNCTION("""COMPUTED_VALUE"""),45454.66666666667)</f>
        <v>45454.66667</v>
      </c>
      <c r="K113" s="1">
        <f>IFERROR(__xludf.DUMMYFUNCTION("""COMPUTED_VALUE"""),137.36)</f>
        <v>137.36</v>
      </c>
      <c r="M113" s="2">
        <f>IFERROR(__xludf.DUMMYFUNCTION("""COMPUTED_VALUE"""),45454.66666666667)</f>
        <v>45454.66667</v>
      </c>
      <c r="N113" s="1">
        <f>IFERROR(__xludf.DUMMYFUNCTION("""COMPUTED_VALUE"""),3519541.0)</f>
        <v>3519541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IFERROR(__xludf.DUMMYFUNCTION("""COMPUTED_VALUE"""),142.76)</f>
        <v>142.76</v>
      </c>
      <c r="D114" s="2">
        <f>IFERROR(__xludf.DUMMYFUNCTION("""COMPUTED_VALUE"""),45455.66666666667)</f>
        <v>45455.66667</v>
      </c>
      <c r="E114" s="1">
        <f>IFERROR(__xludf.DUMMYFUNCTION("""COMPUTED_VALUE"""),144.3)</f>
        <v>144.3</v>
      </c>
      <c r="G114" s="2">
        <f>IFERROR(__xludf.DUMMYFUNCTION("""COMPUTED_VALUE"""),45455.66666666667)</f>
        <v>45455.66667</v>
      </c>
      <c r="H114" s="1">
        <f>IFERROR(__xludf.DUMMYFUNCTION("""COMPUTED_VALUE"""),135.62)</f>
        <v>135.62</v>
      </c>
      <c r="J114" s="2">
        <f>IFERROR(__xludf.DUMMYFUNCTION("""COMPUTED_VALUE"""),45455.66666666667)</f>
        <v>45455.66667</v>
      </c>
      <c r="K114" s="1">
        <f>IFERROR(__xludf.DUMMYFUNCTION("""COMPUTED_VALUE"""),135.66)</f>
        <v>135.66</v>
      </c>
      <c r="M114" s="2">
        <f>IFERROR(__xludf.DUMMYFUNCTION("""COMPUTED_VALUE"""),45455.66666666667)</f>
        <v>45455.66667</v>
      </c>
      <c r="N114" s="1">
        <f>IFERROR(__xludf.DUMMYFUNCTION("""COMPUTED_VALUE"""),3299340.0)</f>
        <v>3299340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IFERROR(__xludf.DUMMYFUNCTION("""COMPUTED_VALUE"""),135.66)</f>
        <v>135.66</v>
      </c>
      <c r="D115" s="2">
        <f>IFERROR(__xludf.DUMMYFUNCTION("""COMPUTED_VALUE"""),45456.66666666667)</f>
        <v>45456.66667</v>
      </c>
      <c r="E115" s="1">
        <f>IFERROR(__xludf.DUMMYFUNCTION("""COMPUTED_VALUE"""),136.13)</f>
        <v>136.13</v>
      </c>
      <c r="G115" s="2">
        <f>IFERROR(__xludf.DUMMYFUNCTION("""COMPUTED_VALUE"""),45456.66666666667)</f>
        <v>45456.66667</v>
      </c>
      <c r="H115" s="1">
        <f>IFERROR(__xludf.DUMMYFUNCTION("""COMPUTED_VALUE"""),130.98)</f>
        <v>130.98</v>
      </c>
      <c r="J115" s="2">
        <f>IFERROR(__xludf.DUMMYFUNCTION("""COMPUTED_VALUE"""),45456.66666666667)</f>
        <v>45456.66667</v>
      </c>
      <c r="K115" s="1">
        <f>IFERROR(__xludf.DUMMYFUNCTION("""COMPUTED_VALUE"""),131.66)</f>
        <v>131.66</v>
      </c>
      <c r="M115" s="2">
        <f>IFERROR(__xludf.DUMMYFUNCTION("""COMPUTED_VALUE"""),45456.66666666667)</f>
        <v>45456.66667</v>
      </c>
      <c r="N115" s="1">
        <f>IFERROR(__xludf.DUMMYFUNCTION("""COMPUTED_VALUE"""),4358374.0)</f>
        <v>4358374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IFERROR(__xludf.DUMMYFUNCTION("""COMPUTED_VALUE"""),131.66)</f>
        <v>131.66</v>
      </c>
      <c r="D116" s="2">
        <f>IFERROR(__xludf.DUMMYFUNCTION("""COMPUTED_VALUE"""),45457.66666666667)</f>
        <v>45457.66667</v>
      </c>
      <c r="E116" s="1">
        <f>IFERROR(__xludf.DUMMYFUNCTION("""COMPUTED_VALUE"""),131.66)</f>
        <v>131.66</v>
      </c>
      <c r="G116" s="2">
        <f>IFERROR(__xludf.DUMMYFUNCTION("""COMPUTED_VALUE"""),45457.66666666667)</f>
        <v>45457.66667</v>
      </c>
      <c r="H116" s="1">
        <f>IFERROR(__xludf.DUMMYFUNCTION("""COMPUTED_VALUE"""),127.17)</f>
        <v>127.17</v>
      </c>
      <c r="J116" s="2">
        <f>IFERROR(__xludf.DUMMYFUNCTION("""COMPUTED_VALUE"""),45457.66666666667)</f>
        <v>45457.66667</v>
      </c>
      <c r="K116" s="1">
        <f>IFERROR(__xludf.DUMMYFUNCTION("""COMPUTED_VALUE"""),129.47)</f>
        <v>129.47</v>
      </c>
      <c r="M116" s="2">
        <f>IFERROR(__xludf.DUMMYFUNCTION("""COMPUTED_VALUE"""),45457.66666666667)</f>
        <v>45457.66667</v>
      </c>
      <c r="N116" s="1">
        <f>IFERROR(__xludf.DUMMYFUNCTION("""COMPUTED_VALUE"""),3228428.0)</f>
        <v>3228428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IFERROR(__xludf.DUMMYFUNCTION("""COMPUTED_VALUE"""),128.17)</f>
        <v>128.17</v>
      </c>
      <c r="D117" s="2">
        <f>IFERROR(__xludf.DUMMYFUNCTION("""COMPUTED_VALUE"""),45460.66666666667)</f>
        <v>45460.66667</v>
      </c>
      <c r="E117" s="1">
        <f>IFERROR(__xludf.DUMMYFUNCTION("""COMPUTED_VALUE"""),128.86)</f>
        <v>128.86</v>
      </c>
      <c r="G117" s="2">
        <f>IFERROR(__xludf.DUMMYFUNCTION("""COMPUTED_VALUE"""),45460.66666666667)</f>
        <v>45460.66667</v>
      </c>
      <c r="H117" s="1">
        <f>IFERROR(__xludf.DUMMYFUNCTION("""COMPUTED_VALUE"""),126.06)</f>
        <v>126.06</v>
      </c>
      <c r="J117" s="2">
        <f>IFERROR(__xludf.DUMMYFUNCTION("""COMPUTED_VALUE"""),45460.66666666667)</f>
        <v>45460.66667</v>
      </c>
      <c r="K117" s="1">
        <f>IFERROR(__xludf.DUMMYFUNCTION("""COMPUTED_VALUE"""),127.76)</f>
        <v>127.76</v>
      </c>
      <c r="M117" s="2">
        <f>IFERROR(__xludf.DUMMYFUNCTION("""COMPUTED_VALUE"""),45460.66666666667)</f>
        <v>45460.66667</v>
      </c>
      <c r="N117" s="1">
        <f>IFERROR(__xludf.DUMMYFUNCTION("""COMPUTED_VALUE"""),3844714.0)</f>
        <v>3844714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IFERROR(__xludf.DUMMYFUNCTION("""COMPUTED_VALUE"""),127.76)</f>
        <v>127.76</v>
      </c>
      <c r="D118" s="2">
        <f>IFERROR(__xludf.DUMMYFUNCTION("""COMPUTED_VALUE"""),45461.66666666667)</f>
        <v>45461.66667</v>
      </c>
      <c r="E118" s="1">
        <f>IFERROR(__xludf.DUMMYFUNCTION("""COMPUTED_VALUE"""),130.33)</f>
        <v>130.33</v>
      </c>
      <c r="G118" s="2">
        <f>IFERROR(__xludf.DUMMYFUNCTION("""COMPUTED_VALUE"""),45461.66666666667)</f>
        <v>45461.66667</v>
      </c>
      <c r="H118" s="1">
        <f>IFERROR(__xludf.DUMMYFUNCTION("""COMPUTED_VALUE"""),125.71)</f>
        <v>125.71</v>
      </c>
      <c r="J118" s="2">
        <f>IFERROR(__xludf.DUMMYFUNCTION("""COMPUTED_VALUE"""),45461.66666666667)</f>
        <v>45461.66667</v>
      </c>
      <c r="K118" s="1">
        <f>IFERROR(__xludf.DUMMYFUNCTION("""COMPUTED_VALUE"""),128.07)</f>
        <v>128.07</v>
      </c>
      <c r="M118" s="2">
        <f>IFERROR(__xludf.DUMMYFUNCTION("""COMPUTED_VALUE"""),45461.66666666667)</f>
        <v>45461.66667</v>
      </c>
      <c r="N118" s="1">
        <f>IFERROR(__xludf.DUMMYFUNCTION("""COMPUTED_VALUE"""),3896986.0)</f>
        <v>3896986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IFERROR(__xludf.DUMMYFUNCTION("""COMPUTED_VALUE"""),130.16)</f>
        <v>130.16</v>
      </c>
      <c r="D119" s="2">
        <f>IFERROR(__xludf.DUMMYFUNCTION("""COMPUTED_VALUE"""),45463.66666666667)</f>
        <v>45463.66667</v>
      </c>
      <c r="E119" s="1">
        <f>IFERROR(__xludf.DUMMYFUNCTION("""COMPUTED_VALUE"""),133.2)</f>
        <v>133.2</v>
      </c>
      <c r="G119" s="2">
        <f>IFERROR(__xludf.DUMMYFUNCTION("""COMPUTED_VALUE"""),45463.66666666667)</f>
        <v>45463.66667</v>
      </c>
      <c r="H119" s="1">
        <f>IFERROR(__xludf.DUMMYFUNCTION("""COMPUTED_VALUE"""),129.61)</f>
        <v>129.61</v>
      </c>
      <c r="J119" s="2">
        <f>IFERROR(__xludf.DUMMYFUNCTION("""COMPUTED_VALUE"""),45463.66666666667)</f>
        <v>45463.66667</v>
      </c>
      <c r="K119" s="1">
        <f>IFERROR(__xludf.DUMMYFUNCTION("""COMPUTED_VALUE"""),133.16)</f>
        <v>133.16</v>
      </c>
      <c r="M119" s="2">
        <f>IFERROR(__xludf.DUMMYFUNCTION("""COMPUTED_VALUE"""),45463.66666666667)</f>
        <v>45463.66667</v>
      </c>
      <c r="N119" s="1">
        <f>IFERROR(__xludf.DUMMYFUNCTION("""COMPUTED_VALUE"""),7069105.0)</f>
        <v>7069105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IFERROR(__xludf.DUMMYFUNCTION("""COMPUTED_VALUE"""),136.51)</f>
        <v>136.51</v>
      </c>
      <c r="D120" s="2">
        <f>IFERROR(__xludf.DUMMYFUNCTION("""COMPUTED_VALUE"""),45464.66666666667)</f>
        <v>45464.66667</v>
      </c>
      <c r="E120" s="1">
        <f>IFERROR(__xludf.DUMMYFUNCTION("""COMPUTED_VALUE"""),138.53)</f>
        <v>138.53</v>
      </c>
      <c r="G120" s="2">
        <f>IFERROR(__xludf.DUMMYFUNCTION("""COMPUTED_VALUE"""),45464.66666666667)</f>
        <v>45464.66667</v>
      </c>
      <c r="H120" s="1">
        <f>IFERROR(__xludf.DUMMYFUNCTION("""COMPUTED_VALUE"""),133.61)</f>
        <v>133.61</v>
      </c>
      <c r="J120" s="2">
        <f>IFERROR(__xludf.DUMMYFUNCTION("""COMPUTED_VALUE"""),45464.66666666667)</f>
        <v>45464.66667</v>
      </c>
      <c r="K120" s="1">
        <f>IFERROR(__xludf.DUMMYFUNCTION("""COMPUTED_VALUE"""),138.01)</f>
        <v>138.01</v>
      </c>
      <c r="M120" s="2">
        <f>IFERROR(__xludf.DUMMYFUNCTION("""COMPUTED_VALUE"""),45464.66666666667)</f>
        <v>45464.66667</v>
      </c>
      <c r="N120" s="1">
        <f>IFERROR(__xludf.DUMMYFUNCTION("""COMPUTED_VALUE"""),6469658.0)</f>
        <v>6469658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IFERROR(__xludf.DUMMYFUNCTION("""COMPUTED_VALUE"""),138.15)</f>
        <v>138.15</v>
      </c>
      <c r="D121" s="2">
        <f>IFERROR(__xludf.DUMMYFUNCTION("""COMPUTED_VALUE"""),45467.66666666667)</f>
        <v>45467.66667</v>
      </c>
      <c r="E121" s="1">
        <f>IFERROR(__xludf.DUMMYFUNCTION("""COMPUTED_VALUE"""),142.01)</f>
        <v>142.01</v>
      </c>
      <c r="G121" s="2">
        <f>IFERROR(__xludf.DUMMYFUNCTION("""COMPUTED_VALUE"""),45467.66666666667)</f>
        <v>45467.66667</v>
      </c>
      <c r="H121" s="1">
        <f>IFERROR(__xludf.DUMMYFUNCTION("""COMPUTED_VALUE"""),138.15)</f>
        <v>138.15</v>
      </c>
      <c r="J121" s="2">
        <f>IFERROR(__xludf.DUMMYFUNCTION("""COMPUTED_VALUE"""),45467.66666666667)</f>
        <v>45467.66667</v>
      </c>
      <c r="K121" s="1">
        <f>IFERROR(__xludf.DUMMYFUNCTION("""COMPUTED_VALUE"""),138.56)</f>
        <v>138.56</v>
      </c>
      <c r="M121" s="2">
        <f>IFERROR(__xludf.DUMMYFUNCTION("""COMPUTED_VALUE"""),45467.66666666667)</f>
        <v>45467.66667</v>
      </c>
      <c r="N121" s="1">
        <f>IFERROR(__xludf.DUMMYFUNCTION("""COMPUTED_VALUE"""),4961742.0)</f>
        <v>4961742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IFERROR(__xludf.DUMMYFUNCTION("""COMPUTED_VALUE"""),136.99)</f>
        <v>136.99</v>
      </c>
      <c r="D122" s="2">
        <f>IFERROR(__xludf.DUMMYFUNCTION("""COMPUTED_VALUE"""),45468.66666666667)</f>
        <v>45468.66667</v>
      </c>
      <c r="E122" s="1">
        <f>IFERROR(__xludf.DUMMYFUNCTION("""COMPUTED_VALUE"""),137.3)</f>
        <v>137.3</v>
      </c>
      <c r="G122" s="2">
        <f>IFERROR(__xludf.DUMMYFUNCTION("""COMPUTED_VALUE"""),45468.66666666667)</f>
        <v>45468.66667</v>
      </c>
      <c r="H122" s="1">
        <f>IFERROR(__xludf.DUMMYFUNCTION("""COMPUTED_VALUE"""),133.81)</f>
        <v>133.81</v>
      </c>
      <c r="J122" s="2">
        <f>IFERROR(__xludf.DUMMYFUNCTION("""COMPUTED_VALUE"""),45468.66666666667)</f>
        <v>45468.66667</v>
      </c>
      <c r="K122" s="1">
        <f>IFERROR(__xludf.DUMMYFUNCTION("""COMPUTED_VALUE"""),136.44)</f>
        <v>136.44</v>
      </c>
      <c r="M122" s="2">
        <f>IFERROR(__xludf.DUMMYFUNCTION("""COMPUTED_VALUE"""),45468.66666666667)</f>
        <v>45468.66667</v>
      </c>
      <c r="N122" s="1">
        <f>IFERROR(__xludf.DUMMYFUNCTION("""COMPUTED_VALUE"""),3065146.0)</f>
        <v>3065146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IFERROR(__xludf.DUMMYFUNCTION("""COMPUTED_VALUE"""),136.48)</f>
        <v>136.48</v>
      </c>
      <c r="D123" s="2">
        <f>IFERROR(__xludf.DUMMYFUNCTION("""COMPUTED_VALUE"""),45469.66666666667)</f>
        <v>45469.66667</v>
      </c>
      <c r="E123" s="1">
        <f>IFERROR(__xludf.DUMMYFUNCTION("""COMPUTED_VALUE"""),136.48)</f>
        <v>136.48</v>
      </c>
      <c r="G123" s="2">
        <f>IFERROR(__xludf.DUMMYFUNCTION("""COMPUTED_VALUE"""),45469.66666666667)</f>
        <v>45469.66667</v>
      </c>
      <c r="H123" s="1">
        <f>IFERROR(__xludf.DUMMYFUNCTION("""COMPUTED_VALUE"""),132.92)</f>
        <v>132.92</v>
      </c>
      <c r="J123" s="2">
        <f>IFERROR(__xludf.DUMMYFUNCTION("""COMPUTED_VALUE"""),45469.66666666667)</f>
        <v>45469.66667</v>
      </c>
      <c r="K123" s="1">
        <f>IFERROR(__xludf.DUMMYFUNCTION("""COMPUTED_VALUE"""),134.7)</f>
        <v>134.7</v>
      </c>
      <c r="M123" s="2">
        <f>IFERROR(__xludf.DUMMYFUNCTION("""COMPUTED_VALUE"""),45469.66666666667)</f>
        <v>45469.66667</v>
      </c>
      <c r="N123" s="1">
        <f>IFERROR(__xludf.DUMMYFUNCTION("""COMPUTED_VALUE"""),3018084.0)</f>
        <v>3018084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IFERROR(__xludf.DUMMYFUNCTION("""COMPUTED_VALUE"""),134.39)</f>
        <v>134.39</v>
      </c>
      <c r="D124" s="2">
        <f>IFERROR(__xludf.DUMMYFUNCTION("""COMPUTED_VALUE"""),45470.66666666667)</f>
        <v>45470.66667</v>
      </c>
      <c r="E124" s="1">
        <f>IFERROR(__xludf.DUMMYFUNCTION("""COMPUTED_VALUE"""),134.8)</f>
        <v>134.8</v>
      </c>
      <c r="G124" s="2">
        <f>IFERROR(__xludf.DUMMYFUNCTION("""COMPUTED_VALUE"""),45470.66666666667)</f>
        <v>45470.66667</v>
      </c>
      <c r="H124" s="1">
        <f>IFERROR(__xludf.DUMMYFUNCTION("""COMPUTED_VALUE"""),131.62)</f>
        <v>131.62</v>
      </c>
      <c r="J124" s="2">
        <f>IFERROR(__xludf.DUMMYFUNCTION("""COMPUTED_VALUE"""),45470.66666666667)</f>
        <v>45470.66667</v>
      </c>
      <c r="K124" s="1">
        <f>IFERROR(__xludf.DUMMYFUNCTION("""COMPUTED_VALUE"""),132.62)</f>
        <v>132.62</v>
      </c>
      <c r="M124" s="2">
        <f>IFERROR(__xludf.DUMMYFUNCTION("""COMPUTED_VALUE"""),45470.66666666667)</f>
        <v>45470.66667</v>
      </c>
      <c r="N124" s="1">
        <f>IFERROR(__xludf.DUMMYFUNCTION("""COMPUTED_VALUE"""),5024405.0)</f>
        <v>5024405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IFERROR(__xludf.DUMMYFUNCTION("""COMPUTED_VALUE"""),136.03)</f>
        <v>136.03</v>
      </c>
      <c r="D125" s="2">
        <f>IFERROR(__xludf.DUMMYFUNCTION("""COMPUTED_VALUE"""),45471.66666666667)</f>
        <v>45471.66667</v>
      </c>
      <c r="E125" s="1">
        <f>IFERROR(__xludf.DUMMYFUNCTION("""COMPUTED_VALUE"""),137.02)</f>
        <v>137.02</v>
      </c>
      <c r="G125" s="2">
        <f>IFERROR(__xludf.DUMMYFUNCTION("""COMPUTED_VALUE"""),45471.66666666667)</f>
        <v>45471.66667</v>
      </c>
      <c r="H125" s="1">
        <f>IFERROR(__xludf.DUMMYFUNCTION("""COMPUTED_VALUE"""),133.57)</f>
        <v>133.57</v>
      </c>
      <c r="J125" s="2">
        <f>IFERROR(__xludf.DUMMYFUNCTION("""COMPUTED_VALUE"""),45471.66666666667)</f>
        <v>45471.66667</v>
      </c>
      <c r="K125" s="1">
        <f>IFERROR(__xludf.DUMMYFUNCTION("""COMPUTED_VALUE"""),135.89)</f>
        <v>135.89</v>
      </c>
      <c r="M125" s="2">
        <f>IFERROR(__xludf.DUMMYFUNCTION("""COMPUTED_VALUE"""),45471.66666666667)</f>
        <v>45471.66667</v>
      </c>
      <c r="N125" s="1">
        <f>IFERROR(__xludf.DUMMYFUNCTION("""COMPUTED_VALUE"""),6828812.0)</f>
        <v>6828812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IFERROR(__xludf.DUMMYFUNCTION("""COMPUTED_VALUE"""),135.89)</f>
        <v>135.89</v>
      </c>
      <c r="D126" s="2">
        <f>IFERROR(__xludf.DUMMYFUNCTION("""COMPUTED_VALUE"""),45474.66666666667)</f>
        <v>45474.66667</v>
      </c>
      <c r="E126" s="1">
        <f>IFERROR(__xludf.DUMMYFUNCTION("""COMPUTED_VALUE"""),139.62)</f>
        <v>139.62</v>
      </c>
      <c r="G126" s="2">
        <f>IFERROR(__xludf.DUMMYFUNCTION("""COMPUTED_VALUE"""),45474.66666666667)</f>
        <v>45474.66667</v>
      </c>
      <c r="H126" s="1">
        <f>IFERROR(__xludf.DUMMYFUNCTION("""COMPUTED_VALUE"""),135.09)</f>
        <v>135.09</v>
      </c>
      <c r="J126" s="2">
        <f>IFERROR(__xludf.DUMMYFUNCTION("""COMPUTED_VALUE"""),45474.66666666667)</f>
        <v>45474.66667</v>
      </c>
      <c r="K126" s="1">
        <f>IFERROR(__xludf.DUMMYFUNCTION("""COMPUTED_VALUE"""),135.62)</f>
        <v>135.62</v>
      </c>
      <c r="M126" s="2">
        <f>IFERROR(__xludf.DUMMYFUNCTION("""COMPUTED_VALUE"""),45474.66666666667)</f>
        <v>45474.66667</v>
      </c>
      <c r="N126" s="1">
        <f>IFERROR(__xludf.DUMMYFUNCTION("""COMPUTED_VALUE"""),3227377.0)</f>
        <v>3227377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IFERROR(__xludf.DUMMYFUNCTION("""COMPUTED_VALUE"""),135.62)</f>
        <v>135.62</v>
      </c>
      <c r="D127" s="2">
        <f>IFERROR(__xludf.DUMMYFUNCTION("""COMPUTED_VALUE"""),45475.66666666667)</f>
        <v>45475.66667</v>
      </c>
      <c r="E127" s="1">
        <f>IFERROR(__xludf.DUMMYFUNCTION("""COMPUTED_VALUE"""),140.44)</f>
        <v>140.44</v>
      </c>
      <c r="G127" s="2">
        <f>IFERROR(__xludf.DUMMYFUNCTION("""COMPUTED_VALUE"""),45475.66666666667)</f>
        <v>45475.66667</v>
      </c>
      <c r="H127" s="1">
        <f>IFERROR(__xludf.DUMMYFUNCTION("""COMPUTED_VALUE"""),135.62)</f>
        <v>135.62</v>
      </c>
      <c r="J127" s="2">
        <f>IFERROR(__xludf.DUMMYFUNCTION("""COMPUTED_VALUE"""),45475.66666666667)</f>
        <v>45475.66667</v>
      </c>
      <c r="K127" s="1">
        <f>IFERROR(__xludf.DUMMYFUNCTION("""COMPUTED_VALUE"""),139.48)</f>
        <v>139.48</v>
      </c>
      <c r="M127" s="2">
        <f>IFERROR(__xludf.DUMMYFUNCTION("""COMPUTED_VALUE"""),45475.66666666667)</f>
        <v>45475.66667</v>
      </c>
      <c r="N127" s="1">
        <f>IFERROR(__xludf.DUMMYFUNCTION("""COMPUTED_VALUE"""),4039192.0)</f>
        <v>4039192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IFERROR(__xludf.DUMMYFUNCTION("""COMPUTED_VALUE"""),139.48)</f>
        <v>139.48</v>
      </c>
      <c r="D128" s="2">
        <f>IFERROR(__xludf.DUMMYFUNCTION("""COMPUTED_VALUE"""),45476.54166666667)</f>
        <v>45476.54167</v>
      </c>
      <c r="E128" s="1">
        <f>IFERROR(__xludf.DUMMYFUNCTION("""COMPUTED_VALUE"""),146.86)</f>
        <v>146.86</v>
      </c>
      <c r="G128" s="2">
        <f>IFERROR(__xludf.DUMMYFUNCTION("""COMPUTED_VALUE"""),45476.54166666667)</f>
        <v>45476.54167</v>
      </c>
      <c r="H128" s="1">
        <f>IFERROR(__xludf.DUMMYFUNCTION("""COMPUTED_VALUE"""),139.48)</f>
        <v>139.48</v>
      </c>
      <c r="J128" s="2">
        <f>IFERROR(__xludf.DUMMYFUNCTION("""COMPUTED_VALUE"""),45476.54166666667)</f>
        <v>45476.54167</v>
      </c>
      <c r="K128" s="1">
        <f>IFERROR(__xludf.DUMMYFUNCTION("""COMPUTED_VALUE"""),144.78)</f>
        <v>144.78</v>
      </c>
      <c r="M128" s="2">
        <f>IFERROR(__xludf.DUMMYFUNCTION("""COMPUTED_VALUE"""),45476.54166666667)</f>
        <v>45476.54167</v>
      </c>
      <c r="N128" s="1">
        <f>IFERROR(__xludf.DUMMYFUNCTION("""COMPUTED_VALUE"""),4074499.0)</f>
        <v>4074499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IFERROR(__xludf.DUMMYFUNCTION("""COMPUTED_VALUE"""),145.7)</f>
        <v>145.7</v>
      </c>
      <c r="D129" s="2">
        <f>IFERROR(__xludf.DUMMYFUNCTION("""COMPUTED_VALUE"""),45478.66666666667)</f>
        <v>45478.66667</v>
      </c>
      <c r="E129" s="1">
        <f>IFERROR(__xludf.DUMMYFUNCTION("""COMPUTED_VALUE"""),147.24)</f>
        <v>147.24</v>
      </c>
      <c r="G129" s="2">
        <f>IFERROR(__xludf.DUMMYFUNCTION("""COMPUTED_VALUE"""),45478.66666666667)</f>
        <v>45478.66667</v>
      </c>
      <c r="H129" s="1">
        <f>IFERROR(__xludf.DUMMYFUNCTION("""COMPUTED_VALUE"""),144.91)</f>
        <v>144.91</v>
      </c>
      <c r="J129" s="2">
        <f>IFERROR(__xludf.DUMMYFUNCTION("""COMPUTED_VALUE"""),45478.66666666667)</f>
        <v>45478.66667</v>
      </c>
      <c r="K129" s="1">
        <f>IFERROR(__xludf.DUMMYFUNCTION("""COMPUTED_VALUE"""),144.98)</f>
        <v>144.98</v>
      </c>
      <c r="M129" s="2">
        <f>IFERROR(__xludf.DUMMYFUNCTION("""COMPUTED_VALUE"""),45478.66666666667)</f>
        <v>45478.66667</v>
      </c>
      <c r="N129" s="1">
        <f>IFERROR(__xludf.DUMMYFUNCTION("""COMPUTED_VALUE"""),2669932.0)</f>
        <v>2669932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IFERROR(__xludf.DUMMYFUNCTION("""COMPUTED_VALUE"""),145.32)</f>
        <v>145.32</v>
      </c>
      <c r="D130" s="2">
        <f>IFERROR(__xludf.DUMMYFUNCTION("""COMPUTED_VALUE"""),45481.66666666667)</f>
        <v>45481.66667</v>
      </c>
      <c r="E130" s="1">
        <f>IFERROR(__xludf.DUMMYFUNCTION("""COMPUTED_VALUE"""),145.32)</f>
        <v>145.32</v>
      </c>
      <c r="G130" s="2">
        <f>IFERROR(__xludf.DUMMYFUNCTION("""COMPUTED_VALUE"""),45481.66666666667)</f>
        <v>45481.66667</v>
      </c>
      <c r="H130" s="1">
        <f>IFERROR(__xludf.DUMMYFUNCTION("""COMPUTED_VALUE"""),141.12)</f>
        <v>141.12</v>
      </c>
      <c r="J130" s="2">
        <f>IFERROR(__xludf.DUMMYFUNCTION("""COMPUTED_VALUE"""),45481.66666666667)</f>
        <v>45481.66667</v>
      </c>
      <c r="K130" s="1">
        <f>IFERROR(__xludf.DUMMYFUNCTION("""COMPUTED_VALUE"""),142.32)</f>
        <v>142.32</v>
      </c>
      <c r="M130" s="2">
        <f>IFERROR(__xludf.DUMMYFUNCTION("""COMPUTED_VALUE"""),45481.66666666667)</f>
        <v>45481.66667</v>
      </c>
      <c r="N130" s="1">
        <f>IFERROR(__xludf.DUMMYFUNCTION("""COMPUTED_VALUE"""),2921689.0)</f>
        <v>2921689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IFERROR(__xludf.DUMMYFUNCTION("""COMPUTED_VALUE"""),142.45)</f>
        <v>142.45</v>
      </c>
      <c r="D131" s="2">
        <f>IFERROR(__xludf.DUMMYFUNCTION("""COMPUTED_VALUE"""),45482.66666666667)</f>
        <v>45482.66667</v>
      </c>
      <c r="E131" s="1">
        <f>IFERROR(__xludf.DUMMYFUNCTION("""COMPUTED_VALUE"""),143.78)</f>
        <v>143.78</v>
      </c>
      <c r="G131" s="2">
        <f>IFERROR(__xludf.DUMMYFUNCTION("""COMPUTED_VALUE"""),45482.66666666667)</f>
        <v>45482.66667</v>
      </c>
      <c r="H131" s="1">
        <f>IFERROR(__xludf.DUMMYFUNCTION("""COMPUTED_VALUE"""),137.71)</f>
        <v>137.71</v>
      </c>
      <c r="J131" s="2">
        <f>IFERROR(__xludf.DUMMYFUNCTION("""COMPUTED_VALUE"""),45482.66666666667)</f>
        <v>45482.66667</v>
      </c>
      <c r="K131" s="1">
        <f>IFERROR(__xludf.DUMMYFUNCTION("""COMPUTED_VALUE"""),137.77)</f>
        <v>137.77</v>
      </c>
      <c r="M131" s="2">
        <f>IFERROR(__xludf.DUMMYFUNCTION("""COMPUTED_VALUE"""),45482.66666666667)</f>
        <v>45482.66667</v>
      </c>
      <c r="N131" s="1">
        <f>IFERROR(__xludf.DUMMYFUNCTION("""COMPUTED_VALUE"""),3074671.0)</f>
        <v>3074671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IFERROR(__xludf.DUMMYFUNCTION("""COMPUTED_VALUE"""),138.9)</f>
        <v>138.9</v>
      </c>
      <c r="D132" s="2">
        <f>IFERROR(__xludf.DUMMYFUNCTION("""COMPUTED_VALUE"""),45483.66666666667)</f>
        <v>45483.66667</v>
      </c>
      <c r="E132" s="1">
        <f>IFERROR(__xludf.DUMMYFUNCTION("""COMPUTED_VALUE"""),139.04)</f>
        <v>139.04</v>
      </c>
      <c r="G132" s="2">
        <f>IFERROR(__xludf.DUMMYFUNCTION("""COMPUTED_VALUE"""),45483.66666666667)</f>
        <v>45483.66667</v>
      </c>
      <c r="H132" s="1">
        <f>IFERROR(__xludf.DUMMYFUNCTION("""COMPUTED_VALUE"""),130.63)</f>
        <v>130.63</v>
      </c>
      <c r="J132" s="2">
        <f>IFERROR(__xludf.DUMMYFUNCTION("""COMPUTED_VALUE"""),45483.66666666667)</f>
        <v>45483.66667</v>
      </c>
      <c r="K132" s="1">
        <f>IFERROR(__xludf.DUMMYFUNCTION("""COMPUTED_VALUE"""),131.39)</f>
        <v>131.39</v>
      </c>
      <c r="M132" s="2">
        <f>IFERROR(__xludf.DUMMYFUNCTION("""COMPUTED_VALUE"""),45483.66666666667)</f>
        <v>45483.66667</v>
      </c>
      <c r="N132" s="1">
        <f>IFERROR(__xludf.DUMMYFUNCTION("""COMPUTED_VALUE"""),6109375.0)</f>
        <v>6109375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IFERROR(__xludf.DUMMYFUNCTION("""COMPUTED_VALUE"""),131.39)</f>
        <v>131.39</v>
      </c>
      <c r="D133" s="2">
        <f>IFERROR(__xludf.DUMMYFUNCTION("""COMPUTED_VALUE"""),45484.66666666667)</f>
        <v>45484.66667</v>
      </c>
      <c r="E133" s="1">
        <f>IFERROR(__xludf.DUMMYFUNCTION("""COMPUTED_VALUE"""),138.41)</f>
        <v>138.41</v>
      </c>
      <c r="G133" s="2">
        <f>IFERROR(__xludf.DUMMYFUNCTION("""COMPUTED_VALUE"""),45484.66666666667)</f>
        <v>45484.66667</v>
      </c>
      <c r="H133" s="1">
        <f>IFERROR(__xludf.DUMMYFUNCTION("""COMPUTED_VALUE"""),131.03)</f>
        <v>131.03</v>
      </c>
      <c r="J133" s="2">
        <f>IFERROR(__xludf.DUMMYFUNCTION("""COMPUTED_VALUE"""),45484.66666666667)</f>
        <v>45484.66667</v>
      </c>
      <c r="K133" s="1">
        <f>IFERROR(__xludf.DUMMYFUNCTION("""COMPUTED_VALUE"""),133.85)</f>
        <v>133.85</v>
      </c>
      <c r="M133" s="2">
        <f>IFERROR(__xludf.DUMMYFUNCTION("""COMPUTED_VALUE"""),45484.66666666667)</f>
        <v>45484.66667</v>
      </c>
      <c r="N133" s="1">
        <f>IFERROR(__xludf.DUMMYFUNCTION("""COMPUTED_VALUE"""),8804338.0)</f>
        <v>8804338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IFERROR(__xludf.DUMMYFUNCTION("""COMPUTED_VALUE"""),137.02)</f>
        <v>137.02</v>
      </c>
      <c r="D134" s="2">
        <f>IFERROR(__xludf.DUMMYFUNCTION("""COMPUTED_VALUE"""),45485.66666666667)</f>
        <v>45485.66667</v>
      </c>
      <c r="E134" s="1">
        <f>IFERROR(__xludf.DUMMYFUNCTION("""COMPUTED_VALUE"""),138.01)</f>
        <v>138.01</v>
      </c>
      <c r="G134" s="2">
        <f>IFERROR(__xludf.DUMMYFUNCTION("""COMPUTED_VALUE"""),45485.66666666667)</f>
        <v>45485.66667</v>
      </c>
      <c r="H134" s="1">
        <f>IFERROR(__xludf.DUMMYFUNCTION("""COMPUTED_VALUE"""),132.8)</f>
        <v>132.8</v>
      </c>
      <c r="J134" s="2">
        <f>IFERROR(__xludf.DUMMYFUNCTION("""COMPUTED_VALUE"""),45485.66666666667)</f>
        <v>45485.66667</v>
      </c>
      <c r="K134" s="1">
        <f>IFERROR(__xludf.DUMMYFUNCTION("""COMPUTED_VALUE"""),133.06)</f>
        <v>133.06</v>
      </c>
      <c r="M134" s="2">
        <f>IFERROR(__xludf.DUMMYFUNCTION("""COMPUTED_VALUE"""),45485.66666666667)</f>
        <v>45485.66667</v>
      </c>
      <c r="N134" s="1">
        <f>IFERROR(__xludf.DUMMYFUNCTION("""COMPUTED_VALUE"""),4870074.0)</f>
        <v>4870074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IFERROR(__xludf.DUMMYFUNCTION("""COMPUTED_VALUE"""),132.62)</f>
        <v>132.62</v>
      </c>
      <c r="D135" s="2">
        <f>IFERROR(__xludf.DUMMYFUNCTION("""COMPUTED_VALUE"""),45488.66666666667)</f>
        <v>45488.66667</v>
      </c>
      <c r="E135" s="1">
        <f>IFERROR(__xludf.DUMMYFUNCTION("""COMPUTED_VALUE"""),136.8)</f>
        <v>136.8</v>
      </c>
      <c r="G135" s="2">
        <f>IFERROR(__xludf.DUMMYFUNCTION("""COMPUTED_VALUE"""),45488.66666666667)</f>
        <v>45488.66667</v>
      </c>
      <c r="H135" s="1">
        <f>IFERROR(__xludf.DUMMYFUNCTION("""COMPUTED_VALUE"""),131.8)</f>
        <v>131.8</v>
      </c>
      <c r="J135" s="2">
        <f>IFERROR(__xludf.DUMMYFUNCTION("""COMPUTED_VALUE"""),45488.66666666667)</f>
        <v>45488.66667</v>
      </c>
      <c r="K135" s="1">
        <f>IFERROR(__xludf.DUMMYFUNCTION("""COMPUTED_VALUE"""),134.26)</f>
        <v>134.26</v>
      </c>
      <c r="M135" s="2">
        <f>IFERROR(__xludf.DUMMYFUNCTION("""COMPUTED_VALUE"""),45488.66666666667)</f>
        <v>45488.66667</v>
      </c>
      <c r="N135" s="1">
        <f>IFERROR(__xludf.DUMMYFUNCTION("""COMPUTED_VALUE"""),3815800.0)</f>
        <v>3815800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IFERROR(__xludf.DUMMYFUNCTION("""COMPUTED_VALUE"""),130.39)</f>
        <v>130.39</v>
      </c>
      <c r="D136" s="2">
        <f>IFERROR(__xludf.DUMMYFUNCTION("""COMPUTED_VALUE"""),45489.66666666667)</f>
        <v>45489.66667</v>
      </c>
      <c r="E136" s="1">
        <f>IFERROR(__xludf.DUMMYFUNCTION("""COMPUTED_VALUE"""),132.14)</f>
        <v>132.14</v>
      </c>
      <c r="G136" s="2">
        <f>IFERROR(__xludf.DUMMYFUNCTION("""COMPUTED_VALUE"""),45489.66666666667)</f>
        <v>45489.66667</v>
      </c>
      <c r="H136" s="1">
        <f>IFERROR(__xludf.DUMMYFUNCTION("""COMPUTED_VALUE"""),128.05)</f>
        <v>128.05</v>
      </c>
      <c r="J136" s="2">
        <f>IFERROR(__xludf.DUMMYFUNCTION("""COMPUTED_VALUE"""),45489.66666666667)</f>
        <v>45489.66667</v>
      </c>
      <c r="K136" s="1">
        <f>IFERROR(__xludf.DUMMYFUNCTION("""COMPUTED_VALUE"""),132.07)</f>
        <v>132.07</v>
      </c>
      <c r="M136" s="2">
        <f>IFERROR(__xludf.DUMMYFUNCTION("""COMPUTED_VALUE"""),45489.66666666667)</f>
        <v>45489.66667</v>
      </c>
      <c r="N136" s="1">
        <f>IFERROR(__xludf.DUMMYFUNCTION("""COMPUTED_VALUE"""),6201648.0)</f>
        <v>6201648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IFERROR(__xludf.DUMMYFUNCTION("""COMPUTED_VALUE"""),130.63)</f>
        <v>130.63</v>
      </c>
      <c r="D137" s="2">
        <f>IFERROR(__xludf.DUMMYFUNCTION("""COMPUTED_VALUE"""),45490.66666666667)</f>
        <v>45490.66667</v>
      </c>
      <c r="E137" s="1">
        <f>IFERROR(__xludf.DUMMYFUNCTION("""COMPUTED_VALUE"""),131.93)</f>
        <v>131.93</v>
      </c>
      <c r="G137" s="2">
        <f>IFERROR(__xludf.DUMMYFUNCTION("""COMPUTED_VALUE"""),45490.66666666667)</f>
        <v>45490.66667</v>
      </c>
      <c r="H137" s="1">
        <f>IFERROR(__xludf.DUMMYFUNCTION("""COMPUTED_VALUE"""),125.75)</f>
        <v>125.75</v>
      </c>
      <c r="J137" s="2">
        <f>IFERROR(__xludf.DUMMYFUNCTION("""COMPUTED_VALUE"""),45490.66666666667)</f>
        <v>45490.66667</v>
      </c>
      <c r="K137" s="1">
        <f>IFERROR(__xludf.DUMMYFUNCTION("""COMPUTED_VALUE"""),125.75)</f>
        <v>125.75</v>
      </c>
      <c r="M137" s="2">
        <f>IFERROR(__xludf.DUMMYFUNCTION("""COMPUTED_VALUE"""),45490.66666666667)</f>
        <v>45490.66667</v>
      </c>
      <c r="N137" s="1">
        <f>IFERROR(__xludf.DUMMYFUNCTION("""COMPUTED_VALUE"""),7633991.0)</f>
        <v>7633991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IFERROR(__xludf.DUMMYFUNCTION("""COMPUTED_VALUE"""),125.37)</f>
        <v>125.37</v>
      </c>
      <c r="D138" s="2">
        <f>IFERROR(__xludf.DUMMYFUNCTION("""COMPUTED_VALUE"""),45491.66666666667)</f>
        <v>45491.66667</v>
      </c>
      <c r="E138" s="1">
        <f>IFERROR(__xludf.DUMMYFUNCTION("""COMPUTED_VALUE"""),130.5)</f>
        <v>130.5</v>
      </c>
      <c r="G138" s="2">
        <f>IFERROR(__xludf.DUMMYFUNCTION("""COMPUTED_VALUE"""),45491.66666666667)</f>
        <v>45491.66667</v>
      </c>
      <c r="H138" s="1">
        <f>IFERROR(__xludf.DUMMYFUNCTION("""COMPUTED_VALUE"""),120.9)</f>
        <v>120.9</v>
      </c>
      <c r="J138" s="2">
        <f>IFERROR(__xludf.DUMMYFUNCTION("""COMPUTED_VALUE"""),45491.66666666667)</f>
        <v>45491.66667</v>
      </c>
      <c r="K138" s="1">
        <f>IFERROR(__xludf.DUMMYFUNCTION("""COMPUTED_VALUE"""),121.79)</f>
        <v>121.79</v>
      </c>
      <c r="M138" s="2">
        <f>IFERROR(__xludf.DUMMYFUNCTION("""COMPUTED_VALUE"""),45491.66666666667)</f>
        <v>45491.66667</v>
      </c>
      <c r="N138" s="1">
        <f>IFERROR(__xludf.DUMMYFUNCTION("""COMPUTED_VALUE"""),8902925.0)</f>
        <v>8902925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IFERROR(__xludf.DUMMYFUNCTION("""COMPUTED_VALUE"""),120.3)</f>
        <v>120.3</v>
      </c>
      <c r="D139" s="2">
        <f>IFERROR(__xludf.DUMMYFUNCTION("""COMPUTED_VALUE"""),45492.66666666667)</f>
        <v>45492.66667</v>
      </c>
      <c r="E139" s="1">
        <f>IFERROR(__xludf.DUMMYFUNCTION("""COMPUTED_VALUE"""),120.3)</f>
        <v>120.3</v>
      </c>
      <c r="G139" s="2">
        <f>IFERROR(__xludf.DUMMYFUNCTION("""COMPUTED_VALUE"""),45492.66666666667)</f>
        <v>45492.66667</v>
      </c>
      <c r="H139" s="1">
        <f>IFERROR(__xludf.DUMMYFUNCTION("""COMPUTED_VALUE"""),118.03)</f>
        <v>118.03</v>
      </c>
      <c r="J139" s="2">
        <f>IFERROR(__xludf.DUMMYFUNCTION("""COMPUTED_VALUE"""),45492.66666666667)</f>
        <v>45492.66667</v>
      </c>
      <c r="K139" s="1">
        <f>IFERROR(__xludf.DUMMYFUNCTION("""COMPUTED_VALUE"""),119.29)</f>
        <v>119.29</v>
      </c>
      <c r="M139" s="2">
        <f>IFERROR(__xludf.DUMMYFUNCTION("""COMPUTED_VALUE"""),45492.66666666667)</f>
        <v>45492.66667</v>
      </c>
      <c r="N139" s="1">
        <f>IFERROR(__xludf.DUMMYFUNCTION("""COMPUTED_VALUE"""),5332579.0)</f>
        <v>5332579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IFERROR(__xludf.DUMMYFUNCTION("""COMPUTED_VALUE"""),118.54)</f>
        <v>118.54</v>
      </c>
      <c r="D140" s="2">
        <f>IFERROR(__xludf.DUMMYFUNCTION("""COMPUTED_VALUE"""),45495.66666666667)</f>
        <v>45495.66667</v>
      </c>
      <c r="E140" s="1">
        <f>IFERROR(__xludf.DUMMYFUNCTION("""COMPUTED_VALUE"""),118.95)</f>
        <v>118.95</v>
      </c>
      <c r="G140" s="2">
        <f>IFERROR(__xludf.DUMMYFUNCTION("""COMPUTED_VALUE"""),45495.66666666667)</f>
        <v>45495.66667</v>
      </c>
      <c r="H140" s="1">
        <f>IFERROR(__xludf.DUMMYFUNCTION("""COMPUTED_VALUE"""),116.94)</f>
        <v>116.94</v>
      </c>
      <c r="J140" s="2">
        <f>IFERROR(__xludf.DUMMYFUNCTION("""COMPUTED_VALUE"""),45495.66666666667)</f>
        <v>45495.66667</v>
      </c>
      <c r="K140" s="1">
        <f>IFERROR(__xludf.DUMMYFUNCTION("""COMPUTED_VALUE"""),117.96)</f>
        <v>117.96</v>
      </c>
      <c r="M140" s="2">
        <f>IFERROR(__xludf.DUMMYFUNCTION("""COMPUTED_VALUE"""),45495.66666666667)</f>
        <v>45495.66667</v>
      </c>
      <c r="N140" s="1">
        <f>IFERROR(__xludf.DUMMYFUNCTION("""COMPUTED_VALUE"""),6116269.0)</f>
        <v>6116269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IFERROR(__xludf.DUMMYFUNCTION("""COMPUTED_VALUE"""),115.98)</f>
        <v>115.98</v>
      </c>
      <c r="D141" s="2">
        <f>IFERROR(__xludf.DUMMYFUNCTION("""COMPUTED_VALUE"""),45496.66666666667)</f>
        <v>45496.66667</v>
      </c>
      <c r="E141" s="1">
        <f>IFERROR(__xludf.DUMMYFUNCTION("""COMPUTED_VALUE"""),117.0)</f>
        <v>117</v>
      </c>
      <c r="G141" s="2">
        <f>IFERROR(__xludf.DUMMYFUNCTION("""COMPUTED_VALUE"""),45496.66666666667)</f>
        <v>45496.66667</v>
      </c>
      <c r="H141" s="1">
        <f>IFERROR(__xludf.DUMMYFUNCTION("""COMPUTED_VALUE"""),114.71)</f>
        <v>114.71</v>
      </c>
      <c r="J141" s="2">
        <f>IFERROR(__xludf.DUMMYFUNCTION("""COMPUTED_VALUE"""),45496.66666666667)</f>
        <v>45496.66667</v>
      </c>
      <c r="K141" s="1">
        <f>IFERROR(__xludf.DUMMYFUNCTION("""COMPUTED_VALUE"""),115.81)</f>
        <v>115.81</v>
      </c>
      <c r="M141" s="2">
        <f>IFERROR(__xludf.DUMMYFUNCTION("""COMPUTED_VALUE"""),45496.66666666667)</f>
        <v>45496.66667</v>
      </c>
      <c r="N141" s="1">
        <f>IFERROR(__xludf.DUMMYFUNCTION("""COMPUTED_VALUE"""),1.1911173E7)</f>
        <v>11911173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IFERROR(__xludf.DUMMYFUNCTION("""COMPUTED_VALUE"""),115.47)</f>
        <v>115.47</v>
      </c>
      <c r="D142" s="2">
        <f>IFERROR(__xludf.DUMMYFUNCTION("""COMPUTED_VALUE"""),45497.66666666667)</f>
        <v>45497.66667</v>
      </c>
      <c r="E142" s="1">
        <f>IFERROR(__xludf.DUMMYFUNCTION("""COMPUTED_VALUE"""),116.7)</f>
        <v>116.7</v>
      </c>
      <c r="G142" s="2">
        <f>IFERROR(__xludf.DUMMYFUNCTION("""COMPUTED_VALUE"""),45497.66666666667)</f>
        <v>45497.66667</v>
      </c>
      <c r="H142" s="1">
        <f>IFERROR(__xludf.DUMMYFUNCTION("""COMPUTED_VALUE"""),111.62)</f>
        <v>111.62</v>
      </c>
      <c r="J142" s="2">
        <f>IFERROR(__xludf.DUMMYFUNCTION("""COMPUTED_VALUE"""),45497.66666666667)</f>
        <v>45497.66667</v>
      </c>
      <c r="K142" s="1">
        <f>IFERROR(__xludf.DUMMYFUNCTION("""COMPUTED_VALUE"""),112.19)</f>
        <v>112.19</v>
      </c>
      <c r="M142" s="2">
        <f>IFERROR(__xludf.DUMMYFUNCTION("""COMPUTED_VALUE"""),45497.66666666667)</f>
        <v>45497.66667</v>
      </c>
      <c r="N142" s="1">
        <f>IFERROR(__xludf.DUMMYFUNCTION("""COMPUTED_VALUE"""),6359519.0)</f>
        <v>6359519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IFERROR(__xludf.DUMMYFUNCTION("""COMPUTED_VALUE"""),111.78)</f>
        <v>111.78</v>
      </c>
      <c r="D143" s="2">
        <f>IFERROR(__xludf.DUMMYFUNCTION("""COMPUTED_VALUE"""),45498.66666666667)</f>
        <v>45498.66667</v>
      </c>
      <c r="E143" s="1">
        <f>IFERROR(__xludf.DUMMYFUNCTION("""COMPUTED_VALUE"""),114.58)</f>
        <v>114.58</v>
      </c>
      <c r="G143" s="2">
        <f>IFERROR(__xludf.DUMMYFUNCTION("""COMPUTED_VALUE"""),45498.66666666667)</f>
        <v>45498.66667</v>
      </c>
      <c r="H143" s="1">
        <f>IFERROR(__xludf.DUMMYFUNCTION("""COMPUTED_VALUE"""),111.03)</f>
        <v>111.03</v>
      </c>
      <c r="J143" s="2">
        <f>IFERROR(__xludf.DUMMYFUNCTION("""COMPUTED_VALUE"""),45498.66666666667)</f>
        <v>45498.66667</v>
      </c>
      <c r="K143" s="1">
        <f>IFERROR(__xludf.DUMMYFUNCTION("""COMPUTED_VALUE"""),112.43)</f>
        <v>112.43</v>
      </c>
      <c r="M143" s="2">
        <f>IFERROR(__xludf.DUMMYFUNCTION("""COMPUTED_VALUE"""),45498.66666666667)</f>
        <v>45498.66667</v>
      </c>
      <c r="N143" s="1">
        <f>IFERROR(__xludf.DUMMYFUNCTION("""COMPUTED_VALUE"""),5911511.0)</f>
        <v>5911511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IFERROR(__xludf.DUMMYFUNCTION("""COMPUTED_VALUE"""),115.16)</f>
        <v>115.16</v>
      </c>
      <c r="D144" s="2">
        <f>IFERROR(__xludf.DUMMYFUNCTION("""COMPUTED_VALUE"""),45499.66666666667)</f>
        <v>45499.66667</v>
      </c>
      <c r="E144" s="1">
        <f>IFERROR(__xludf.DUMMYFUNCTION("""COMPUTED_VALUE"""),116.56)</f>
        <v>116.56</v>
      </c>
      <c r="G144" s="2">
        <f>IFERROR(__xludf.DUMMYFUNCTION("""COMPUTED_VALUE"""),45499.66666666667)</f>
        <v>45499.66667</v>
      </c>
      <c r="H144" s="1">
        <f>IFERROR(__xludf.DUMMYFUNCTION("""COMPUTED_VALUE"""),112.46)</f>
        <v>112.46</v>
      </c>
      <c r="J144" s="2">
        <f>IFERROR(__xludf.DUMMYFUNCTION("""COMPUTED_VALUE"""),45499.66666666667)</f>
        <v>45499.66667</v>
      </c>
      <c r="K144" s="1">
        <f>IFERROR(__xludf.DUMMYFUNCTION("""COMPUTED_VALUE"""),114.2)</f>
        <v>114.2</v>
      </c>
      <c r="M144" s="2">
        <f>IFERROR(__xludf.DUMMYFUNCTION("""COMPUTED_VALUE"""),45499.66666666667)</f>
        <v>45499.66667</v>
      </c>
      <c r="N144" s="1">
        <f>IFERROR(__xludf.DUMMYFUNCTION("""COMPUTED_VALUE"""),5795975.0)</f>
        <v>5795975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IFERROR(__xludf.DUMMYFUNCTION("""COMPUTED_VALUE"""),113.21)</f>
        <v>113.21</v>
      </c>
      <c r="D145" s="2">
        <f>IFERROR(__xludf.DUMMYFUNCTION("""COMPUTED_VALUE"""),45502.66666666667)</f>
        <v>45502.66667</v>
      </c>
      <c r="E145" s="1">
        <f>IFERROR(__xludf.DUMMYFUNCTION("""COMPUTED_VALUE"""),114.27)</f>
        <v>114.27</v>
      </c>
      <c r="G145" s="2">
        <f>IFERROR(__xludf.DUMMYFUNCTION("""COMPUTED_VALUE"""),45502.66666666667)</f>
        <v>45502.66667</v>
      </c>
      <c r="H145" s="1">
        <f>IFERROR(__xludf.DUMMYFUNCTION("""COMPUTED_VALUE"""),112.12)</f>
        <v>112.12</v>
      </c>
      <c r="J145" s="2">
        <f>IFERROR(__xludf.DUMMYFUNCTION("""COMPUTED_VALUE"""),45502.66666666667)</f>
        <v>45502.66667</v>
      </c>
      <c r="K145" s="1">
        <f>IFERROR(__xludf.DUMMYFUNCTION("""COMPUTED_VALUE"""),112.8)</f>
        <v>112.8</v>
      </c>
      <c r="M145" s="2">
        <f>IFERROR(__xludf.DUMMYFUNCTION("""COMPUTED_VALUE"""),45502.66666666667)</f>
        <v>45502.66667</v>
      </c>
      <c r="N145" s="1">
        <f>IFERROR(__xludf.DUMMYFUNCTION("""COMPUTED_VALUE"""),4263156.0)</f>
        <v>4263156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IFERROR(__xludf.DUMMYFUNCTION("""COMPUTED_VALUE"""),111.37)</f>
        <v>111.37</v>
      </c>
      <c r="D146" s="2">
        <f>IFERROR(__xludf.DUMMYFUNCTION("""COMPUTED_VALUE"""),45503.66666666667)</f>
        <v>45503.66667</v>
      </c>
      <c r="E146" s="1">
        <f>IFERROR(__xludf.DUMMYFUNCTION("""COMPUTED_VALUE"""),111.37)</f>
        <v>111.37</v>
      </c>
      <c r="G146" s="2">
        <f>IFERROR(__xludf.DUMMYFUNCTION("""COMPUTED_VALUE"""),45503.66666666667)</f>
        <v>45503.66667</v>
      </c>
      <c r="H146" s="1">
        <f>IFERROR(__xludf.DUMMYFUNCTION("""COMPUTED_VALUE"""),106.46)</f>
        <v>106.46</v>
      </c>
      <c r="J146" s="2">
        <f>IFERROR(__xludf.DUMMYFUNCTION("""COMPUTED_VALUE"""),45503.66666666667)</f>
        <v>45503.66667</v>
      </c>
      <c r="K146" s="1">
        <f>IFERROR(__xludf.DUMMYFUNCTION("""COMPUTED_VALUE"""),108.53)</f>
        <v>108.53</v>
      </c>
      <c r="M146" s="2">
        <f>IFERROR(__xludf.DUMMYFUNCTION("""COMPUTED_VALUE"""),45503.66666666667)</f>
        <v>45503.66667</v>
      </c>
      <c r="N146" s="1">
        <f>IFERROR(__xludf.DUMMYFUNCTION("""COMPUTED_VALUE"""),8681982.0)</f>
        <v>8681982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IFERROR(__xludf.DUMMYFUNCTION("""COMPUTED_VALUE"""),112.32)</f>
        <v>112.32</v>
      </c>
      <c r="D147" s="2">
        <f>IFERROR(__xludf.DUMMYFUNCTION("""COMPUTED_VALUE"""),45504.66666666667)</f>
        <v>45504.66667</v>
      </c>
      <c r="E147" s="1">
        <f>IFERROR(__xludf.DUMMYFUNCTION("""COMPUTED_VALUE"""),114.68)</f>
        <v>114.68</v>
      </c>
      <c r="G147" s="2">
        <f>IFERROR(__xludf.DUMMYFUNCTION("""COMPUTED_VALUE"""),45504.66666666667)</f>
        <v>45504.66667</v>
      </c>
      <c r="H147" s="1">
        <f>IFERROR(__xludf.DUMMYFUNCTION("""COMPUTED_VALUE"""),111.96)</f>
        <v>111.96</v>
      </c>
      <c r="J147" s="2">
        <f>IFERROR(__xludf.DUMMYFUNCTION("""COMPUTED_VALUE"""),45504.66666666667)</f>
        <v>45504.66667</v>
      </c>
      <c r="K147" s="1">
        <f>IFERROR(__xludf.DUMMYFUNCTION("""COMPUTED_VALUE"""),112.87)</f>
        <v>112.87</v>
      </c>
      <c r="M147" s="2">
        <f>IFERROR(__xludf.DUMMYFUNCTION("""COMPUTED_VALUE"""),45504.66666666667)</f>
        <v>45504.66667</v>
      </c>
      <c r="N147" s="1">
        <f>IFERROR(__xludf.DUMMYFUNCTION("""COMPUTED_VALUE"""),6744063.0)</f>
        <v>6744063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IFERROR(__xludf.DUMMYFUNCTION("""COMPUTED_VALUE"""),112.56)</f>
        <v>112.56</v>
      </c>
      <c r="D148" s="2">
        <f>IFERROR(__xludf.DUMMYFUNCTION("""COMPUTED_VALUE"""),45505.66666666667)</f>
        <v>45505.66667</v>
      </c>
      <c r="E148" s="1">
        <f>IFERROR(__xludf.DUMMYFUNCTION("""COMPUTED_VALUE"""),113.66)</f>
        <v>113.66</v>
      </c>
      <c r="G148" s="2">
        <f>IFERROR(__xludf.DUMMYFUNCTION("""COMPUTED_VALUE"""),45505.66666666667)</f>
        <v>45505.66667</v>
      </c>
      <c r="H148" s="1">
        <f>IFERROR(__xludf.DUMMYFUNCTION("""COMPUTED_VALUE"""),106.21)</f>
        <v>106.21</v>
      </c>
      <c r="J148" s="2">
        <f>IFERROR(__xludf.DUMMYFUNCTION("""COMPUTED_VALUE"""),45505.66666666667)</f>
        <v>45505.66667</v>
      </c>
      <c r="K148" s="1">
        <f>IFERROR(__xludf.DUMMYFUNCTION("""COMPUTED_VALUE"""),107.51)</f>
        <v>107.51</v>
      </c>
      <c r="M148" s="2">
        <f>IFERROR(__xludf.DUMMYFUNCTION("""COMPUTED_VALUE"""),45505.66666666667)</f>
        <v>45505.66667</v>
      </c>
      <c r="N148" s="1">
        <f>IFERROR(__xludf.DUMMYFUNCTION("""COMPUTED_VALUE"""),1.8441215E7)</f>
        <v>18441215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IFERROR(__xludf.DUMMYFUNCTION("""COMPUTED_VALUE"""),106.11)</f>
        <v>106.11</v>
      </c>
      <c r="D149" s="2">
        <f>IFERROR(__xludf.DUMMYFUNCTION("""COMPUTED_VALUE"""),45506.66666666667)</f>
        <v>45506.66667</v>
      </c>
      <c r="E149" s="1">
        <f>IFERROR(__xludf.DUMMYFUNCTION("""COMPUTED_VALUE"""),106.11)</f>
        <v>106.11</v>
      </c>
      <c r="G149" s="2">
        <f>IFERROR(__xludf.DUMMYFUNCTION("""COMPUTED_VALUE"""),45506.66666666667)</f>
        <v>45506.66667</v>
      </c>
      <c r="H149" s="1">
        <f>IFERROR(__xludf.DUMMYFUNCTION("""COMPUTED_VALUE"""),100.01)</f>
        <v>100.01</v>
      </c>
      <c r="J149" s="2">
        <f>IFERROR(__xludf.DUMMYFUNCTION("""COMPUTED_VALUE"""),45506.66666666667)</f>
        <v>45506.66667</v>
      </c>
      <c r="K149" s="1">
        <f>IFERROR(__xludf.DUMMYFUNCTION("""COMPUTED_VALUE"""),100.67)</f>
        <v>100.67</v>
      </c>
      <c r="M149" s="2">
        <f>IFERROR(__xludf.DUMMYFUNCTION("""COMPUTED_VALUE"""),45506.66666666667)</f>
        <v>45506.66667</v>
      </c>
      <c r="N149" s="1">
        <f>IFERROR(__xludf.DUMMYFUNCTION("""COMPUTED_VALUE"""),6885835.0)</f>
        <v>6885835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IFERROR(__xludf.DUMMYFUNCTION("""COMPUTED_VALUE"""),95.65)</f>
        <v>95.65</v>
      </c>
      <c r="D150" s="2">
        <f>IFERROR(__xludf.DUMMYFUNCTION("""COMPUTED_VALUE"""),45509.66666666667)</f>
        <v>45509.66667</v>
      </c>
      <c r="E150" s="1">
        <f>IFERROR(__xludf.DUMMYFUNCTION("""COMPUTED_VALUE"""),97.5)</f>
        <v>97.5</v>
      </c>
      <c r="G150" s="2">
        <f>IFERROR(__xludf.DUMMYFUNCTION("""COMPUTED_VALUE"""),45509.66666666667)</f>
        <v>45509.66667</v>
      </c>
      <c r="H150" s="1">
        <f>IFERROR(__xludf.DUMMYFUNCTION("""COMPUTED_VALUE"""),92.71)</f>
        <v>92.71</v>
      </c>
      <c r="J150" s="2">
        <f>IFERROR(__xludf.DUMMYFUNCTION("""COMPUTED_VALUE"""),45509.66666666667)</f>
        <v>45509.66667</v>
      </c>
      <c r="K150" s="1">
        <f>IFERROR(__xludf.DUMMYFUNCTION("""COMPUTED_VALUE"""),97.16)</f>
        <v>97.16</v>
      </c>
      <c r="M150" s="2">
        <f>IFERROR(__xludf.DUMMYFUNCTION("""COMPUTED_VALUE"""),45509.66666666667)</f>
        <v>45509.66667</v>
      </c>
      <c r="N150" s="1">
        <f>IFERROR(__xludf.DUMMYFUNCTION("""COMPUTED_VALUE"""),1.3145685E7)</f>
        <v>13145685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IFERROR(__xludf.DUMMYFUNCTION("""COMPUTED_VALUE"""),97.57)</f>
        <v>97.57</v>
      </c>
      <c r="D151" s="2">
        <f>IFERROR(__xludf.DUMMYFUNCTION("""COMPUTED_VALUE"""),45510.66666666667)</f>
        <v>45510.66667</v>
      </c>
      <c r="E151" s="1">
        <f>IFERROR(__xludf.DUMMYFUNCTION("""COMPUTED_VALUE"""),101.26)</f>
        <v>101.26</v>
      </c>
      <c r="G151" s="2">
        <f>IFERROR(__xludf.DUMMYFUNCTION("""COMPUTED_VALUE"""),45510.66666666667)</f>
        <v>45510.66667</v>
      </c>
      <c r="H151" s="1">
        <f>IFERROR(__xludf.DUMMYFUNCTION("""COMPUTED_VALUE"""),96.34)</f>
        <v>96.34</v>
      </c>
      <c r="J151" s="2">
        <f>IFERROR(__xludf.DUMMYFUNCTION("""COMPUTED_VALUE"""),45510.66666666667)</f>
        <v>45510.66667</v>
      </c>
      <c r="K151" s="1">
        <f>IFERROR(__xludf.DUMMYFUNCTION("""COMPUTED_VALUE"""),100.4)</f>
        <v>100.4</v>
      </c>
      <c r="M151" s="2">
        <f>IFERROR(__xludf.DUMMYFUNCTION("""COMPUTED_VALUE"""),45510.66666666667)</f>
        <v>45510.66667</v>
      </c>
      <c r="N151" s="1">
        <f>IFERROR(__xludf.DUMMYFUNCTION("""COMPUTED_VALUE"""),1.0702645E7)</f>
        <v>10702645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IFERROR(__xludf.DUMMYFUNCTION("""COMPUTED_VALUE"""),102.85)</f>
        <v>102.85</v>
      </c>
      <c r="D152" s="2">
        <f>IFERROR(__xludf.DUMMYFUNCTION("""COMPUTED_VALUE"""),45511.66666666667)</f>
        <v>45511.66667</v>
      </c>
      <c r="E152" s="1">
        <f>IFERROR(__xludf.DUMMYFUNCTION("""COMPUTED_VALUE"""),104.23)</f>
        <v>104.23</v>
      </c>
      <c r="G152" s="2">
        <f>IFERROR(__xludf.DUMMYFUNCTION("""COMPUTED_VALUE"""),45511.66666666667)</f>
        <v>45511.66667</v>
      </c>
      <c r="H152" s="1">
        <f>IFERROR(__xludf.DUMMYFUNCTION("""COMPUTED_VALUE"""),98.83)</f>
        <v>98.83</v>
      </c>
      <c r="J152" s="2">
        <f>IFERROR(__xludf.DUMMYFUNCTION("""COMPUTED_VALUE"""),45511.66666666667)</f>
        <v>45511.66667</v>
      </c>
      <c r="K152" s="1">
        <f>IFERROR(__xludf.DUMMYFUNCTION("""COMPUTED_VALUE"""),99.79)</f>
        <v>99.79</v>
      </c>
      <c r="M152" s="2">
        <f>IFERROR(__xludf.DUMMYFUNCTION("""COMPUTED_VALUE"""),45511.66666666667)</f>
        <v>45511.66667</v>
      </c>
      <c r="N152" s="1">
        <f>IFERROR(__xludf.DUMMYFUNCTION("""COMPUTED_VALUE"""),9771540.0)</f>
        <v>9771540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IFERROR(__xludf.DUMMYFUNCTION("""COMPUTED_VALUE"""),101.46)</f>
        <v>101.46</v>
      </c>
      <c r="D153" s="2">
        <f>IFERROR(__xludf.DUMMYFUNCTION("""COMPUTED_VALUE"""),45512.66666666667)</f>
        <v>45512.66667</v>
      </c>
      <c r="E153" s="1">
        <f>IFERROR(__xludf.DUMMYFUNCTION("""COMPUTED_VALUE"""),104.74)</f>
        <v>104.74</v>
      </c>
      <c r="G153" s="2">
        <f>IFERROR(__xludf.DUMMYFUNCTION("""COMPUTED_VALUE"""),45512.66666666667)</f>
        <v>45512.66667</v>
      </c>
      <c r="H153" s="1">
        <f>IFERROR(__xludf.DUMMYFUNCTION("""COMPUTED_VALUE"""),100.95)</f>
        <v>100.95</v>
      </c>
      <c r="J153" s="2">
        <f>IFERROR(__xludf.DUMMYFUNCTION("""COMPUTED_VALUE"""),45512.66666666667)</f>
        <v>45512.66667</v>
      </c>
      <c r="K153" s="1">
        <f>IFERROR(__xludf.DUMMYFUNCTION("""COMPUTED_VALUE"""),104.64)</f>
        <v>104.64</v>
      </c>
      <c r="M153" s="2">
        <f>IFERROR(__xludf.DUMMYFUNCTION("""COMPUTED_VALUE"""),45512.66666666667)</f>
        <v>45512.66667</v>
      </c>
      <c r="N153" s="1">
        <f>IFERROR(__xludf.DUMMYFUNCTION("""COMPUTED_VALUE"""),6059052.0)</f>
        <v>6059052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IFERROR(__xludf.DUMMYFUNCTION("""COMPUTED_VALUE"""),106.52)</f>
        <v>106.52</v>
      </c>
      <c r="D154" s="2">
        <f>IFERROR(__xludf.DUMMYFUNCTION("""COMPUTED_VALUE"""),45513.66666666667)</f>
        <v>45513.66667</v>
      </c>
      <c r="E154" s="1">
        <f>IFERROR(__xludf.DUMMYFUNCTION("""COMPUTED_VALUE"""),106.65)</f>
        <v>106.65</v>
      </c>
      <c r="G154" s="2">
        <f>IFERROR(__xludf.DUMMYFUNCTION("""COMPUTED_VALUE"""),45513.66666666667)</f>
        <v>45513.66667</v>
      </c>
      <c r="H154" s="1">
        <f>IFERROR(__xludf.DUMMYFUNCTION("""COMPUTED_VALUE"""),103.82)</f>
        <v>103.82</v>
      </c>
      <c r="J154" s="2">
        <f>IFERROR(__xludf.DUMMYFUNCTION("""COMPUTED_VALUE"""),45513.66666666667)</f>
        <v>45513.66667</v>
      </c>
      <c r="K154" s="1">
        <f>IFERROR(__xludf.DUMMYFUNCTION("""COMPUTED_VALUE"""),104.4)</f>
        <v>104.4</v>
      </c>
      <c r="M154" s="2">
        <f>IFERROR(__xludf.DUMMYFUNCTION("""COMPUTED_VALUE"""),45513.66666666667)</f>
        <v>45513.66667</v>
      </c>
      <c r="N154" s="1">
        <f>IFERROR(__xludf.DUMMYFUNCTION("""COMPUTED_VALUE"""),7068861.0)</f>
        <v>7068861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IFERROR(__xludf.DUMMYFUNCTION("""COMPUTED_VALUE"""),105.94)</f>
        <v>105.94</v>
      </c>
      <c r="D155" s="2">
        <f>IFERROR(__xludf.DUMMYFUNCTION("""COMPUTED_VALUE"""),45516.66666666667)</f>
        <v>45516.66667</v>
      </c>
      <c r="E155" s="1">
        <f>IFERROR(__xludf.DUMMYFUNCTION("""COMPUTED_VALUE"""),108.16)</f>
        <v>108.16</v>
      </c>
      <c r="G155" s="2">
        <f>IFERROR(__xludf.DUMMYFUNCTION("""COMPUTED_VALUE"""),45516.66666666667)</f>
        <v>45516.66667</v>
      </c>
      <c r="H155" s="1">
        <f>IFERROR(__xludf.DUMMYFUNCTION("""COMPUTED_VALUE"""),105.94)</f>
        <v>105.94</v>
      </c>
      <c r="J155" s="2">
        <f>IFERROR(__xludf.DUMMYFUNCTION("""COMPUTED_VALUE"""),45516.66666666667)</f>
        <v>45516.66667</v>
      </c>
      <c r="K155" s="1">
        <f>IFERROR(__xludf.DUMMYFUNCTION("""COMPUTED_VALUE"""),106.55)</f>
        <v>106.55</v>
      </c>
      <c r="M155" s="2">
        <f>IFERROR(__xludf.DUMMYFUNCTION("""COMPUTED_VALUE"""),45516.66666666667)</f>
        <v>45516.66667</v>
      </c>
      <c r="N155" s="1">
        <f>IFERROR(__xludf.DUMMYFUNCTION("""COMPUTED_VALUE"""),4915383.0)</f>
        <v>4915383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IFERROR(__xludf.DUMMYFUNCTION("""COMPUTED_VALUE"""),106.21)</f>
        <v>106.21</v>
      </c>
      <c r="D156" s="2">
        <f>IFERROR(__xludf.DUMMYFUNCTION("""COMPUTED_VALUE"""),45517.66666666667)</f>
        <v>45517.66667</v>
      </c>
      <c r="E156" s="1">
        <f>IFERROR(__xludf.DUMMYFUNCTION("""COMPUTED_VALUE"""),108.34)</f>
        <v>108.34</v>
      </c>
      <c r="G156" s="2">
        <f>IFERROR(__xludf.DUMMYFUNCTION("""COMPUTED_VALUE"""),45517.66666666667)</f>
        <v>45517.66667</v>
      </c>
      <c r="H156" s="1">
        <f>IFERROR(__xludf.DUMMYFUNCTION("""COMPUTED_VALUE"""),105.9)</f>
        <v>105.9</v>
      </c>
      <c r="J156" s="2">
        <f>IFERROR(__xludf.DUMMYFUNCTION("""COMPUTED_VALUE"""),45517.66666666667)</f>
        <v>45517.66667</v>
      </c>
      <c r="K156" s="1">
        <f>IFERROR(__xludf.DUMMYFUNCTION("""COMPUTED_VALUE"""),107.95)</f>
        <v>107.95</v>
      </c>
      <c r="M156" s="2">
        <f>IFERROR(__xludf.DUMMYFUNCTION("""COMPUTED_VALUE"""),45517.66666666667)</f>
        <v>45517.66667</v>
      </c>
      <c r="N156" s="1">
        <f>IFERROR(__xludf.DUMMYFUNCTION("""COMPUTED_VALUE"""),4911689.0)</f>
        <v>4911689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IFERROR(__xludf.DUMMYFUNCTION("""COMPUTED_VALUE"""),107.95)</f>
        <v>107.95</v>
      </c>
      <c r="D157" s="2">
        <f>IFERROR(__xludf.DUMMYFUNCTION("""COMPUTED_VALUE"""),45518.66666666667)</f>
        <v>45518.66667</v>
      </c>
      <c r="E157" s="1">
        <f>IFERROR(__xludf.DUMMYFUNCTION("""COMPUTED_VALUE"""),109.16)</f>
        <v>109.16</v>
      </c>
      <c r="G157" s="2">
        <f>IFERROR(__xludf.DUMMYFUNCTION("""COMPUTED_VALUE"""),45518.66666666667)</f>
        <v>45518.66667</v>
      </c>
      <c r="H157" s="1">
        <f>IFERROR(__xludf.DUMMYFUNCTION("""COMPUTED_VALUE"""),105.49)</f>
        <v>105.49</v>
      </c>
      <c r="J157" s="2">
        <f>IFERROR(__xludf.DUMMYFUNCTION("""COMPUTED_VALUE"""),45518.66666666667)</f>
        <v>45518.66667</v>
      </c>
      <c r="K157" s="1">
        <f>IFERROR(__xludf.DUMMYFUNCTION("""COMPUTED_VALUE"""),106.24)</f>
        <v>106.24</v>
      </c>
      <c r="M157" s="2">
        <f>IFERROR(__xludf.DUMMYFUNCTION("""COMPUTED_VALUE"""),45518.66666666667)</f>
        <v>45518.66667</v>
      </c>
      <c r="N157" s="1">
        <f>IFERROR(__xludf.DUMMYFUNCTION("""COMPUTED_VALUE"""),5259062.0)</f>
        <v>5259062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IFERROR(__xludf.DUMMYFUNCTION("""COMPUTED_VALUE"""),108.57)</f>
        <v>108.57</v>
      </c>
      <c r="D158" s="2">
        <f>IFERROR(__xludf.DUMMYFUNCTION("""COMPUTED_VALUE"""),45519.66666666667)</f>
        <v>45519.66667</v>
      </c>
      <c r="E158" s="1">
        <f>IFERROR(__xludf.DUMMYFUNCTION("""COMPUTED_VALUE"""),110.51)</f>
        <v>110.51</v>
      </c>
      <c r="G158" s="2">
        <f>IFERROR(__xludf.DUMMYFUNCTION("""COMPUTED_VALUE"""),45519.66666666667)</f>
        <v>45519.66667</v>
      </c>
      <c r="H158" s="1">
        <f>IFERROR(__xludf.DUMMYFUNCTION("""COMPUTED_VALUE"""),108.28)</f>
        <v>108.28</v>
      </c>
      <c r="J158" s="2">
        <f>IFERROR(__xludf.DUMMYFUNCTION("""COMPUTED_VALUE"""),45519.66666666667)</f>
        <v>45519.66667</v>
      </c>
      <c r="K158" s="1">
        <f>IFERROR(__xludf.DUMMYFUNCTION("""COMPUTED_VALUE"""),109.62)</f>
        <v>109.62</v>
      </c>
      <c r="M158" s="2">
        <f>IFERROR(__xludf.DUMMYFUNCTION("""COMPUTED_VALUE"""),45519.66666666667)</f>
        <v>45519.66667</v>
      </c>
      <c r="N158" s="1">
        <f>IFERROR(__xludf.DUMMYFUNCTION("""COMPUTED_VALUE"""),5001959.0)</f>
        <v>5001959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IFERROR(__xludf.DUMMYFUNCTION("""COMPUTED_VALUE"""),108.94)</f>
        <v>108.94</v>
      </c>
      <c r="D159" s="2">
        <f>IFERROR(__xludf.DUMMYFUNCTION("""COMPUTED_VALUE"""),45520.66666666667)</f>
        <v>45520.66667</v>
      </c>
      <c r="E159" s="1">
        <f>IFERROR(__xludf.DUMMYFUNCTION("""COMPUTED_VALUE"""),110.72)</f>
        <v>110.72</v>
      </c>
      <c r="G159" s="2">
        <f>IFERROR(__xludf.DUMMYFUNCTION("""COMPUTED_VALUE"""),45520.66666666667)</f>
        <v>45520.66667</v>
      </c>
      <c r="H159" s="1">
        <f>IFERROR(__xludf.DUMMYFUNCTION("""COMPUTED_VALUE"""),108.46)</f>
        <v>108.46</v>
      </c>
      <c r="J159" s="2">
        <f>IFERROR(__xludf.DUMMYFUNCTION("""COMPUTED_VALUE"""),45520.66666666667)</f>
        <v>45520.66667</v>
      </c>
      <c r="K159" s="1">
        <f>IFERROR(__xludf.DUMMYFUNCTION("""COMPUTED_VALUE"""),109.73)</f>
        <v>109.73</v>
      </c>
      <c r="M159" s="2">
        <f>IFERROR(__xludf.DUMMYFUNCTION("""COMPUTED_VALUE"""),45520.66666666667)</f>
        <v>45520.66667</v>
      </c>
      <c r="N159" s="1">
        <f>IFERROR(__xludf.DUMMYFUNCTION("""COMPUTED_VALUE"""),4339961.0)</f>
        <v>4339961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IFERROR(__xludf.DUMMYFUNCTION("""COMPUTED_VALUE"""),111.03)</f>
        <v>111.03</v>
      </c>
      <c r="D160" s="2">
        <f>IFERROR(__xludf.DUMMYFUNCTION("""COMPUTED_VALUE"""),45523.66666666667)</f>
        <v>45523.66667</v>
      </c>
      <c r="E160" s="1">
        <f>IFERROR(__xludf.DUMMYFUNCTION("""COMPUTED_VALUE"""),116.63)</f>
        <v>116.63</v>
      </c>
      <c r="G160" s="2">
        <f>IFERROR(__xludf.DUMMYFUNCTION("""COMPUTED_VALUE"""),45523.66666666667)</f>
        <v>45523.66667</v>
      </c>
      <c r="H160" s="1">
        <f>IFERROR(__xludf.DUMMYFUNCTION("""COMPUTED_VALUE"""),111.03)</f>
        <v>111.03</v>
      </c>
      <c r="J160" s="2">
        <f>IFERROR(__xludf.DUMMYFUNCTION("""COMPUTED_VALUE"""),45523.66666666667)</f>
        <v>45523.66667</v>
      </c>
      <c r="K160" s="1">
        <f>IFERROR(__xludf.DUMMYFUNCTION("""COMPUTED_VALUE"""),116.15)</f>
        <v>116.15</v>
      </c>
      <c r="M160" s="2">
        <f>IFERROR(__xludf.DUMMYFUNCTION("""COMPUTED_VALUE"""),45523.66666666667)</f>
        <v>45523.66667</v>
      </c>
      <c r="N160" s="1">
        <f>IFERROR(__xludf.DUMMYFUNCTION("""COMPUTED_VALUE"""),7203513.0)</f>
        <v>7203513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IFERROR(__xludf.DUMMYFUNCTION("""COMPUTED_VALUE"""),116.15)</f>
        <v>116.15</v>
      </c>
      <c r="D161" s="2">
        <f>IFERROR(__xludf.DUMMYFUNCTION("""COMPUTED_VALUE"""),45524.66666666667)</f>
        <v>45524.66667</v>
      </c>
      <c r="E161" s="1">
        <f>IFERROR(__xludf.DUMMYFUNCTION("""COMPUTED_VALUE"""),118.7)</f>
        <v>118.7</v>
      </c>
      <c r="G161" s="2">
        <f>IFERROR(__xludf.DUMMYFUNCTION("""COMPUTED_VALUE"""),45524.66666666667)</f>
        <v>45524.66667</v>
      </c>
      <c r="H161" s="1">
        <f>IFERROR(__xludf.DUMMYFUNCTION("""COMPUTED_VALUE"""),115.06)</f>
        <v>115.06</v>
      </c>
      <c r="J161" s="2">
        <f>IFERROR(__xludf.DUMMYFUNCTION("""COMPUTED_VALUE"""),45524.66666666667)</f>
        <v>45524.66667</v>
      </c>
      <c r="K161" s="1">
        <f>IFERROR(__xludf.DUMMYFUNCTION("""COMPUTED_VALUE"""),115.33)</f>
        <v>115.33</v>
      </c>
      <c r="M161" s="2">
        <f>IFERROR(__xludf.DUMMYFUNCTION("""COMPUTED_VALUE"""),45524.66666666667)</f>
        <v>45524.66667</v>
      </c>
      <c r="N161" s="1">
        <f>IFERROR(__xludf.DUMMYFUNCTION("""COMPUTED_VALUE"""),5104625.0)</f>
        <v>5104625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IFERROR(__xludf.DUMMYFUNCTION("""COMPUTED_VALUE"""),115.33)</f>
        <v>115.33</v>
      </c>
      <c r="D162" s="2">
        <f>IFERROR(__xludf.DUMMYFUNCTION("""COMPUTED_VALUE"""),45525.66666666667)</f>
        <v>45525.66667</v>
      </c>
      <c r="E162" s="1">
        <f>IFERROR(__xludf.DUMMYFUNCTION("""COMPUTED_VALUE"""),116.32)</f>
        <v>116.32</v>
      </c>
      <c r="G162" s="2">
        <f>IFERROR(__xludf.DUMMYFUNCTION("""COMPUTED_VALUE"""),45525.66666666667)</f>
        <v>45525.66667</v>
      </c>
      <c r="H162" s="1">
        <f>IFERROR(__xludf.DUMMYFUNCTION("""COMPUTED_VALUE"""),112.46)</f>
        <v>112.46</v>
      </c>
      <c r="J162" s="2">
        <f>IFERROR(__xludf.DUMMYFUNCTION("""COMPUTED_VALUE"""),45525.66666666667)</f>
        <v>45525.66667</v>
      </c>
      <c r="K162" s="1">
        <f>IFERROR(__xludf.DUMMYFUNCTION("""COMPUTED_VALUE"""),113.72)</f>
        <v>113.72</v>
      </c>
      <c r="M162" s="2">
        <f>IFERROR(__xludf.DUMMYFUNCTION("""COMPUTED_VALUE"""),45525.66666666667)</f>
        <v>45525.66667</v>
      </c>
      <c r="N162" s="1">
        <f>IFERROR(__xludf.DUMMYFUNCTION("""COMPUTED_VALUE"""),4285986.0)</f>
        <v>4285986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IFERROR(__xludf.DUMMYFUNCTION("""COMPUTED_VALUE"""),113.59)</f>
        <v>113.59</v>
      </c>
      <c r="D163" s="2">
        <f>IFERROR(__xludf.DUMMYFUNCTION("""COMPUTED_VALUE"""),45526.66666666667)</f>
        <v>45526.66667</v>
      </c>
      <c r="E163" s="1">
        <f>IFERROR(__xludf.DUMMYFUNCTION("""COMPUTED_VALUE"""),114.2)</f>
        <v>114.2</v>
      </c>
      <c r="G163" s="2">
        <f>IFERROR(__xludf.DUMMYFUNCTION("""COMPUTED_VALUE"""),45526.66666666667)</f>
        <v>45526.66667</v>
      </c>
      <c r="H163" s="1">
        <f>IFERROR(__xludf.DUMMYFUNCTION("""COMPUTED_VALUE"""),110.56)</f>
        <v>110.56</v>
      </c>
      <c r="J163" s="2">
        <f>IFERROR(__xludf.DUMMYFUNCTION("""COMPUTED_VALUE"""),45526.66666666667)</f>
        <v>45526.66667</v>
      </c>
      <c r="K163" s="1">
        <f>IFERROR(__xludf.DUMMYFUNCTION("""COMPUTED_VALUE"""),111.09)</f>
        <v>111.09</v>
      </c>
      <c r="M163" s="2">
        <f>IFERROR(__xludf.DUMMYFUNCTION("""COMPUTED_VALUE"""),45526.66666666667)</f>
        <v>45526.66667</v>
      </c>
      <c r="N163" s="1">
        <f>IFERROR(__xludf.DUMMYFUNCTION("""COMPUTED_VALUE"""),2893054.0)</f>
        <v>2893054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IFERROR(__xludf.DUMMYFUNCTION("""COMPUTED_VALUE"""),112.05)</f>
        <v>112.05</v>
      </c>
      <c r="D164" s="2">
        <f>IFERROR(__xludf.DUMMYFUNCTION("""COMPUTED_VALUE"""),45527.66666666667)</f>
        <v>45527.66667</v>
      </c>
      <c r="E164" s="1">
        <f>IFERROR(__xludf.DUMMYFUNCTION("""COMPUTED_VALUE"""),116.39)</f>
        <v>116.39</v>
      </c>
      <c r="G164" s="2">
        <f>IFERROR(__xludf.DUMMYFUNCTION("""COMPUTED_VALUE"""),45527.66666666667)</f>
        <v>45527.66667</v>
      </c>
      <c r="H164" s="1">
        <f>IFERROR(__xludf.DUMMYFUNCTION("""COMPUTED_VALUE"""),111.06)</f>
        <v>111.06</v>
      </c>
      <c r="J164" s="2">
        <f>IFERROR(__xludf.DUMMYFUNCTION("""COMPUTED_VALUE"""),45527.66666666667)</f>
        <v>45527.66667</v>
      </c>
      <c r="K164" s="1">
        <f>IFERROR(__xludf.DUMMYFUNCTION("""COMPUTED_VALUE"""),115.88)</f>
        <v>115.88</v>
      </c>
      <c r="M164" s="2">
        <f>IFERROR(__xludf.DUMMYFUNCTION("""COMPUTED_VALUE"""),45527.66666666667)</f>
        <v>45527.66667</v>
      </c>
      <c r="N164" s="1">
        <f>IFERROR(__xludf.DUMMYFUNCTION("""COMPUTED_VALUE"""),4112634.0)</f>
        <v>4112634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IFERROR(__xludf.DUMMYFUNCTION("""COMPUTED_VALUE"""),119.63)</f>
        <v>119.63</v>
      </c>
      <c r="D165" s="2">
        <f>IFERROR(__xludf.DUMMYFUNCTION("""COMPUTED_VALUE"""),45530.66666666667)</f>
        <v>45530.66667</v>
      </c>
      <c r="E165" s="1">
        <f>IFERROR(__xludf.DUMMYFUNCTION("""COMPUTED_VALUE"""),120.15)</f>
        <v>120.15</v>
      </c>
      <c r="G165" s="2">
        <f>IFERROR(__xludf.DUMMYFUNCTION("""COMPUTED_VALUE"""),45530.66666666667)</f>
        <v>45530.66667</v>
      </c>
      <c r="H165" s="1">
        <f>IFERROR(__xludf.DUMMYFUNCTION("""COMPUTED_VALUE"""),117.76)</f>
        <v>117.76</v>
      </c>
      <c r="J165" s="2">
        <f>IFERROR(__xludf.DUMMYFUNCTION("""COMPUTED_VALUE"""),45530.66666666667)</f>
        <v>45530.66667</v>
      </c>
      <c r="K165" s="1">
        <f>IFERROR(__xludf.DUMMYFUNCTION("""COMPUTED_VALUE"""),118.06)</f>
        <v>118.06</v>
      </c>
      <c r="M165" s="2">
        <f>IFERROR(__xludf.DUMMYFUNCTION("""COMPUTED_VALUE"""),45530.66666666667)</f>
        <v>45530.66667</v>
      </c>
      <c r="N165" s="1">
        <f>IFERROR(__xludf.DUMMYFUNCTION("""COMPUTED_VALUE"""),5313231.0)</f>
        <v>5313231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IFERROR(__xludf.DUMMYFUNCTION("""COMPUTED_VALUE"""),118.06)</f>
        <v>118.06</v>
      </c>
      <c r="D166" s="2">
        <f>IFERROR(__xludf.DUMMYFUNCTION("""COMPUTED_VALUE"""),45531.66666666667)</f>
        <v>45531.66667</v>
      </c>
      <c r="E166" s="1">
        <f>IFERROR(__xludf.DUMMYFUNCTION("""COMPUTED_VALUE"""),119.92)</f>
        <v>119.92</v>
      </c>
      <c r="G166" s="2">
        <f>IFERROR(__xludf.DUMMYFUNCTION("""COMPUTED_VALUE"""),45531.66666666667)</f>
        <v>45531.66667</v>
      </c>
      <c r="H166" s="1">
        <f>IFERROR(__xludf.DUMMYFUNCTION("""COMPUTED_VALUE"""),116.46)</f>
        <v>116.46</v>
      </c>
      <c r="J166" s="2">
        <f>IFERROR(__xludf.DUMMYFUNCTION("""COMPUTED_VALUE"""),45531.66666666667)</f>
        <v>45531.66667</v>
      </c>
      <c r="K166" s="1">
        <f>IFERROR(__xludf.DUMMYFUNCTION("""COMPUTED_VALUE"""),117.17)</f>
        <v>117.17</v>
      </c>
      <c r="M166" s="2">
        <f>IFERROR(__xludf.DUMMYFUNCTION("""COMPUTED_VALUE"""),45531.66666666667)</f>
        <v>45531.66667</v>
      </c>
      <c r="N166" s="1">
        <f>IFERROR(__xludf.DUMMYFUNCTION("""COMPUTED_VALUE"""),3505966.0)</f>
        <v>3505966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IFERROR(__xludf.DUMMYFUNCTION("""COMPUTED_VALUE"""),113.28)</f>
        <v>113.28</v>
      </c>
      <c r="D167" s="2">
        <f>IFERROR(__xludf.DUMMYFUNCTION("""COMPUTED_VALUE"""),45532.66666666667)</f>
        <v>45532.66667</v>
      </c>
      <c r="E167" s="1">
        <f>IFERROR(__xludf.DUMMYFUNCTION("""COMPUTED_VALUE"""),113.78)</f>
        <v>113.78</v>
      </c>
      <c r="G167" s="2">
        <f>IFERROR(__xludf.DUMMYFUNCTION("""COMPUTED_VALUE"""),45532.66666666667)</f>
        <v>45532.66667</v>
      </c>
      <c r="H167" s="1">
        <f>IFERROR(__xludf.DUMMYFUNCTION("""COMPUTED_VALUE"""),109.32)</f>
        <v>109.32</v>
      </c>
      <c r="J167" s="2">
        <f>IFERROR(__xludf.DUMMYFUNCTION("""COMPUTED_VALUE"""),45532.66666666667)</f>
        <v>45532.66667</v>
      </c>
      <c r="K167" s="1">
        <f>IFERROR(__xludf.DUMMYFUNCTION("""COMPUTED_VALUE"""),109.62)</f>
        <v>109.62</v>
      </c>
      <c r="M167" s="2">
        <f>IFERROR(__xludf.DUMMYFUNCTION("""COMPUTED_VALUE"""),45532.66666666667)</f>
        <v>45532.66667</v>
      </c>
      <c r="N167" s="1">
        <f>IFERROR(__xludf.DUMMYFUNCTION("""COMPUTED_VALUE"""),7346158.0)</f>
        <v>7346158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IFERROR(__xludf.DUMMYFUNCTION("""COMPUTED_VALUE"""),110.1)</f>
        <v>110.1</v>
      </c>
      <c r="D168" s="2">
        <f>IFERROR(__xludf.DUMMYFUNCTION("""COMPUTED_VALUE"""),45533.66666666667)</f>
        <v>45533.66667</v>
      </c>
      <c r="E168" s="1">
        <f>IFERROR(__xludf.DUMMYFUNCTION("""COMPUTED_VALUE"""),111.96)</f>
        <v>111.96</v>
      </c>
      <c r="G168" s="2">
        <f>IFERROR(__xludf.DUMMYFUNCTION("""COMPUTED_VALUE"""),45533.66666666667)</f>
        <v>45533.66667</v>
      </c>
      <c r="H168" s="1">
        <f>IFERROR(__xludf.DUMMYFUNCTION("""COMPUTED_VALUE"""),108.36)</f>
        <v>108.36</v>
      </c>
      <c r="J168" s="2">
        <f>IFERROR(__xludf.DUMMYFUNCTION("""COMPUTED_VALUE"""),45533.66666666667)</f>
        <v>45533.66667</v>
      </c>
      <c r="K168" s="1">
        <f>IFERROR(__xludf.DUMMYFUNCTION("""COMPUTED_VALUE"""),110.92)</f>
        <v>110.92</v>
      </c>
      <c r="M168" s="2">
        <f>IFERROR(__xludf.DUMMYFUNCTION("""COMPUTED_VALUE"""),45533.66666666667)</f>
        <v>45533.66667</v>
      </c>
      <c r="N168" s="1">
        <f>IFERROR(__xludf.DUMMYFUNCTION("""COMPUTED_VALUE"""),4670764.0)</f>
        <v>4670764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IFERROR(__xludf.DUMMYFUNCTION("""COMPUTED_VALUE"""),111.03)</f>
        <v>111.03</v>
      </c>
      <c r="D169" s="2">
        <f>IFERROR(__xludf.DUMMYFUNCTION("""COMPUTED_VALUE"""),45534.66666666667)</f>
        <v>45534.66667</v>
      </c>
      <c r="E169" s="1">
        <f>IFERROR(__xludf.DUMMYFUNCTION("""COMPUTED_VALUE"""),111.35)</f>
        <v>111.35</v>
      </c>
      <c r="G169" s="2">
        <f>IFERROR(__xludf.DUMMYFUNCTION("""COMPUTED_VALUE"""),45534.66666666667)</f>
        <v>45534.66667</v>
      </c>
      <c r="H169" s="1">
        <f>IFERROR(__xludf.DUMMYFUNCTION("""COMPUTED_VALUE"""),108.7)</f>
        <v>108.7</v>
      </c>
      <c r="J169" s="2">
        <f>IFERROR(__xludf.DUMMYFUNCTION("""COMPUTED_VALUE"""),45534.66666666667)</f>
        <v>45534.66667</v>
      </c>
      <c r="K169" s="1">
        <f>IFERROR(__xludf.DUMMYFUNCTION("""COMPUTED_VALUE"""),109.66)</f>
        <v>109.66</v>
      </c>
      <c r="M169" s="2">
        <f>IFERROR(__xludf.DUMMYFUNCTION("""COMPUTED_VALUE"""),45534.66666666667)</f>
        <v>45534.66667</v>
      </c>
      <c r="N169" s="1">
        <f>IFERROR(__xludf.DUMMYFUNCTION("""COMPUTED_VALUE"""),3336008.0)</f>
        <v>3336008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IFERROR(__xludf.DUMMYFUNCTION("""COMPUTED_VALUE"""),105.9)</f>
        <v>105.9</v>
      </c>
      <c r="D170" s="2">
        <f>IFERROR(__xludf.DUMMYFUNCTION("""COMPUTED_VALUE"""),45538.66666666667)</f>
        <v>45538.66667</v>
      </c>
      <c r="E170" s="1">
        <f>IFERROR(__xludf.DUMMYFUNCTION("""COMPUTED_VALUE"""),106.4)</f>
        <v>106.4</v>
      </c>
      <c r="G170" s="2">
        <f>IFERROR(__xludf.DUMMYFUNCTION("""COMPUTED_VALUE"""),45538.66666666667)</f>
        <v>45538.66667</v>
      </c>
      <c r="H170" s="1">
        <f>IFERROR(__xludf.DUMMYFUNCTION("""COMPUTED_VALUE"""),101.84)</f>
        <v>101.84</v>
      </c>
      <c r="J170" s="2">
        <f>IFERROR(__xludf.DUMMYFUNCTION("""COMPUTED_VALUE"""),45538.66666666667)</f>
        <v>45538.66667</v>
      </c>
      <c r="K170" s="1">
        <f>IFERROR(__xludf.DUMMYFUNCTION("""COMPUTED_VALUE"""),103.24)</f>
        <v>103.24</v>
      </c>
      <c r="M170" s="2">
        <f>IFERROR(__xludf.DUMMYFUNCTION("""COMPUTED_VALUE"""),45538.66666666667)</f>
        <v>45538.66667</v>
      </c>
      <c r="N170" s="1">
        <f>IFERROR(__xludf.DUMMYFUNCTION("""COMPUTED_VALUE"""),5360544.0)</f>
        <v>5360544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IFERROR(__xludf.DUMMYFUNCTION("""COMPUTED_VALUE"""),104.82)</f>
        <v>104.82</v>
      </c>
      <c r="D171" s="2">
        <f>IFERROR(__xludf.DUMMYFUNCTION("""COMPUTED_VALUE"""),45539.66666666667)</f>
        <v>45539.66667</v>
      </c>
      <c r="E171" s="1">
        <f>IFERROR(__xludf.DUMMYFUNCTION("""COMPUTED_VALUE"""),106.65)</f>
        <v>106.65</v>
      </c>
      <c r="G171" s="2">
        <f>IFERROR(__xludf.DUMMYFUNCTION("""COMPUTED_VALUE"""),45539.66666666667)</f>
        <v>45539.66667</v>
      </c>
      <c r="H171" s="1">
        <f>IFERROR(__xludf.DUMMYFUNCTION("""COMPUTED_VALUE"""),104.09)</f>
        <v>104.09</v>
      </c>
      <c r="J171" s="2">
        <f>IFERROR(__xludf.DUMMYFUNCTION("""COMPUTED_VALUE"""),45539.66666666667)</f>
        <v>45539.66667</v>
      </c>
      <c r="K171" s="1">
        <f>IFERROR(__xludf.DUMMYFUNCTION("""COMPUTED_VALUE"""),104.12)</f>
        <v>104.12</v>
      </c>
      <c r="M171" s="2">
        <f>IFERROR(__xludf.DUMMYFUNCTION("""COMPUTED_VALUE"""),45539.66666666667)</f>
        <v>45539.66667</v>
      </c>
      <c r="N171" s="1">
        <f>IFERROR(__xludf.DUMMYFUNCTION("""COMPUTED_VALUE"""),3127283.0)</f>
        <v>3127283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IFERROR(__xludf.DUMMYFUNCTION("""COMPUTED_VALUE"""),104.77)</f>
        <v>104.77</v>
      </c>
      <c r="D172" s="2">
        <f>IFERROR(__xludf.DUMMYFUNCTION("""COMPUTED_VALUE"""),45540.66666666667)</f>
        <v>45540.66667</v>
      </c>
      <c r="E172" s="1">
        <f>IFERROR(__xludf.DUMMYFUNCTION("""COMPUTED_VALUE"""),106.21)</f>
        <v>106.21</v>
      </c>
      <c r="G172" s="2">
        <f>IFERROR(__xludf.DUMMYFUNCTION("""COMPUTED_VALUE"""),45540.66666666667)</f>
        <v>45540.66667</v>
      </c>
      <c r="H172" s="1">
        <f>IFERROR(__xludf.DUMMYFUNCTION("""COMPUTED_VALUE"""),102.88)</f>
        <v>102.88</v>
      </c>
      <c r="J172" s="2">
        <f>IFERROR(__xludf.DUMMYFUNCTION("""COMPUTED_VALUE"""),45540.66666666667)</f>
        <v>45540.66667</v>
      </c>
      <c r="K172" s="1">
        <f>IFERROR(__xludf.DUMMYFUNCTION("""COMPUTED_VALUE"""),103.41)</f>
        <v>103.41</v>
      </c>
      <c r="M172" s="2">
        <f>IFERROR(__xludf.DUMMYFUNCTION("""COMPUTED_VALUE"""),45540.66666666667)</f>
        <v>45540.66667</v>
      </c>
      <c r="N172" s="1">
        <f>IFERROR(__xludf.DUMMYFUNCTION("""COMPUTED_VALUE"""),3003775.0)</f>
        <v>3003775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IFERROR(__xludf.DUMMYFUNCTION("""COMPUTED_VALUE"""),102.48)</f>
        <v>102.48</v>
      </c>
      <c r="D173" s="2">
        <f>IFERROR(__xludf.DUMMYFUNCTION("""COMPUTED_VALUE"""),45541.66666666667)</f>
        <v>45541.66667</v>
      </c>
      <c r="E173" s="1">
        <f>IFERROR(__xludf.DUMMYFUNCTION("""COMPUTED_VALUE"""),103.26)</f>
        <v>103.26</v>
      </c>
      <c r="G173" s="2">
        <f>IFERROR(__xludf.DUMMYFUNCTION("""COMPUTED_VALUE"""),45541.66666666667)</f>
        <v>45541.66667</v>
      </c>
      <c r="H173" s="1">
        <f>IFERROR(__xludf.DUMMYFUNCTION("""COMPUTED_VALUE"""),96.85)</f>
        <v>96.85</v>
      </c>
      <c r="J173" s="2">
        <f>IFERROR(__xludf.DUMMYFUNCTION("""COMPUTED_VALUE"""),45541.66666666667)</f>
        <v>45541.66667</v>
      </c>
      <c r="K173" s="1">
        <f>IFERROR(__xludf.DUMMYFUNCTION("""COMPUTED_VALUE"""),97.46)</f>
        <v>97.46</v>
      </c>
      <c r="M173" s="2">
        <f>IFERROR(__xludf.DUMMYFUNCTION("""COMPUTED_VALUE"""),45541.66666666667)</f>
        <v>45541.66667</v>
      </c>
      <c r="N173" s="1">
        <f>IFERROR(__xludf.DUMMYFUNCTION("""COMPUTED_VALUE"""),7350859.0)</f>
        <v>7350859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IFERROR(__xludf.DUMMYFUNCTION("""COMPUTED_VALUE"""),99.07)</f>
        <v>99.07</v>
      </c>
      <c r="D174" s="2">
        <f>IFERROR(__xludf.DUMMYFUNCTION("""COMPUTED_VALUE"""),45544.66666666667)</f>
        <v>45544.66667</v>
      </c>
      <c r="E174" s="1">
        <f>IFERROR(__xludf.DUMMYFUNCTION("""COMPUTED_VALUE"""),99.75)</f>
        <v>99.75</v>
      </c>
      <c r="G174" s="2">
        <f>IFERROR(__xludf.DUMMYFUNCTION("""COMPUTED_VALUE"""),45544.66666666667)</f>
        <v>45544.66667</v>
      </c>
      <c r="H174" s="1">
        <f>IFERROR(__xludf.DUMMYFUNCTION("""COMPUTED_VALUE"""),97.02)</f>
        <v>97.02</v>
      </c>
      <c r="J174" s="2">
        <f>IFERROR(__xludf.DUMMYFUNCTION("""COMPUTED_VALUE"""),45544.66666666667)</f>
        <v>45544.66667</v>
      </c>
      <c r="K174" s="1">
        <f>IFERROR(__xludf.DUMMYFUNCTION("""COMPUTED_VALUE"""),98.97)</f>
        <v>98.97</v>
      </c>
      <c r="M174" s="2">
        <f>IFERROR(__xludf.DUMMYFUNCTION("""COMPUTED_VALUE"""),45544.66666666667)</f>
        <v>45544.66667</v>
      </c>
      <c r="N174" s="1">
        <f>IFERROR(__xludf.DUMMYFUNCTION("""COMPUTED_VALUE"""),5211547.0)</f>
        <v>5211547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IFERROR(__xludf.DUMMYFUNCTION("""COMPUTED_VALUE"""),98.52)</f>
        <v>98.52</v>
      </c>
      <c r="D175" s="2">
        <f>IFERROR(__xludf.DUMMYFUNCTION("""COMPUTED_VALUE"""),45545.66666666667)</f>
        <v>45545.66667</v>
      </c>
      <c r="E175" s="1">
        <f>IFERROR(__xludf.DUMMYFUNCTION("""COMPUTED_VALUE"""),98.52)</f>
        <v>98.52</v>
      </c>
      <c r="G175" s="2">
        <f>IFERROR(__xludf.DUMMYFUNCTION("""COMPUTED_VALUE"""),45545.66666666667)</f>
        <v>45545.66667</v>
      </c>
      <c r="H175" s="1">
        <f>IFERROR(__xludf.DUMMYFUNCTION("""COMPUTED_VALUE"""),94.87)</f>
        <v>94.87</v>
      </c>
      <c r="J175" s="2">
        <f>IFERROR(__xludf.DUMMYFUNCTION("""COMPUTED_VALUE"""),45545.66666666667)</f>
        <v>45545.66667</v>
      </c>
      <c r="K175" s="1">
        <f>IFERROR(__xludf.DUMMYFUNCTION("""COMPUTED_VALUE"""),96.23)</f>
        <v>96.23</v>
      </c>
      <c r="M175" s="2">
        <f>IFERROR(__xludf.DUMMYFUNCTION("""COMPUTED_VALUE"""),45545.66666666667)</f>
        <v>45545.66667</v>
      </c>
      <c r="N175" s="1">
        <f>IFERROR(__xludf.DUMMYFUNCTION("""COMPUTED_VALUE"""),4677472.0)</f>
        <v>4677472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IFERROR(__xludf.DUMMYFUNCTION("""COMPUTED_VALUE"""),98.52)</f>
        <v>98.52</v>
      </c>
      <c r="D176" s="2">
        <f>IFERROR(__xludf.DUMMYFUNCTION("""COMPUTED_VALUE"""),45546.66666666667)</f>
        <v>45546.66667</v>
      </c>
      <c r="E176" s="1">
        <f>IFERROR(__xludf.DUMMYFUNCTION("""COMPUTED_VALUE"""),102.16)</f>
        <v>102.16</v>
      </c>
      <c r="G176" s="2">
        <f>IFERROR(__xludf.DUMMYFUNCTION("""COMPUTED_VALUE"""),45546.66666666667)</f>
        <v>45546.66667</v>
      </c>
      <c r="H176" s="1">
        <f>IFERROR(__xludf.DUMMYFUNCTION("""COMPUTED_VALUE"""),96.68)</f>
        <v>96.68</v>
      </c>
      <c r="J176" s="2">
        <f>IFERROR(__xludf.DUMMYFUNCTION("""COMPUTED_VALUE"""),45546.66666666667)</f>
        <v>45546.66667</v>
      </c>
      <c r="K176" s="1">
        <f>IFERROR(__xludf.DUMMYFUNCTION("""COMPUTED_VALUE"""),102.01)</f>
        <v>102.01</v>
      </c>
      <c r="M176" s="2">
        <f>IFERROR(__xludf.DUMMYFUNCTION("""COMPUTED_VALUE"""),45546.66666666667)</f>
        <v>45546.66667</v>
      </c>
      <c r="N176" s="1">
        <f>IFERROR(__xludf.DUMMYFUNCTION("""COMPUTED_VALUE"""),5045493.0)</f>
        <v>5045493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IFERROR(__xludf.DUMMYFUNCTION("""COMPUTED_VALUE"""),102.01)</f>
        <v>102.01</v>
      </c>
      <c r="D177" s="2">
        <f>IFERROR(__xludf.DUMMYFUNCTION("""COMPUTED_VALUE"""),45547.66666666667)</f>
        <v>45547.66667</v>
      </c>
      <c r="E177" s="1">
        <f>IFERROR(__xludf.DUMMYFUNCTION("""COMPUTED_VALUE"""),108.5)</f>
        <v>108.5</v>
      </c>
      <c r="G177" s="2">
        <f>IFERROR(__xludf.DUMMYFUNCTION("""COMPUTED_VALUE"""),45547.66666666667)</f>
        <v>45547.66667</v>
      </c>
      <c r="H177" s="1">
        <f>IFERROR(__xludf.DUMMYFUNCTION("""COMPUTED_VALUE"""),102.01)</f>
        <v>102.01</v>
      </c>
      <c r="J177" s="2">
        <f>IFERROR(__xludf.DUMMYFUNCTION("""COMPUTED_VALUE"""),45547.66666666667)</f>
        <v>45547.66667</v>
      </c>
      <c r="K177" s="1">
        <f>IFERROR(__xludf.DUMMYFUNCTION("""COMPUTED_VALUE"""),107.1)</f>
        <v>107.1</v>
      </c>
      <c r="M177" s="2">
        <f>IFERROR(__xludf.DUMMYFUNCTION("""COMPUTED_VALUE"""),45547.66666666667)</f>
        <v>45547.66667</v>
      </c>
      <c r="N177" s="1">
        <f>IFERROR(__xludf.DUMMYFUNCTION("""COMPUTED_VALUE"""),5888128.0)</f>
        <v>5888128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IFERROR(__xludf.DUMMYFUNCTION("""COMPUTED_VALUE"""),109.68)</f>
        <v>109.68</v>
      </c>
      <c r="D178" s="2">
        <f>IFERROR(__xludf.DUMMYFUNCTION("""COMPUTED_VALUE"""),45548.66666666667)</f>
        <v>45548.66667</v>
      </c>
      <c r="E178" s="1">
        <f>IFERROR(__xludf.DUMMYFUNCTION("""COMPUTED_VALUE"""),112.6)</f>
        <v>112.6</v>
      </c>
      <c r="G178" s="2">
        <f>IFERROR(__xludf.DUMMYFUNCTION("""COMPUTED_VALUE"""),45548.66666666667)</f>
        <v>45548.66667</v>
      </c>
      <c r="H178" s="1">
        <f>IFERROR(__xludf.DUMMYFUNCTION("""COMPUTED_VALUE"""),109.35)</f>
        <v>109.35</v>
      </c>
      <c r="J178" s="2">
        <f>IFERROR(__xludf.DUMMYFUNCTION("""COMPUTED_VALUE"""),45548.66666666667)</f>
        <v>45548.66667</v>
      </c>
      <c r="K178" s="1">
        <f>IFERROR(__xludf.DUMMYFUNCTION("""COMPUTED_VALUE"""),111.09)</f>
        <v>111.09</v>
      </c>
      <c r="M178" s="2">
        <f>IFERROR(__xludf.DUMMYFUNCTION("""COMPUTED_VALUE"""),45548.66666666667)</f>
        <v>45548.66667</v>
      </c>
      <c r="N178" s="1">
        <f>IFERROR(__xludf.DUMMYFUNCTION("""COMPUTED_VALUE"""),5375490.0)</f>
        <v>5375490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IFERROR(__xludf.DUMMYFUNCTION("""COMPUTED_VALUE"""),117.04)</f>
        <v>117.04</v>
      </c>
      <c r="D179" s="2">
        <f>IFERROR(__xludf.DUMMYFUNCTION("""COMPUTED_VALUE"""),45551.66666666667)</f>
        <v>45551.66667</v>
      </c>
      <c r="E179" s="1">
        <f>IFERROR(__xludf.DUMMYFUNCTION("""COMPUTED_VALUE"""),121.58)</f>
        <v>121.58</v>
      </c>
      <c r="G179" s="2">
        <f>IFERROR(__xludf.DUMMYFUNCTION("""COMPUTED_VALUE"""),45551.66666666667)</f>
        <v>45551.66667</v>
      </c>
      <c r="H179" s="1">
        <f>IFERROR(__xludf.DUMMYFUNCTION("""COMPUTED_VALUE"""),114.95)</f>
        <v>114.95</v>
      </c>
      <c r="J179" s="2">
        <f>IFERROR(__xludf.DUMMYFUNCTION("""COMPUTED_VALUE"""),45551.66666666667)</f>
        <v>45551.66667</v>
      </c>
      <c r="K179" s="1">
        <f>IFERROR(__xludf.DUMMYFUNCTION("""COMPUTED_VALUE"""),117.86)</f>
        <v>117.86</v>
      </c>
      <c r="M179" s="2">
        <f>IFERROR(__xludf.DUMMYFUNCTION("""COMPUTED_VALUE"""),45551.66666666667)</f>
        <v>45551.66667</v>
      </c>
      <c r="N179" s="1">
        <f>IFERROR(__xludf.DUMMYFUNCTION("""COMPUTED_VALUE"""),1.0730428E7)</f>
        <v>10730428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IFERROR(__xludf.DUMMYFUNCTION("""COMPUTED_VALUE"""),115.88)</f>
        <v>115.88</v>
      </c>
      <c r="D180" s="2">
        <f>IFERROR(__xludf.DUMMYFUNCTION("""COMPUTED_VALUE"""),45552.66666666667)</f>
        <v>45552.66667</v>
      </c>
      <c r="E180" s="1">
        <f>IFERROR(__xludf.DUMMYFUNCTION("""COMPUTED_VALUE"""),116.95)</f>
        <v>116.95</v>
      </c>
      <c r="G180" s="2">
        <f>IFERROR(__xludf.DUMMYFUNCTION("""COMPUTED_VALUE"""),45552.66666666667)</f>
        <v>45552.66667</v>
      </c>
      <c r="H180" s="1">
        <f>IFERROR(__xludf.DUMMYFUNCTION("""COMPUTED_VALUE"""),114.44)</f>
        <v>114.44</v>
      </c>
      <c r="J180" s="2">
        <f>IFERROR(__xludf.DUMMYFUNCTION("""COMPUTED_VALUE"""),45552.66666666667)</f>
        <v>45552.66667</v>
      </c>
      <c r="K180" s="1">
        <f>IFERROR(__xludf.DUMMYFUNCTION("""COMPUTED_VALUE"""),116.05)</f>
        <v>116.05</v>
      </c>
      <c r="M180" s="2">
        <f>IFERROR(__xludf.DUMMYFUNCTION("""COMPUTED_VALUE"""),45552.66666666667)</f>
        <v>45552.66667</v>
      </c>
      <c r="N180" s="1">
        <f>IFERROR(__xludf.DUMMYFUNCTION("""COMPUTED_VALUE"""),5036249.0)</f>
        <v>5036249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IFERROR(__xludf.DUMMYFUNCTION("""COMPUTED_VALUE"""),116.73)</f>
        <v>116.73</v>
      </c>
      <c r="D181" s="2">
        <f>IFERROR(__xludf.DUMMYFUNCTION("""COMPUTED_VALUE"""),45553.66666666667)</f>
        <v>45553.66667</v>
      </c>
      <c r="E181" s="1">
        <f>IFERROR(__xludf.DUMMYFUNCTION("""COMPUTED_VALUE"""),122.76)</f>
        <v>122.76</v>
      </c>
      <c r="G181" s="2">
        <f>IFERROR(__xludf.DUMMYFUNCTION("""COMPUTED_VALUE"""),45553.66666666667)</f>
        <v>45553.66667</v>
      </c>
      <c r="H181" s="1">
        <f>IFERROR(__xludf.DUMMYFUNCTION("""COMPUTED_VALUE"""),115.75)</f>
        <v>115.75</v>
      </c>
      <c r="J181" s="2">
        <f>IFERROR(__xludf.DUMMYFUNCTION("""COMPUTED_VALUE"""),45553.66666666667)</f>
        <v>45553.66667</v>
      </c>
      <c r="K181" s="1">
        <f>IFERROR(__xludf.DUMMYFUNCTION("""COMPUTED_VALUE"""),117.31)</f>
        <v>117.31</v>
      </c>
      <c r="M181" s="2">
        <f>IFERROR(__xludf.DUMMYFUNCTION("""COMPUTED_VALUE"""),45553.66666666667)</f>
        <v>45553.66667</v>
      </c>
      <c r="N181" s="1">
        <f>IFERROR(__xludf.DUMMYFUNCTION("""COMPUTED_VALUE"""),6443440.0)</f>
        <v>6443440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IFERROR(__xludf.DUMMYFUNCTION("""COMPUTED_VALUE"""),120.93)</f>
        <v>120.93</v>
      </c>
      <c r="D182" s="2">
        <f>IFERROR(__xludf.DUMMYFUNCTION("""COMPUTED_VALUE"""),45554.66666666667)</f>
        <v>45554.66667</v>
      </c>
      <c r="E182" s="1">
        <f>IFERROR(__xludf.DUMMYFUNCTION("""COMPUTED_VALUE"""),121.7)</f>
        <v>121.7</v>
      </c>
      <c r="G182" s="2">
        <f>IFERROR(__xludf.DUMMYFUNCTION("""COMPUTED_VALUE"""),45554.66666666667)</f>
        <v>45554.66667</v>
      </c>
      <c r="H182" s="1">
        <f>IFERROR(__xludf.DUMMYFUNCTION("""COMPUTED_VALUE"""),118.92)</f>
        <v>118.92</v>
      </c>
      <c r="J182" s="2">
        <f>IFERROR(__xludf.DUMMYFUNCTION("""COMPUTED_VALUE"""),45554.66666666667)</f>
        <v>45554.66667</v>
      </c>
      <c r="K182" s="1">
        <f>IFERROR(__xludf.DUMMYFUNCTION("""COMPUTED_VALUE"""),119.29)</f>
        <v>119.29</v>
      </c>
      <c r="M182" s="2">
        <f>IFERROR(__xludf.DUMMYFUNCTION("""COMPUTED_VALUE"""),45554.66666666667)</f>
        <v>45554.66667</v>
      </c>
      <c r="N182" s="1">
        <f>IFERROR(__xludf.DUMMYFUNCTION("""COMPUTED_VALUE"""),6374186.0)</f>
        <v>6374186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IFERROR(__xludf.DUMMYFUNCTION("""COMPUTED_VALUE"""),119.29)</f>
        <v>119.29</v>
      </c>
      <c r="D183" s="2">
        <f>IFERROR(__xludf.DUMMYFUNCTION("""COMPUTED_VALUE"""),45555.66666666667)</f>
        <v>45555.66667</v>
      </c>
      <c r="E183" s="1">
        <f>IFERROR(__xludf.DUMMYFUNCTION("""COMPUTED_VALUE"""),119.29)</f>
        <v>119.29</v>
      </c>
      <c r="G183" s="2">
        <f>IFERROR(__xludf.DUMMYFUNCTION("""COMPUTED_VALUE"""),45555.66666666667)</f>
        <v>45555.66667</v>
      </c>
      <c r="H183" s="1">
        <f>IFERROR(__xludf.DUMMYFUNCTION("""COMPUTED_VALUE"""),113.43)</f>
        <v>113.43</v>
      </c>
      <c r="J183" s="2">
        <f>IFERROR(__xludf.DUMMYFUNCTION("""COMPUTED_VALUE"""),45555.66666666667)</f>
        <v>45555.66667</v>
      </c>
      <c r="K183" s="1">
        <f>IFERROR(__xludf.DUMMYFUNCTION("""COMPUTED_VALUE"""),115.57)</f>
        <v>115.57</v>
      </c>
      <c r="M183" s="2">
        <f>IFERROR(__xludf.DUMMYFUNCTION("""COMPUTED_VALUE"""),45555.66666666667)</f>
        <v>45555.66667</v>
      </c>
      <c r="N183" s="1">
        <f>IFERROR(__xludf.DUMMYFUNCTION("""COMPUTED_VALUE"""),9044364.0)</f>
        <v>9044364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IFERROR(__xludf.DUMMYFUNCTION("""COMPUTED_VALUE"""),116.59)</f>
        <v>116.59</v>
      </c>
      <c r="D184" s="2">
        <f>IFERROR(__xludf.DUMMYFUNCTION("""COMPUTED_VALUE"""),45558.66666666667)</f>
        <v>45558.66667</v>
      </c>
      <c r="E184" s="1">
        <f>IFERROR(__xludf.DUMMYFUNCTION("""COMPUTED_VALUE"""),117.67)</f>
        <v>117.67</v>
      </c>
      <c r="G184" s="2">
        <f>IFERROR(__xludf.DUMMYFUNCTION("""COMPUTED_VALUE"""),45558.66666666667)</f>
        <v>45558.66667</v>
      </c>
      <c r="H184" s="1">
        <f>IFERROR(__xludf.DUMMYFUNCTION("""COMPUTED_VALUE"""),115.43)</f>
        <v>115.43</v>
      </c>
      <c r="J184" s="2">
        <f>IFERROR(__xludf.DUMMYFUNCTION("""COMPUTED_VALUE"""),45558.66666666667)</f>
        <v>45558.66667</v>
      </c>
      <c r="K184" s="1">
        <f>IFERROR(__xludf.DUMMYFUNCTION("""COMPUTED_VALUE"""),116.94)</f>
        <v>116.94</v>
      </c>
      <c r="M184" s="2">
        <f>IFERROR(__xludf.DUMMYFUNCTION("""COMPUTED_VALUE"""),45558.66666666667)</f>
        <v>45558.66667</v>
      </c>
      <c r="N184" s="1">
        <f>IFERROR(__xludf.DUMMYFUNCTION("""COMPUTED_VALUE"""),4165256.0)</f>
        <v>4165256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IFERROR(__xludf.DUMMYFUNCTION("""COMPUTED_VALUE"""),124.69)</f>
        <v>124.69</v>
      </c>
      <c r="D185" s="2">
        <f>IFERROR(__xludf.DUMMYFUNCTION("""COMPUTED_VALUE"""),45559.66666666667)</f>
        <v>45559.66667</v>
      </c>
      <c r="E185" s="1">
        <f>IFERROR(__xludf.DUMMYFUNCTION("""COMPUTED_VALUE"""),127.66)</f>
        <v>127.66</v>
      </c>
      <c r="G185" s="2">
        <f>IFERROR(__xludf.DUMMYFUNCTION("""COMPUTED_VALUE"""),45559.66666666667)</f>
        <v>45559.66667</v>
      </c>
      <c r="H185" s="1">
        <f>IFERROR(__xludf.DUMMYFUNCTION("""COMPUTED_VALUE"""),123.8)</f>
        <v>123.8</v>
      </c>
      <c r="J185" s="2">
        <f>IFERROR(__xludf.DUMMYFUNCTION("""COMPUTED_VALUE"""),45559.66666666667)</f>
        <v>45559.66667</v>
      </c>
      <c r="K185" s="1">
        <f>IFERROR(__xludf.DUMMYFUNCTION("""COMPUTED_VALUE"""),125.65)</f>
        <v>125.65</v>
      </c>
      <c r="M185" s="2">
        <f>IFERROR(__xludf.DUMMYFUNCTION("""COMPUTED_VALUE"""),45559.66666666667)</f>
        <v>45559.66667</v>
      </c>
      <c r="N185" s="1">
        <f>IFERROR(__xludf.DUMMYFUNCTION("""COMPUTED_VALUE"""),9673518.0)</f>
        <v>9673518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IFERROR(__xludf.DUMMYFUNCTION("""COMPUTED_VALUE"""),121.65)</f>
        <v>121.65</v>
      </c>
      <c r="D186" s="2">
        <f>IFERROR(__xludf.DUMMYFUNCTION("""COMPUTED_VALUE"""),45560.66666666667)</f>
        <v>45560.66667</v>
      </c>
      <c r="E186" s="1">
        <f>IFERROR(__xludf.DUMMYFUNCTION("""COMPUTED_VALUE"""),125.2)</f>
        <v>125.2</v>
      </c>
      <c r="G186" s="2">
        <f>IFERROR(__xludf.DUMMYFUNCTION("""COMPUTED_VALUE"""),45560.66666666667)</f>
        <v>45560.66667</v>
      </c>
      <c r="H186" s="1">
        <f>IFERROR(__xludf.DUMMYFUNCTION("""COMPUTED_VALUE"""),121.65)</f>
        <v>121.65</v>
      </c>
      <c r="J186" s="2">
        <f>IFERROR(__xludf.DUMMYFUNCTION("""COMPUTED_VALUE"""),45560.66666666667)</f>
        <v>45560.66667</v>
      </c>
      <c r="K186" s="1">
        <f>IFERROR(__xludf.DUMMYFUNCTION("""COMPUTED_VALUE"""),123.02)</f>
        <v>123.02</v>
      </c>
      <c r="M186" s="2">
        <f>IFERROR(__xludf.DUMMYFUNCTION("""COMPUTED_VALUE"""),45560.66666666667)</f>
        <v>45560.66667</v>
      </c>
      <c r="N186" s="1">
        <f>IFERROR(__xludf.DUMMYFUNCTION("""COMPUTED_VALUE"""),5326269.0)</f>
        <v>5326269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IFERROR(__xludf.DUMMYFUNCTION("""COMPUTED_VALUE"""),123.02)</f>
        <v>123.02</v>
      </c>
      <c r="D187" s="2">
        <f>IFERROR(__xludf.DUMMYFUNCTION("""COMPUTED_VALUE"""),45561.66666666667)</f>
        <v>45561.66667</v>
      </c>
      <c r="E187" s="1">
        <f>IFERROR(__xludf.DUMMYFUNCTION("""COMPUTED_VALUE"""),135.31)</f>
        <v>135.31</v>
      </c>
      <c r="G187" s="2">
        <f>IFERROR(__xludf.DUMMYFUNCTION("""COMPUTED_VALUE"""),45561.66666666667)</f>
        <v>45561.66667</v>
      </c>
      <c r="H187" s="1">
        <f>IFERROR(__xludf.DUMMYFUNCTION("""COMPUTED_VALUE"""),123.02)</f>
        <v>123.02</v>
      </c>
      <c r="J187" s="2">
        <f>IFERROR(__xludf.DUMMYFUNCTION("""COMPUTED_VALUE"""),45561.66666666667)</f>
        <v>45561.66667</v>
      </c>
      <c r="K187" s="1">
        <f>IFERROR(__xludf.DUMMYFUNCTION("""COMPUTED_VALUE"""),134.19)</f>
        <v>134.19</v>
      </c>
      <c r="M187" s="2">
        <f>IFERROR(__xludf.DUMMYFUNCTION("""COMPUTED_VALUE"""),45561.66666666667)</f>
        <v>45561.66667</v>
      </c>
      <c r="N187" s="1">
        <f>IFERROR(__xludf.DUMMYFUNCTION("""COMPUTED_VALUE"""),9512297.0)</f>
        <v>9512297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IFERROR(__xludf.DUMMYFUNCTION("""COMPUTED_VALUE"""),135.28)</f>
        <v>135.28</v>
      </c>
      <c r="D188" s="2">
        <f>IFERROR(__xludf.DUMMYFUNCTION("""COMPUTED_VALUE"""),45562.66666666667)</f>
        <v>45562.66667</v>
      </c>
      <c r="E188" s="1">
        <f>IFERROR(__xludf.DUMMYFUNCTION("""COMPUTED_VALUE"""),137.67)</f>
        <v>137.67</v>
      </c>
      <c r="G188" s="2">
        <f>IFERROR(__xludf.DUMMYFUNCTION("""COMPUTED_VALUE"""),45562.66666666667)</f>
        <v>45562.66667</v>
      </c>
      <c r="H188" s="1">
        <f>IFERROR(__xludf.DUMMYFUNCTION("""COMPUTED_VALUE"""),133.57)</f>
        <v>133.57</v>
      </c>
      <c r="J188" s="2">
        <f>IFERROR(__xludf.DUMMYFUNCTION("""COMPUTED_VALUE"""),45562.66666666667)</f>
        <v>45562.66667</v>
      </c>
      <c r="K188" s="1">
        <f>IFERROR(__xludf.DUMMYFUNCTION("""COMPUTED_VALUE"""),134.15)</f>
        <v>134.15</v>
      </c>
      <c r="M188" s="2">
        <f>IFERROR(__xludf.DUMMYFUNCTION("""COMPUTED_VALUE"""),45562.66666666667)</f>
        <v>45562.66667</v>
      </c>
      <c r="N188" s="1">
        <f>IFERROR(__xludf.DUMMYFUNCTION("""COMPUTED_VALUE"""),5629108.0)</f>
        <v>5629108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IFERROR(__xludf.DUMMYFUNCTION("""COMPUTED_VALUE"""),131.76)</f>
        <v>131.76</v>
      </c>
      <c r="D189" s="2">
        <f>IFERROR(__xludf.DUMMYFUNCTION("""COMPUTED_VALUE"""),45565.66666666667)</f>
        <v>45565.66667</v>
      </c>
      <c r="E189" s="1">
        <f>IFERROR(__xludf.DUMMYFUNCTION("""COMPUTED_VALUE"""),133.33)</f>
        <v>133.33</v>
      </c>
      <c r="G189" s="2">
        <f>IFERROR(__xludf.DUMMYFUNCTION("""COMPUTED_VALUE"""),45565.66666666667)</f>
        <v>45565.66667</v>
      </c>
      <c r="H189" s="1">
        <f>IFERROR(__xludf.DUMMYFUNCTION("""COMPUTED_VALUE"""),130.74)</f>
        <v>130.74</v>
      </c>
      <c r="J189" s="2">
        <f>IFERROR(__xludf.DUMMYFUNCTION("""COMPUTED_VALUE"""),45565.66666666667)</f>
        <v>45565.66667</v>
      </c>
      <c r="K189" s="1">
        <f>IFERROR(__xludf.DUMMYFUNCTION("""COMPUTED_VALUE"""),131.8)</f>
        <v>131.8</v>
      </c>
      <c r="M189" s="2">
        <f>IFERROR(__xludf.DUMMYFUNCTION("""COMPUTED_VALUE"""),45565.66666666667)</f>
        <v>45565.66667</v>
      </c>
      <c r="N189" s="1">
        <f>IFERROR(__xludf.DUMMYFUNCTION("""COMPUTED_VALUE"""),3455042.0)</f>
        <v>3455042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IFERROR(__xludf.DUMMYFUNCTION("""COMPUTED_VALUE"""),134.6)</f>
        <v>134.6</v>
      </c>
      <c r="D190" s="2">
        <f>IFERROR(__xludf.DUMMYFUNCTION("""COMPUTED_VALUE"""),45566.66666666667)</f>
        <v>45566.66667</v>
      </c>
      <c r="E190" s="1">
        <f>IFERROR(__xludf.DUMMYFUNCTION("""COMPUTED_VALUE"""),136.08)</f>
        <v>136.08</v>
      </c>
      <c r="G190" s="2">
        <f>IFERROR(__xludf.DUMMYFUNCTION("""COMPUTED_VALUE"""),45566.66666666667)</f>
        <v>45566.66667</v>
      </c>
      <c r="H190" s="1">
        <f>IFERROR(__xludf.DUMMYFUNCTION("""COMPUTED_VALUE"""),132.45)</f>
        <v>132.45</v>
      </c>
      <c r="J190" s="2">
        <f>IFERROR(__xludf.DUMMYFUNCTION("""COMPUTED_VALUE"""),45566.66666666667)</f>
        <v>45566.66667</v>
      </c>
      <c r="K190" s="1">
        <f>IFERROR(__xludf.DUMMYFUNCTION("""COMPUTED_VALUE"""),133.85)</f>
        <v>133.85</v>
      </c>
      <c r="M190" s="2">
        <f>IFERROR(__xludf.DUMMYFUNCTION("""COMPUTED_VALUE"""),45566.66666666667)</f>
        <v>45566.66667</v>
      </c>
      <c r="N190" s="1">
        <f>IFERROR(__xludf.DUMMYFUNCTION("""COMPUTED_VALUE"""),4428412.0)</f>
        <v>4428412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IFERROR(__xludf.DUMMYFUNCTION("""COMPUTED_VALUE"""),134.48)</f>
        <v>134.48</v>
      </c>
      <c r="D191" s="2">
        <f>IFERROR(__xludf.DUMMYFUNCTION("""COMPUTED_VALUE"""),45567.66666666667)</f>
        <v>45567.66667</v>
      </c>
      <c r="E191" s="1">
        <f>IFERROR(__xludf.DUMMYFUNCTION("""COMPUTED_VALUE"""),136.54)</f>
        <v>136.54</v>
      </c>
      <c r="G191" s="2">
        <f>IFERROR(__xludf.DUMMYFUNCTION("""COMPUTED_VALUE"""),45567.66666666667)</f>
        <v>45567.66667</v>
      </c>
      <c r="H191" s="1">
        <f>IFERROR(__xludf.DUMMYFUNCTION("""COMPUTED_VALUE"""),132.72)</f>
        <v>132.72</v>
      </c>
      <c r="J191" s="2">
        <f>IFERROR(__xludf.DUMMYFUNCTION("""COMPUTED_VALUE"""),45567.66666666667)</f>
        <v>45567.66667</v>
      </c>
      <c r="K191" s="1">
        <f>IFERROR(__xludf.DUMMYFUNCTION("""COMPUTED_VALUE"""),133.81)</f>
        <v>133.81</v>
      </c>
      <c r="M191" s="2">
        <f>IFERROR(__xludf.DUMMYFUNCTION("""COMPUTED_VALUE"""),45567.66666666667)</f>
        <v>45567.66667</v>
      </c>
      <c r="N191" s="1">
        <f>IFERROR(__xludf.DUMMYFUNCTION("""COMPUTED_VALUE"""),2910626.0)</f>
        <v>2910626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IFERROR(__xludf.DUMMYFUNCTION("""COMPUTED_VALUE"""),129.64)</f>
        <v>129.64</v>
      </c>
      <c r="D192" s="2">
        <f>IFERROR(__xludf.DUMMYFUNCTION("""COMPUTED_VALUE"""),45568.66666666667)</f>
        <v>45568.66667</v>
      </c>
      <c r="E192" s="1">
        <f>IFERROR(__xludf.DUMMYFUNCTION("""COMPUTED_VALUE"""),131.89)</f>
        <v>131.89</v>
      </c>
      <c r="G192" s="2">
        <f>IFERROR(__xludf.DUMMYFUNCTION("""COMPUTED_VALUE"""),45568.66666666667)</f>
        <v>45568.66667</v>
      </c>
      <c r="H192" s="1">
        <f>IFERROR(__xludf.DUMMYFUNCTION("""COMPUTED_VALUE"""),128.99)</f>
        <v>128.99</v>
      </c>
      <c r="J192" s="2">
        <f>IFERROR(__xludf.DUMMYFUNCTION("""COMPUTED_VALUE"""),45568.66666666667)</f>
        <v>45568.66667</v>
      </c>
      <c r="K192" s="1">
        <f>IFERROR(__xludf.DUMMYFUNCTION("""COMPUTED_VALUE"""),130.39)</f>
        <v>130.39</v>
      </c>
      <c r="M192" s="2">
        <f>IFERROR(__xludf.DUMMYFUNCTION("""COMPUTED_VALUE"""),45568.66666666667)</f>
        <v>45568.66667</v>
      </c>
      <c r="N192" s="1">
        <f>IFERROR(__xludf.DUMMYFUNCTION("""COMPUTED_VALUE"""),4292460.0)</f>
        <v>4292460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IFERROR(__xludf.DUMMYFUNCTION("""COMPUTED_VALUE"""),133.26)</f>
        <v>133.26</v>
      </c>
      <c r="D193" s="2">
        <f>IFERROR(__xludf.DUMMYFUNCTION("""COMPUTED_VALUE"""),45569.66666666667)</f>
        <v>45569.66667</v>
      </c>
      <c r="E193" s="1">
        <f>IFERROR(__xludf.DUMMYFUNCTION("""COMPUTED_VALUE"""),135.35)</f>
        <v>135.35</v>
      </c>
      <c r="G193" s="2">
        <f>IFERROR(__xludf.DUMMYFUNCTION("""COMPUTED_VALUE"""),45569.66666666667)</f>
        <v>45569.66667</v>
      </c>
      <c r="H193" s="1">
        <f>IFERROR(__xludf.DUMMYFUNCTION("""COMPUTED_VALUE"""),132.03)</f>
        <v>132.03</v>
      </c>
      <c r="J193" s="2">
        <f>IFERROR(__xludf.DUMMYFUNCTION("""COMPUTED_VALUE"""),45569.66666666667)</f>
        <v>45569.66667</v>
      </c>
      <c r="K193" s="1">
        <f>IFERROR(__xludf.DUMMYFUNCTION("""COMPUTED_VALUE"""),133.64)</f>
        <v>133.64</v>
      </c>
      <c r="M193" s="2">
        <f>IFERROR(__xludf.DUMMYFUNCTION("""COMPUTED_VALUE"""),45569.66666666667)</f>
        <v>45569.66667</v>
      </c>
      <c r="N193" s="1">
        <f>IFERROR(__xludf.DUMMYFUNCTION("""COMPUTED_VALUE"""),4144472.0)</f>
        <v>4144472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IFERROR(__xludf.DUMMYFUNCTION("""COMPUTED_VALUE"""),132.14)</f>
        <v>132.14</v>
      </c>
      <c r="D194" s="2">
        <f>IFERROR(__xludf.DUMMYFUNCTION("""COMPUTED_VALUE"""),45572.66666666667)</f>
        <v>45572.66667</v>
      </c>
      <c r="E194" s="1">
        <f>IFERROR(__xludf.DUMMYFUNCTION("""COMPUTED_VALUE"""),135.89)</f>
        <v>135.89</v>
      </c>
      <c r="G194" s="2">
        <f>IFERROR(__xludf.DUMMYFUNCTION("""COMPUTED_VALUE"""),45572.66666666667)</f>
        <v>45572.66667</v>
      </c>
      <c r="H194" s="1">
        <f>IFERROR(__xludf.DUMMYFUNCTION("""COMPUTED_VALUE"""),132.14)</f>
        <v>132.14</v>
      </c>
      <c r="J194" s="2">
        <f>IFERROR(__xludf.DUMMYFUNCTION("""COMPUTED_VALUE"""),45572.66666666667)</f>
        <v>45572.66667</v>
      </c>
      <c r="K194" s="1">
        <f>IFERROR(__xludf.DUMMYFUNCTION("""COMPUTED_VALUE"""),134.84)</f>
        <v>134.84</v>
      </c>
      <c r="M194" s="2">
        <f>IFERROR(__xludf.DUMMYFUNCTION("""COMPUTED_VALUE"""),45572.66666666667)</f>
        <v>45572.66667</v>
      </c>
      <c r="N194" s="1">
        <f>IFERROR(__xludf.DUMMYFUNCTION("""COMPUTED_VALUE"""),3637679.0)</f>
        <v>3637679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IFERROR(__xludf.DUMMYFUNCTION("""COMPUTED_VALUE"""),130.67)</f>
        <v>130.67</v>
      </c>
      <c r="D195" s="2">
        <f>IFERROR(__xludf.DUMMYFUNCTION("""COMPUTED_VALUE"""),45573.66666666667)</f>
        <v>45573.66667</v>
      </c>
      <c r="E195" s="1">
        <f>IFERROR(__xludf.DUMMYFUNCTION("""COMPUTED_VALUE"""),131.97)</f>
        <v>131.97</v>
      </c>
      <c r="G195" s="2">
        <f>IFERROR(__xludf.DUMMYFUNCTION("""COMPUTED_VALUE"""),45573.66666666667)</f>
        <v>45573.66667</v>
      </c>
      <c r="H195" s="1">
        <f>IFERROR(__xludf.DUMMYFUNCTION("""COMPUTED_VALUE"""),127.12)</f>
        <v>127.12</v>
      </c>
      <c r="J195" s="2">
        <f>IFERROR(__xludf.DUMMYFUNCTION("""COMPUTED_VALUE"""),45573.66666666667)</f>
        <v>45573.66667</v>
      </c>
      <c r="K195" s="1">
        <f>IFERROR(__xludf.DUMMYFUNCTION("""COMPUTED_VALUE"""),128.89)</f>
        <v>128.89</v>
      </c>
      <c r="M195" s="2">
        <f>IFERROR(__xludf.DUMMYFUNCTION("""COMPUTED_VALUE"""),45573.66666666667)</f>
        <v>45573.66667</v>
      </c>
      <c r="N195" s="1">
        <f>IFERROR(__xludf.DUMMYFUNCTION("""COMPUTED_VALUE"""),6808352.0)</f>
        <v>6808352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IFERROR(__xludf.DUMMYFUNCTION("""COMPUTED_VALUE"""),127.73)</f>
        <v>127.73</v>
      </c>
      <c r="D196" s="2">
        <f>IFERROR(__xludf.DUMMYFUNCTION("""COMPUTED_VALUE"""),45574.66666666667)</f>
        <v>45574.66667</v>
      </c>
      <c r="E196" s="1">
        <f>IFERROR(__xludf.DUMMYFUNCTION("""COMPUTED_VALUE"""),132.17)</f>
        <v>132.17</v>
      </c>
      <c r="G196" s="2">
        <f>IFERROR(__xludf.DUMMYFUNCTION("""COMPUTED_VALUE"""),45574.66666666667)</f>
        <v>45574.66667</v>
      </c>
      <c r="H196" s="1">
        <f>IFERROR(__xludf.DUMMYFUNCTION("""COMPUTED_VALUE"""),125.99)</f>
        <v>125.99</v>
      </c>
      <c r="J196" s="2">
        <f>IFERROR(__xludf.DUMMYFUNCTION("""COMPUTED_VALUE"""),45574.66666666667)</f>
        <v>45574.66667</v>
      </c>
      <c r="K196" s="1">
        <f>IFERROR(__xludf.DUMMYFUNCTION("""COMPUTED_VALUE"""),131.32)</f>
        <v>131.32</v>
      </c>
      <c r="M196" s="2">
        <f>IFERROR(__xludf.DUMMYFUNCTION("""COMPUTED_VALUE"""),45574.66666666667)</f>
        <v>45574.66667</v>
      </c>
      <c r="N196" s="1">
        <f>IFERROR(__xludf.DUMMYFUNCTION("""COMPUTED_VALUE"""),4671047.0)</f>
        <v>4671047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IFERROR(__xludf.DUMMYFUNCTION("""COMPUTED_VALUE"""),131.35)</f>
        <v>131.35</v>
      </c>
      <c r="D197" s="2">
        <f>IFERROR(__xludf.DUMMYFUNCTION("""COMPUTED_VALUE"""),45575.66666666667)</f>
        <v>45575.66667</v>
      </c>
      <c r="E197" s="1">
        <f>IFERROR(__xludf.DUMMYFUNCTION("""COMPUTED_VALUE"""),135.66)</f>
        <v>135.66</v>
      </c>
      <c r="G197" s="2">
        <f>IFERROR(__xludf.DUMMYFUNCTION("""COMPUTED_VALUE"""),45575.66666666667)</f>
        <v>45575.66667</v>
      </c>
      <c r="H197" s="1">
        <f>IFERROR(__xludf.DUMMYFUNCTION("""COMPUTED_VALUE"""),130.53)</f>
        <v>130.53</v>
      </c>
      <c r="J197" s="2">
        <f>IFERROR(__xludf.DUMMYFUNCTION("""COMPUTED_VALUE"""),45575.66666666667)</f>
        <v>45575.66667</v>
      </c>
      <c r="K197" s="1">
        <f>IFERROR(__xludf.DUMMYFUNCTION("""COMPUTED_VALUE"""),134.08)</f>
        <v>134.08</v>
      </c>
      <c r="M197" s="2">
        <f>IFERROR(__xludf.DUMMYFUNCTION("""COMPUTED_VALUE"""),45575.66666666667)</f>
        <v>45575.66667</v>
      </c>
      <c r="N197" s="1">
        <f>IFERROR(__xludf.DUMMYFUNCTION("""COMPUTED_VALUE"""),3691978.0)</f>
        <v>3691978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IFERROR(__xludf.DUMMYFUNCTION("""COMPUTED_VALUE"""),138.87)</f>
        <v>138.87</v>
      </c>
      <c r="D198" s="2">
        <f>IFERROR(__xludf.DUMMYFUNCTION("""COMPUTED_VALUE"""),45576.66666666667)</f>
        <v>45576.66667</v>
      </c>
      <c r="E198" s="1">
        <f>IFERROR(__xludf.DUMMYFUNCTION("""COMPUTED_VALUE"""),141.02)</f>
        <v>141.02</v>
      </c>
      <c r="G198" s="2">
        <f>IFERROR(__xludf.DUMMYFUNCTION("""COMPUTED_VALUE"""),45576.66666666667)</f>
        <v>45576.66667</v>
      </c>
      <c r="H198" s="1">
        <f>IFERROR(__xludf.DUMMYFUNCTION("""COMPUTED_VALUE"""),137.4)</f>
        <v>137.4</v>
      </c>
      <c r="J198" s="2">
        <f>IFERROR(__xludf.DUMMYFUNCTION("""COMPUTED_VALUE"""),45576.66666666667)</f>
        <v>45576.66667</v>
      </c>
      <c r="K198" s="1">
        <f>IFERROR(__xludf.DUMMYFUNCTION("""COMPUTED_VALUE"""),140.13)</f>
        <v>140.13</v>
      </c>
      <c r="M198" s="2">
        <f>IFERROR(__xludf.DUMMYFUNCTION("""COMPUTED_VALUE"""),45576.66666666667)</f>
        <v>45576.66667</v>
      </c>
      <c r="N198" s="1">
        <f>IFERROR(__xludf.DUMMYFUNCTION("""COMPUTED_VALUE"""),5198975.0)</f>
        <v>5198975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IFERROR(__xludf.DUMMYFUNCTION("""COMPUTED_VALUE"""),138.15)</f>
        <v>138.15</v>
      </c>
      <c r="D199" s="2">
        <f>IFERROR(__xludf.DUMMYFUNCTION("""COMPUTED_VALUE"""),45579.66666666667)</f>
        <v>45579.66667</v>
      </c>
      <c r="E199" s="1">
        <f>IFERROR(__xludf.DUMMYFUNCTION("""COMPUTED_VALUE"""),143.41)</f>
        <v>143.41</v>
      </c>
      <c r="G199" s="2">
        <f>IFERROR(__xludf.DUMMYFUNCTION("""COMPUTED_VALUE"""),45579.66666666667)</f>
        <v>45579.66667</v>
      </c>
      <c r="H199" s="1">
        <f>IFERROR(__xludf.DUMMYFUNCTION("""COMPUTED_VALUE"""),138.15)</f>
        <v>138.15</v>
      </c>
      <c r="J199" s="2">
        <f>IFERROR(__xludf.DUMMYFUNCTION("""COMPUTED_VALUE"""),45579.66666666667)</f>
        <v>45579.66667</v>
      </c>
      <c r="K199" s="1">
        <f>IFERROR(__xludf.DUMMYFUNCTION("""COMPUTED_VALUE"""),142.8)</f>
        <v>142.8</v>
      </c>
      <c r="M199" s="2">
        <f>IFERROR(__xludf.DUMMYFUNCTION("""COMPUTED_VALUE"""),45579.66666666667)</f>
        <v>45579.66667</v>
      </c>
      <c r="N199" s="1">
        <f>IFERROR(__xludf.DUMMYFUNCTION("""COMPUTED_VALUE"""),5472516.0)</f>
        <v>5472516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IFERROR(__xludf.DUMMYFUNCTION("""COMPUTED_VALUE"""),141.22)</f>
        <v>141.22</v>
      </c>
      <c r="D200" s="2">
        <f>IFERROR(__xludf.DUMMYFUNCTION("""COMPUTED_VALUE"""),45580.66666666667)</f>
        <v>45580.66667</v>
      </c>
      <c r="E200" s="1">
        <f>IFERROR(__xludf.DUMMYFUNCTION("""COMPUTED_VALUE"""),142.8)</f>
        <v>142.8</v>
      </c>
      <c r="G200" s="2">
        <f>IFERROR(__xludf.DUMMYFUNCTION("""COMPUTED_VALUE"""),45580.66666666667)</f>
        <v>45580.66667</v>
      </c>
      <c r="H200" s="1">
        <f>IFERROR(__xludf.DUMMYFUNCTION("""COMPUTED_VALUE"""),140.11)</f>
        <v>140.11</v>
      </c>
      <c r="J200" s="2">
        <f>IFERROR(__xludf.DUMMYFUNCTION("""COMPUTED_VALUE"""),45580.66666666667)</f>
        <v>45580.66667</v>
      </c>
      <c r="K200" s="1">
        <f>IFERROR(__xludf.DUMMYFUNCTION("""COMPUTED_VALUE"""),141.09)</f>
        <v>141.09</v>
      </c>
      <c r="M200" s="2">
        <f>IFERROR(__xludf.DUMMYFUNCTION("""COMPUTED_VALUE"""),45580.66666666667)</f>
        <v>45580.66667</v>
      </c>
      <c r="N200" s="1">
        <f>IFERROR(__xludf.DUMMYFUNCTION("""COMPUTED_VALUE"""),4558830.0)</f>
        <v>4558830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IFERROR(__xludf.DUMMYFUNCTION("""COMPUTED_VALUE"""),142.39)</f>
        <v>142.39</v>
      </c>
      <c r="D201" s="2">
        <f>IFERROR(__xludf.DUMMYFUNCTION("""COMPUTED_VALUE"""),45581.66666666667)</f>
        <v>45581.66667</v>
      </c>
      <c r="E201" s="1">
        <f>IFERROR(__xludf.DUMMYFUNCTION("""COMPUTED_VALUE"""),144.26)</f>
        <v>144.26</v>
      </c>
      <c r="G201" s="2">
        <f>IFERROR(__xludf.DUMMYFUNCTION("""COMPUTED_VALUE"""),45581.66666666667)</f>
        <v>45581.66667</v>
      </c>
      <c r="H201" s="1">
        <f>IFERROR(__xludf.DUMMYFUNCTION("""COMPUTED_VALUE"""),141.98)</f>
        <v>141.98</v>
      </c>
      <c r="J201" s="2">
        <f>IFERROR(__xludf.DUMMYFUNCTION("""COMPUTED_VALUE"""),45581.66666666667)</f>
        <v>45581.66667</v>
      </c>
      <c r="K201" s="1">
        <f>IFERROR(__xludf.DUMMYFUNCTION("""COMPUTED_VALUE"""),143.72)</f>
        <v>143.72</v>
      </c>
      <c r="M201" s="2">
        <f>IFERROR(__xludf.DUMMYFUNCTION("""COMPUTED_VALUE"""),45581.66666666667)</f>
        <v>45581.66667</v>
      </c>
      <c r="N201" s="1">
        <f>IFERROR(__xludf.DUMMYFUNCTION("""COMPUTED_VALUE"""),6599060.0)</f>
        <v>6599060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IFERROR(__xludf.DUMMYFUNCTION("""COMPUTED_VALUE"""),146.4)</f>
        <v>146.4</v>
      </c>
      <c r="D202" s="2">
        <f>IFERROR(__xludf.DUMMYFUNCTION("""COMPUTED_VALUE"""),45582.66666666667)</f>
        <v>45582.66667</v>
      </c>
      <c r="E202" s="1">
        <f>IFERROR(__xludf.DUMMYFUNCTION("""COMPUTED_VALUE"""),146.72)</f>
        <v>146.72</v>
      </c>
      <c r="G202" s="2">
        <f>IFERROR(__xludf.DUMMYFUNCTION("""COMPUTED_VALUE"""),45582.66666666667)</f>
        <v>45582.66667</v>
      </c>
      <c r="H202" s="1">
        <f>IFERROR(__xludf.DUMMYFUNCTION("""COMPUTED_VALUE"""),136.75)</f>
        <v>136.75</v>
      </c>
      <c r="J202" s="2">
        <f>IFERROR(__xludf.DUMMYFUNCTION("""COMPUTED_VALUE"""),45582.66666666667)</f>
        <v>45582.66667</v>
      </c>
      <c r="K202" s="1">
        <f>IFERROR(__xludf.DUMMYFUNCTION("""COMPUTED_VALUE"""),137.84)</f>
        <v>137.84</v>
      </c>
      <c r="M202" s="2">
        <f>IFERROR(__xludf.DUMMYFUNCTION("""COMPUTED_VALUE"""),45582.66666666667)</f>
        <v>45582.66667</v>
      </c>
      <c r="N202" s="1">
        <f>IFERROR(__xludf.DUMMYFUNCTION("""COMPUTED_VALUE"""),1.1243543E7)</f>
        <v>11243543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IFERROR(__xludf.DUMMYFUNCTION("""COMPUTED_VALUE"""),142.69)</f>
        <v>142.69</v>
      </c>
      <c r="D203" s="2">
        <f>IFERROR(__xludf.DUMMYFUNCTION("""COMPUTED_VALUE"""),45583.66666666667)</f>
        <v>45583.66667</v>
      </c>
      <c r="E203" s="1">
        <f>IFERROR(__xludf.DUMMYFUNCTION("""COMPUTED_VALUE"""),144.06)</f>
        <v>144.06</v>
      </c>
      <c r="G203" s="2">
        <f>IFERROR(__xludf.DUMMYFUNCTION("""COMPUTED_VALUE"""),45583.66666666667)</f>
        <v>45583.66667</v>
      </c>
      <c r="H203" s="1">
        <f>IFERROR(__xludf.DUMMYFUNCTION("""COMPUTED_VALUE"""),139.55)</f>
        <v>139.55</v>
      </c>
      <c r="J203" s="2">
        <f>IFERROR(__xludf.DUMMYFUNCTION("""COMPUTED_VALUE"""),45583.66666666667)</f>
        <v>45583.66667</v>
      </c>
      <c r="K203" s="1">
        <f>IFERROR(__xludf.DUMMYFUNCTION("""COMPUTED_VALUE"""),142.49)</f>
        <v>142.49</v>
      </c>
      <c r="M203" s="2">
        <f>IFERROR(__xludf.DUMMYFUNCTION("""COMPUTED_VALUE"""),45583.66666666667)</f>
        <v>45583.66667</v>
      </c>
      <c r="N203" s="1">
        <f>IFERROR(__xludf.DUMMYFUNCTION("""COMPUTED_VALUE"""),5351754.0)</f>
        <v>5351754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IFERROR(__xludf.DUMMYFUNCTION("""COMPUTED_VALUE"""),142.93)</f>
        <v>142.93</v>
      </c>
      <c r="D204" s="2">
        <f>IFERROR(__xludf.DUMMYFUNCTION("""COMPUTED_VALUE"""),45586.66666666667)</f>
        <v>45586.66667</v>
      </c>
      <c r="E204" s="1">
        <f>IFERROR(__xludf.DUMMYFUNCTION("""COMPUTED_VALUE"""),143.03)</f>
        <v>143.03</v>
      </c>
      <c r="G204" s="2">
        <f>IFERROR(__xludf.DUMMYFUNCTION("""COMPUTED_VALUE"""),45586.66666666667)</f>
        <v>45586.66667</v>
      </c>
      <c r="H204" s="1">
        <f>IFERROR(__xludf.DUMMYFUNCTION("""COMPUTED_VALUE"""),140.68)</f>
        <v>140.68</v>
      </c>
      <c r="J204" s="2">
        <f>IFERROR(__xludf.DUMMYFUNCTION("""COMPUTED_VALUE"""),45586.66666666667)</f>
        <v>45586.66667</v>
      </c>
      <c r="K204" s="1">
        <f>IFERROR(__xludf.DUMMYFUNCTION("""COMPUTED_VALUE"""),141.84)</f>
        <v>141.84</v>
      </c>
      <c r="M204" s="2">
        <f>IFERROR(__xludf.DUMMYFUNCTION("""COMPUTED_VALUE"""),45586.66666666667)</f>
        <v>45586.66667</v>
      </c>
      <c r="N204" s="1">
        <f>IFERROR(__xludf.DUMMYFUNCTION("""COMPUTED_VALUE"""),3153290.0)</f>
        <v>3153290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IFERROR(__xludf.DUMMYFUNCTION("""COMPUTED_VALUE"""),143.48)</f>
        <v>143.48</v>
      </c>
      <c r="D205" s="2">
        <f>IFERROR(__xludf.DUMMYFUNCTION("""COMPUTED_VALUE"""),45587.66666666667)</f>
        <v>45587.66667</v>
      </c>
      <c r="E205" s="1">
        <f>IFERROR(__xludf.DUMMYFUNCTION("""COMPUTED_VALUE"""),146.21)</f>
        <v>146.21</v>
      </c>
      <c r="G205" s="2">
        <f>IFERROR(__xludf.DUMMYFUNCTION("""COMPUTED_VALUE"""),45587.66666666667)</f>
        <v>45587.66667</v>
      </c>
      <c r="H205" s="1">
        <f>IFERROR(__xludf.DUMMYFUNCTION("""COMPUTED_VALUE"""),142.45)</f>
        <v>142.45</v>
      </c>
      <c r="J205" s="2">
        <f>IFERROR(__xludf.DUMMYFUNCTION("""COMPUTED_VALUE"""),45587.66666666667)</f>
        <v>45587.66667</v>
      </c>
      <c r="K205" s="1">
        <f>IFERROR(__xludf.DUMMYFUNCTION("""COMPUTED_VALUE"""),143.55)</f>
        <v>143.55</v>
      </c>
      <c r="M205" s="2">
        <f>IFERROR(__xludf.DUMMYFUNCTION("""COMPUTED_VALUE"""),45587.66666666667)</f>
        <v>45587.66667</v>
      </c>
      <c r="N205" s="1">
        <f>IFERROR(__xludf.DUMMYFUNCTION("""COMPUTED_VALUE"""),3601820.0)</f>
        <v>3601820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IFERROR(__xludf.DUMMYFUNCTION("""COMPUTED_VALUE"""),141.87)</f>
        <v>141.87</v>
      </c>
      <c r="D206" s="2">
        <f>IFERROR(__xludf.DUMMYFUNCTION("""COMPUTED_VALUE"""),45588.66666666667)</f>
        <v>45588.66667</v>
      </c>
      <c r="E206" s="1">
        <f>IFERROR(__xludf.DUMMYFUNCTION("""COMPUTED_VALUE"""),144.33)</f>
        <v>144.33</v>
      </c>
      <c r="G206" s="2">
        <f>IFERROR(__xludf.DUMMYFUNCTION("""COMPUTED_VALUE"""),45588.66666666667)</f>
        <v>45588.66667</v>
      </c>
      <c r="H206" s="1">
        <f>IFERROR(__xludf.DUMMYFUNCTION("""COMPUTED_VALUE"""),141.05)</f>
        <v>141.05</v>
      </c>
      <c r="J206" s="2">
        <f>IFERROR(__xludf.DUMMYFUNCTION("""COMPUTED_VALUE"""),45588.66666666667)</f>
        <v>45588.66667</v>
      </c>
      <c r="K206" s="1">
        <f>IFERROR(__xludf.DUMMYFUNCTION("""COMPUTED_VALUE"""),143.07)</f>
        <v>143.07</v>
      </c>
      <c r="M206" s="2">
        <f>IFERROR(__xludf.DUMMYFUNCTION("""COMPUTED_VALUE"""),45588.66666666667)</f>
        <v>45588.66667</v>
      </c>
      <c r="N206" s="1">
        <f>IFERROR(__xludf.DUMMYFUNCTION("""COMPUTED_VALUE"""),4178363.0)</f>
        <v>4178363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IFERROR(__xludf.DUMMYFUNCTION("""COMPUTED_VALUE"""),143.99)</f>
        <v>143.99</v>
      </c>
      <c r="D207" s="2">
        <f>IFERROR(__xludf.DUMMYFUNCTION("""COMPUTED_VALUE"""),45589.66666666667)</f>
        <v>45589.66667</v>
      </c>
      <c r="E207" s="1">
        <f>IFERROR(__xludf.DUMMYFUNCTION("""COMPUTED_VALUE"""),144.69)</f>
        <v>144.69</v>
      </c>
      <c r="G207" s="2">
        <f>IFERROR(__xludf.DUMMYFUNCTION("""COMPUTED_VALUE"""),45589.66666666667)</f>
        <v>45589.66667</v>
      </c>
      <c r="H207" s="1">
        <f>IFERROR(__xludf.DUMMYFUNCTION("""COMPUTED_VALUE"""),140.23)</f>
        <v>140.23</v>
      </c>
      <c r="J207" s="2">
        <f>IFERROR(__xludf.DUMMYFUNCTION("""COMPUTED_VALUE"""),45589.66666666667)</f>
        <v>45589.66667</v>
      </c>
      <c r="K207" s="1">
        <f>IFERROR(__xludf.DUMMYFUNCTION("""COMPUTED_VALUE"""),143.55)</f>
        <v>143.55</v>
      </c>
      <c r="M207" s="2">
        <f>IFERROR(__xludf.DUMMYFUNCTION("""COMPUTED_VALUE"""),45589.66666666667)</f>
        <v>45589.66667</v>
      </c>
      <c r="N207" s="1">
        <f>IFERROR(__xludf.DUMMYFUNCTION("""COMPUTED_VALUE"""),3695426.0)</f>
        <v>3695426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IFERROR(__xludf.DUMMYFUNCTION("""COMPUTED_VALUE"""),143.82)</f>
        <v>143.82</v>
      </c>
      <c r="D208" s="2">
        <f>IFERROR(__xludf.DUMMYFUNCTION("""COMPUTED_VALUE"""),45590.66666666667)</f>
        <v>45590.66667</v>
      </c>
      <c r="E208" s="1">
        <f>IFERROR(__xludf.DUMMYFUNCTION("""COMPUTED_VALUE"""),144.33)</f>
        <v>144.33</v>
      </c>
      <c r="G208" s="2">
        <f>IFERROR(__xludf.DUMMYFUNCTION("""COMPUTED_VALUE"""),45590.66666666667)</f>
        <v>45590.66667</v>
      </c>
      <c r="H208" s="1">
        <f>IFERROR(__xludf.DUMMYFUNCTION("""COMPUTED_VALUE"""),140.4)</f>
        <v>140.4</v>
      </c>
      <c r="J208" s="2">
        <f>IFERROR(__xludf.DUMMYFUNCTION("""COMPUTED_VALUE"""),45590.66666666667)</f>
        <v>45590.66667</v>
      </c>
      <c r="K208" s="1">
        <f>IFERROR(__xludf.DUMMYFUNCTION("""COMPUTED_VALUE"""),140.4)</f>
        <v>140.4</v>
      </c>
      <c r="M208" s="2">
        <f>IFERROR(__xludf.DUMMYFUNCTION("""COMPUTED_VALUE"""),45590.66666666667)</f>
        <v>45590.66667</v>
      </c>
      <c r="N208" s="1">
        <f>IFERROR(__xludf.DUMMYFUNCTION("""COMPUTED_VALUE"""),3765105.0)</f>
        <v>3765105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IFERROR(__xludf.DUMMYFUNCTION("""COMPUTED_VALUE"""),140.4)</f>
        <v>140.4</v>
      </c>
      <c r="D209" s="2">
        <f>IFERROR(__xludf.DUMMYFUNCTION("""COMPUTED_VALUE"""),45593.66666666667)</f>
        <v>45593.66667</v>
      </c>
      <c r="E209" s="1">
        <f>IFERROR(__xludf.DUMMYFUNCTION("""COMPUTED_VALUE"""),141.8)</f>
        <v>141.8</v>
      </c>
      <c r="G209" s="2">
        <f>IFERROR(__xludf.DUMMYFUNCTION("""COMPUTED_VALUE"""),45593.66666666667)</f>
        <v>45593.66667</v>
      </c>
      <c r="H209" s="1">
        <f>IFERROR(__xludf.DUMMYFUNCTION("""COMPUTED_VALUE"""),136.78)</f>
        <v>136.78</v>
      </c>
      <c r="J209" s="2">
        <f>IFERROR(__xludf.DUMMYFUNCTION("""COMPUTED_VALUE"""),45593.66666666667)</f>
        <v>45593.66667</v>
      </c>
      <c r="K209" s="1">
        <f>IFERROR(__xludf.DUMMYFUNCTION("""COMPUTED_VALUE"""),141.46)</f>
        <v>141.46</v>
      </c>
      <c r="M209" s="2">
        <f>IFERROR(__xludf.DUMMYFUNCTION("""COMPUTED_VALUE"""),45593.66666666667)</f>
        <v>45593.66667</v>
      </c>
      <c r="N209" s="1">
        <f>IFERROR(__xludf.DUMMYFUNCTION("""COMPUTED_VALUE"""),4317534.0)</f>
        <v>4317534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IFERROR(__xludf.DUMMYFUNCTION("""COMPUTED_VALUE"""),142.13)</f>
        <v>142.13</v>
      </c>
      <c r="D210" s="2">
        <f>IFERROR(__xludf.DUMMYFUNCTION("""COMPUTED_VALUE"""),45594.66666666667)</f>
        <v>45594.66667</v>
      </c>
      <c r="E210" s="1">
        <f>IFERROR(__xludf.DUMMYFUNCTION("""COMPUTED_VALUE"""),142.97)</f>
        <v>142.97</v>
      </c>
      <c r="G210" s="2">
        <f>IFERROR(__xludf.DUMMYFUNCTION("""COMPUTED_VALUE"""),45594.66666666667)</f>
        <v>45594.66667</v>
      </c>
      <c r="H210" s="1">
        <f>IFERROR(__xludf.DUMMYFUNCTION("""COMPUTED_VALUE"""),139.48)</f>
        <v>139.48</v>
      </c>
      <c r="J210" s="2">
        <f>IFERROR(__xludf.DUMMYFUNCTION("""COMPUTED_VALUE"""),45594.66666666667)</f>
        <v>45594.66667</v>
      </c>
      <c r="K210" s="1">
        <f>IFERROR(__xludf.DUMMYFUNCTION("""COMPUTED_VALUE"""),139.93)</f>
        <v>139.93</v>
      </c>
      <c r="M210" s="2">
        <f>IFERROR(__xludf.DUMMYFUNCTION("""COMPUTED_VALUE"""),45594.66666666667)</f>
        <v>45594.66667</v>
      </c>
      <c r="N210" s="1">
        <f>IFERROR(__xludf.DUMMYFUNCTION("""COMPUTED_VALUE"""),3302027.0)</f>
        <v>3302027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IFERROR(__xludf.DUMMYFUNCTION("""COMPUTED_VALUE"""),138.76)</f>
        <v>138.76</v>
      </c>
      <c r="D211" s="2">
        <f>IFERROR(__xludf.DUMMYFUNCTION("""COMPUTED_VALUE"""),45595.66666666667)</f>
        <v>45595.66667</v>
      </c>
      <c r="E211" s="1">
        <f>IFERROR(__xludf.DUMMYFUNCTION("""COMPUTED_VALUE"""),140.71)</f>
        <v>140.71</v>
      </c>
      <c r="G211" s="2">
        <f>IFERROR(__xludf.DUMMYFUNCTION("""COMPUTED_VALUE"""),45595.66666666667)</f>
        <v>45595.66667</v>
      </c>
      <c r="H211" s="1">
        <f>IFERROR(__xludf.DUMMYFUNCTION("""COMPUTED_VALUE"""),136.07)</f>
        <v>136.07</v>
      </c>
      <c r="J211" s="2">
        <f>IFERROR(__xludf.DUMMYFUNCTION("""COMPUTED_VALUE"""),45595.66666666667)</f>
        <v>45595.66667</v>
      </c>
      <c r="K211" s="1">
        <f>IFERROR(__xludf.DUMMYFUNCTION("""COMPUTED_VALUE"""),138.56)</f>
        <v>138.56</v>
      </c>
      <c r="M211" s="2">
        <f>IFERROR(__xludf.DUMMYFUNCTION("""COMPUTED_VALUE"""),45595.66666666667)</f>
        <v>45595.66667</v>
      </c>
      <c r="N211" s="1">
        <f>IFERROR(__xludf.DUMMYFUNCTION("""COMPUTED_VALUE"""),3990809.0)</f>
        <v>3990809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IFERROR(__xludf.DUMMYFUNCTION("""COMPUTED_VALUE"""),137.89)</f>
        <v>137.89</v>
      </c>
      <c r="D212" s="2">
        <f>IFERROR(__xludf.DUMMYFUNCTION("""COMPUTED_VALUE"""),45596.66666666667)</f>
        <v>45596.66667</v>
      </c>
      <c r="E212" s="1">
        <f>IFERROR(__xludf.DUMMYFUNCTION("""COMPUTED_VALUE"""),138.25)</f>
        <v>138.25</v>
      </c>
      <c r="G212" s="2">
        <f>IFERROR(__xludf.DUMMYFUNCTION("""COMPUTED_VALUE"""),45596.66666666667)</f>
        <v>45596.66667</v>
      </c>
      <c r="H212" s="1">
        <f>IFERROR(__xludf.DUMMYFUNCTION("""COMPUTED_VALUE"""),134.75)</f>
        <v>134.75</v>
      </c>
      <c r="J212" s="2">
        <f>IFERROR(__xludf.DUMMYFUNCTION("""COMPUTED_VALUE"""),45596.66666666667)</f>
        <v>45596.66667</v>
      </c>
      <c r="K212" s="1">
        <f>IFERROR(__xludf.DUMMYFUNCTION("""COMPUTED_VALUE"""),136.95)</f>
        <v>136.95</v>
      </c>
      <c r="M212" s="2">
        <f>IFERROR(__xludf.DUMMYFUNCTION("""COMPUTED_VALUE"""),45596.66666666667)</f>
        <v>45596.66667</v>
      </c>
      <c r="N212" s="1">
        <f>IFERROR(__xludf.DUMMYFUNCTION("""COMPUTED_VALUE"""),3903940.0)</f>
        <v>3903940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IFERROR(__xludf.DUMMYFUNCTION("""COMPUTED_VALUE"""),138.83)</f>
        <v>138.83</v>
      </c>
      <c r="D213" s="2">
        <f>IFERROR(__xludf.DUMMYFUNCTION("""COMPUTED_VALUE"""),45597.66666666667)</f>
        <v>45597.66667</v>
      </c>
      <c r="E213" s="1">
        <f>IFERROR(__xludf.DUMMYFUNCTION("""COMPUTED_VALUE"""),140.68)</f>
        <v>140.68</v>
      </c>
      <c r="G213" s="2">
        <f>IFERROR(__xludf.DUMMYFUNCTION("""COMPUTED_VALUE"""),45597.66666666667)</f>
        <v>45597.66667</v>
      </c>
      <c r="H213" s="1">
        <f>IFERROR(__xludf.DUMMYFUNCTION("""COMPUTED_VALUE"""),137.53)</f>
        <v>137.53</v>
      </c>
      <c r="J213" s="2">
        <f>IFERROR(__xludf.DUMMYFUNCTION("""COMPUTED_VALUE"""),45597.66666666667)</f>
        <v>45597.66667</v>
      </c>
      <c r="K213" s="1">
        <f>IFERROR(__xludf.DUMMYFUNCTION("""COMPUTED_VALUE"""),138.59)</f>
        <v>138.59</v>
      </c>
      <c r="M213" s="2">
        <f>IFERROR(__xludf.DUMMYFUNCTION("""COMPUTED_VALUE"""),45597.66666666667)</f>
        <v>45597.66667</v>
      </c>
      <c r="N213" s="1">
        <f>IFERROR(__xludf.DUMMYFUNCTION("""COMPUTED_VALUE"""),3863597.0)</f>
        <v>3863597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IFERROR(__xludf.DUMMYFUNCTION("""COMPUTED_VALUE"""),138.35)</f>
        <v>138.35</v>
      </c>
      <c r="D214" s="2">
        <f>IFERROR(__xludf.DUMMYFUNCTION("""COMPUTED_VALUE"""),45600.66666666667)</f>
        <v>45600.66667</v>
      </c>
      <c r="E214" s="1">
        <f>IFERROR(__xludf.DUMMYFUNCTION("""COMPUTED_VALUE"""),141.39)</f>
        <v>141.39</v>
      </c>
      <c r="G214" s="2">
        <f>IFERROR(__xludf.DUMMYFUNCTION("""COMPUTED_VALUE"""),45600.66666666667)</f>
        <v>45600.66667</v>
      </c>
      <c r="H214" s="1">
        <f>IFERROR(__xludf.DUMMYFUNCTION("""COMPUTED_VALUE"""),137.64)</f>
        <v>137.64</v>
      </c>
      <c r="J214" s="2">
        <f>IFERROR(__xludf.DUMMYFUNCTION("""COMPUTED_VALUE"""),45600.66666666667)</f>
        <v>45600.66667</v>
      </c>
      <c r="K214" s="1">
        <f>IFERROR(__xludf.DUMMYFUNCTION("""COMPUTED_VALUE"""),139.14)</f>
        <v>139.14</v>
      </c>
      <c r="M214" s="2">
        <f>IFERROR(__xludf.DUMMYFUNCTION("""COMPUTED_VALUE"""),45600.66666666667)</f>
        <v>45600.66667</v>
      </c>
      <c r="N214" s="1">
        <f>IFERROR(__xludf.DUMMYFUNCTION("""COMPUTED_VALUE"""),2928711.0)</f>
        <v>2928711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IFERROR(__xludf.DUMMYFUNCTION("""COMPUTED_VALUE"""),140.81)</f>
        <v>140.81</v>
      </c>
      <c r="D215" s="2">
        <f>IFERROR(__xludf.DUMMYFUNCTION("""COMPUTED_VALUE"""),45601.66666666667)</f>
        <v>45601.66667</v>
      </c>
      <c r="E215" s="1">
        <f>IFERROR(__xludf.DUMMYFUNCTION("""COMPUTED_VALUE"""),146.47)</f>
        <v>146.47</v>
      </c>
      <c r="G215" s="2">
        <f>IFERROR(__xludf.DUMMYFUNCTION("""COMPUTED_VALUE"""),45601.66666666667)</f>
        <v>45601.66667</v>
      </c>
      <c r="H215" s="1">
        <f>IFERROR(__xludf.DUMMYFUNCTION("""COMPUTED_VALUE"""),140.44)</f>
        <v>140.44</v>
      </c>
      <c r="J215" s="2">
        <f>IFERROR(__xludf.DUMMYFUNCTION("""COMPUTED_VALUE"""),45601.66666666667)</f>
        <v>45601.66667</v>
      </c>
      <c r="K215" s="1">
        <f>IFERROR(__xludf.DUMMYFUNCTION("""COMPUTED_VALUE"""),146.14)</f>
        <v>146.14</v>
      </c>
      <c r="M215" s="2">
        <f>IFERROR(__xludf.DUMMYFUNCTION("""COMPUTED_VALUE"""),45601.66666666667)</f>
        <v>45601.66667</v>
      </c>
      <c r="N215" s="1">
        <f>IFERROR(__xludf.DUMMYFUNCTION("""COMPUTED_VALUE"""),4707022.0)</f>
        <v>4707022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IFERROR(__xludf.DUMMYFUNCTION("""COMPUTED_VALUE"""),146.89)</f>
        <v>146.89</v>
      </c>
      <c r="D216" s="2">
        <f>IFERROR(__xludf.DUMMYFUNCTION("""COMPUTED_VALUE"""),45602.66666666667)</f>
        <v>45602.66667</v>
      </c>
      <c r="E216" s="1">
        <f>IFERROR(__xludf.DUMMYFUNCTION("""COMPUTED_VALUE"""),157.25)</f>
        <v>157.25</v>
      </c>
      <c r="G216" s="2">
        <f>IFERROR(__xludf.DUMMYFUNCTION("""COMPUTED_VALUE"""),45602.66666666667)</f>
        <v>45602.66667</v>
      </c>
      <c r="H216" s="1">
        <f>IFERROR(__xludf.DUMMYFUNCTION("""COMPUTED_VALUE"""),144.88)</f>
        <v>144.88</v>
      </c>
      <c r="J216" s="2">
        <f>IFERROR(__xludf.DUMMYFUNCTION("""COMPUTED_VALUE"""),45602.66666666667)</f>
        <v>45602.66667</v>
      </c>
      <c r="K216" s="1">
        <f>IFERROR(__xludf.DUMMYFUNCTION("""COMPUTED_VALUE"""),154.96)</f>
        <v>154.96</v>
      </c>
      <c r="M216" s="2">
        <f>IFERROR(__xludf.DUMMYFUNCTION("""COMPUTED_VALUE"""),45602.66666666667)</f>
        <v>45602.66667</v>
      </c>
      <c r="N216" s="1">
        <f>IFERROR(__xludf.DUMMYFUNCTION("""COMPUTED_VALUE"""),9624664.0)</f>
        <v>9624664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IFERROR(__xludf.DUMMYFUNCTION("""COMPUTED_VALUE"""),154.96)</f>
        <v>154.96</v>
      </c>
      <c r="D217" s="2">
        <f>IFERROR(__xludf.DUMMYFUNCTION("""COMPUTED_VALUE"""),45603.66666666667)</f>
        <v>45603.66667</v>
      </c>
      <c r="E217" s="1">
        <f>IFERROR(__xludf.DUMMYFUNCTION("""COMPUTED_VALUE"""),158.99)</f>
        <v>158.99</v>
      </c>
      <c r="G217" s="2">
        <f>IFERROR(__xludf.DUMMYFUNCTION("""COMPUTED_VALUE"""),45603.66666666667)</f>
        <v>45603.66667</v>
      </c>
      <c r="H217" s="1">
        <f>IFERROR(__xludf.DUMMYFUNCTION("""COMPUTED_VALUE"""),154.96)</f>
        <v>154.96</v>
      </c>
      <c r="J217" s="2">
        <f>IFERROR(__xludf.DUMMYFUNCTION("""COMPUTED_VALUE"""),45603.66666666667)</f>
        <v>45603.66667</v>
      </c>
      <c r="K217" s="1">
        <f>IFERROR(__xludf.DUMMYFUNCTION("""COMPUTED_VALUE"""),156.08)</f>
        <v>156.08</v>
      </c>
      <c r="M217" s="2">
        <f>IFERROR(__xludf.DUMMYFUNCTION("""COMPUTED_VALUE"""),45603.66666666667)</f>
        <v>45603.66667</v>
      </c>
      <c r="N217" s="1">
        <f>IFERROR(__xludf.DUMMYFUNCTION("""COMPUTED_VALUE"""),5771410.0)</f>
        <v>5771410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IFERROR(__xludf.DUMMYFUNCTION("""COMPUTED_VALUE"""),150.82)</f>
        <v>150.82</v>
      </c>
      <c r="D218" s="2">
        <f>IFERROR(__xludf.DUMMYFUNCTION("""COMPUTED_VALUE"""),45604.66666666667)</f>
        <v>45604.66667</v>
      </c>
      <c r="E218" s="1">
        <f>IFERROR(__xludf.DUMMYFUNCTION("""COMPUTED_VALUE"""),153.11)</f>
        <v>153.11</v>
      </c>
      <c r="G218" s="2">
        <f>IFERROR(__xludf.DUMMYFUNCTION("""COMPUTED_VALUE"""),45604.66666666667)</f>
        <v>45604.66667</v>
      </c>
      <c r="H218" s="1">
        <f>IFERROR(__xludf.DUMMYFUNCTION("""COMPUTED_VALUE"""),149.17)</f>
        <v>149.17</v>
      </c>
      <c r="J218" s="2">
        <f>IFERROR(__xludf.DUMMYFUNCTION("""COMPUTED_VALUE"""),45604.66666666667)</f>
        <v>45604.66667</v>
      </c>
      <c r="K218" s="1">
        <f>IFERROR(__xludf.DUMMYFUNCTION("""COMPUTED_VALUE"""),152.98)</f>
        <v>152.98</v>
      </c>
      <c r="M218" s="2">
        <f>IFERROR(__xludf.DUMMYFUNCTION("""COMPUTED_VALUE"""),45604.66666666667)</f>
        <v>45604.66667</v>
      </c>
      <c r="N218" s="1">
        <f>IFERROR(__xludf.DUMMYFUNCTION("""COMPUTED_VALUE"""),3885108.0)</f>
        <v>3885108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IFERROR(__xludf.DUMMYFUNCTION("""COMPUTED_VALUE"""),151.23)</f>
        <v>151.23</v>
      </c>
      <c r="D219" s="2">
        <f>IFERROR(__xludf.DUMMYFUNCTION("""COMPUTED_VALUE"""),45607.66666666667)</f>
        <v>45607.66667</v>
      </c>
      <c r="E219" s="1">
        <f>IFERROR(__xludf.DUMMYFUNCTION("""COMPUTED_VALUE"""),151.54)</f>
        <v>151.54</v>
      </c>
      <c r="G219" s="2">
        <f>IFERROR(__xludf.DUMMYFUNCTION("""COMPUTED_VALUE"""),45607.66666666667)</f>
        <v>45607.66667</v>
      </c>
      <c r="H219" s="1">
        <f>IFERROR(__xludf.DUMMYFUNCTION("""COMPUTED_VALUE"""),147.85)</f>
        <v>147.85</v>
      </c>
      <c r="J219" s="2">
        <f>IFERROR(__xludf.DUMMYFUNCTION("""COMPUTED_VALUE"""),45607.66666666667)</f>
        <v>45607.66667</v>
      </c>
      <c r="K219" s="1">
        <f>IFERROR(__xludf.DUMMYFUNCTION("""COMPUTED_VALUE"""),148.64)</f>
        <v>148.64</v>
      </c>
      <c r="M219" s="2">
        <f>IFERROR(__xludf.DUMMYFUNCTION("""COMPUTED_VALUE"""),45607.66666666667)</f>
        <v>45607.66667</v>
      </c>
      <c r="N219" s="1">
        <f>IFERROR(__xludf.DUMMYFUNCTION("""COMPUTED_VALUE"""),3999812.0)</f>
        <v>3999812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IFERROR(__xludf.DUMMYFUNCTION("""COMPUTED_VALUE"""),145.7)</f>
        <v>145.7</v>
      </c>
      <c r="D220" s="2">
        <f>IFERROR(__xludf.DUMMYFUNCTION("""COMPUTED_VALUE"""),45608.66666666667)</f>
        <v>45608.66667</v>
      </c>
      <c r="E220" s="1">
        <f>IFERROR(__xludf.DUMMYFUNCTION("""COMPUTED_VALUE"""),145.7)</f>
        <v>145.7</v>
      </c>
      <c r="G220" s="2">
        <f>IFERROR(__xludf.DUMMYFUNCTION("""COMPUTED_VALUE"""),45608.66666666667)</f>
        <v>45608.66667</v>
      </c>
      <c r="H220" s="1">
        <f>IFERROR(__xludf.DUMMYFUNCTION("""COMPUTED_VALUE"""),137.09)</f>
        <v>137.09</v>
      </c>
      <c r="J220" s="2">
        <f>IFERROR(__xludf.DUMMYFUNCTION("""COMPUTED_VALUE"""),45608.66666666667)</f>
        <v>45608.66667</v>
      </c>
      <c r="K220" s="1">
        <f>IFERROR(__xludf.DUMMYFUNCTION("""COMPUTED_VALUE"""),139.89)</f>
        <v>139.89</v>
      </c>
      <c r="M220" s="2">
        <f>IFERROR(__xludf.DUMMYFUNCTION("""COMPUTED_VALUE"""),45608.66666666667)</f>
        <v>45608.66667</v>
      </c>
      <c r="N220" s="1">
        <f>IFERROR(__xludf.DUMMYFUNCTION("""COMPUTED_VALUE"""),6310211.0)</f>
        <v>6310211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IFERROR(__xludf.DUMMYFUNCTION("""COMPUTED_VALUE"""),140.06)</f>
        <v>140.06</v>
      </c>
      <c r="D221" s="2">
        <f>IFERROR(__xludf.DUMMYFUNCTION("""COMPUTED_VALUE"""),45609.66666666667)</f>
        <v>45609.66667</v>
      </c>
      <c r="E221" s="1">
        <f>IFERROR(__xludf.DUMMYFUNCTION("""COMPUTED_VALUE"""),141.09)</f>
        <v>141.09</v>
      </c>
      <c r="G221" s="2">
        <f>IFERROR(__xludf.DUMMYFUNCTION("""COMPUTED_VALUE"""),45609.66666666667)</f>
        <v>45609.66667</v>
      </c>
      <c r="H221" s="1">
        <f>IFERROR(__xludf.DUMMYFUNCTION("""COMPUTED_VALUE"""),137.81)</f>
        <v>137.81</v>
      </c>
      <c r="J221" s="2">
        <f>IFERROR(__xludf.DUMMYFUNCTION("""COMPUTED_VALUE"""),45609.66666666667)</f>
        <v>45609.66667</v>
      </c>
      <c r="K221" s="1">
        <f>IFERROR(__xludf.DUMMYFUNCTION("""COMPUTED_VALUE"""),138.66)</f>
        <v>138.66</v>
      </c>
      <c r="M221" s="2">
        <f>IFERROR(__xludf.DUMMYFUNCTION("""COMPUTED_VALUE"""),45609.66666666667)</f>
        <v>45609.66667</v>
      </c>
      <c r="N221" s="1">
        <f>IFERROR(__xludf.DUMMYFUNCTION("""COMPUTED_VALUE"""),2905899.0)</f>
        <v>2905899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IFERROR(__xludf.DUMMYFUNCTION("""COMPUTED_VALUE"""),140.52)</f>
        <v>140.52</v>
      </c>
      <c r="D222" s="2">
        <f>IFERROR(__xludf.DUMMYFUNCTION("""COMPUTED_VALUE"""),45610.66666666667)</f>
        <v>45610.66667</v>
      </c>
      <c r="E222" s="1">
        <f>IFERROR(__xludf.DUMMYFUNCTION("""COMPUTED_VALUE"""),143.72)</f>
        <v>143.72</v>
      </c>
      <c r="G222" s="2">
        <f>IFERROR(__xludf.DUMMYFUNCTION("""COMPUTED_VALUE"""),45610.66666666667)</f>
        <v>45610.66667</v>
      </c>
      <c r="H222" s="1">
        <f>IFERROR(__xludf.DUMMYFUNCTION("""COMPUTED_VALUE"""),140.39)</f>
        <v>140.39</v>
      </c>
      <c r="J222" s="2">
        <f>IFERROR(__xludf.DUMMYFUNCTION("""COMPUTED_VALUE"""),45610.66666666667)</f>
        <v>45610.66667</v>
      </c>
      <c r="K222" s="1">
        <f>IFERROR(__xludf.DUMMYFUNCTION("""COMPUTED_VALUE"""),140.78)</f>
        <v>140.78</v>
      </c>
      <c r="M222" s="2">
        <f>IFERROR(__xludf.DUMMYFUNCTION("""COMPUTED_VALUE"""),45610.66666666667)</f>
        <v>45610.66667</v>
      </c>
      <c r="N222" s="1">
        <f>IFERROR(__xludf.DUMMYFUNCTION("""COMPUTED_VALUE"""),4500716.0)</f>
        <v>4500716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IFERROR(__xludf.DUMMYFUNCTION("""COMPUTED_VALUE"""),149.83)</f>
        <v>149.83</v>
      </c>
      <c r="D223" s="2">
        <f>IFERROR(__xludf.DUMMYFUNCTION("""COMPUTED_VALUE"""),45611.66666666667)</f>
        <v>45611.66667</v>
      </c>
      <c r="E223" s="1">
        <f>IFERROR(__xludf.DUMMYFUNCTION("""COMPUTED_VALUE"""),154.2)</f>
        <v>154.2</v>
      </c>
      <c r="G223" s="2">
        <f>IFERROR(__xludf.DUMMYFUNCTION("""COMPUTED_VALUE"""),45611.66666666667)</f>
        <v>45611.66667</v>
      </c>
      <c r="H223" s="1">
        <f>IFERROR(__xludf.DUMMYFUNCTION("""COMPUTED_VALUE"""),148.24)</f>
        <v>148.24</v>
      </c>
      <c r="J223" s="2">
        <f>IFERROR(__xludf.DUMMYFUNCTION("""COMPUTED_VALUE"""),45611.66666666667)</f>
        <v>45611.66667</v>
      </c>
      <c r="K223" s="1">
        <f>IFERROR(__xludf.DUMMYFUNCTION("""COMPUTED_VALUE"""),150.38)</f>
        <v>150.38</v>
      </c>
      <c r="M223" s="2">
        <f>IFERROR(__xludf.DUMMYFUNCTION("""COMPUTED_VALUE"""),45611.66666666667)</f>
        <v>45611.66667</v>
      </c>
      <c r="N223" s="1">
        <f>IFERROR(__xludf.DUMMYFUNCTION("""COMPUTED_VALUE"""),1.1258265E7)</f>
        <v>11258265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IFERROR(__xludf.DUMMYFUNCTION("""COMPUTED_VALUE"""),150.17)</f>
        <v>150.17</v>
      </c>
      <c r="D224" s="2">
        <f>IFERROR(__xludf.DUMMYFUNCTION("""COMPUTED_VALUE"""),45614.66666666667)</f>
        <v>45614.66667</v>
      </c>
      <c r="E224" s="1">
        <f>IFERROR(__xludf.DUMMYFUNCTION("""COMPUTED_VALUE"""),150.79)</f>
        <v>150.79</v>
      </c>
      <c r="G224" s="2">
        <f>IFERROR(__xludf.DUMMYFUNCTION("""COMPUTED_VALUE"""),45614.66666666667)</f>
        <v>45614.66667</v>
      </c>
      <c r="H224" s="1">
        <f>IFERROR(__xludf.DUMMYFUNCTION("""COMPUTED_VALUE"""),146.31)</f>
        <v>146.31</v>
      </c>
      <c r="J224" s="2">
        <f>IFERROR(__xludf.DUMMYFUNCTION("""COMPUTED_VALUE"""),45614.66666666667)</f>
        <v>45614.66667</v>
      </c>
      <c r="K224" s="1">
        <f>IFERROR(__xludf.DUMMYFUNCTION("""COMPUTED_VALUE"""),150.24)</f>
        <v>150.24</v>
      </c>
      <c r="M224" s="2">
        <f>IFERROR(__xludf.DUMMYFUNCTION("""COMPUTED_VALUE"""),45614.66666666667)</f>
        <v>45614.66667</v>
      </c>
      <c r="N224" s="1">
        <f>IFERROR(__xludf.DUMMYFUNCTION("""COMPUTED_VALUE"""),4399368.0)</f>
        <v>4399368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IFERROR(__xludf.DUMMYFUNCTION("""COMPUTED_VALUE"""),150.17)</f>
        <v>150.17</v>
      </c>
      <c r="D225" s="2">
        <f>IFERROR(__xludf.DUMMYFUNCTION("""COMPUTED_VALUE"""),45615.66666666667)</f>
        <v>45615.66667</v>
      </c>
      <c r="E225" s="1">
        <f>IFERROR(__xludf.DUMMYFUNCTION("""COMPUTED_VALUE"""),155.91)</f>
        <v>155.91</v>
      </c>
      <c r="G225" s="2">
        <f>IFERROR(__xludf.DUMMYFUNCTION("""COMPUTED_VALUE"""),45615.66666666667)</f>
        <v>45615.66667</v>
      </c>
      <c r="H225" s="1">
        <f>IFERROR(__xludf.DUMMYFUNCTION("""COMPUTED_VALUE"""),150.08)</f>
        <v>150.08</v>
      </c>
      <c r="J225" s="2">
        <f>IFERROR(__xludf.DUMMYFUNCTION("""COMPUTED_VALUE"""),45615.66666666667)</f>
        <v>45615.66667</v>
      </c>
      <c r="K225" s="1">
        <f>IFERROR(__xludf.DUMMYFUNCTION("""COMPUTED_VALUE"""),155.78)</f>
        <v>155.78</v>
      </c>
      <c r="M225" s="2">
        <f>IFERROR(__xludf.DUMMYFUNCTION("""COMPUTED_VALUE"""),45615.66666666667)</f>
        <v>45615.66667</v>
      </c>
      <c r="N225" s="1">
        <f>IFERROR(__xludf.DUMMYFUNCTION("""COMPUTED_VALUE"""),4029891.0)</f>
        <v>4029891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IFERROR(__xludf.DUMMYFUNCTION("""COMPUTED_VALUE"""),155.5)</f>
        <v>155.5</v>
      </c>
      <c r="D226" s="2">
        <f>IFERROR(__xludf.DUMMYFUNCTION("""COMPUTED_VALUE"""),45616.66666666667)</f>
        <v>45616.66667</v>
      </c>
      <c r="E226" s="1">
        <f>IFERROR(__xludf.DUMMYFUNCTION("""COMPUTED_VALUE"""),157.62)</f>
        <v>157.62</v>
      </c>
      <c r="G226" s="2">
        <f>IFERROR(__xludf.DUMMYFUNCTION("""COMPUTED_VALUE"""),45616.66666666667)</f>
        <v>45616.66667</v>
      </c>
      <c r="H226" s="1">
        <f>IFERROR(__xludf.DUMMYFUNCTION("""COMPUTED_VALUE"""),154.45)</f>
        <v>154.45</v>
      </c>
      <c r="J226" s="2">
        <f>IFERROR(__xludf.DUMMYFUNCTION("""COMPUTED_VALUE"""),45616.66666666667)</f>
        <v>45616.66667</v>
      </c>
      <c r="K226" s="1">
        <f>IFERROR(__xludf.DUMMYFUNCTION("""COMPUTED_VALUE"""),156.26)</f>
        <v>156.26</v>
      </c>
      <c r="M226" s="2">
        <f>IFERROR(__xludf.DUMMYFUNCTION("""COMPUTED_VALUE"""),45616.66666666667)</f>
        <v>45616.66667</v>
      </c>
      <c r="N226" s="1">
        <f>IFERROR(__xludf.DUMMYFUNCTION("""COMPUTED_VALUE"""),3844721.0)</f>
        <v>3844721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IFERROR(__xludf.DUMMYFUNCTION("""COMPUTED_VALUE"""),155.61)</f>
        <v>155.61</v>
      </c>
      <c r="D227" s="2">
        <f>IFERROR(__xludf.DUMMYFUNCTION("""COMPUTED_VALUE"""),45617.66666666667)</f>
        <v>45617.66667</v>
      </c>
      <c r="E227" s="1">
        <f>IFERROR(__xludf.DUMMYFUNCTION("""COMPUTED_VALUE"""),159.19)</f>
        <v>159.19</v>
      </c>
      <c r="G227" s="2">
        <f>IFERROR(__xludf.DUMMYFUNCTION("""COMPUTED_VALUE"""),45617.66666666667)</f>
        <v>45617.66667</v>
      </c>
      <c r="H227" s="1">
        <f>IFERROR(__xludf.DUMMYFUNCTION("""COMPUTED_VALUE"""),155.21)</f>
        <v>155.21</v>
      </c>
      <c r="J227" s="2">
        <f>IFERROR(__xludf.DUMMYFUNCTION("""COMPUTED_VALUE"""),45617.66666666667)</f>
        <v>45617.66667</v>
      </c>
      <c r="K227" s="1">
        <f>IFERROR(__xludf.DUMMYFUNCTION("""COMPUTED_VALUE"""),158.68)</f>
        <v>158.68</v>
      </c>
      <c r="M227" s="2">
        <f>IFERROR(__xludf.DUMMYFUNCTION("""COMPUTED_VALUE"""),45617.66666666667)</f>
        <v>45617.66667</v>
      </c>
      <c r="N227" s="1">
        <f>IFERROR(__xludf.DUMMYFUNCTION("""COMPUTED_VALUE"""),3122748.0)</f>
        <v>3122748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IFERROR(__xludf.DUMMYFUNCTION("""COMPUTED_VALUE"""),157.28)</f>
        <v>157.28</v>
      </c>
      <c r="D228" s="2">
        <f>IFERROR(__xludf.DUMMYFUNCTION("""COMPUTED_VALUE"""),45618.66666666667)</f>
        <v>45618.66667</v>
      </c>
      <c r="E228" s="1">
        <f>IFERROR(__xludf.DUMMYFUNCTION("""COMPUTED_VALUE"""),158.3)</f>
        <v>158.3</v>
      </c>
      <c r="G228" s="2">
        <f>IFERROR(__xludf.DUMMYFUNCTION("""COMPUTED_VALUE"""),45618.66666666667)</f>
        <v>45618.66667</v>
      </c>
      <c r="H228" s="1">
        <f>IFERROR(__xludf.DUMMYFUNCTION("""COMPUTED_VALUE"""),154.85)</f>
        <v>154.85</v>
      </c>
      <c r="J228" s="2">
        <f>IFERROR(__xludf.DUMMYFUNCTION("""COMPUTED_VALUE"""),45618.66666666667)</f>
        <v>45618.66667</v>
      </c>
      <c r="K228" s="1">
        <f>IFERROR(__xludf.DUMMYFUNCTION("""COMPUTED_VALUE"""),155.33)</f>
        <v>155.33</v>
      </c>
      <c r="M228" s="2">
        <f>IFERROR(__xludf.DUMMYFUNCTION("""COMPUTED_VALUE"""),45618.66666666667)</f>
        <v>45618.66667</v>
      </c>
      <c r="N228" s="1">
        <f>IFERROR(__xludf.DUMMYFUNCTION("""COMPUTED_VALUE"""),3169468.0)</f>
        <v>3169468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IFERROR(__xludf.DUMMYFUNCTION("""COMPUTED_VALUE"""),155.33)</f>
        <v>155.33</v>
      </c>
      <c r="D229" s="2">
        <f>IFERROR(__xludf.DUMMYFUNCTION("""COMPUTED_VALUE"""),45621.66666666667)</f>
        <v>45621.66667</v>
      </c>
      <c r="E229" s="1">
        <f>IFERROR(__xludf.DUMMYFUNCTION("""COMPUTED_VALUE"""),162.06)</f>
        <v>162.06</v>
      </c>
      <c r="G229" s="2">
        <f>IFERROR(__xludf.DUMMYFUNCTION("""COMPUTED_VALUE"""),45621.66666666667)</f>
        <v>45621.66667</v>
      </c>
      <c r="H229" s="1">
        <f>IFERROR(__xludf.DUMMYFUNCTION("""COMPUTED_VALUE"""),155.33)</f>
        <v>155.33</v>
      </c>
      <c r="J229" s="2">
        <f>IFERROR(__xludf.DUMMYFUNCTION("""COMPUTED_VALUE"""),45621.66666666667)</f>
        <v>45621.66667</v>
      </c>
      <c r="K229" s="1">
        <f>IFERROR(__xludf.DUMMYFUNCTION("""COMPUTED_VALUE"""),161.31)</f>
        <v>161.31</v>
      </c>
      <c r="M229" s="2">
        <f>IFERROR(__xludf.DUMMYFUNCTION("""COMPUTED_VALUE"""),45621.66666666667)</f>
        <v>45621.66667</v>
      </c>
      <c r="N229" s="1">
        <f>IFERROR(__xludf.DUMMYFUNCTION("""COMPUTED_VALUE"""),5528057.0)</f>
        <v>5528057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IFERROR(__xludf.DUMMYFUNCTION("""COMPUTED_VALUE"""),160.32)</f>
        <v>160.32</v>
      </c>
      <c r="D230" s="2">
        <f>IFERROR(__xludf.DUMMYFUNCTION("""COMPUTED_VALUE"""),45622.66666666667)</f>
        <v>45622.66667</v>
      </c>
      <c r="E230" s="1">
        <f>IFERROR(__xludf.DUMMYFUNCTION("""COMPUTED_VALUE"""),163.19)</f>
        <v>163.19</v>
      </c>
      <c r="G230" s="2">
        <f>IFERROR(__xludf.DUMMYFUNCTION("""COMPUTED_VALUE"""),45622.66666666667)</f>
        <v>45622.66667</v>
      </c>
      <c r="H230" s="1">
        <f>IFERROR(__xludf.DUMMYFUNCTION("""COMPUTED_VALUE"""),159.6)</f>
        <v>159.6</v>
      </c>
      <c r="J230" s="2">
        <f>IFERROR(__xludf.DUMMYFUNCTION("""COMPUTED_VALUE"""),45622.66666666667)</f>
        <v>45622.66667</v>
      </c>
      <c r="K230" s="1">
        <f>IFERROR(__xludf.DUMMYFUNCTION("""COMPUTED_VALUE"""),161.99)</f>
        <v>161.99</v>
      </c>
      <c r="M230" s="2">
        <f>IFERROR(__xludf.DUMMYFUNCTION("""COMPUTED_VALUE"""),45622.66666666667)</f>
        <v>45622.66667</v>
      </c>
      <c r="N230" s="1">
        <f>IFERROR(__xludf.DUMMYFUNCTION("""COMPUTED_VALUE"""),3600895.0)</f>
        <v>3600895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IFERROR(__xludf.DUMMYFUNCTION("""COMPUTED_VALUE"""),161.58)</f>
        <v>161.58</v>
      </c>
      <c r="D231" s="2">
        <f>IFERROR(__xludf.DUMMYFUNCTION("""COMPUTED_VALUE"""),45623.66666666667)</f>
        <v>45623.66667</v>
      </c>
      <c r="E231" s="1">
        <f>IFERROR(__xludf.DUMMYFUNCTION("""COMPUTED_VALUE"""),162.61)</f>
        <v>162.61</v>
      </c>
      <c r="G231" s="2">
        <f>IFERROR(__xludf.DUMMYFUNCTION("""COMPUTED_VALUE"""),45623.66666666667)</f>
        <v>45623.66667</v>
      </c>
      <c r="H231" s="1">
        <f>IFERROR(__xludf.DUMMYFUNCTION("""COMPUTED_VALUE"""),155.2)</f>
        <v>155.2</v>
      </c>
      <c r="J231" s="2">
        <f>IFERROR(__xludf.DUMMYFUNCTION("""COMPUTED_VALUE"""),45623.66666666667)</f>
        <v>45623.66667</v>
      </c>
      <c r="K231" s="1">
        <f>IFERROR(__xludf.DUMMYFUNCTION("""COMPUTED_VALUE"""),156.73)</f>
        <v>156.73</v>
      </c>
      <c r="M231" s="2">
        <f>IFERROR(__xludf.DUMMYFUNCTION("""COMPUTED_VALUE"""),45623.66666666667)</f>
        <v>45623.66667</v>
      </c>
      <c r="N231" s="1">
        <f>IFERROR(__xludf.DUMMYFUNCTION("""COMPUTED_VALUE"""),4676645.0)</f>
        <v>4676645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IFERROR(__xludf.DUMMYFUNCTION("""COMPUTED_VALUE"""),156.63)</f>
        <v>156.63</v>
      </c>
      <c r="D232" s="2">
        <f>IFERROR(__xludf.DUMMYFUNCTION("""COMPUTED_VALUE"""),45625.54166666667)</f>
        <v>45625.54167</v>
      </c>
      <c r="E232" s="1">
        <f>IFERROR(__xludf.DUMMYFUNCTION("""COMPUTED_VALUE"""),159.09)</f>
        <v>159.09</v>
      </c>
      <c r="G232" s="2">
        <f>IFERROR(__xludf.DUMMYFUNCTION("""COMPUTED_VALUE"""),45625.54166666667)</f>
        <v>45625.54167</v>
      </c>
      <c r="H232" s="1">
        <f>IFERROR(__xludf.DUMMYFUNCTION("""COMPUTED_VALUE"""),154.24)</f>
        <v>154.24</v>
      </c>
      <c r="J232" s="2">
        <f>IFERROR(__xludf.DUMMYFUNCTION("""COMPUTED_VALUE"""),45625.54166666667)</f>
        <v>45625.54167</v>
      </c>
      <c r="K232" s="1">
        <f>IFERROR(__xludf.DUMMYFUNCTION("""COMPUTED_VALUE"""),158.61)</f>
        <v>158.61</v>
      </c>
      <c r="M232" s="2">
        <f>IFERROR(__xludf.DUMMYFUNCTION("""COMPUTED_VALUE"""),45625.54166666667)</f>
        <v>45625.54167</v>
      </c>
      <c r="N232" s="1">
        <f>IFERROR(__xludf.DUMMYFUNCTION("""COMPUTED_VALUE"""),1785249.0)</f>
        <v>1785249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IFERROR(__xludf.DUMMYFUNCTION("""COMPUTED_VALUE"""),159.43)</f>
        <v>159.43</v>
      </c>
      <c r="D233" s="2">
        <f>IFERROR(__xludf.DUMMYFUNCTION("""COMPUTED_VALUE"""),45628.66666666667)</f>
        <v>45628.66667</v>
      </c>
      <c r="E233" s="1">
        <f>IFERROR(__xludf.DUMMYFUNCTION("""COMPUTED_VALUE"""),159.81)</f>
        <v>159.81</v>
      </c>
      <c r="G233" s="2">
        <f>IFERROR(__xludf.DUMMYFUNCTION("""COMPUTED_VALUE"""),45628.66666666667)</f>
        <v>45628.66667</v>
      </c>
      <c r="H233" s="1">
        <f>IFERROR(__xludf.DUMMYFUNCTION("""COMPUTED_VALUE"""),153.86)</f>
        <v>153.86</v>
      </c>
      <c r="J233" s="2">
        <f>IFERROR(__xludf.DUMMYFUNCTION("""COMPUTED_VALUE"""),45628.66666666667)</f>
        <v>45628.66667</v>
      </c>
      <c r="K233" s="1">
        <f>IFERROR(__xludf.DUMMYFUNCTION("""COMPUTED_VALUE"""),156.12)</f>
        <v>156.12</v>
      </c>
      <c r="M233" s="2">
        <f>IFERROR(__xludf.DUMMYFUNCTION("""COMPUTED_VALUE"""),45628.66666666667)</f>
        <v>45628.66667</v>
      </c>
      <c r="N233" s="1">
        <f>IFERROR(__xludf.DUMMYFUNCTION("""COMPUTED_VALUE"""),3744192.0)</f>
        <v>3744192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IFERROR(__xludf.DUMMYFUNCTION("""COMPUTED_VALUE"""),156.12)</f>
        <v>156.12</v>
      </c>
      <c r="D234" s="2">
        <f>IFERROR(__xludf.DUMMYFUNCTION("""COMPUTED_VALUE"""),45629.66666666667)</f>
        <v>45629.66667</v>
      </c>
      <c r="E234" s="1">
        <f>IFERROR(__xludf.DUMMYFUNCTION("""COMPUTED_VALUE"""),159.71)</f>
        <v>159.71</v>
      </c>
      <c r="G234" s="2">
        <f>IFERROR(__xludf.DUMMYFUNCTION("""COMPUTED_VALUE"""),45629.66666666667)</f>
        <v>45629.66667</v>
      </c>
      <c r="H234" s="1">
        <f>IFERROR(__xludf.DUMMYFUNCTION("""COMPUTED_VALUE"""),155.54)</f>
        <v>155.54</v>
      </c>
      <c r="J234" s="2">
        <f>IFERROR(__xludf.DUMMYFUNCTION("""COMPUTED_VALUE"""),45629.66666666667)</f>
        <v>45629.66667</v>
      </c>
      <c r="K234" s="1">
        <f>IFERROR(__xludf.DUMMYFUNCTION("""COMPUTED_VALUE"""),156.8)</f>
        <v>156.8</v>
      </c>
      <c r="M234" s="2">
        <f>IFERROR(__xludf.DUMMYFUNCTION("""COMPUTED_VALUE"""),45629.66666666667)</f>
        <v>45629.66667</v>
      </c>
      <c r="N234" s="1">
        <f>IFERROR(__xludf.DUMMYFUNCTION("""COMPUTED_VALUE"""),2556135.0)</f>
        <v>2556135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IFERROR(__xludf.DUMMYFUNCTION("""COMPUTED_VALUE"""),156.8)</f>
        <v>156.8</v>
      </c>
      <c r="D235" s="2">
        <f>IFERROR(__xludf.DUMMYFUNCTION("""COMPUTED_VALUE"""),45630.66666666667)</f>
        <v>45630.66667</v>
      </c>
      <c r="E235" s="1">
        <f>IFERROR(__xludf.DUMMYFUNCTION("""COMPUTED_VALUE"""),159.26)</f>
        <v>159.26</v>
      </c>
      <c r="G235" s="2">
        <f>IFERROR(__xludf.DUMMYFUNCTION("""COMPUTED_VALUE"""),45630.66666666667)</f>
        <v>45630.66667</v>
      </c>
      <c r="H235" s="1">
        <f>IFERROR(__xludf.DUMMYFUNCTION("""COMPUTED_VALUE"""),155.78)</f>
        <v>155.78</v>
      </c>
      <c r="J235" s="2">
        <f>IFERROR(__xludf.DUMMYFUNCTION("""COMPUTED_VALUE"""),45630.66666666667)</f>
        <v>45630.66667</v>
      </c>
      <c r="K235" s="1">
        <f>IFERROR(__xludf.DUMMYFUNCTION("""COMPUTED_VALUE"""),156.7)</f>
        <v>156.7</v>
      </c>
      <c r="M235" s="2">
        <f>IFERROR(__xludf.DUMMYFUNCTION("""COMPUTED_VALUE"""),45630.66666666667)</f>
        <v>45630.66667</v>
      </c>
      <c r="N235" s="1">
        <f>IFERROR(__xludf.DUMMYFUNCTION("""COMPUTED_VALUE"""),3268312.0)</f>
        <v>3268312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IFERROR(__xludf.DUMMYFUNCTION("""COMPUTED_VALUE"""),156.63)</f>
        <v>156.63</v>
      </c>
      <c r="D236" s="2">
        <f>IFERROR(__xludf.DUMMYFUNCTION("""COMPUTED_VALUE"""),45631.66666666667)</f>
        <v>45631.66667</v>
      </c>
      <c r="E236" s="1">
        <f>IFERROR(__xludf.DUMMYFUNCTION("""COMPUTED_VALUE"""),157.79)</f>
        <v>157.79</v>
      </c>
      <c r="G236" s="2">
        <f>IFERROR(__xludf.DUMMYFUNCTION("""COMPUTED_VALUE"""),45631.66666666667)</f>
        <v>45631.66667</v>
      </c>
      <c r="H236" s="1">
        <f>IFERROR(__xludf.DUMMYFUNCTION("""COMPUTED_VALUE"""),154.02)</f>
        <v>154.02</v>
      </c>
      <c r="J236" s="2">
        <f>IFERROR(__xludf.DUMMYFUNCTION("""COMPUTED_VALUE"""),45631.66666666667)</f>
        <v>45631.66667</v>
      </c>
      <c r="K236" s="1">
        <f>IFERROR(__xludf.DUMMYFUNCTION("""COMPUTED_VALUE"""),157.72)</f>
        <v>157.72</v>
      </c>
      <c r="M236" s="2">
        <f>IFERROR(__xludf.DUMMYFUNCTION("""COMPUTED_VALUE"""),45631.66666666667)</f>
        <v>45631.66667</v>
      </c>
      <c r="N236" s="1">
        <f>IFERROR(__xludf.DUMMYFUNCTION("""COMPUTED_VALUE"""),2231631.0)</f>
        <v>2231631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IFERROR(__xludf.DUMMYFUNCTION("""COMPUTED_VALUE"""),152.36)</f>
        <v>152.36</v>
      </c>
      <c r="D237" s="2">
        <f>IFERROR(__xludf.DUMMYFUNCTION("""COMPUTED_VALUE"""),45632.66666666667)</f>
        <v>45632.66667</v>
      </c>
      <c r="E237" s="1">
        <f>IFERROR(__xludf.DUMMYFUNCTION("""COMPUTED_VALUE"""),152.36)</f>
        <v>152.36</v>
      </c>
      <c r="G237" s="2">
        <f>IFERROR(__xludf.DUMMYFUNCTION("""COMPUTED_VALUE"""),45632.66666666667)</f>
        <v>45632.66667</v>
      </c>
      <c r="H237" s="1">
        <f>IFERROR(__xludf.DUMMYFUNCTION("""COMPUTED_VALUE"""),142.15)</f>
        <v>142.15</v>
      </c>
      <c r="J237" s="2">
        <f>IFERROR(__xludf.DUMMYFUNCTION("""COMPUTED_VALUE"""),45632.66666666667)</f>
        <v>45632.66667</v>
      </c>
      <c r="K237" s="1">
        <f>IFERROR(__xludf.DUMMYFUNCTION("""COMPUTED_VALUE"""),145.15)</f>
        <v>145.15</v>
      </c>
      <c r="M237" s="2">
        <f>IFERROR(__xludf.DUMMYFUNCTION("""COMPUTED_VALUE"""),45632.66666666667)</f>
        <v>45632.66667</v>
      </c>
      <c r="N237" s="1">
        <f>IFERROR(__xludf.DUMMYFUNCTION("""COMPUTED_VALUE"""),9523513.0)</f>
        <v>9523513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IFERROR(__xludf.DUMMYFUNCTION("""COMPUTED_VALUE"""),150.41)</f>
        <v>150.41</v>
      </c>
      <c r="D238" s="2">
        <f>IFERROR(__xludf.DUMMYFUNCTION("""COMPUTED_VALUE"""),45635.66666666667)</f>
        <v>45635.66667</v>
      </c>
      <c r="E238" s="1">
        <f>IFERROR(__xludf.DUMMYFUNCTION("""COMPUTED_VALUE"""),152.55)</f>
        <v>152.55</v>
      </c>
      <c r="G238" s="2">
        <f>IFERROR(__xludf.DUMMYFUNCTION("""COMPUTED_VALUE"""),45635.66666666667)</f>
        <v>45635.66667</v>
      </c>
      <c r="H238" s="1">
        <f>IFERROR(__xludf.DUMMYFUNCTION("""COMPUTED_VALUE"""),143.1)</f>
        <v>143.1</v>
      </c>
      <c r="J238" s="2">
        <f>IFERROR(__xludf.DUMMYFUNCTION("""COMPUTED_VALUE"""),45635.66666666667)</f>
        <v>45635.66667</v>
      </c>
      <c r="K238" s="1">
        <f>IFERROR(__xludf.DUMMYFUNCTION("""COMPUTED_VALUE"""),143.44)</f>
        <v>143.44</v>
      </c>
      <c r="M238" s="2">
        <f>IFERROR(__xludf.DUMMYFUNCTION("""COMPUTED_VALUE"""),45635.66666666667)</f>
        <v>45635.66667</v>
      </c>
      <c r="N238" s="1">
        <f>IFERROR(__xludf.DUMMYFUNCTION("""COMPUTED_VALUE"""),6047119.0)</f>
        <v>6047119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IFERROR(__xludf.DUMMYFUNCTION("""COMPUTED_VALUE"""),143.21)</f>
        <v>143.21</v>
      </c>
      <c r="D239" s="2">
        <f>IFERROR(__xludf.DUMMYFUNCTION("""COMPUTED_VALUE"""),45636.66666666667)</f>
        <v>45636.66667</v>
      </c>
      <c r="E239" s="1">
        <f>IFERROR(__xludf.DUMMYFUNCTION("""COMPUTED_VALUE"""),143.62)</f>
        <v>143.62</v>
      </c>
      <c r="G239" s="2">
        <f>IFERROR(__xludf.DUMMYFUNCTION("""COMPUTED_VALUE"""),45636.66666666667)</f>
        <v>45636.66667</v>
      </c>
      <c r="H239" s="1">
        <f>IFERROR(__xludf.DUMMYFUNCTION("""COMPUTED_VALUE"""),138.99)</f>
        <v>138.99</v>
      </c>
      <c r="J239" s="2">
        <f>IFERROR(__xludf.DUMMYFUNCTION("""COMPUTED_VALUE"""),45636.66666666667)</f>
        <v>45636.66667</v>
      </c>
      <c r="K239" s="1">
        <f>IFERROR(__xludf.DUMMYFUNCTION("""COMPUTED_VALUE"""),140.37)</f>
        <v>140.37</v>
      </c>
      <c r="M239" s="2">
        <f>IFERROR(__xludf.DUMMYFUNCTION("""COMPUTED_VALUE"""),45636.66666666667)</f>
        <v>45636.66667</v>
      </c>
      <c r="N239" s="1">
        <f>IFERROR(__xludf.DUMMYFUNCTION("""COMPUTED_VALUE"""),5113398.0)</f>
        <v>5113398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IFERROR(__xludf.DUMMYFUNCTION("""COMPUTED_VALUE"""),137.67)</f>
        <v>137.67</v>
      </c>
      <c r="D240" s="2">
        <f>IFERROR(__xludf.DUMMYFUNCTION("""COMPUTED_VALUE"""),45637.66666666667)</f>
        <v>45637.66667</v>
      </c>
      <c r="E240" s="1">
        <f>IFERROR(__xludf.DUMMYFUNCTION("""COMPUTED_VALUE"""),137.67)</f>
        <v>137.67</v>
      </c>
      <c r="G240" s="2">
        <f>IFERROR(__xludf.DUMMYFUNCTION("""COMPUTED_VALUE"""),45637.66666666667)</f>
        <v>45637.66667</v>
      </c>
      <c r="H240" s="1">
        <f>IFERROR(__xludf.DUMMYFUNCTION("""COMPUTED_VALUE"""),134.02)</f>
        <v>134.02</v>
      </c>
      <c r="J240" s="2">
        <f>IFERROR(__xludf.DUMMYFUNCTION("""COMPUTED_VALUE"""),45637.66666666667)</f>
        <v>45637.66667</v>
      </c>
      <c r="K240" s="1">
        <f>IFERROR(__xludf.DUMMYFUNCTION("""COMPUTED_VALUE"""),135.08)</f>
        <v>135.08</v>
      </c>
      <c r="M240" s="2">
        <f>IFERROR(__xludf.DUMMYFUNCTION("""COMPUTED_VALUE"""),45637.66666666667)</f>
        <v>45637.66667</v>
      </c>
      <c r="N240" s="1">
        <f>IFERROR(__xludf.DUMMYFUNCTION("""COMPUTED_VALUE"""),6482259.0)</f>
        <v>6482259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IFERROR(__xludf.DUMMYFUNCTION("""COMPUTED_VALUE"""),134.75)</f>
        <v>134.75</v>
      </c>
      <c r="D241" s="2">
        <f>IFERROR(__xludf.DUMMYFUNCTION("""COMPUTED_VALUE"""),45638.66666666667)</f>
        <v>45638.66667</v>
      </c>
      <c r="E241" s="1">
        <f>IFERROR(__xludf.DUMMYFUNCTION("""COMPUTED_VALUE"""),136.24)</f>
        <v>136.24</v>
      </c>
      <c r="G241" s="2">
        <f>IFERROR(__xludf.DUMMYFUNCTION("""COMPUTED_VALUE"""),45638.66666666667)</f>
        <v>45638.66667</v>
      </c>
      <c r="H241" s="1">
        <f>IFERROR(__xludf.DUMMYFUNCTION("""COMPUTED_VALUE"""),133.38)</f>
        <v>133.38</v>
      </c>
      <c r="J241" s="2">
        <f>IFERROR(__xludf.DUMMYFUNCTION("""COMPUTED_VALUE"""),45638.66666666667)</f>
        <v>45638.66667</v>
      </c>
      <c r="K241" s="1">
        <f>IFERROR(__xludf.DUMMYFUNCTION("""COMPUTED_VALUE"""),135.35)</f>
        <v>135.35</v>
      </c>
      <c r="M241" s="2">
        <f>IFERROR(__xludf.DUMMYFUNCTION("""COMPUTED_VALUE"""),45638.66666666667)</f>
        <v>45638.66667</v>
      </c>
      <c r="N241" s="1">
        <f>IFERROR(__xludf.DUMMYFUNCTION("""COMPUTED_VALUE"""),3978109.0)</f>
        <v>3978109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IFERROR(__xludf.DUMMYFUNCTION("""COMPUTED_VALUE"""),133.23)</f>
        <v>133.23</v>
      </c>
      <c r="D242" s="2">
        <f>IFERROR(__xludf.DUMMYFUNCTION("""COMPUTED_VALUE"""),45639.66666666667)</f>
        <v>45639.66667</v>
      </c>
      <c r="E242" s="1">
        <f>IFERROR(__xludf.DUMMYFUNCTION("""COMPUTED_VALUE"""),134.94)</f>
        <v>134.94</v>
      </c>
      <c r="G242" s="2">
        <f>IFERROR(__xludf.DUMMYFUNCTION("""COMPUTED_VALUE"""),45639.66666666667)</f>
        <v>45639.66667</v>
      </c>
      <c r="H242" s="1">
        <f>IFERROR(__xludf.DUMMYFUNCTION("""COMPUTED_VALUE"""),131.56)</f>
        <v>131.56</v>
      </c>
      <c r="J242" s="2">
        <f>IFERROR(__xludf.DUMMYFUNCTION("""COMPUTED_VALUE"""),45639.66666666667)</f>
        <v>45639.66667</v>
      </c>
      <c r="K242" s="1">
        <f>IFERROR(__xludf.DUMMYFUNCTION("""COMPUTED_VALUE"""),133.64)</f>
        <v>133.64</v>
      </c>
      <c r="M242" s="2">
        <f>IFERROR(__xludf.DUMMYFUNCTION("""COMPUTED_VALUE"""),45639.66666666667)</f>
        <v>45639.66667</v>
      </c>
      <c r="N242" s="1">
        <f>IFERROR(__xludf.DUMMYFUNCTION("""COMPUTED_VALUE"""),3599766.0)</f>
        <v>3599766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IFERROR(__xludf.DUMMYFUNCTION("""COMPUTED_VALUE"""),132.14)</f>
        <v>132.14</v>
      </c>
      <c r="D243" s="2">
        <f>IFERROR(__xludf.DUMMYFUNCTION("""COMPUTED_VALUE"""),45642.66666666667)</f>
        <v>45642.66667</v>
      </c>
      <c r="E243" s="1">
        <f>IFERROR(__xludf.DUMMYFUNCTION("""COMPUTED_VALUE"""),133.88)</f>
        <v>133.88</v>
      </c>
      <c r="G243" s="2">
        <f>IFERROR(__xludf.DUMMYFUNCTION("""COMPUTED_VALUE"""),45642.66666666667)</f>
        <v>45642.66667</v>
      </c>
      <c r="H243" s="1">
        <f>IFERROR(__xludf.DUMMYFUNCTION("""COMPUTED_VALUE"""),130.7)</f>
        <v>130.7</v>
      </c>
      <c r="J243" s="2">
        <f>IFERROR(__xludf.DUMMYFUNCTION("""COMPUTED_VALUE"""),45642.66666666667)</f>
        <v>45642.66667</v>
      </c>
      <c r="K243" s="1">
        <f>IFERROR(__xludf.DUMMYFUNCTION("""COMPUTED_VALUE"""),131.39)</f>
        <v>131.39</v>
      </c>
      <c r="M243" s="2">
        <f>IFERROR(__xludf.DUMMYFUNCTION("""COMPUTED_VALUE"""),45642.66666666667)</f>
        <v>45642.66667</v>
      </c>
      <c r="N243" s="1">
        <f>IFERROR(__xludf.DUMMYFUNCTION("""COMPUTED_VALUE"""),3512863.0)</f>
        <v>3512863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IFERROR(__xludf.DUMMYFUNCTION("""COMPUTED_VALUE"""),131.39)</f>
        <v>131.39</v>
      </c>
      <c r="D244" s="2">
        <f>IFERROR(__xludf.DUMMYFUNCTION("""COMPUTED_VALUE"""),45643.66666666667)</f>
        <v>45643.66667</v>
      </c>
      <c r="E244" s="1">
        <f>IFERROR(__xludf.DUMMYFUNCTION("""COMPUTED_VALUE"""),132.79)</f>
        <v>132.79</v>
      </c>
      <c r="G244" s="2">
        <f>IFERROR(__xludf.DUMMYFUNCTION("""COMPUTED_VALUE"""),45643.66666666667)</f>
        <v>45643.66667</v>
      </c>
      <c r="H244" s="1">
        <f>IFERROR(__xludf.DUMMYFUNCTION("""COMPUTED_VALUE"""),128.24)</f>
        <v>128.24</v>
      </c>
      <c r="J244" s="2">
        <f>IFERROR(__xludf.DUMMYFUNCTION("""COMPUTED_VALUE"""),45643.66666666667)</f>
        <v>45643.66667</v>
      </c>
      <c r="K244" s="1">
        <f>IFERROR(__xludf.DUMMYFUNCTION("""COMPUTED_VALUE"""),131.32)</f>
        <v>131.32</v>
      </c>
      <c r="M244" s="2">
        <f>IFERROR(__xludf.DUMMYFUNCTION("""COMPUTED_VALUE"""),45643.66666666667)</f>
        <v>45643.66667</v>
      </c>
      <c r="N244" s="1">
        <f>IFERROR(__xludf.DUMMYFUNCTION("""COMPUTED_VALUE"""),4420127.0)</f>
        <v>4420127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IFERROR(__xludf.DUMMYFUNCTION("""COMPUTED_VALUE"""),131.32)</f>
        <v>131.32</v>
      </c>
      <c r="D245" s="2">
        <f>IFERROR(__xludf.DUMMYFUNCTION("""COMPUTED_VALUE"""),45644.66666666667)</f>
        <v>45644.66667</v>
      </c>
      <c r="E245" s="1">
        <f>IFERROR(__xludf.DUMMYFUNCTION("""COMPUTED_VALUE"""),134.29)</f>
        <v>134.29</v>
      </c>
      <c r="G245" s="2">
        <f>IFERROR(__xludf.DUMMYFUNCTION("""COMPUTED_VALUE"""),45644.66666666667)</f>
        <v>45644.66667</v>
      </c>
      <c r="H245" s="1">
        <f>IFERROR(__xludf.DUMMYFUNCTION("""COMPUTED_VALUE"""),126.13)</f>
        <v>126.13</v>
      </c>
      <c r="J245" s="2">
        <f>IFERROR(__xludf.DUMMYFUNCTION("""COMPUTED_VALUE"""),45644.66666666667)</f>
        <v>45644.66667</v>
      </c>
      <c r="K245" s="1">
        <f>IFERROR(__xludf.DUMMYFUNCTION("""COMPUTED_VALUE"""),127.46)</f>
        <v>127.46</v>
      </c>
      <c r="M245" s="2">
        <f>IFERROR(__xludf.DUMMYFUNCTION("""COMPUTED_VALUE"""),45644.66666666667)</f>
        <v>45644.66667</v>
      </c>
      <c r="N245" s="1">
        <f>IFERROR(__xludf.DUMMYFUNCTION("""COMPUTED_VALUE"""),4505760.0)</f>
        <v>4505760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IFERROR(__xludf.DUMMYFUNCTION("""COMPUTED_VALUE"""),128.96)</f>
        <v>128.96</v>
      </c>
      <c r="D246" s="2">
        <f>IFERROR(__xludf.DUMMYFUNCTION("""COMPUTED_VALUE"""),45645.66666666667)</f>
        <v>45645.66667</v>
      </c>
      <c r="E246" s="1">
        <f>IFERROR(__xludf.DUMMYFUNCTION("""COMPUTED_VALUE"""),130.29)</f>
        <v>130.29</v>
      </c>
      <c r="G246" s="2">
        <f>IFERROR(__xludf.DUMMYFUNCTION("""COMPUTED_VALUE"""),45645.66666666667)</f>
        <v>45645.66667</v>
      </c>
      <c r="H246" s="1">
        <f>IFERROR(__xludf.DUMMYFUNCTION("""COMPUTED_VALUE"""),124.76)</f>
        <v>124.76</v>
      </c>
      <c r="J246" s="2">
        <f>IFERROR(__xludf.DUMMYFUNCTION("""COMPUTED_VALUE"""),45645.66666666667)</f>
        <v>45645.66667</v>
      </c>
      <c r="K246" s="1">
        <f>IFERROR(__xludf.DUMMYFUNCTION("""COMPUTED_VALUE"""),125.1)</f>
        <v>125.1</v>
      </c>
      <c r="M246" s="2">
        <f>IFERROR(__xludf.DUMMYFUNCTION("""COMPUTED_VALUE"""),45645.66666666667)</f>
        <v>45645.66667</v>
      </c>
      <c r="N246" s="1">
        <f>IFERROR(__xludf.DUMMYFUNCTION("""COMPUTED_VALUE"""),4066450.0)</f>
        <v>4066450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IFERROR(__xludf.DUMMYFUNCTION("""COMPUTED_VALUE"""),124.35)</f>
        <v>124.35</v>
      </c>
      <c r="D247" s="2">
        <f>IFERROR(__xludf.DUMMYFUNCTION("""COMPUTED_VALUE"""),45646.66666666667)</f>
        <v>45646.66667</v>
      </c>
      <c r="E247" s="1">
        <f>IFERROR(__xludf.DUMMYFUNCTION("""COMPUTED_VALUE"""),130.84)</f>
        <v>130.84</v>
      </c>
      <c r="G247" s="2">
        <f>IFERROR(__xludf.DUMMYFUNCTION("""COMPUTED_VALUE"""),45646.66666666667)</f>
        <v>45646.66667</v>
      </c>
      <c r="H247" s="1">
        <f>IFERROR(__xludf.DUMMYFUNCTION("""COMPUTED_VALUE"""),124.35)</f>
        <v>124.35</v>
      </c>
      <c r="J247" s="2">
        <f>IFERROR(__xludf.DUMMYFUNCTION("""COMPUTED_VALUE"""),45646.66666666667)</f>
        <v>45646.66667</v>
      </c>
      <c r="K247" s="1">
        <f>IFERROR(__xludf.DUMMYFUNCTION("""COMPUTED_VALUE"""),129.27)</f>
        <v>129.27</v>
      </c>
      <c r="M247" s="2">
        <f>IFERROR(__xludf.DUMMYFUNCTION("""COMPUTED_VALUE"""),45646.66666666667)</f>
        <v>45646.66667</v>
      </c>
      <c r="N247" s="1">
        <f>IFERROR(__xludf.DUMMYFUNCTION("""COMPUTED_VALUE"""),8532785.0)</f>
        <v>8532785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IFERROR(__xludf.DUMMYFUNCTION("""COMPUTED_VALUE"""),129.21)</f>
        <v>129.21</v>
      </c>
      <c r="D248" s="2">
        <f>IFERROR(__xludf.DUMMYFUNCTION("""COMPUTED_VALUE"""),45649.66666666667)</f>
        <v>45649.66667</v>
      </c>
      <c r="E248" s="1">
        <f>IFERROR(__xludf.DUMMYFUNCTION("""COMPUTED_VALUE"""),132.21)</f>
        <v>132.21</v>
      </c>
      <c r="G248" s="2">
        <f>IFERROR(__xludf.DUMMYFUNCTION("""COMPUTED_VALUE"""),45649.66666666667)</f>
        <v>45649.66667</v>
      </c>
      <c r="H248" s="1">
        <f>IFERROR(__xludf.DUMMYFUNCTION("""COMPUTED_VALUE"""),128.41)</f>
        <v>128.41</v>
      </c>
      <c r="J248" s="2">
        <f>IFERROR(__xludf.DUMMYFUNCTION("""COMPUTED_VALUE"""),45649.66666666667)</f>
        <v>45649.66667</v>
      </c>
      <c r="K248" s="1">
        <f>IFERROR(__xludf.DUMMYFUNCTION("""COMPUTED_VALUE"""),131.8)</f>
        <v>131.8</v>
      </c>
      <c r="M248" s="2">
        <f>IFERROR(__xludf.DUMMYFUNCTION("""COMPUTED_VALUE"""),45649.66666666667)</f>
        <v>45649.66667</v>
      </c>
      <c r="N248" s="1">
        <f>IFERROR(__xludf.DUMMYFUNCTION("""COMPUTED_VALUE"""),2851943.0)</f>
        <v>2851943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IFERROR(__xludf.DUMMYFUNCTION("""COMPUTED_VALUE"""),133.37)</f>
        <v>133.37</v>
      </c>
      <c r="D249" s="2">
        <f>IFERROR(__xludf.DUMMYFUNCTION("""COMPUTED_VALUE"""),45650.54166666667)</f>
        <v>45650.54167</v>
      </c>
      <c r="E249" s="1">
        <f>IFERROR(__xludf.DUMMYFUNCTION("""COMPUTED_VALUE"""),133.37)</f>
        <v>133.37</v>
      </c>
      <c r="G249" s="2">
        <f>IFERROR(__xludf.DUMMYFUNCTION("""COMPUTED_VALUE"""),45650.54166666667)</f>
        <v>45650.54167</v>
      </c>
      <c r="H249" s="1">
        <f>IFERROR(__xludf.DUMMYFUNCTION("""COMPUTED_VALUE"""),130.67)</f>
        <v>130.67</v>
      </c>
      <c r="J249" s="2">
        <f>IFERROR(__xludf.DUMMYFUNCTION("""COMPUTED_VALUE"""),45650.54166666667)</f>
        <v>45650.54167</v>
      </c>
      <c r="K249" s="1">
        <f>IFERROR(__xludf.DUMMYFUNCTION("""COMPUTED_VALUE"""),131.9)</f>
        <v>131.9</v>
      </c>
      <c r="M249" s="2">
        <f>IFERROR(__xludf.DUMMYFUNCTION("""COMPUTED_VALUE"""),45650.54166666667)</f>
        <v>45650.54167</v>
      </c>
      <c r="N249" s="1">
        <f>IFERROR(__xludf.DUMMYFUNCTION("""COMPUTED_VALUE"""),1056624.0)</f>
        <v>1056624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IFERROR(__xludf.DUMMYFUNCTION("""COMPUTED_VALUE"""),131.66)</f>
        <v>131.66</v>
      </c>
      <c r="D250" s="2">
        <f>IFERROR(__xludf.DUMMYFUNCTION("""COMPUTED_VALUE"""),45652.66666666667)</f>
        <v>45652.66667</v>
      </c>
      <c r="E250" s="1">
        <f>IFERROR(__xludf.DUMMYFUNCTION("""COMPUTED_VALUE"""),131.8)</f>
        <v>131.8</v>
      </c>
      <c r="G250" s="2">
        <f>IFERROR(__xludf.DUMMYFUNCTION("""COMPUTED_VALUE"""),45652.66666666667)</f>
        <v>45652.66667</v>
      </c>
      <c r="H250" s="1">
        <f>IFERROR(__xludf.DUMMYFUNCTION("""COMPUTED_VALUE"""),130.05)</f>
        <v>130.05</v>
      </c>
      <c r="J250" s="2">
        <f>IFERROR(__xludf.DUMMYFUNCTION("""COMPUTED_VALUE"""),45652.66666666667)</f>
        <v>45652.66667</v>
      </c>
      <c r="K250" s="1">
        <f>IFERROR(__xludf.DUMMYFUNCTION("""COMPUTED_VALUE"""),131.01)</f>
        <v>131.01</v>
      </c>
      <c r="M250" s="2">
        <f>IFERROR(__xludf.DUMMYFUNCTION("""COMPUTED_VALUE"""),45652.66666666667)</f>
        <v>45652.66667</v>
      </c>
      <c r="N250" s="1">
        <f>IFERROR(__xludf.DUMMYFUNCTION("""COMPUTED_VALUE"""),1903666.0)</f>
        <v>1903666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IFERROR(__xludf.DUMMYFUNCTION("""COMPUTED_VALUE"""),131.01)</f>
        <v>131.01</v>
      </c>
      <c r="D251" s="2">
        <f>IFERROR(__xludf.DUMMYFUNCTION("""COMPUTED_VALUE"""),45653.66666666667)</f>
        <v>45653.66667</v>
      </c>
      <c r="E251" s="1">
        <f>IFERROR(__xludf.DUMMYFUNCTION("""COMPUTED_VALUE"""),131.01)</f>
        <v>131.01</v>
      </c>
      <c r="G251" s="2">
        <f>IFERROR(__xludf.DUMMYFUNCTION("""COMPUTED_VALUE"""),45653.66666666667)</f>
        <v>45653.66667</v>
      </c>
      <c r="H251" s="1">
        <f>IFERROR(__xludf.DUMMYFUNCTION("""COMPUTED_VALUE"""),127.7)</f>
        <v>127.7</v>
      </c>
      <c r="J251" s="2">
        <f>IFERROR(__xludf.DUMMYFUNCTION("""COMPUTED_VALUE"""),45653.66666666667)</f>
        <v>45653.66667</v>
      </c>
      <c r="K251" s="1">
        <f>IFERROR(__xludf.DUMMYFUNCTION("""COMPUTED_VALUE"""),128.72)</f>
        <v>128.72</v>
      </c>
      <c r="M251" s="2">
        <f>IFERROR(__xludf.DUMMYFUNCTION("""COMPUTED_VALUE"""),45653.66666666667)</f>
        <v>45653.66667</v>
      </c>
      <c r="N251" s="1">
        <f>IFERROR(__xludf.DUMMYFUNCTION("""COMPUTED_VALUE"""),1924347.0)</f>
        <v>1924347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IFERROR(__xludf.DUMMYFUNCTION("""COMPUTED_VALUE"""),127.25)</f>
        <v>127.25</v>
      </c>
      <c r="D252" s="2">
        <f>IFERROR(__xludf.DUMMYFUNCTION("""COMPUTED_VALUE"""),45656.66666666667)</f>
        <v>45656.66667</v>
      </c>
      <c r="E252" s="1">
        <f>IFERROR(__xludf.DUMMYFUNCTION("""COMPUTED_VALUE"""),127.7)</f>
        <v>127.7</v>
      </c>
      <c r="G252" s="2">
        <f>IFERROR(__xludf.DUMMYFUNCTION("""COMPUTED_VALUE"""),45656.66666666667)</f>
        <v>45656.66667</v>
      </c>
      <c r="H252" s="1">
        <f>IFERROR(__xludf.DUMMYFUNCTION("""COMPUTED_VALUE"""),125.2)</f>
        <v>125.2</v>
      </c>
      <c r="J252" s="2">
        <f>IFERROR(__xludf.DUMMYFUNCTION("""COMPUTED_VALUE"""),45656.66666666667)</f>
        <v>45656.66667</v>
      </c>
      <c r="K252" s="1">
        <f>IFERROR(__xludf.DUMMYFUNCTION("""COMPUTED_VALUE"""),126.91)</f>
        <v>126.91</v>
      </c>
      <c r="M252" s="2">
        <f>IFERROR(__xludf.DUMMYFUNCTION("""COMPUTED_VALUE"""),45656.66666666667)</f>
        <v>45656.66667</v>
      </c>
      <c r="N252" s="1">
        <f>IFERROR(__xludf.DUMMYFUNCTION("""COMPUTED_VALUE"""),2570487.0)</f>
        <v>2570487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IFERROR(__xludf.DUMMYFUNCTION("""COMPUTED_VALUE"""),127.83)</f>
        <v>127.83</v>
      </c>
      <c r="D253" s="2">
        <f>IFERROR(__xludf.DUMMYFUNCTION("""COMPUTED_VALUE"""),45657.66666666667)</f>
        <v>45657.66667</v>
      </c>
      <c r="E253" s="1">
        <f>IFERROR(__xludf.DUMMYFUNCTION("""COMPUTED_VALUE"""),130.43)</f>
        <v>130.43</v>
      </c>
      <c r="G253" s="2">
        <f>IFERROR(__xludf.DUMMYFUNCTION("""COMPUTED_VALUE"""),45657.66666666667)</f>
        <v>45657.66667</v>
      </c>
      <c r="H253" s="1">
        <f>IFERROR(__xludf.DUMMYFUNCTION("""COMPUTED_VALUE"""),127.42)</f>
        <v>127.42</v>
      </c>
      <c r="J253" s="2">
        <f>IFERROR(__xludf.DUMMYFUNCTION("""COMPUTED_VALUE"""),45657.66666666667)</f>
        <v>45657.66667</v>
      </c>
      <c r="K253" s="1">
        <f>IFERROR(__xludf.DUMMYFUNCTION("""COMPUTED_VALUE"""),129.06)</f>
        <v>129.06</v>
      </c>
      <c r="M253" s="2">
        <f>IFERROR(__xludf.DUMMYFUNCTION("""COMPUTED_VALUE"""),45657.66666666667)</f>
        <v>45657.66667</v>
      </c>
      <c r="N253" s="1">
        <f>IFERROR(__xludf.DUMMYFUNCTION("""COMPUTED_VALUE"""),2458299.0)</f>
        <v>2458299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IFERROR(__xludf.DUMMYFUNCTION("""COMPUTED_VALUE"""),130.84)</f>
        <v>130.84</v>
      </c>
      <c r="D254" s="2">
        <f>IFERROR(__xludf.DUMMYFUNCTION("""COMPUTED_VALUE"""),45659.66666666667)</f>
        <v>45659.66667</v>
      </c>
      <c r="E254" s="1">
        <f>IFERROR(__xludf.DUMMYFUNCTION("""COMPUTED_VALUE"""),133.36)</f>
        <v>133.36</v>
      </c>
      <c r="G254" s="2">
        <f>IFERROR(__xludf.DUMMYFUNCTION("""COMPUTED_VALUE"""),45659.66666666667)</f>
        <v>45659.66667</v>
      </c>
      <c r="H254" s="1">
        <f>IFERROR(__xludf.DUMMYFUNCTION("""COMPUTED_VALUE"""),129.64)</f>
        <v>129.64</v>
      </c>
      <c r="J254" s="2">
        <f>IFERROR(__xludf.DUMMYFUNCTION("""COMPUTED_VALUE"""),45659.66666666667)</f>
        <v>45659.66667</v>
      </c>
      <c r="K254" s="1">
        <f>IFERROR(__xludf.DUMMYFUNCTION("""COMPUTED_VALUE"""),129.78)</f>
        <v>129.78</v>
      </c>
      <c r="M254" s="2">
        <f>IFERROR(__xludf.DUMMYFUNCTION("""COMPUTED_VALUE"""),45659.66666666667)</f>
        <v>45659.66667</v>
      </c>
      <c r="N254" s="1">
        <f>IFERROR(__xludf.DUMMYFUNCTION("""COMPUTED_VALUE"""),2702799.0)</f>
        <v>2702799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IFERROR(__xludf.DUMMYFUNCTION("""COMPUTED_VALUE"""),129.61)</f>
        <v>129.61</v>
      </c>
      <c r="D255" s="2">
        <f>IFERROR(__xludf.DUMMYFUNCTION("""COMPUTED_VALUE"""),45660.66666666667)</f>
        <v>45660.66667</v>
      </c>
      <c r="E255" s="1">
        <f>IFERROR(__xludf.DUMMYFUNCTION("""COMPUTED_VALUE"""),129.61)</f>
        <v>129.61</v>
      </c>
      <c r="G255" s="2">
        <f>IFERROR(__xludf.DUMMYFUNCTION("""COMPUTED_VALUE"""),45660.66666666667)</f>
        <v>45660.66667</v>
      </c>
      <c r="H255" s="1">
        <f>IFERROR(__xludf.DUMMYFUNCTION("""COMPUTED_VALUE"""),120.86)</f>
        <v>120.86</v>
      </c>
      <c r="J255" s="2">
        <f>IFERROR(__xludf.DUMMYFUNCTION("""COMPUTED_VALUE"""),45660.66666666667)</f>
        <v>45660.66667</v>
      </c>
      <c r="K255" s="1">
        <f>IFERROR(__xludf.DUMMYFUNCTION("""COMPUTED_VALUE"""),121.99)</f>
        <v>121.99</v>
      </c>
      <c r="M255" s="2">
        <f>IFERROR(__xludf.DUMMYFUNCTION("""COMPUTED_VALUE"""),45660.66666666667)</f>
        <v>45660.66667</v>
      </c>
      <c r="N255" s="1">
        <f>IFERROR(__xludf.DUMMYFUNCTION("""COMPUTED_VALUE"""),7484048.0)</f>
        <v>7484048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IFERROR(__xludf.DUMMYFUNCTION("""COMPUTED_VALUE"""),123.87)</f>
        <v>123.87</v>
      </c>
      <c r="D256" s="2">
        <f>IFERROR(__xludf.DUMMYFUNCTION("""COMPUTED_VALUE"""),45663.66666666667)</f>
        <v>45663.66667</v>
      </c>
      <c r="E256" s="1">
        <f>IFERROR(__xludf.DUMMYFUNCTION("""COMPUTED_VALUE"""),126.65)</f>
        <v>126.65</v>
      </c>
      <c r="G256" s="2">
        <f>IFERROR(__xludf.DUMMYFUNCTION("""COMPUTED_VALUE"""),45663.66666666667)</f>
        <v>45663.66667</v>
      </c>
      <c r="H256" s="1">
        <f>IFERROR(__xludf.DUMMYFUNCTION("""COMPUTED_VALUE"""),122.83)</f>
        <v>122.83</v>
      </c>
      <c r="J256" s="2">
        <f>IFERROR(__xludf.DUMMYFUNCTION("""COMPUTED_VALUE"""),45663.66666666667)</f>
        <v>45663.66667</v>
      </c>
      <c r="K256" s="1">
        <f>IFERROR(__xludf.DUMMYFUNCTION("""COMPUTED_VALUE"""),124.66)</f>
        <v>124.66</v>
      </c>
      <c r="M256" s="2">
        <f>IFERROR(__xludf.DUMMYFUNCTION("""COMPUTED_VALUE"""),45663.66666666667)</f>
        <v>45663.66667</v>
      </c>
      <c r="N256" s="1">
        <f>IFERROR(__xludf.DUMMYFUNCTION("""COMPUTED_VALUE"""),5972482.0)</f>
        <v>5972482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IFERROR(__xludf.DUMMYFUNCTION("""COMPUTED_VALUE"""),126.06)</f>
        <v>126.06</v>
      </c>
      <c r="D257" s="2">
        <f>IFERROR(__xludf.DUMMYFUNCTION("""COMPUTED_VALUE"""),45664.66666666667)</f>
        <v>45664.66667</v>
      </c>
      <c r="E257" s="1">
        <f>IFERROR(__xludf.DUMMYFUNCTION("""COMPUTED_VALUE"""),127.42)</f>
        <v>127.42</v>
      </c>
      <c r="G257" s="2">
        <f>IFERROR(__xludf.DUMMYFUNCTION("""COMPUTED_VALUE"""),45664.66666666667)</f>
        <v>45664.66667</v>
      </c>
      <c r="H257" s="1">
        <f>IFERROR(__xludf.DUMMYFUNCTION("""COMPUTED_VALUE"""),122.14)</f>
        <v>122.14</v>
      </c>
      <c r="J257" s="2">
        <f>IFERROR(__xludf.DUMMYFUNCTION("""COMPUTED_VALUE"""),45664.66666666667)</f>
        <v>45664.66667</v>
      </c>
      <c r="K257" s="1">
        <f>IFERROR(__xludf.DUMMYFUNCTION("""COMPUTED_VALUE"""),123.8)</f>
        <v>123.8</v>
      </c>
      <c r="M257" s="2">
        <f>IFERROR(__xludf.DUMMYFUNCTION("""COMPUTED_VALUE"""),45664.66666666667)</f>
        <v>45664.66667</v>
      </c>
      <c r="N257" s="1">
        <f>IFERROR(__xludf.DUMMYFUNCTION("""COMPUTED_VALUE"""),3368590.0)</f>
        <v>3368590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IFERROR(__xludf.DUMMYFUNCTION("""COMPUTED_VALUE"""),122.55)</f>
        <v>122.55</v>
      </c>
      <c r="D258" s="2">
        <f>IFERROR(__xludf.DUMMYFUNCTION("""COMPUTED_VALUE"""),45665.66666666667)</f>
        <v>45665.66667</v>
      </c>
      <c r="E258" s="1">
        <f>IFERROR(__xludf.DUMMYFUNCTION("""COMPUTED_VALUE"""),123.05)</f>
        <v>123.05</v>
      </c>
      <c r="G258" s="2">
        <f>IFERROR(__xludf.DUMMYFUNCTION("""COMPUTED_VALUE"""),45665.66666666667)</f>
        <v>45665.66667</v>
      </c>
      <c r="H258" s="1">
        <f>IFERROR(__xludf.DUMMYFUNCTION("""COMPUTED_VALUE"""),118.9)</f>
        <v>118.9</v>
      </c>
      <c r="J258" s="2">
        <f>IFERROR(__xludf.DUMMYFUNCTION("""COMPUTED_VALUE"""),45665.66666666667)</f>
        <v>45665.66667</v>
      </c>
      <c r="K258" s="1">
        <f>IFERROR(__xludf.DUMMYFUNCTION("""COMPUTED_VALUE"""),122.98)</f>
        <v>122.98</v>
      </c>
      <c r="M258" s="2">
        <f>IFERROR(__xludf.DUMMYFUNCTION("""COMPUTED_VALUE"""),45665.66666666667)</f>
        <v>45665.66667</v>
      </c>
      <c r="N258" s="1">
        <f>IFERROR(__xludf.DUMMYFUNCTION("""COMPUTED_VALUE"""),3770883.0)</f>
        <v>3770883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IFERROR(__xludf.DUMMYFUNCTION("""COMPUTED_VALUE"""),122.98)</f>
        <v>122.98</v>
      </c>
      <c r="D259" s="2">
        <f>IFERROR(__xludf.DUMMYFUNCTION("""COMPUTED_VALUE"""),45667.66666666667)</f>
        <v>45667.66667</v>
      </c>
      <c r="E259" s="1">
        <f>IFERROR(__xludf.DUMMYFUNCTION("""COMPUTED_VALUE"""),124.67)</f>
        <v>124.67</v>
      </c>
      <c r="G259" s="2">
        <f>IFERROR(__xludf.DUMMYFUNCTION("""COMPUTED_VALUE"""),45667.66666666667)</f>
        <v>45667.66667</v>
      </c>
      <c r="H259" s="1">
        <f>IFERROR(__xludf.DUMMYFUNCTION("""COMPUTED_VALUE"""),121.44)</f>
        <v>121.44</v>
      </c>
      <c r="J259" s="2">
        <f>IFERROR(__xludf.DUMMYFUNCTION("""COMPUTED_VALUE"""),45667.66666666667)</f>
        <v>45667.66667</v>
      </c>
      <c r="K259" s="1">
        <f>IFERROR(__xludf.DUMMYFUNCTION("""COMPUTED_VALUE"""),122.67)</f>
        <v>122.67</v>
      </c>
      <c r="M259" s="2">
        <f>IFERROR(__xludf.DUMMYFUNCTION("""COMPUTED_VALUE"""),45667.66666666667)</f>
        <v>45667.66667</v>
      </c>
      <c r="N259" s="1">
        <f>IFERROR(__xludf.DUMMYFUNCTION("""COMPUTED_VALUE"""),2942553.0)</f>
        <v>2942553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IFERROR(__xludf.DUMMYFUNCTION("""COMPUTED_VALUE"""),121.55)</f>
        <v>121.55</v>
      </c>
      <c r="D260" s="2">
        <f>IFERROR(__xludf.DUMMYFUNCTION("""COMPUTED_VALUE"""),45670.66666666667)</f>
        <v>45670.66667</v>
      </c>
      <c r="E260" s="1">
        <f>IFERROR(__xludf.DUMMYFUNCTION("""COMPUTED_VALUE"""),124.75)</f>
        <v>124.75</v>
      </c>
      <c r="G260" s="2">
        <f>IFERROR(__xludf.DUMMYFUNCTION("""COMPUTED_VALUE"""),45670.66666666667)</f>
        <v>45670.66667</v>
      </c>
      <c r="H260" s="1">
        <f>IFERROR(__xludf.DUMMYFUNCTION("""COMPUTED_VALUE"""),121.27)</f>
        <v>121.27</v>
      </c>
      <c r="J260" s="2">
        <f>IFERROR(__xludf.DUMMYFUNCTION("""COMPUTED_VALUE"""),45670.66666666667)</f>
        <v>45670.66667</v>
      </c>
      <c r="K260" s="1">
        <f>IFERROR(__xludf.DUMMYFUNCTION("""COMPUTED_VALUE"""),124.59)</f>
        <v>124.59</v>
      </c>
      <c r="M260" s="2">
        <f>IFERROR(__xludf.DUMMYFUNCTION("""COMPUTED_VALUE"""),45670.66666666667)</f>
        <v>45670.66667</v>
      </c>
      <c r="N260" s="1">
        <f>IFERROR(__xludf.DUMMYFUNCTION("""COMPUTED_VALUE"""),4228765.0)</f>
        <v>4228765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IFERROR(__xludf.DUMMYFUNCTION("""COMPUTED_VALUE"""),125.51)</f>
        <v>125.51</v>
      </c>
      <c r="D261" s="2">
        <f>IFERROR(__xludf.DUMMYFUNCTION("""COMPUTED_VALUE"""),45671.66666666667)</f>
        <v>45671.66667</v>
      </c>
      <c r="E261" s="1">
        <f>IFERROR(__xludf.DUMMYFUNCTION("""COMPUTED_VALUE"""),126.09)</f>
        <v>126.09</v>
      </c>
      <c r="G261" s="2">
        <f>IFERROR(__xludf.DUMMYFUNCTION("""COMPUTED_VALUE"""),45671.66666666667)</f>
        <v>45671.66667</v>
      </c>
      <c r="H261" s="1">
        <f>IFERROR(__xludf.DUMMYFUNCTION("""COMPUTED_VALUE"""),122.5)</f>
        <v>122.5</v>
      </c>
      <c r="J261" s="2">
        <f>IFERROR(__xludf.DUMMYFUNCTION("""COMPUTED_VALUE"""),45671.66666666667)</f>
        <v>45671.66667</v>
      </c>
      <c r="K261" s="1">
        <f>IFERROR(__xludf.DUMMYFUNCTION("""COMPUTED_VALUE"""),125.99)</f>
        <v>125.99</v>
      </c>
      <c r="M261" s="2">
        <f>IFERROR(__xludf.DUMMYFUNCTION("""COMPUTED_VALUE"""),45671.66666666667)</f>
        <v>45671.66667</v>
      </c>
      <c r="N261" s="1">
        <f>IFERROR(__xludf.DUMMYFUNCTION("""COMPUTED_VALUE"""),3339114.0)</f>
        <v>3339114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IFERROR(__xludf.DUMMYFUNCTION("""COMPUTED_VALUE"""),129.3)</f>
        <v>129.3</v>
      </c>
      <c r="D262" s="2">
        <f>IFERROR(__xludf.DUMMYFUNCTION("""COMPUTED_VALUE"""),45672.66666666667)</f>
        <v>45672.66667</v>
      </c>
      <c r="E262" s="1">
        <f>IFERROR(__xludf.DUMMYFUNCTION("""COMPUTED_VALUE"""),130.8)</f>
        <v>130.8</v>
      </c>
      <c r="G262" s="2">
        <f>IFERROR(__xludf.DUMMYFUNCTION("""COMPUTED_VALUE"""),45672.66666666667)</f>
        <v>45672.66667</v>
      </c>
      <c r="H262" s="1">
        <f>IFERROR(__xludf.DUMMYFUNCTION("""COMPUTED_VALUE"""),126.77)</f>
        <v>126.77</v>
      </c>
      <c r="J262" s="2">
        <f>IFERROR(__xludf.DUMMYFUNCTION("""COMPUTED_VALUE"""),45672.66666666667)</f>
        <v>45672.66667</v>
      </c>
      <c r="K262" s="1">
        <f>IFERROR(__xludf.DUMMYFUNCTION("""COMPUTED_VALUE"""),130.46)</f>
        <v>130.46</v>
      </c>
      <c r="M262" s="2">
        <f>IFERROR(__xludf.DUMMYFUNCTION("""COMPUTED_VALUE"""),45672.66666666667)</f>
        <v>45672.66667</v>
      </c>
      <c r="N262" s="1">
        <f>IFERROR(__xludf.DUMMYFUNCTION("""COMPUTED_VALUE"""),5148287.0)</f>
        <v>5148287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IFERROR(__xludf.DUMMYFUNCTION("""COMPUTED_VALUE"""),131.23)</f>
        <v>131.23</v>
      </c>
      <c r="D263" s="2">
        <f>IFERROR(__xludf.DUMMYFUNCTION("""COMPUTED_VALUE"""),45673.66666666667)</f>
        <v>45673.66667</v>
      </c>
      <c r="E263" s="1">
        <f>IFERROR(__xludf.DUMMYFUNCTION("""COMPUTED_VALUE"""),133.91)</f>
        <v>133.91</v>
      </c>
      <c r="G263" s="2">
        <f>IFERROR(__xludf.DUMMYFUNCTION("""COMPUTED_VALUE"""),45673.66666666667)</f>
        <v>45673.66667</v>
      </c>
      <c r="H263" s="1">
        <f>IFERROR(__xludf.DUMMYFUNCTION("""COMPUTED_VALUE"""),131.08)</f>
        <v>131.08</v>
      </c>
      <c r="J263" s="2">
        <f>IFERROR(__xludf.DUMMYFUNCTION("""COMPUTED_VALUE"""),45673.66666666667)</f>
        <v>45673.66667</v>
      </c>
      <c r="K263" s="1">
        <f>IFERROR(__xludf.DUMMYFUNCTION("""COMPUTED_VALUE"""),132.92)</f>
        <v>132.92</v>
      </c>
      <c r="M263" s="2">
        <f>IFERROR(__xludf.DUMMYFUNCTION("""COMPUTED_VALUE"""),45673.66666666667)</f>
        <v>45673.66667</v>
      </c>
      <c r="N263" s="1">
        <f>IFERROR(__xludf.DUMMYFUNCTION("""COMPUTED_VALUE"""),4880998.0)</f>
        <v>4880998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IFERROR(__xludf.DUMMYFUNCTION("""COMPUTED_VALUE"""),132.92)</f>
        <v>132.92</v>
      </c>
      <c r="D264" s="2">
        <f>IFERROR(__xludf.DUMMYFUNCTION("""COMPUTED_VALUE"""),45674.66666666667)</f>
        <v>45674.66667</v>
      </c>
      <c r="E264" s="1">
        <f>IFERROR(__xludf.DUMMYFUNCTION("""COMPUTED_VALUE"""),136.19)</f>
        <v>136.19</v>
      </c>
      <c r="G264" s="2">
        <f>IFERROR(__xludf.DUMMYFUNCTION("""COMPUTED_VALUE"""),45674.66666666667)</f>
        <v>45674.66667</v>
      </c>
      <c r="H264" s="1">
        <f>IFERROR(__xludf.DUMMYFUNCTION("""COMPUTED_VALUE"""),132.92)</f>
        <v>132.92</v>
      </c>
      <c r="J264" s="2">
        <f>IFERROR(__xludf.DUMMYFUNCTION("""COMPUTED_VALUE"""),45674.66666666667)</f>
        <v>45674.66667</v>
      </c>
      <c r="K264" s="1">
        <f>IFERROR(__xludf.DUMMYFUNCTION("""COMPUTED_VALUE"""),135.04)</f>
        <v>135.04</v>
      </c>
      <c r="M264" s="2">
        <f>IFERROR(__xludf.DUMMYFUNCTION("""COMPUTED_VALUE"""),45674.66666666667)</f>
        <v>45674.66667</v>
      </c>
      <c r="N264" s="1">
        <f>IFERROR(__xludf.DUMMYFUNCTION("""COMPUTED_VALUE"""),4476656.0)</f>
        <v>4476656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IFERROR(__xludf.DUMMYFUNCTION("""COMPUTED_VALUE"""),136.65)</f>
        <v>136.65</v>
      </c>
      <c r="D265" s="2">
        <f>IFERROR(__xludf.DUMMYFUNCTION("""COMPUTED_VALUE"""),45678.66666666667)</f>
        <v>45678.66667</v>
      </c>
      <c r="E265" s="1">
        <f>IFERROR(__xludf.DUMMYFUNCTION("""COMPUTED_VALUE"""),138.76)</f>
        <v>138.76</v>
      </c>
      <c r="G265" s="2">
        <f>IFERROR(__xludf.DUMMYFUNCTION("""COMPUTED_VALUE"""),45678.66666666667)</f>
        <v>45678.66667</v>
      </c>
      <c r="H265" s="1">
        <f>IFERROR(__xludf.DUMMYFUNCTION("""COMPUTED_VALUE"""),131.76)</f>
        <v>131.76</v>
      </c>
      <c r="J265" s="2">
        <f>IFERROR(__xludf.DUMMYFUNCTION("""COMPUTED_VALUE"""),45678.66666666667)</f>
        <v>45678.66667</v>
      </c>
      <c r="K265" s="1">
        <f>IFERROR(__xludf.DUMMYFUNCTION("""COMPUTED_VALUE"""),131.9)</f>
        <v>131.9</v>
      </c>
      <c r="M265" s="2">
        <f>IFERROR(__xludf.DUMMYFUNCTION("""COMPUTED_VALUE"""),45678.66666666667)</f>
        <v>45678.66667</v>
      </c>
      <c r="N265" s="1">
        <f>IFERROR(__xludf.DUMMYFUNCTION("""COMPUTED_VALUE"""),5434410.0)</f>
        <v>5434410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IFERROR(__xludf.DUMMYFUNCTION("""COMPUTED_VALUE"""),135.28)</f>
        <v>135.28</v>
      </c>
      <c r="D266" s="2">
        <f>IFERROR(__xludf.DUMMYFUNCTION("""COMPUTED_VALUE"""),45679.66666666667)</f>
        <v>45679.66667</v>
      </c>
      <c r="E266" s="1">
        <f>IFERROR(__xludf.DUMMYFUNCTION("""COMPUTED_VALUE"""),136.08)</f>
        <v>136.08</v>
      </c>
      <c r="G266" s="2">
        <f>IFERROR(__xludf.DUMMYFUNCTION("""COMPUTED_VALUE"""),45679.66666666667)</f>
        <v>45679.66667</v>
      </c>
      <c r="H266" s="1">
        <f>IFERROR(__xludf.DUMMYFUNCTION("""COMPUTED_VALUE"""),132.14)</f>
        <v>132.14</v>
      </c>
      <c r="J266" s="2">
        <f>IFERROR(__xludf.DUMMYFUNCTION("""COMPUTED_VALUE"""),45679.66666666667)</f>
        <v>45679.66667</v>
      </c>
      <c r="K266" s="1">
        <f>IFERROR(__xludf.DUMMYFUNCTION("""COMPUTED_VALUE"""),132.48)</f>
        <v>132.48</v>
      </c>
      <c r="M266" s="2">
        <f>IFERROR(__xludf.DUMMYFUNCTION("""COMPUTED_VALUE"""),45679.66666666667)</f>
        <v>45679.66667</v>
      </c>
      <c r="N266" s="1">
        <f>IFERROR(__xludf.DUMMYFUNCTION("""COMPUTED_VALUE"""),8868521.0)</f>
        <v>8868521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IFERROR(__xludf.DUMMYFUNCTION("""COMPUTED_VALUE"""),128.35)</f>
        <v>128.35</v>
      </c>
      <c r="D267" s="2">
        <f>IFERROR(__xludf.DUMMYFUNCTION("""COMPUTED_VALUE"""),45680.66666666667)</f>
        <v>45680.66667</v>
      </c>
      <c r="E267" s="1">
        <f>IFERROR(__xludf.DUMMYFUNCTION("""COMPUTED_VALUE"""),129.71)</f>
        <v>129.71</v>
      </c>
      <c r="G267" s="2">
        <f>IFERROR(__xludf.DUMMYFUNCTION("""COMPUTED_VALUE"""),45680.66666666667)</f>
        <v>45680.66667</v>
      </c>
      <c r="H267" s="1">
        <f>IFERROR(__xludf.DUMMYFUNCTION("""COMPUTED_VALUE"""),123.36)</f>
        <v>123.36</v>
      </c>
      <c r="J267" s="2">
        <f>IFERROR(__xludf.DUMMYFUNCTION("""COMPUTED_VALUE"""),45680.66666666667)</f>
        <v>45680.66667</v>
      </c>
      <c r="K267" s="1">
        <f>IFERROR(__xludf.DUMMYFUNCTION("""COMPUTED_VALUE"""),127.59)</f>
        <v>127.59</v>
      </c>
      <c r="M267" s="2">
        <f>IFERROR(__xludf.DUMMYFUNCTION("""COMPUTED_VALUE"""),45680.66666666667)</f>
        <v>45680.66667</v>
      </c>
      <c r="N267" s="1">
        <f>IFERROR(__xludf.DUMMYFUNCTION("""COMPUTED_VALUE"""),1.1768483E7)</f>
        <v>11768483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IFERROR(__xludf.DUMMYFUNCTION("""COMPUTED_VALUE"""),128.42)</f>
        <v>128.42</v>
      </c>
      <c r="D268" s="2">
        <f>IFERROR(__xludf.DUMMYFUNCTION("""COMPUTED_VALUE"""),45681.66666666667)</f>
        <v>45681.66667</v>
      </c>
      <c r="E268" s="1">
        <f>IFERROR(__xludf.DUMMYFUNCTION("""COMPUTED_VALUE"""),129.29)</f>
        <v>129.29</v>
      </c>
      <c r="G268" s="2">
        <f>IFERROR(__xludf.DUMMYFUNCTION("""COMPUTED_VALUE"""),45681.66666666667)</f>
        <v>45681.66667</v>
      </c>
      <c r="H268" s="1">
        <f>IFERROR(__xludf.DUMMYFUNCTION("""COMPUTED_VALUE"""),125.41)</f>
        <v>125.41</v>
      </c>
      <c r="J268" s="2">
        <f>IFERROR(__xludf.DUMMYFUNCTION("""COMPUTED_VALUE"""),45681.66666666667)</f>
        <v>45681.66667</v>
      </c>
      <c r="K268" s="1">
        <f>IFERROR(__xludf.DUMMYFUNCTION("""COMPUTED_VALUE"""),127.87)</f>
        <v>127.87</v>
      </c>
      <c r="M268" s="2">
        <f>IFERROR(__xludf.DUMMYFUNCTION("""COMPUTED_VALUE"""),45681.66666666667)</f>
        <v>45681.66667</v>
      </c>
      <c r="N268" s="1">
        <f>IFERROR(__xludf.DUMMYFUNCTION("""COMPUTED_VALUE"""),4982618.0)</f>
        <v>4982618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IFERROR(__xludf.DUMMYFUNCTION("""COMPUTED_VALUE"""),127.87)</f>
        <v>127.87</v>
      </c>
      <c r="D269" s="2">
        <f>IFERROR(__xludf.DUMMYFUNCTION("""COMPUTED_VALUE"""),45684.66666666667)</f>
        <v>45684.66667</v>
      </c>
      <c r="E269" s="1">
        <f>IFERROR(__xludf.DUMMYFUNCTION("""COMPUTED_VALUE"""),127.87)</f>
        <v>127.87</v>
      </c>
      <c r="G269" s="2">
        <f>IFERROR(__xludf.DUMMYFUNCTION("""COMPUTED_VALUE"""),45684.66666666667)</f>
        <v>45684.66667</v>
      </c>
      <c r="H269" s="1">
        <f>IFERROR(__xludf.DUMMYFUNCTION("""COMPUTED_VALUE"""),119.26)</f>
        <v>119.26</v>
      </c>
      <c r="J269" s="2">
        <f>IFERROR(__xludf.DUMMYFUNCTION("""COMPUTED_VALUE"""),45684.66666666667)</f>
        <v>45684.66667</v>
      </c>
      <c r="K269" s="1">
        <f>IFERROR(__xludf.DUMMYFUNCTION("""COMPUTED_VALUE"""),119.46)</f>
        <v>119.46</v>
      </c>
      <c r="M269" s="2">
        <f>IFERROR(__xludf.DUMMYFUNCTION("""COMPUTED_VALUE"""),45684.66666666667)</f>
        <v>45684.66667</v>
      </c>
      <c r="N269" s="1">
        <f>IFERROR(__xludf.DUMMYFUNCTION("""COMPUTED_VALUE"""),8952894.0)</f>
        <v>8952894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IFERROR(__xludf.DUMMYFUNCTION("""COMPUTED_VALUE"""),120.18)</f>
        <v>120.18</v>
      </c>
      <c r="D270" s="2">
        <f>IFERROR(__xludf.DUMMYFUNCTION("""COMPUTED_VALUE"""),45685.66666666667)</f>
        <v>45685.66667</v>
      </c>
      <c r="E270" s="1">
        <f>IFERROR(__xludf.DUMMYFUNCTION("""COMPUTED_VALUE"""),121.0)</f>
        <v>121</v>
      </c>
      <c r="G270" s="2">
        <f>IFERROR(__xludf.DUMMYFUNCTION("""COMPUTED_VALUE"""),45685.66666666667)</f>
        <v>45685.66667</v>
      </c>
      <c r="H270" s="1">
        <f>IFERROR(__xludf.DUMMYFUNCTION("""COMPUTED_VALUE"""),116.29)</f>
        <v>116.29</v>
      </c>
      <c r="J270" s="2">
        <f>IFERROR(__xludf.DUMMYFUNCTION("""COMPUTED_VALUE"""),45685.66666666667)</f>
        <v>45685.66667</v>
      </c>
      <c r="K270" s="1">
        <f>IFERROR(__xludf.DUMMYFUNCTION("""COMPUTED_VALUE"""),116.66)</f>
        <v>116.66</v>
      </c>
      <c r="M270" s="2">
        <f>IFERROR(__xludf.DUMMYFUNCTION("""COMPUTED_VALUE"""),45685.66666666667)</f>
        <v>45685.66667</v>
      </c>
      <c r="N270" s="1">
        <f>IFERROR(__xludf.DUMMYFUNCTION("""COMPUTED_VALUE"""),5676824.0)</f>
        <v>5676824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IFERROR(__xludf.DUMMYFUNCTION("""COMPUTED_VALUE"""),117.24)</f>
        <v>117.24</v>
      </c>
      <c r="D271" s="2">
        <f>IFERROR(__xludf.DUMMYFUNCTION("""COMPUTED_VALUE"""),45686.66666666667)</f>
        <v>45686.66667</v>
      </c>
      <c r="E271" s="1">
        <f>IFERROR(__xludf.DUMMYFUNCTION("""COMPUTED_VALUE"""),120.45)</f>
        <v>120.45</v>
      </c>
      <c r="G271" s="2">
        <f>IFERROR(__xludf.DUMMYFUNCTION("""COMPUTED_VALUE"""),45686.66666666667)</f>
        <v>45686.66667</v>
      </c>
      <c r="H271" s="1">
        <f>IFERROR(__xludf.DUMMYFUNCTION("""COMPUTED_VALUE"""),117.24)</f>
        <v>117.24</v>
      </c>
      <c r="J271" s="2">
        <f>IFERROR(__xludf.DUMMYFUNCTION("""COMPUTED_VALUE"""),45686.66666666667)</f>
        <v>45686.66667</v>
      </c>
      <c r="K271" s="1">
        <f>IFERROR(__xludf.DUMMYFUNCTION("""COMPUTED_VALUE"""),120.01)</f>
        <v>120.01</v>
      </c>
      <c r="M271" s="2">
        <f>IFERROR(__xludf.DUMMYFUNCTION("""COMPUTED_VALUE"""),45686.66666666667)</f>
        <v>45686.66667</v>
      </c>
      <c r="N271" s="1">
        <f>IFERROR(__xludf.DUMMYFUNCTION("""COMPUTED_VALUE"""),5530431.0)</f>
        <v>5530431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IFERROR(__xludf.DUMMYFUNCTION("""COMPUTED_VALUE"""),121.44)</f>
        <v>121.44</v>
      </c>
      <c r="D272" s="2">
        <f>IFERROR(__xludf.DUMMYFUNCTION("""COMPUTED_VALUE"""),45687.66666666667)</f>
        <v>45687.66667</v>
      </c>
      <c r="E272" s="1">
        <f>IFERROR(__xludf.DUMMYFUNCTION("""COMPUTED_VALUE"""),122.33)</f>
        <v>122.33</v>
      </c>
      <c r="G272" s="2">
        <f>IFERROR(__xludf.DUMMYFUNCTION("""COMPUTED_VALUE"""),45687.66666666667)</f>
        <v>45687.66667</v>
      </c>
      <c r="H272" s="1">
        <f>IFERROR(__xludf.DUMMYFUNCTION("""COMPUTED_VALUE"""),119.39)</f>
        <v>119.39</v>
      </c>
      <c r="J272" s="2">
        <f>IFERROR(__xludf.DUMMYFUNCTION("""COMPUTED_VALUE"""),45687.66666666667)</f>
        <v>45687.66667</v>
      </c>
      <c r="K272" s="1">
        <f>IFERROR(__xludf.DUMMYFUNCTION("""COMPUTED_VALUE"""),121.38)</f>
        <v>121.38</v>
      </c>
      <c r="M272" s="2">
        <f>IFERROR(__xludf.DUMMYFUNCTION("""COMPUTED_VALUE"""),45687.66666666667)</f>
        <v>45687.66667</v>
      </c>
      <c r="N272" s="1">
        <f>IFERROR(__xludf.DUMMYFUNCTION("""COMPUTED_VALUE"""),3991546.0)</f>
        <v>3991546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IFERROR(__xludf.DUMMYFUNCTION("""COMPUTED_VALUE"""),121.24)</f>
        <v>121.24</v>
      </c>
      <c r="D273" s="2">
        <f>IFERROR(__xludf.DUMMYFUNCTION("""COMPUTED_VALUE"""),45688.66666666667)</f>
        <v>45688.66667</v>
      </c>
      <c r="E273" s="1">
        <f>IFERROR(__xludf.DUMMYFUNCTION("""COMPUTED_VALUE"""),123.78)</f>
        <v>123.78</v>
      </c>
      <c r="G273" s="2">
        <f>IFERROR(__xludf.DUMMYFUNCTION("""COMPUTED_VALUE"""),45688.66666666667)</f>
        <v>45688.66667</v>
      </c>
      <c r="H273" s="1">
        <f>IFERROR(__xludf.DUMMYFUNCTION("""COMPUTED_VALUE"""),120.11)</f>
        <v>120.11</v>
      </c>
      <c r="J273" s="2">
        <f>IFERROR(__xludf.DUMMYFUNCTION("""COMPUTED_VALUE"""),45688.66666666667)</f>
        <v>45688.66667</v>
      </c>
      <c r="K273" s="1">
        <f>IFERROR(__xludf.DUMMYFUNCTION("""COMPUTED_VALUE"""),120.66)</f>
        <v>120.66</v>
      </c>
      <c r="M273" s="2">
        <f>IFERROR(__xludf.DUMMYFUNCTION("""COMPUTED_VALUE"""),45688.66666666667)</f>
        <v>45688.66667</v>
      </c>
      <c r="N273" s="1">
        <f>IFERROR(__xludf.DUMMYFUNCTION("""COMPUTED_VALUE"""),5313451.0)</f>
        <v>5313451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IFERROR(__xludf.DUMMYFUNCTION("""COMPUTED_VALUE"""),116.73)</f>
        <v>116.73</v>
      </c>
      <c r="D274" s="2">
        <f>IFERROR(__xludf.DUMMYFUNCTION("""COMPUTED_VALUE"""),45691.66666666667)</f>
        <v>45691.66667</v>
      </c>
      <c r="E274" s="1">
        <f>IFERROR(__xludf.DUMMYFUNCTION("""COMPUTED_VALUE"""),120.37)</f>
        <v>120.37</v>
      </c>
      <c r="G274" s="2">
        <f>IFERROR(__xludf.DUMMYFUNCTION("""COMPUTED_VALUE"""),45691.66666666667)</f>
        <v>45691.66667</v>
      </c>
      <c r="H274" s="1">
        <f>IFERROR(__xludf.DUMMYFUNCTION("""COMPUTED_VALUE"""),114.41)</f>
        <v>114.41</v>
      </c>
      <c r="J274" s="2">
        <f>IFERROR(__xludf.DUMMYFUNCTION("""COMPUTED_VALUE"""),45691.66666666667)</f>
        <v>45691.66667</v>
      </c>
      <c r="K274" s="1">
        <f>IFERROR(__xludf.DUMMYFUNCTION("""COMPUTED_VALUE"""),116.53)</f>
        <v>116.53</v>
      </c>
      <c r="M274" s="2">
        <f>IFERROR(__xludf.DUMMYFUNCTION("""COMPUTED_VALUE"""),45691.66666666667)</f>
        <v>45691.66667</v>
      </c>
      <c r="N274" s="1">
        <f>IFERROR(__xludf.DUMMYFUNCTION("""COMPUTED_VALUE"""),5855584.0)</f>
        <v>5855584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IFERROR(__xludf.DUMMYFUNCTION("""COMPUTED_VALUE"""),116.53)</f>
        <v>116.53</v>
      </c>
      <c r="D275" s="2">
        <f>IFERROR(__xludf.DUMMYFUNCTION("""COMPUTED_VALUE"""),45692.66666666667)</f>
        <v>45692.66667</v>
      </c>
      <c r="E275" s="1">
        <f>IFERROR(__xludf.DUMMYFUNCTION("""COMPUTED_VALUE"""),124.45)</f>
        <v>124.45</v>
      </c>
      <c r="G275" s="2">
        <f>IFERROR(__xludf.DUMMYFUNCTION("""COMPUTED_VALUE"""),45692.66666666667)</f>
        <v>45692.66667</v>
      </c>
      <c r="H275" s="1">
        <f>IFERROR(__xludf.DUMMYFUNCTION("""COMPUTED_VALUE"""),116.53)</f>
        <v>116.53</v>
      </c>
      <c r="J275" s="2">
        <f>IFERROR(__xludf.DUMMYFUNCTION("""COMPUTED_VALUE"""),45692.66666666667)</f>
        <v>45692.66667</v>
      </c>
      <c r="K275" s="1">
        <f>IFERROR(__xludf.DUMMYFUNCTION("""COMPUTED_VALUE"""),123.8)</f>
        <v>123.8</v>
      </c>
      <c r="M275" s="2">
        <f>IFERROR(__xludf.DUMMYFUNCTION("""COMPUTED_VALUE"""),45692.66666666667)</f>
        <v>45692.66667</v>
      </c>
      <c r="N275" s="1">
        <f>IFERROR(__xludf.DUMMYFUNCTION("""COMPUTED_VALUE"""),5331608.0)</f>
        <v>5331608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IFERROR(__xludf.DUMMYFUNCTION("""COMPUTED_VALUE"""),123.8)</f>
        <v>123.8</v>
      </c>
      <c r="D276" s="2">
        <f>IFERROR(__xludf.DUMMYFUNCTION("""COMPUTED_VALUE"""),45693.66666666667)</f>
        <v>45693.66667</v>
      </c>
      <c r="E276" s="1">
        <f>IFERROR(__xludf.DUMMYFUNCTION("""COMPUTED_VALUE"""),123.8)</f>
        <v>123.8</v>
      </c>
      <c r="G276" s="2">
        <f>IFERROR(__xludf.DUMMYFUNCTION("""COMPUTED_VALUE"""),45693.66666666667)</f>
        <v>45693.66667</v>
      </c>
      <c r="H276" s="1">
        <f>IFERROR(__xludf.DUMMYFUNCTION("""COMPUTED_VALUE"""),121.24)</f>
        <v>121.24</v>
      </c>
      <c r="J276" s="2">
        <f>IFERROR(__xludf.DUMMYFUNCTION("""COMPUTED_VALUE"""),45693.66666666667)</f>
        <v>45693.66667</v>
      </c>
      <c r="K276" s="1">
        <f>IFERROR(__xludf.DUMMYFUNCTION("""COMPUTED_VALUE"""),123.08)</f>
        <v>123.08</v>
      </c>
      <c r="M276" s="2">
        <f>IFERROR(__xludf.DUMMYFUNCTION("""COMPUTED_VALUE"""),45693.66666666667)</f>
        <v>45693.66667</v>
      </c>
      <c r="N276" s="1">
        <f>IFERROR(__xludf.DUMMYFUNCTION("""COMPUTED_VALUE"""),3150597.0)</f>
        <v>3150597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IFERROR(__xludf.DUMMYFUNCTION("""COMPUTED_VALUE"""),125.61)</f>
        <v>125.61</v>
      </c>
      <c r="D277" s="2">
        <f>IFERROR(__xludf.DUMMYFUNCTION("""COMPUTED_VALUE"""),45694.66666666667)</f>
        <v>45694.66667</v>
      </c>
      <c r="E277" s="1">
        <f>IFERROR(__xludf.DUMMYFUNCTION("""COMPUTED_VALUE"""),125.85)</f>
        <v>125.85</v>
      </c>
      <c r="G277" s="2">
        <f>IFERROR(__xludf.DUMMYFUNCTION("""COMPUTED_VALUE"""),45694.66666666667)</f>
        <v>45694.66667</v>
      </c>
      <c r="H277" s="1">
        <f>IFERROR(__xludf.DUMMYFUNCTION("""COMPUTED_VALUE"""),120.69)</f>
        <v>120.69</v>
      </c>
      <c r="J277" s="2">
        <f>IFERROR(__xludf.DUMMYFUNCTION("""COMPUTED_VALUE"""),45694.66666666667)</f>
        <v>45694.66667</v>
      </c>
      <c r="K277" s="1">
        <f>IFERROR(__xludf.DUMMYFUNCTION("""COMPUTED_VALUE"""),122.74)</f>
        <v>122.74</v>
      </c>
      <c r="M277" s="2">
        <f>IFERROR(__xludf.DUMMYFUNCTION("""COMPUTED_VALUE"""),45694.66666666667)</f>
        <v>45694.66667</v>
      </c>
      <c r="N277" s="1">
        <f>IFERROR(__xludf.DUMMYFUNCTION("""COMPUTED_VALUE"""),3260309.0)</f>
        <v>3260309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IFERROR(__xludf.DUMMYFUNCTION("""COMPUTED_VALUE"""),122.74)</f>
        <v>122.74</v>
      </c>
      <c r="D278" s="2">
        <f>IFERROR(__xludf.DUMMYFUNCTION("""COMPUTED_VALUE"""),45695.66666666667)</f>
        <v>45695.66667</v>
      </c>
      <c r="E278" s="1">
        <f>IFERROR(__xludf.DUMMYFUNCTION("""COMPUTED_VALUE"""),129.27)</f>
        <v>129.27</v>
      </c>
      <c r="G278" s="2">
        <f>IFERROR(__xludf.DUMMYFUNCTION("""COMPUTED_VALUE"""),45695.66666666667)</f>
        <v>45695.66667</v>
      </c>
      <c r="H278" s="1">
        <f>IFERROR(__xludf.DUMMYFUNCTION("""COMPUTED_VALUE"""),122.74)</f>
        <v>122.74</v>
      </c>
      <c r="J278" s="2">
        <f>IFERROR(__xludf.DUMMYFUNCTION("""COMPUTED_VALUE"""),45695.66666666667)</f>
        <v>45695.66667</v>
      </c>
      <c r="K278" s="1">
        <f>IFERROR(__xludf.DUMMYFUNCTION("""COMPUTED_VALUE"""),123.39)</f>
        <v>123.39</v>
      </c>
      <c r="M278" s="2">
        <f>IFERROR(__xludf.DUMMYFUNCTION("""COMPUTED_VALUE"""),45695.66666666667)</f>
        <v>45695.66667</v>
      </c>
      <c r="N278" s="1">
        <f>IFERROR(__xludf.DUMMYFUNCTION("""COMPUTED_VALUE"""),4658825.0)</f>
        <v>4658825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IFERROR(__xludf.DUMMYFUNCTION("""COMPUTED_VALUE"""),123.39)</f>
        <v>123.39</v>
      </c>
      <c r="D279" s="2">
        <f>IFERROR(__xludf.DUMMYFUNCTION("""COMPUTED_VALUE"""),45698.66666666667)</f>
        <v>45698.66667</v>
      </c>
      <c r="E279" s="1">
        <f>IFERROR(__xludf.DUMMYFUNCTION("""COMPUTED_VALUE"""),128.45)</f>
        <v>128.45</v>
      </c>
      <c r="G279" s="2">
        <f>IFERROR(__xludf.DUMMYFUNCTION("""COMPUTED_VALUE"""),45698.66666666667)</f>
        <v>45698.66667</v>
      </c>
      <c r="H279" s="1">
        <f>IFERROR(__xludf.DUMMYFUNCTION("""COMPUTED_VALUE"""),123.39)</f>
        <v>123.39</v>
      </c>
      <c r="J279" s="2">
        <f>IFERROR(__xludf.DUMMYFUNCTION("""COMPUTED_VALUE"""),45698.66666666667)</f>
        <v>45698.66667</v>
      </c>
      <c r="K279" s="1">
        <f>IFERROR(__xludf.DUMMYFUNCTION("""COMPUTED_VALUE"""),126.12)</f>
        <v>126.12</v>
      </c>
      <c r="M279" s="2">
        <f>IFERROR(__xludf.DUMMYFUNCTION("""COMPUTED_VALUE"""),45698.66666666667)</f>
        <v>45698.66667</v>
      </c>
      <c r="N279" s="1">
        <f>IFERROR(__xludf.DUMMYFUNCTION("""COMPUTED_VALUE"""),5729630.0)</f>
        <v>5729630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IFERROR(__xludf.DUMMYFUNCTION("""COMPUTED_VALUE"""),126.67)</f>
        <v>126.67</v>
      </c>
      <c r="D280" s="2">
        <f>IFERROR(__xludf.DUMMYFUNCTION("""COMPUTED_VALUE"""),45699.66666666667)</f>
        <v>45699.66667</v>
      </c>
      <c r="E280" s="1">
        <f>IFERROR(__xludf.DUMMYFUNCTION("""COMPUTED_VALUE"""),131.8)</f>
        <v>131.8</v>
      </c>
      <c r="G280" s="2">
        <f>IFERROR(__xludf.DUMMYFUNCTION("""COMPUTED_VALUE"""),45699.66666666667)</f>
        <v>45699.66667</v>
      </c>
      <c r="H280" s="1">
        <f>IFERROR(__xludf.DUMMYFUNCTION("""COMPUTED_VALUE"""),125.44)</f>
        <v>125.44</v>
      </c>
      <c r="J280" s="2">
        <f>IFERROR(__xludf.DUMMYFUNCTION("""COMPUTED_VALUE"""),45699.66666666667)</f>
        <v>45699.66667</v>
      </c>
      <c r="K280" s="1">
        <f>IFERROR(__xludf.DUMMYFUNCTION("""COMPUTED_VALUE"""),126.98)</f>
        <v>126.98</v>
      </c>
      <c r="M280" s="2">
        <f>IFERROR(__xludf.DUMMYFUNCTION("""COMPUTED_VALUE"""),45699.66666666667)</f>
        <v>45699.66667</v>
      </c>
      <c r="N280" s="1">
        <f>IFERROR(__xludf.DUMMYFUNCTION("""COMPUTED_VALUE"""),6381323.0)</f>
        <v>6381323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IFERROR(__xludf.DUMMYFUNCTION("""COMPUTED_VALUE"""),126.98)</f>
        <v>126.98</v>
      </c>
      <c r="D281" s="2">
        <f>IFERROR(__xludf.DUMMYFUNCTION("""COMPUTED_VALUE"""),45700.66666666667)</f>
        <v>45700.66667</v>
      </c>
      <c r="E281" s="1">
        <f>IFERROR(__xludf.DUMMYFUNCTION("""COMPUTED_VALUE"""),127.01)</f>
        <v>127.01</v>
      </c>
      <c r="G281" s="2">
        <f>IFERROR(__xludf.DUMMYFUNCTION("""COMPUTED_VALUE"""),45700.66666666667)</f>
        <v>45700.66667</v>
      </c>
      <c r="H281" s="1">
        <f>IFERROR(__xludf.DUMMYFUNCTION("""COMPUTED_VALUE"""),123.43)</f>
        <v>123.43</v>
      </c>
      <c r="J281" s="2">
        <f>IFERROR(__xludf.DUMMYFUNCTION("""COMPUTED_VALUE"""),45700.66666666667)</f>
        <v>45700.66667</v>
      </c>
      <c r="K281" s="1">
        <f>IFERROR(__xludf.DUMMYFUNCTION("""COMPUTED_VALUE"""),124.11)</f>
        <v>124.11</v>
      </c>
      <c r="M281" s="2">
        <f>IFERROR(__xludf.DUMMYFUNCTION("""COMPUTED_VALUE"""),45700.66666666667)</f>
        <v>45700.66667</v>
      </c>
      <c r="N281" s="1">
        <f>IFERROR(__xludf.DUMMYFUNCTION("""COMPUTED_VALUE"""),3801627.0)</f>
        <v>3801627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IFERROR(__xludf.DUMMYFUNCTION("""COMPUTED_VALUE"""),124.11)</f>
        <v>124.11</v>
      </c>
      <c r="D282" s="2">
        <f>IFERROR(__xludf.DUMMYFUNCTION("""COMPUTED_VALUE"""),45701.66666666667)</f>
        <v>45701.66667</v>
      </c>
      <c r="E282" s="1">
        <f>IFERROR(__xludf.DUMMYFUNCTION("""COMPUTED_VALUE"""),124.48)</f>
        <v>124.48</v>
      </c>
      <c r="G282" s="2">
        <f>IFERROR(__xludf.DUMMYFUNCTION("""COMPUTED_VALUE"""),45701.66666666667)</f>
        <v>45701.66667</v>
      </c>
      <c r="H282" s="1">
        <f>IFERROR(__xludf.DUMMYFUNCTION("""COMPUTED_VALUE"""),121.65)</f>
        <v>121.65</v>
      </c>
      <c r="J282" s="2">
        <f>IFERROR(__xludf.DUMMYFUNCTION("""COMPUTED_VALUE"""),45701.66666666667)</f>
        <v>45701.66667</v>
      </c>
      <c r="K282" s="1">
        <f>IFERROR(__xludf.DUMMYFUNCTION("""COMPUTED_VALUE"""),124.28)</f>
        <v>124.28</v>
      </c>
      <c r="M282" s="2">
        <f>IFERROR(__xludf.DUMMYFUNCTION("""COMPUTED_VALUE"""),45701.66666666667)</f>
        <v>45701.66667</v>
      </c>
      <c r="N282" s="1">
        <f>IFERROR(__xludf.DUMMYFUNCTION("""COMPUTED_VALUE"""),4369090.0)</f>
        <v>4369090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IFERROR(__xludf.DUMMYFUNCTION("""COMPUTED_VALUE"""),127.05)</f>
        <v>127.05</v>
      </c>
      <c r="D283" s="2">
        <f>IFERROR(__xludf.DUMMYFUNCTION("""COMPUTED_VALUE"""),45702.66666666667)</f>
        <v>45702.66667</v>
      </c>
      <c r="E283" s="1">
        <f>IFERROR(__xludf.DUMMYFUNCTION("""COMPUTED_VALUE"""),128.0)</f>
        <v>128</v>
      </c>
      <c r="G283" s="2">
        <f>IFERROR(__xludf.DUMMYFUNCTION("""COMPUTED_VALUE"""),45702.66666666667)</f>
        <v>45702.66667</v>
      </c>
      <c r="H283" s="1">
        <f>IFERROR(__xludf.DUMMYFUNCTION("""COMPUTED_VALUE"""),123.61)</f>
        <v>123.61</v>
      </c>
      <c r="J283" s="2">
        <f>IFERROR(__xludf.DUMMYFUNCTION("""COMPUTED_VALUE"""),45702.66666666667)</f>
        <v>45702.66667</v>
      </c>
      <c r="K283" s="1">
        <f>IFERROR(__xludf.DUMMYFUNCTION("""COMPUTED_VALUE"""),123.8)</f>
        <v>123.8</v>
      </c>
      <c r="M283" s="2">
        <f>IFERROR(__xludf.DUMMYFUNCTION("""COMPUTED_VALUE"""),45702.66666666667)</f>
        <v>45702.66667</v>
      </c>
      <c r="N283" s="1">
        <f>IFERROR(__xludf.DUMMYFUNCTION("""COMPUTED_VALUE"""),3113686.0)</f>
        <v>3113686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IFERROR(__xludf.DUMMYFUNCTION("""COMPUTED_VALUE"""),123.9)</f>
        <v>123.9</v>
      </c>
      <c r="D284" s="2">
        <f>IFERROR(__xludf.DUMMYFUNCTION("""COMPUTED_VALUE"""),45706.66666666667)</f>
        <v>45706.66667</v>
      </c>
      <c r="E284" s="1">
        <f>IFERROR(__xludf.DUMMYFUNCTION("""COMPUTED_VALUE"""),126.47)</f>
        <v>126.47</v>
      </c>
      <c r="G284" s="2">
        <f>IFERROR(__xludf.DUMMYFUNCTION("""COMPUTED_VALUE"""),45706.66666666667)</f>
        <v>45706.66667</v>
      </c>
      <c r="H284" s="1">
        <f>IFERROR(__xludf.DUMMYFUNCTION("""COMPUTED_VALUE"""),122.64)</f>
        <v>122.64</v>
      </c>
      <c r="J284" s="2">
        <f>IFERROR(__xludf.DUMMYFUNCTION("""COMPUTED_VALUE"""),45706.66666666667)</f>
        <v>45706.66667</v>
      </c>
      <c r="K284" s="1">
        <f>IFERROR(__xludf.DUMMYFUNCTION("""COMPUTED_VALUE"""),126.43)</f>
        <v>126.43</v>
      </c>
      <c r="M284" s="2">
        <f>IFERROR(__xludf.DUMMYFUNCTION("""COMPUTED_VALUE"""),45706.66666666667)</f>
        <v>45706.66667</v>
      </c>
      <c r="N284" s="1">
        <f>IFERROR(__xludf.DUMMYFUNCTION("""COMPUTED_VALUE"""),2702288.0)</f>
        <v>2702288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IFERROR(__xludf.DUMMYFUNCTION("""COMPUTED_VALUE"""),124.98)</f>
        <v>124.98</v>
      </c>
      <c r="D285" s="2">
        <f>IFERROR(__xludf.DUMMYFUNCTION("""COMPUTED_VALUE"""),45707.66666666667)</f>
        <v>45707.66667</v>
      </c>
      <c r="E285" s="1">
        <f>IFERROR(__xludf.DUMMYFUNCTION("""COMPUTED_VALUE"""),126.4)</f>
        <v>126.4</v>
      </c>
      <c r="G285" s="2">
        <f>IFERROR(__xludf.DUMMYFUNCTION("""COMPUTED_VALUE"""),45707.66666666667)</f>
        <v>45707.66667</v>
      </c>
      <c r="H285" s="1">
        <f>IFERROR(__xludf.DUMMYFUNCTION("""COMPUTED_VALUE"""),123.46)</f>
        <v>123.46</v>
      </c>
      <c r="J285" s="2">
        <f>IFERROR(__xludf.DUMMYFUNCTION("""COMPUTED_VALUE"""),45707.66666666667)</f>
        <v>45707.66667</v>
      </c>
      <c r="K285" s="1">
        <f>IFERROR(__xludf.DUMMYFUNCTION("""COMPUTED_VALUE"""),123.6)</f>
        <v>123.6</v>
      </c>
      <c r="M285" s="2">
        <f>IFERROR(__xludf.DUMMYFUNCTION("""COMPUTED_VALUE"""),45707.66666666667)</f>
        <v>45707.66667</v>
      </c>
      <c r="N285" s="1">
        <f>IFERROR(__xludf.DUMMYFUNCTION("""COMPUTED_VALUE"""),3367490.0)</f>
        <v>3367490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IFERROR(__xludf.DUMMYFUNCTION("""COMPUTED_VALUE"""),125.1)</f>
        <v>125.1</v>
      </c>
      <c r="D286" s="2">
        <f>IFERROR(__xludf.DUMMYFUNCTION("""COMPUTED_VALUE"""),45708.66666666667)</f>
        <v>45708.66667</v>
      </c>
      <c r="E286" s="1">
        <f>IFERROR(__xludf.DUMMYFUNCTION("""COMPUTED_VALUE"""),128.24)</f>
        <v>128.24</v>
      </c>
      <c r="G286" s="2">
        <f>IFERROR(__xludf.DUMMYFUNCTION("""COMPUTED_VALUE"""),45708.66666666667)</f>
        <v>45708.66667</v>
      </c>
      <c r="H286" s="1">
        <f>IFERROR(__xludf.DUMMYFUNCTION("""COMPUTED_VALUE"""),123.92)</f>
        <v>123.92</v>
      </c>
      <c r="J286" s="2">
        <f>IFERROR(__xludf.DUMMYFUNCTION("""COMPUTED_VALUE"""),45708.66666666667)</f>
        <v>45708.66667</v>
      </c>
      <c r="K286" s="1">
        <f>IFERROR(__xludf.DUMMYFUNCTION("""COMPUTED_VALUE"""),127.25)</f>
        <v>127.25</v>
      </c>
      <c r="M286" s="2">
        <f>IFERROR(__xludf.DUMMYFUNCTION("""COMPUTED_VALUE"""),45708.66666666667)</f>
        <v>45708.66667</v>
      </c>
      <c r="N286" s="1">
        <f>IFERROR(__xludf.DUMMYFUNCTION("""COMPUTED_VALUE"""),5980912.0)</f>
        <v>5980912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IFERROR(__xludf.DUMMYFUNCTION("""COMPUTED_VALUE"""),127.25)</f>
        <v>127.25</v>
      </c>
      <c r="D287" s="2">
        <f>IFERROR(__xludf.DUMMYFUNCTION("""COMPUTED_VALUE"""),45709.66666666667)</f>
        <v>45709.66667</v>
      </c>
      <c r="E287" s="1">
        <f>IFERROR(__xludf.DUMMYFUNCTION("""COMPUTED_VALUE"""),127.25)</f>
        <v>127.25</v>
      </c>
      <c r="G287" s="2">
        <f>IFERROR(__xludf.DUMMYFUNCTION("""COMPUTED_VALUE"""),45709.66666666667)</f>
        <v>45709.66667</v>
      </c>
      <c r="H287" s="1">
        <f>IFERROR(__xludf.DUMMYFUNCTION("""COMPUTED_VALUE"""),115.98)</f>
        <v>115.98</v>
      </c>
      <c r="J287" s="2">
        <f>IFERROR(__xludf.DUMMYFUNCTION("""COMPUTED_VALUE"""),45709.66666666667)</f>
        <v>45709.66667</v>
      </c>
      <c r="K287" s="1">
        <f>IFERROR(__xludf.DUMMYFUNCTION("""COMPUTED_VALUE"""),117.52)</f>
        <v>117.52</v>
      </c>
      <c r="M287" s="2">
        <f>IFERROR(__xludf.DUMMYFUNCTION("""COMPUTED_VALUE"""),45709.66666666667)</f>
        <v>45709.66667</v>
      </c>
      <c r="N287" s="1">
        <f>IFERROR(__xludf.DUMMYFUNCTION("""COMPUTED_VALUE"""),7211463.0)</f>
        <v>7211463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IFERROR(__xludf.DUMMYFUNCTION("""COMPUTED_VALUE"""),118.2)</f>
        <v>118.2</v>
      </c>
      <c r="D288" s="2">
        <f>IFERROR(__xludf.DUMMYFUNCTION("""COMPUTED_VALUE"""),45712.66666666667)</f>
        <v>45712.66667</v>
      </c>
      <c r="E288" s="1">
        <f>IFERROR(__xludf.DUMMYFUNCTION("""COMPUTED_VALUE"""),122.03)</f>
        <v>122.03</v>
      </c>
      <c r="G288" s="2">
        <f>IFERROR(__xludf.DUMMYFUNCTION("""COMPUTED_VALUE"""),45712.66666666667)</f>
        <v>45712.66667</v>
      </c>
      <c r="H288" s="1">
        <f>IFERROR(__xludf.DUMMYFUNCTION("""COMPUTED_VALUE"""),117.07)</f>
        <v>117.07</v>
      </c>
      <c r="J288" s="2">
        <f>IFERROR(__xludf.DUMMYFUNCTION("""COMPUTED_VALUE"""),45712.66666666667)</f>
        <v>45712.66667</v>
      </c>
      <c r="K288" s="1">
        <f>IFERROR(__xludf.DUMMYFUNCTION("""COMPUTED_VALUE"""),119.63)</f>
        <v>119.63</v>
      </c>
      <c r="M288" s="2">
        <f>IFERROR(__xludf.DUMMYFUNCTION("""COMPUTED_VALUE"""),45712.66666666667)</f>
        <v>45712.66667</v>
      </c>
      <c r="N288" s="1">
        <f>IFERROR(__xludf.DUMMYFUNCTION("""COMPUTED_VALUE"""),5959028.0)</f>
        <v>5959028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IFERROR(__xludf.DUMMYFUNCTION("""COMPUTED_VALUE"""),119.91)</f>
        <v>119.91</v>
      </c>
      <c r="D289" s="2">
        <f>IFERROR(__xludf.DUMMYFUNCTION("""COMPUTED_VALUE"""),45713.66666666667)</f>
        <v>45713.66667</v>
      </c>
      <c r="E289" s="1">
        <f>IFERROR(__xludf.DUMMYFUNCTION("""COMPUTED_VALUE"""),119.91)</f>
        <v>119.91</v>
      </c>
      <c r="G289" s="2">
        <f>IFERROR(__xludf.DUMMYFUNCTION("""COMPUTED_VALUE"""),45713.66666666667)</f>
        <v>45713.66667</v>
      </c>
      <c r="H289" s="1">
        <f>IFERROR(__xludf.DUMMYFUNCTION("""COMPUTED_VALUE"""),115.74)</f>
        <v>115.74</v>
      </c>
      <c r="J289" s="2">
        <f>IFERROR(__xludf.DUMMYFUNCTION("""COMPUTED_VALUE"""),45713.66666666667)</f>
        <v>45713.66667</v>
      </c>
      <c r="K289" s="1">
        <f>IFERROR(__xludf.DUMMYFUNCTION("""COMPUTED_VALUE"""),117.41)</f>
        <v>117.41</v>
      </c>
      <c r="M289" s="2">
        <f>IFERROR(__xludf.DUMMYFUNCTION("""COMPUTED_VALUE"""),45713.66666666667)</f>
        <v>45713.66667</v>
      </c>
      <c r="N289" s="1">
        <f>IFERROR(__xludf.DUMMYFUNCTION("""COMPUTED_VALUE"""),3807495.0)</f>
        <v>3807495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IFERROR(__xludf.DUMMYFUNCTION("""COMPUTED_VALUE"""),118.4)</f>
        <v>118.4</v>
      </c>
      <c r="D290" s="2">
        <f>IFERROR(__xludf.DUMMYFUNCTION("""COMPUTED_VALUE"""),45714.66666666667)</f>
        <v>45714.66667</v>
      </c>
      <c r="E290" s="1">
        <f>IFERROR(__xludf.DUMMYFUNCTION("""COMPUTED_VALUE"""),118.92)</f>
        <v>118.92</v>
      </c>
      <c r="G290" s="2">
        <f>IFERROR(__xludf.DUMMYFUNCTION("""COMPUTED_VALUE"""),45714.66666666667)</f>
        <v>45714.66667</v>
      </c>
      <c r="H290" s="1">
        <f>IFERROR(__xludf.DUMMYFUNCTION("""COMPUTED_VALUE"""),114.46)</f>
        <v>114.46</v>
      </c>
      <c r="J290" s="2">
        <f>IFERROR(__xludf.DUMMYFUNCTION("""COMPUTED_VALUE"""),45714.66666666667)</f>
        <v>45714.66667</v>
      </c>
      <c r="K290" s="1">
        <f>IFERROR(__xludf.DUMMYFUNCTION("""COMPUTED_VALUE"""),115.02)</f>
        <v>115.02</v>
      </c>
      <c r="M290" s="2">
        <f>IFERROR(__xludf.DUMMYFUNCTION("""COMPUTED_VALUE"""),45714.66666666667)</f>
        <v>45714.66667</v>
      </c>
      <c r="N290" s="1">
        <f>IFERROR(__xludf.DUMMYFUNCTION("""COMPUTED_VALUE"""),4309357.0)</f>
        <v>4309357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IFERROR(__xludf.DUMMYFUNCTION("""COMPUTED_VALUE"""),115.4)</f>
        <v>115.4</v>
      </c>
      <c r="D291" s="2">
        <f>IFERROR(__xludf.DUMMYFUNCTION("""COMPUTED_VALUE"""),45715.66666666667)</f>
        <v>45715.66667</v>
      </c>
      <c r="E291" s="1">
        <f>IFERROR(__xludf.DUMMYFUNCTION("""COMPUTED_VALUE"""),116.92)</f>
        <v>116.92</v>
      </c>
      <c r="G291" s="2">
        <f>IFERROR(__xludf.DUMMYFUNCTION("""COMPUTED_VALUE"""),45715.66666666667)</f>
        <v>45715.66667</v>
      </c>
      <c r="H291" s="1">
        <f>IFERROR(__xludf.DUMMYFUNCTION("""COMPUTED_VALUE"""),113.89)</f>
        <v>113.89</v>
      </c>
      <c r="J291" s="2">
        <f>IFERROR(__xludf.DUMMYFUNCTION("""COMPUTED_VALUE"""),45715.66666666667)</f>
        <v>45715.66667</v>
      </c>
      <c r="K291" s="1">
        <f>IFERROR(__xludf.DUMMYFUNCTION("""COMPUTED_VALUE"""),114.2)</f>
        <v>114.2</v>
      </c>
      <c r="M291" s="2">
        <f>IFERROR(__xludf.DUMMYFUNCTION("""COMPUTED_VALUE"""),45715.66666666667)</f>
        <v>45715.66667</v>
      </c>
      <c r="N291" s="1">
        <f>IFERROR(__xludf.DUMMYFUNCTION("""COMPUTED_VALUE"""),3969804.0)</f>
        <v>3969804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IFERROR(__xludf.DUMMYFUNCTION("""COMPUTED_VALUE"""),112.84)</f>
        <v>112.84</v>
      </c>
      <c r="D292" s="2">
        <f>IFERROR(__xludf.DUMMYFUNCTION("""COMPUTED_VALUE"""),45716.66666666667)</f>
        <v>45716.66667</v>
      </c>
      <c r="E292" s="1">
        <f>IFERROR(__xludf.DUMMYFUNCTION("""COMPUTED_VALUE"""),113.96)</f>
        <v>113.96</v>
      </c>
      <c r="G292" s="2">
        <f>IFERROR(__xludf.DUMMYFUNCTION("""COMPUTED_VALUE"""),45716.66666666667)</f>
        <v>45716.66667</v>
      </c>
      <c r="H292" s="1">
        <f>IFERROR(__xludf.DUMMYFUNCTION("""COMPUTED_VALUE"""),111.26)</f>
        <v>111.26</v>
      </c>
      <c r="J292" s="2">
        <f>IFERROR(__xludf.DUMMYFUNCTION("""COMPUTED_VALUE"""),45716.66666666667)</f>
        <v>45716.66667</v>
      </c>
      <c r="K292" s="1">
        <f>IFERROR(__xludf.DUMMYFUNCTION("""COMPUTED_VALUE"""),113.59)</f>
        <v>113.59</v>
      </c>
      <c r="M292" s="2">
        <f>IFERROR(__xludf.DUMMYFUNCTION("""COMPUTED_VALUE"""),45716.66666666667)</f>
        <v>45716.66667</v>
      </c>
      <c r="N292" s="1">
        <f>IFERROR(__xludf.DUMMYFUNCTION("""COMPUTED_VALUE"""),4671433.0)</f>
        <v>4671433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IFERROR(__xludf.DUMMYFUNCTION("""COMPUTED_VALUE"""),113.59)</f>
        <v>113.59</v>
      </c>
      <c r="D293" s="2">
        <f>IFERROR(__xludf.DUMMYFUNCTION("""COMPUTED_VALUE"""),45719.66666666667)</f>
        <v>45719.66667</v>
      </c>
      <c r="E293" s="1">
        <f>IFERROR(__xludf.DUMMYFUNCTION("""COMPUTED_VALUE"""),117.86)</f>
        <v>117.86</v>
      </c>
      <c r="G293" s="2">
        <f>IFERROR(__xludf.DUMMYFUNCTION("""COMPUTED_VALUE"""),45719.66666666667)</f>
        <v>45719.66667</v>
      </c>
      <c r="H293" s="1">
        <f>IFERROR(__xludf.DUMMYFUNCTION("""COMPUTED_VALUE"""),106.96)</f>
        <v>106.96</v>
      </c>
      <c r="J293" s="2">
        <f>IFERROR(__xludf.DUMMYFUNCTION("""COMPUTED_VALUE"""),45719.66666666667)</f>
        <v>45719.66667</v>
      </c>
      <c r="K293" s="1">
        <f>IFERROR(__xludf.DUMMYFUNCTION("""COMPUTED_VALUE"""),107.03)</f>
        <v>107.03</v>
      </c>
      <c r="M293" s="2">
        <f>IFERROR(__xludf.DUMMYFUNCTION("""COMPUTED_VALUE"""),45719.66666666667)</f>
        <v>45719.66667</v>
      </c>
      <c r="N293" s="1">
        <f>IFERROR(__xludf.DUMMYFUNCTION("""COMPUTED_VALUE"""),4977378.0)</f>
        <v>4977378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IFERROR(__xludf.DUMMYFUNCTION("""COMPUTED_VALUE"""),106.52)</f>
        <v>106.52</v>
      </c>
      <c r="D294" s="2">
        <f>IFERROR(__xludf.DUMMYFUNCTION("""COMPUTED_VALUE"""),45720.66666666667)</f>
        <v>45720.66667</v>
      </c>
      <c r="E294" s="1">
        <f>IFERROR(__xludf.DUMMYFUNCTION("""COMPUTED_VALUE"""),108.84)</f>
        <v>108.84</v>
      </c>
      <c r="G294" s="2">
        <f>IFERROR(__xludf.DUMMYFUNCTION("""COMPUTED_VALUE"""),45720.66666666667)</f>
        <v>45720.66667</v>
      </c>
      <c r="H294" s="1">
        <f>IFERROR(__xludf.DUMMYFUNCTION("""COMPUTED_VALUE"""),103.0)</f>
        <v>103</v>
      </c>
      <c r="J294" s="2">
        <f>IFERROR(__xludf.DUMMYFUNCTION("""COMPUTED_VALUE"""),45720.66666666667)</f>
        <v>45720.66667</v>
      </c>
      <c r="K294" s="1">
        <f>IFERROR(__xludf.DUMMYFUNCTION("""COMPUTED_VALUE"""),106.41)</f>
        <v>106.41</v>
      </c>
      <c r="M294" s="2">
        <f>IFERROR(__xludf.DUMMYFUNCTION("""COMPUTED_VALUE"""),45720.66666666667)</f>
        <v>45720.66667</v>
      </c>
      <c r="N294" s="1">
        <f>IFERROR(__xludf.DUMMYFUNCTION("""COMPUTED_VALUE"""),5227547.0)</f>
        <v>5227547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IFERROR(__xludf.DUMMYFUNCTION("""COMPUTED_VALUE"""),110.96)</f>
        <v>110.96</v>
      </c>
      <c r="D295" s="2">
        <f>IFERROR(__xludf.DUMMYFUNCTION("""COMPUTED_VALUE"""),45721.66666666667)</f>
        <v>45721.66667</v>
      </c>
      <c r="E295" s="1">
        <f>IFERROR(__xludf.DUMMYFUNCTION("""COMPUTED_VALUE"""),111.64)</f>
        <v>111.64</v>
      </c>
      <c r="G295" s="2">
        <f>IFERROR(__xludf.DUMMYFUNCTION("""COMPUTED_VALUE"""),45721.66666666667)</f>
        <v>45721.66667</v>
      </c>
      <c r="H295" s="1">
        <f>IFERROR(__xludf.DUMMYFUNCTION("""COMPUTED_VALUE"""),108.02)</f>
        <v>108.02</v>
      </c>
      <c r="J295" s="2">
        <f>IFERROR(__xludf.DUMMYFUNCTION("""COMPUTED_VALUE"""),45721.66666666667)</f>
        <v>45721.66667</v>
      </c>
      <c r="K295" s="1">
        <f>IFERROR(__xludf.DUMMYFUNCTION("""COMPUTED_VALUE"""),110.62)</f>
        <v>110.62</v>
      </c>
      <c r="M295" s="2">
        <f>IFERROR(__xludf.DUMMYFUNCTION("""COMPUTED_VALUE"""),45721.66666666667)</f>
        <v>45721.66667</v>
      </c>
      <c r="N295" s="1">
        <f>IFERROR(__xludf.DUMMYFUNCTION("""COMPUTED_VALUE"""),4516583.0)</f>
        <v>4516583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IFERROR(__xludf.DUMMYFUNCTION("""COMPUTED_VALUE"""),110.68)</f>
        <v>110.68</v>
      </c>
      <c r="D296" s="2">
        <f>IFERROR(__xludf.DUMMYFUNCTION("""COMPUTED_VALUE"""),45722.66666666667)</f>
        <v>45722.66667</v>
      </c>
      <c r="E296" s="1">
        <f>IFERROR(__xludf.DUMMYFUNCTION("""COMPUTED_VALUE"""),115.6)</f>
        <v>115.6</v>
      </c>
      <c r="G296" s="2">
        <f>IFERROR(__xludf.DUMMYFUNCTION("""COMPUTED_VALUE"""),45722.66666666667)</f>
        <v>45722.66667</v>
      </c>
      <c r="H296" s="1">
        <f>IFERROR(__xludf.DUMMYFUNCTION("""COMPUTED_VALUE"""),110.27)</f>
        <v>110.27</v>
      </c>
      <c r="J296" s="2">
        <f>IFERROR(__xludf.DUMMYFUNCTION("""COMPUTED_VALUE"""),45722.66666666667)</f>
        <v>45722.66667</v>
      </c>
      <c r="K296" s="1">
        <f>IFERROR(__xludf.DUMMYFUNCTION("""COMPUTED_VALUE"""),112.15)</f>
        <v>112.15</v>
      </c>
      <c r="M296" s="2">
        <f>IFERROR(__xludf.DUMMYFUNCTION("""COMPUTED_VALUE"""),45722.66666666667)</f>
        <v>45722.66667</v>
      </c>
      <c r="N296" s="1">
        <f>IFERROR(__xludf.DUMMYFUNCTION("""COMPUTED_VALUE"""),5853567.0)</f>
        <v>5853567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IFERROR(__xludf.DUMMYFUNCTION("""COMPUTED_VALUE"""),110.62)</f>
        <v>110.62</v>
      </c>
      <c r="D297" s="2">
        <f>IFERROR(__xludf.DUMMYFUNCTION("""COMPUTED_VALUE"""),45723.66666666667)</f>
        <v>45723.66667</v>
      </c>
      <c r="E297" s="1">
        <f>IFERROR(__xludf.DUMMYFUNCTION("""COMPUTED_VALUE"""),114.03)</f>
        <v>114.03</v>
      </c>
      <c r="G297" s="2">
        <f>IFERROR(__xludf.DUMMYFUNCTION("""COMPUTED_VALUE"""),45723.66666666667)</f>
        <v>45723.66667</v>
      </c>
      <c r="H297" s="1">
        <f>IFERROR(__xludf.DUMMYFUNCTION("""COMPUTED_VALUE"""),108.75)</f>
        <v>108.75</v>
      </c>
      <c r="J297" s="2">
        <f>IFERROR(__xludf.DUMMYFUNCTION("""COMPUTED_VALUE"""),45723.66666666667)</f>
        <v>45723.66667</v>
      </c>
      <c r="K297" s="1">
        <f>IFERROR(__xludf.DUMMYFUNCTION("""COMPUTED_VALUE"""),112.19)</f>
        <v>112.19</v>
      </c>
      <c r="M297" s="2">
        <f>IFERROR(__xludf.DUMMYFUNCTION("""COMPUTED_VALUE"""),45723.66666666667)</f>
        <v>45723.66667</v>
      </c>
      <c r="N297" s="1">
        <f>IFERROR(__xludf.DUMMYFUNCTION("""COMPUTED_VALUE"""),4177840.0)</f>
        <v>4177840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IFERROR(__xludf.DUMMYFUNCTION("""COMPUTED_VALUE"""),110.21)</f>
        <v>110.21</v>
      </c>
      <c r="D298" s="2">
        <f>IFERROR(__xludf.DUMMYFUNCTION("""COMPUTED_VALUE"""),45726.66666666667)</f>
        <v>45726.66667</v>
      </c>
      <c r="E298" s="1">
        <f>IFERROR(__xludf.DUMMYFUNCTION("""COMPUTED_VALUE"""),111.2)</f>
        <v>111.2</v>
      </c>
      <c r="G298" s="2">
        <f>IFERROR(__xludf.DUMMYFUNCTION("""COMPUTED_VALUE"""),45726.66666666667)</f>
        <v>45726.66667</v>
      </c>
      <c r="H298" s="1">
        <f>IFERROR(__xludf.DUMMYFUNCTION("""COMPUTED_VALUE"""),104.64)</f>
        <v>104.64</v>
      </c>
      <c r="J298" s="2">
        <f>IFERROR(__xludf.DUMMYFUNCTION("""COMPUTED_VALUE"""),45726.66666666667)</f>
        <v>45726.66667</v>
      </c>
      <c r="K298" s="1">
        <f>IFERROR(__xludf.DUMMYFUNCTION("""COMPUTED_VALUE"""),105.83)</f>
        <v>105.83</v>
      </c>
      <c r="M298" s="2">
        <f>IFERROR(__xludf.DUMMYFUNCTION("""COMPUTED_VALUE"""),45726.66666666667)</f>
        <v>45726.66667</v>
      </c>
      <c r="N298" s="1">
        <f>IFERROR(__xludf.DUMMYFUNCTION("""COMPUTED_VALUE"""),5759899.0)</f>
        <v>5759899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IFERROR(__xludf.DUMMYFUNCTION("""COMPUTED_VALUE"""),105.83)</f>
        <v>105.83</v>
      </c>
      <c r="D299" s="2">
        <f>IFERROR(__xludf.DUMMYFUNCTION("""COMPUTED_VALUE"""),45727.66666666667)</f>
        <v>45727.66667</v>
      </c>
      <c r="E299" s="1">
        <f>IFERROR(__xludf.DUMMYFUNCTION("""COMPUTED_VALUE"""),110.67)</f>
        <v>110.67</v>
      </c>
      <c r="G299" s="2">
        <f>IFERROR(__xludf.DUMMYFUNCTION("""COMPUTED_VALUE"""),45727.66666666667)</f>
        <v>45727.66667</v>
      </c>
      <c r="H299" s="1">
        <f>IFERROR(__xludf.DUMMYFUNCTION("""COMPUTED_VALUE"""),105.83)</f>
        <v>105.83</v>
      </c>
      <c r="J299" s="2">
        <f>IFERROR(__xludf.DUMMYFUNCTION("""COMPUTED_VALUE"""),45727.66666666667)</f>
        <v>45727.66667</v>
      </c>
      <c r="K299" s="1">
        <f>IFERROR(__xludf.DUMMYFUNCTION("""COMPUTED_VALUE"""),109.18)</f>
        <v>109.18</v>
      </c>
      <c r="M299" s="2">
        <f>IFERROR(__xludf.DUMMYFUNCTION("""COMPUTED_VALUE"""),45727.66666666667)</f>
        <v>45727.66667</v>
      </c>
      <c r="N299" s="1">
        <f>IFERROR(__xludf.DUMMYFUNCTION("""COMPUTED_VALUE"""),7048872.0)</f>
        <v>7048872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IFERROR(__xludf.DUMMYFUNCTION("""COMPUTED_VALUE"""),110.55)</f>
        <v>110.55</v>
      </c>
      <c r="D300" s="2">
        <f>IFERROR(__xludf.DUMMYFUNCTION("""COMPUTED_VALUE"""),45728.66666666667)</f>
        <v>45728.66667</v>
      </c>
      <c r="E300" s="1">
        <f>IFERROR(__xludf.DUMMYFUNCTION("""COMPUTED_VALUE"""),115.06)</f>
        <v>115.06</v>
      </c>
      <c r="G300" s="2">
        <f>IFERROR(__xludf.DUMMYFUNCTION("""COMPUTED_VALUE"""),45728.66666666667)</f>
        <v>45728.66667</v>
      </c>
      <c r="H300" s="1">
        <f>IFERROR(__xludf.DUMMYFUNCTION("""COMPUTED_VALUE"""),109.8)</f>
        <v>109.8</v>
      </c>
      <c r="J300" s="2">
        <f>IFERROR(__xludf.DUMMYFUNCTION("""COMPUTED_VALUE"""),45728.66666666667)</f>
        <v>45728.66667</v>
      </c>
      <c r="K300" s="1">
        <f>IFERROR(__xludf.DUMMYFUNCTION("""COMPUTED_VALUE"""),113.59)</f>
        <v>113.59</v>
      </c>
      <c r="M300" s="2">
        <f>IFERROR(__xludf.DUMMYFUNCTION("""COMPUTED_VALUE"""),45728.66666666667)</f>
        <v>45728.66667</v>
      </c>
      <c r="N300" s="1">
        <f>IFERROR(__xludf.DUMMYFUNCTION("""COMPUTED_VALUE"""),4768346.0)</f>
        <v>4768346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IFERROR(__xludf.DUMMYFUNCTION("""COMPUTED_VALUE"""),112.26)</f>
        <v>112.26</v>
      </c>
      <c r="D301" s="2">
        <f>IFERROR(__xludf.DUMMYFUNCTION("""COMPUTED_VALUE"""),45729.66666666667)</f>
        <v>45729.66667</v>
      </c>
      <c r="E301" s="1">
        <f>IFERROR(__xludf.DUMMYFUNCTION("""COMPUTED_VALUE"""),116.49)</f>
        <v>116.49</v>
      </c>
      <c r="G301" s="2">
        <f>IFERROR(__xludf.DUMMYFUNCTION("""COMPUTED_VALUE"""),45729.66666666667)</f>
        <v>45729.66667</v>
      </c>
      <c r="H301" s="1">
        <f>IFERROR(__xludf.DUMMYFUNCTION("""COMPUTED_VALUE"""),109.21)</f>
        <v>109.21</v>
      </c>
      <c r="J301" s="2">
        <f>IFERROR(__xludf.DUMMYFUNCTION("""COMPUTED_VALUE"""),45729.66666666667)</f>
        <v>45729.66667</v>
      </c>
      <c r="K301" s="1">
        <f>IFERROR(__xludf.DUMMYFUNCTION("""COMPUTED_VALUE"""),110.38)</f>
        <v>110.38</v>
      </c>
      <c r="M301" s="2">
        <f>IFERROR(__xludf.DUMMYFUNCTION("""COMPUTED_VALUE"""),45729.66666666667)</f>
        <v>45729.66667</v>
      </c>
      <c r="N301" s="1">
        <f>IFERROR(__xludf.DUMMYFUNCTION("""COMPUTED_VALUE"""),5493404.0)</f>
        <v>5493404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IFERROR(__xludf.DUMMYFUNCTION("""COMPUTED_VALUE"""),112.66)</f>
        <v>112.66</v>
      </c>
      <c r="D302" s="2">
        <f>IFERROR(__xludf.DUMMYFUNCTION("""COMPUTED_VALUE"""),45730.66666666667)</f>
        <v>45730.66667</v>
      </c>
      <c r="E302" s="1">
        <f>IFERROR(__xludf.DUMMYFUNCTION("""COMPUTED_VALUE"""),114.8)</f>
        <v>114.8</v>
      </c>
      <c r="G302" s="2">
        <f>IFERROR(__xludf.DUMMYFUNCTION("""COMPUTED_VALUE"""),45730.66666666667)</f>
        <v>45730.66667</v>
      </c>
      <c r="H302" s="1">
        <f>IFERROR(__xludf.DUMMYFUNCTION("""COMPUTED_VALUE"""),111.37)</f>
        <v>111.37</v>
      </c>
      <c r="J302" s="2">
        <f>IFERROR(__xludf.DUMMYFUNCTION("""COMPUTED_VALUE"""),45730.66666666667)</f>
        <v>45730.66667</v>
      </c>
      <c r="K302" s="1">
        <f>IFERROR(__xludf.DUMMYFUNCTION("""COMPUTED_VALUE"""),114.54)</f>
        <v>114.54</v>
      </c>
      <c r="M302" s="2">
        <f>IFERROR(__xludf.DUMMYFUNCTION("""COMPUTED_VALUE"""),45730.66666666667)</f>
        <v>45730.66667</v>
      </c>
      <c r="N302" s="1">
        <f>IFERROR(__xludf.DUMMYFUNCTION("""COMPUTED_VALUE"""),3837052.0)</f>
        <v>3837052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IFERROR(__xludf.DUMMYFUNCTION("""COMPUTED_VALUE"""),115.06)</f>
        <v>115.06</v>
      </c>
      <c r="D303" s="2">
        <f>IFERROR(__xludf.DUMMYFUNCTION("""COMPUTED_VALUE"""),45733.66666666667)</f>
        <v>45733.66667</v>
      </c>
      <c r="E303" s="1">
        <f>IFERROR(__xludf.DUMMYFUNCTION("""COMPUTED_VALUE"""),119.98)</f>
        <v>119.98</v>
      </c>
      <c r="G303" s="2">
        <f>IFERROR(__xludf.DUMMYFUNCTION("""COMPUTED_VALUE"""),45733.66666666667)</f>
        <v>45733.66667</v>
      </c>
      <c r="H303" s="1">
        <f>IFERROR(__xludf.DUMMYFUNCTION("""COMPUTED_VALUE"""),115.06)</f>
        <v>115.06</v>
      </c>
      <c r="J303" s="2">
        <f>IFERROR(__xludf.DUMMYFUNCTION("""COMPUTED_VALUE"""),45733.66666666667)</f>
        <v>45733.66667</v>
      </c>
      <c r="K303" s="1">
        <f>IFERROR(__xludf.DUMMYFUNCTION("""COMPUTED_VALUE"""),118.85)</f>
        <v>118.85</v>
      </c>
      <c r="M303" s="2">
        <f>IFERROR(__xludf.DUMMYFUNCTION("""COMPUTED_VALUE"""),45733.66666666667)</f>
        <v>45733.66667</v>
      </c>
      <c r="N303" s="1">
        <f>IFERROR(__xludf.DUMMYFUNCTION("""COMPUTED_VALUE"""),5837122.0)</f>
        <v>5837122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IFERROR(__xludf.DUMMYFUNCTION("""COMPUTED_VALUE"""),117.79)</f>
        <v>117.79</v>
      </c>
      <c r="D304" s="2">
        <f>IFERROR(__xludf.DUMMYFUNCTION("""COMPUTED_VALUE"""),45734.66666666667)</f>
        <v>45734.66667</v>
      </c>
      <c r="E304" s="1">
        <f>IFERROR(__xludf.DUMMYFUNCTION("""COMPUTED_VALUE"""),118.37)</f>
        <v>118.37</v>
      </c>
      <c r="G304" s="2">
        <f>IFERROR(__xludf.DUMMYFUNCTION("""COMPUTED_VALUE"""),45734.66666666667)</f>
        <v>45734.66667</v>
      </c>
      <c r="H304" s="1">
        <f>IFERROR(__xludf.DUMMYFUNCTION("""COMPUTED_VALUE"""),112.7)</f>
        <v>112.7</v>
      </c>
      <c r="J304" s="2">
        <f>IFERROR(__xludf.DUMMYFUNCTION("""COMPUTED_VALUE"""),45734.66666666667)</f>
        <v>45734.66667</v>
      </c>
      <c r="K304" s="1">
        <f>IFERROR(__xludf.DUMMYFUNCTION("""COMPUTED_VALUE"""),116.05)</f>
        <v>116.05</v>
      </c>
      <c r="M304" s="2">
        <f>IFERROR(__xludf.DUMMYFUNCTION("""COMPUTED_VALUE"""),45734.66666666667)</f>
        <v>45734.66667</v>
      </c>
      <c r="N304" s="1">
        <f>IFERROR(__xludf.DUMMYFUNCTION("""COMPUTED_VALUE"""),5353492.0)</f>
        <v>5353492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IFERROR(__xludf.DUMMYFUNCTION("""COMPUTED_VALUE"""),117.86)</f>
        <v>117.86</v>
      </c>
      <c r="D305" s="2">
        <f>IFERROR(__xludf.DUMMYFUNCTION("""COMPUTED_VALUE"""),45735.66666666667)</f>
        <v>45735.66667</v>
      </c>
      <c r="E305" s="1">
        <f>IFERROR(__xludf.DUMMYFUNCTION("""COMPUTED_VALUE"""),122.19)</f>
        <v>122.19</v>
      </c>
      <c r="G305" s="2">
        <f>IFERROR(__xludf.DUMMYFUNCTION("""COMPUTED_VALUE"""),45735.66666666667)</f>
        <v>45735.66667</v>
      </c>
      <c r="H305" s="1">
        <f>IFERROR(__xludf.DUMMYFUNCTION("""COMPUTED_VALUE"""),116.73)</f>
        <v>116.73</v>
      </c>
      <c r="J305" s="2">
        <f>IFERROR(__xludf.DUMMYFUNCTION("""COMPUTED_VALUE"""),45735.66666666667)</f>
        <v>45735.66667</v>
      </c>
      <c r="K305" s="1">
        <f>IFERROR(__xludf.DUMMYFUNCTION("""COMPUTED_VALUE"""),120.62)</f>
        <v>120.62</v>
      </c>
      <c r="M305" s="2">
        <f>IFERROR(__xludf.DUMMYFUNCTION("""COMPUTED_VALUE"""),45735.66666666667)</f>
        <v>45735.66667</v>
      </c>
      <c r="N305" s="1">
        <f>IFERROR(__xludf.DUMMYFUNCTION("""COMPUTED_VALUE"""),4502650.0)</f>
        <v>4502650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IFERROR(__xludf.DUMMYFUNCTION("""COMPUTED_VALUE"""),120.62)</f>
        <v>120.62</v>
      </c>
      <c r="D306" s="2">
        <f>IFERROR(__xludf.DUMMYFUNCTION("""COMPUTED_VALUE"""),45736.66666666667)</f>
        <v>45736.66667</v>
      </c>
      <c r="E306" s="1">
        <f>IFERROR(__xludf.DUMMYFUNCTION("""COMPUTED_VALUE"""),121.17)</f>
        <v>121.17</v>
      </c>
      <c r="G306" s="2">
        <f>IFERROR(__xludf.DUMMYFUNCTION("""COMPUTED_VALUE"""),45736.66666666667)</f>
        <v>45736.66667</v>
      </c>
      <c r="H306" s="1">
        <f>IFERROR(__xludf.DUMMYFUNCTION("""COMPUTED_VALUE"""),117.41)</f>
        <v>117.41</v>
      </c>
      <c r="J306" s="2">
        <f>IFERROR(__xludf.DUMMYFUNCTION("""COMPUTED_VALUE"""),45736.66666666667)</f>
        <v>45736.66667</v>
      </c>
      <c r="K306" s="1">
        <f>IFERROR(__xludf.DUMMYFUNCTION("""COMPUTED_VALUE"""),119.02)</f>
        <v>119.02</v>
      </c>
      <c r="M306" s="2">
        <f>IFERROR(__xludf.DUMMYFUNCTION("""COMPUTED_VALUE"""),45736.66666666667)</f>
        <v>45736.66667</v>
      </c>
      <c r="N306" s="1">
        <f>IFERROR(__xludf.DUMMYFUNCTION("""COMPUTED_VALUE"""),3099789.0)</f>
        <v>3099789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IFERROR(__xludf.DUMMYFUNCTION("""COMPUTED_VALUE"""),119.02)</f>
        <v>119.02</v>
      </c>
      <c r="D307" s="2">
        <f>IFERROR(__xludf.DUMMYFUNCTION("""COMPUTED_VALUE"""),45737.66666666667)</f>
        <v>45737.66667</v>
      </c>
      <c r="E307" s="1">
        <f>IFERROR(__xludf.DUMMYFUNCTION("""COMPUTED_VALUE"""),119.02)</f>
        <v>119.02</v>
      </c>
      <c r="G307" s="2">
        <f>IFERROR(__xludf.DUMMYFUNCTION("""COMPUTED_VALUE"""),45737.66666666667)</f>
        <v>45737.66667</v>
      </c>
      <c r="H307" s="1">
        <f>IFERROR(__xludf.DUMMYFUNCTION("""COMPUTED_VALUE"""),114.37)</f>
        <v>114.37</v>
      </c>
      <c r="J307" s="2">
        <f>IFERROR(__xludf.DUMMYFUNCTION("""COMPUTED_VALUE"""),45737.66666666667)</f>
        <v>45737.66667</v>
      </c>
      <c r="K307" s="1">
        <f>IFERROR(__xludf.DUMMYFUNCTION("""COMPUTED_VALUE"""),115.98)</f>
        <v>115.98</v>
      </c>
      <c r="M307" s="2">
        <f>IFERROR(__xludf.DUMMYFUNCTION("""COMPUTED_VALUE"""),45737.66666666667)</f>
        <v>45737.66667</v>
      </c>
      <c r="N307" s="1">
        <f>IFERROR(__xludf.DUMMYFUNCTION("""COMPUTED_VALUE"""),4717595.0)</f>
        <v>4717595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IFERROR(__xludf.DUMMYFUNCTION("""COMPUTED_VALUE"""),118.3)</f>
        <v>118.3</v>
      </c>
      <c r="D308" s="2">
        <f>IFERROR(__xludf.DUMMYFUNCTION("""COMPUTED_VALUE"""),45740.66666666667)</f>
        <v>45740.66667</v>
      </c>
      <c r="E308" s="1">
        <f>IFERROR(__xludf.DUMMYFUNCTION("""COMPUTED_VALUE"""),118.3)</f>
        <v>118.3</v>
      </c>
      <c r="G308" s="2">
        <f>IFERROR(__xludf.DUMMYFUNCTION("""COMPUTED_VALUE"""),45740.66666666667)</f>
        <v>45740.66667</v>
      </c>
      <c r="H308" s="1">
        <f>IFERROR(__xludf.DUMMYFUNCTION("""COMPUTED_VALUE"""),113.85)</f>
        <v>113.85</v>
      </c>
      <c r="J308" s="2">
        <f>IFERROR(__xludf.DUMMYFUNCTION("""COMPUTED_VALUE"""),45740.66666666667)</f>
        <v>45740.66667</v>
      </c>
      <c r="K308" s="1">
        <f>IFERROR(__xludf.DUMMYFUNCTION("""COMPUTED_VALUE"""),114.34)</f>
        <v>114.34</v>
      </c>
      <c r="M308" s="2">
        <f>IFERROR(__xludf.DUMMYFUNCTION("""COMPUTED_VALUE"""),45740.66666666667)</f>
        <v>45740.66667</v>
      </c>
      <c r="N308" s="1">
        <f>IFERROR(__xludf.DUMMYFUNCTION("""COMPUTED_VALUE"""),4796580.0)</f>
        <v>4796580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IFERROR(__xludf.DUMMYFUNCTION("""COMPUTED_VALUE"""),115.19)</f>
        <v>115.19</v>
      </c>
      <c r="D309" s="2">
        <f>IFERROR(__xludf.DUMMYFUNCTION("""COMPUTED_VALUE"""),45741.66666666667)</f>
        <v>45741.66667</v>
      </c>
      <c r="E309" s="1">
        <f>IFERROR(__xludf.DUMMYFUNCTION("""COMPUTED_VALUE"""),117.93)</f>
        <v>117.93</v>
      </c>
      <c r="G309" s="2">
        <f>IFERROR(__xludf.DUMMYFUNCTION("""COMPUTED_VALUE"""),45741.66666666667)</f>
        <v>45741.66667</v>
      </c>
      <c r="H309" s="1">
        <f>IFERROR(__xludf.DUMMYFUNCTION("""COMPUTED_VALUE"""),114.83)</f>
        <v>114.83</v>
      </c>
      <c r="J309" s="2">
        <f>IFERROR(__xludf.DUMMYFUNCTION("""COMPUTED_VALUE"""),45741.66666666667)</f>
        <v>45741.66667</v>
      </c>
      <c r="K309" s="1">
        <f>IFERROR(__xludf.DUMMYFUNCTION("""COMPUTED_VALUE"""),115.16)</f>
        <v>115.16</v>
      </c>
      <c r="M309" s="2">
        <f>IFERROR(__xludf.DUMMYFUNCTION("""COMPUTED_VALUE"""),45741.66666666667)</f>
        <v>45741.66667</v>
      </c>
      <c r="N309" s="1">
        <f>IFERROR(__xludf.DUMMYFUNCTION("""COMPUTED_VALUE"""),3644494.0)</f>
        <v>3644494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IFERROR(__xludf.DUMMYFUNCTION("""COMPUTED_VALUE"""),116.46)</f>
        <v>116.46</v>
      </c>
      <c r="D310" s="2">
        <f>IFERROR(__xludf.DUMMYFUNCTION("""COMPUTED_VALUE"""),45742.66666666667)</f>
        <v>45742.66667</v>
      </c>
      <c r="E310" s="1">
        <f>IFERROR(__xludf.DUMMYFUNCTION("""COMPUTED_VALUE"""),117.65)</f>
        <v>117.65</v>
      </c>
      <c r="G310" s="2">
        <f>IFERROR(__xludf.DUMMYFUNCTION("""COMPUTED_VALUE"""),45742.66666666667)</f>
        <v>45742.66667</v>
      </c>
      <c r="H310" s="1">
        <f>IFERROR(__xludf.DUMMYFUNCTION("""COMPUTED_VALUE"""),112.94)</f>
        <v>112.94</v>
      </c>
      <c r="J310" s="2">
        <f>IFERROR(__xludf.DUMMYFUNCTION("""COMPUTED_VALUE"""),45742.66666666667)</f>
        <v>45742.66667</v>
      </c>
      <c r="K310" s="1">
        <f>IFERROR(__xludf.DUMMYFUNCTION("""COMPUTED_VALUE"""),113.89)</f>
        <v>113.89</v>
      </c>
      <c r="M310" s="2">
        <f>IFERROR(__xludf.DUMMYFUNCTION("""COMPUTED_VALUE"""),45742.66666666667)</f>
        <v>45742.66667</v>
      </c>
      <c r="N310" s="1">
        <f>IFERROR(__xludf.DUMMYFUNCTION("""COMPUTED_VALUE"""),3331576.0)</f>
        <v>3331576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IFERROR(__xludf.DUMMYFUNCTION("""COMPUTED_VALUE"""),110.41)</f>
        <v>110.41</v>
      </c>
      <c r="D311" s="2">
        <f>IFERROR(__xludf.DUMMYFUNCTION("""COMPUTED_VALUE"""),45743.66666666667)</f>
        <v>45743.66667</v>
      </c>
      <c r="E311" s="1">
        <f>IFERROR(__xludf.DUMMYFUNCTION("""COMPUTED_VALUE"""),112.17)</f>
        <v>112.17</v>
      </c>
      <c r="G311" s="2">
        <f>IFERROR(__xludf.DUMMYFUNCTION("""COMPUTED_VALUE"""),45743.66666666667)</f>
        <v>45743.66667</v>
      </c>
      <c r="H311" s="1">
        <f>IFERROR(__xludf.DUMMYFUNCTION("""COMPUTED_VALUE"""),108.77)</f>
        <v>108.77</v>
      </c>
      <c r="J311" s="2">
        <f>IFERROR(__xludf.DUMMYFUNCTION("""COMPUTED_VALUE"""),45743.66666666667)</f>
        <v>45743.66667</v>
      </c>
      <c r="K311" s="1">
        <f>IFERROR(__xludf.DUMMYFUNCTION("""COMPUTED_VALUE"""),109.25)</f>
        <v>109.25</v>
      </c>
      <c r="M311" s="2">
        <f>IFERROR(__xludf.DUMMYFUNCTION("""COMPUTED_VALUE"""),45743.66666666667)</f>
        <v>45743.66667</v>
      </c>
      <c r="N311" s="1">
        <f>IFERROR(__xludf.DUMMYFUNCTION("""COMPUTED_VALUE"""),6048980.0)</f>
        <v>6048980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IFERROR(__xludf.DUMMYFUNCTION("""COMPUTED_VALUE"""),109.25)</f>
        <v>109.25</v>
      </c>
      <c r="D312" s="2">
        <f>IFERROR(__xludf.DUMMYFUNCTION("""COMPUTED_VALUE"""),45744.66666666667)</f>
        <v>45744.66667</v>
      </c>
      <c r="E312" s="1">
        <f>IFERROR(__xludf.DUMMYFUNCTION("""COMPUTED_VALUE"""),109.91)</f>
        <v>109.91</v>
      </c>
      <c r="G312" s="2">
        <f>IFERROR(__xludf.DUMMYFUNCTION("""COMPUTED_VALUE"""),45744.66666666667)</f>
        <v>45744.66667</v>
      </c>
      <c r="H312" s="1">
        <f>IFERROR(__xludf.DUMMYFUNCTION("""COMPUTED_VALUE"""),104.26)</f>
        <v>104.26</v>
      </c>
      <c r="J312" s="2">
        <f>IFERROR(__xludf.DUMMYFUNCTION("""COMPUTED_VALUE"""),45744.66666666667)</f>
        <v>45744.66667</v>
      </c>
      <c r="K312" s="1">
        <f>IFERROR(__xludf.DUMMYFUNCTION("""COMPUTED_VALUE"""),104.74)</f>
        <v>104.74</v>
      </c>
      <c r="M312" s="2">
        <f>IFERROR(__xludf.DUMMYFUNCTION("""COMPUTED_VALUE"""),45744.66666666667)</f>
        <v>45744.66667</v>
      </c>
      <c r="N312" s="1">
        <f>IFERROR(__xludf.DUMMYFUNCTION("""COMPUTED_VALUE"""),6438919.0)</f>
        <v>6438919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IFERROR(__xludf.DUMMYFUNCTION("""COMPUTED_VALUE"""),101.5)</f>
        <v>101.5</v>
      </c>
      <c r="D313" s="2">
        <f>IFERROR(__xludf.DUMMYFUNCTION("""COMPUTED_VALUE"""),45747.66666666667)</f>
        <v>45747.66667</v>
      </c>
      <c r="E313" s="1">
        <f>IFERROR(__xludf.DUMMYFUNCTION("""COMPUTED_VALUE"""),104.6)</f>
        <v>104.6</v>
      </c>
      <c r="G313" s="2">
        <f>IFERROR(__xludf.DUMMYFUNCTION("""COMPUTED_VALUE"""),45747.66666666667)</f>
        <v>45747.66667</v>
      </c>
      <c r="H313" s="1">
        <f>IFERROR(__xludf.DUMMYFUNCTION("""COMPUTED_VALUE"""),98.39)</f>
        <v>98.39</v>
      </c>
      <c r="J313" s="2">
        <f>IFERROR(__xludf.DUMMYFUNCTION("""COMPUTED_VALUE"""),45747.66666666667)</f>
        <v>45747.66667</v>
      </c>
      <c r="K313" s="1">
        <f>IFERROR(__xludf.DUMMYFUNCTION("""COMPUTED_VALUE"""),104.19)</f>
        <v>104.19</v>
      </c>
      <c r="M313" s="2">
        <f>IFERROR(__xludf.DUMMYFUNCTION("""COMPUTED_VALUE"""),45747.66666666667)</f>
        <v>45747.66667</v>
      </c>
      <c r="N313" s="1">
        <f>IFERROR(__xludf.DUMMYFUNCTION("""COMPUTED_VALUE"""),4982125.0)</f>
        <v>4982125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IFERROR(__xludf.DUMMYFUNCTION("""COMPUTED_VALUE"""),103.51)</f>
        <v>103.51</v>
      </c>
      <c r="D314" s="2">
        <f>IFERROR(__xludf.DUMMYFUNCTION("""COMPUTED_VALUE"""),45748.66666666667)</f>
        <v>45748.66667</v>
      </c>
      <c r="E314" s="1">
        <f>IFERROR(__xludf.DUMMYFUNCTION("""COMPUTED_VALUE"""),104.31)</f>
        <v>104.31</v>
      </c>
      <c r="G314" s="2">
        <f>IFERROR(__xludf.DUMMYFUNCTION("""COMPUTED_VALUE"""),45748.66666666667)</f>
        <v>45748.66667</v>
      </c>
      <c r="H314" s="1">
        <f>IFERROR(__xludf.DUMMYFUNCTION("""COMPUTED_VALUE"""),100.47)</f>
        <v>100.47</v>
      </c>
      <c r="J314" s="2">
        <f>IFERROR(__xludf.DUMMYFUNCTION("""COMPUTED_VALUE"""),45748.66666666667)</f>
        <v>45748.66667</v>
      </c>
      <c r="K314" s="1">
        <f>IFERROR(__xludf.DUMMYFUNCTION("""COMPUTED_VALUE"""),102.96)</f>
        <v>102.96</v>
      </c>
      <c r="M314" s="2">
        <f>IFERROR(__xludf.DUMMYFUNCTION("""COMPUTED_VALUE"""),45748.66666666667)</f>
        <v>45748.66667</v>
      </c>
      <c r="N314" s="1">
        <f>IFERROR(__xludf.DUMMYFUNCTION("""COMPUTED_VALUE"""),4265988.0)</f>
        <v>4265988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IFERROR(__xludf.DUMMYFUNCTION("""COMPUTED_VALUE"""),101.73)</f>
        <v>101.73</v>
      </c>
      <c r="D315" s="2">
        <f>IFERROR(__xludf.DUMMYFUNCTION("""COMPUTED_VALUE"""),45749.66666666667)</f>
        <v>45749.66667</v>
      </c>
      <c r="E315" s="1">
        <f>IFERROR(__xludf.DUMMYFUNCTION("""COMPUTED_VALUE"""),106.21)</f>
        <v>106.21</v>
      </c>
      <c r="G315" s="2">
        <f>IFERROR(__xludf.DUMMYFUNCTION("""COMPUTED_VALUE"""),45749.66666666667)</f>
        <v>45749.66667</v>
      </c>
      <c r="H315" s="1">
        <f>IFERROR(__xludf.DUMMYFUNCTION("""COMPUTED_VALUE"""),100.73)</f>
        <v>100.73</v>
      </c>
      <c r="J315" s="2">
        <f>IFERROR(__xludf.DUMMYFUNCTION("""COMPUTED_VALUE"""),45749.66666666667)</f>
        <v>45749.66667</v>
      </c>
      <c r="K315" s="1">
        <f>IFERROR(__xludf.DUMMYFUNCTION("""COMPUTED_VALUE"""),105.35)</f>
        <v>105.35</v>
      </c>
      <c r="M315" s="2">
        <f>IFERROR(__xludf.DUMMYFUNCTION("""COMPUTED_VALUE"""),45749.66666666667)</f>
        <v>45749.66667</v>
      </c>
      <c r="N315" s="1">
        <f>IFERROR(__xludf.DUMMYFUNCTION("""COMPUTED_VALUE"""),6265105.0)</f>
        <v>6265105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IFERROR(__xludf.DUMMYFUNCTION("""COMPUTED_VALUE"""),105.35)</f>
        <v>105.35</v>
      </c>
      <c r="D316" s="2">
        <f>IFERROR(__xludf.DUMMYFUNCTION("""COMPUTED_VALUE"""),45750.66666666667)</f>
        <v>45750.66667</v>
      </c>
      <c r="E316" s="1">
        <f>IFERROR(__xludf.DUMMYFUNCTION("""COMPUTED_VALUE"""),105.35)</f>
        <v>105.35</v>
      </c>
      <c r="G316" s="2">
        <f>IFERROR(__xludf.DUMMYFUNCTION("""COMPUTED_VALUE"""),45750.66666666667)</f>
        <v>45750.66667</v>
      </c>
      <c r="H316" s="1">
        <f>IFERROR(__xludf.DUMMYFUNCTION("""COMPUTED_VALUE"""),92.66)</f>
        <v>92.66</v>
      </c>
      <c r="J316" s="2">
        <f>IFERROR(__xludf.DUMMYFUNCTION("""COMPUTED_VALUE"""),45750.66666666667)</f>
        <v>45750.66667</v>
      </c>
      <c r="K316" s="1">
        <f>IFERROR(__xludf.DUMMYFUNCTION("""COMPUTED_VALUE"""),93.36)</f>
        <v>93.36</v>
      </c>
      <c r="M316" s="2">
        <f>IFERROR(__xludf.DUMMYFUNCTION("""COMPUTED_VALUE"""),45750.66666666667)</f>
        <v>45750.66667</v>
      </c>
      <c r="N316" s="1">
        <f>IFERROR(__xludf.DUMMYFUNCTION("""COMPUTED_VALUE"""),9020201.0)</f>
        <v>9020201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IFERROR(__xludf.DUMMYFUNCTION("""COMPUTED_VALUE"""),90.22)</f>
        <v>90.22</v>
      </c>
      <c r="D317" s="2">
        <f>IFERROR(__xludf.DUMMYFUNCTION("""COMPUTED_VALUE"""),45751.66666666667)</f>
        <v>45751.66667</v>
      </c>
      <c r="E317" s="1">
        <f>IFERROR(__xludf.DUMMYFUNCTION("""COMPUTED_VALUE"""),90.66)</f>
        <v>90.66</v>
      </c>
      <c r="G317" s="2">
        <f>IFERROR(__xludf.DUMMYFUNCTION("""COMPUTED_VALUE"""),45751.66666666667)</f>
        <v>45751.66667</v>
      </c>
      <c r="H317" s="1">
        <f>IFERROR(__xludf.DUMMYFUNCTION("""COMPUTED_VALUE"""),80.69)</f>
        <v>80.69</v>
      </c>
      <c r="J317" s="2">
        <f>IFERROR(__xludf.DUMMYFUNCTION("""COMPUTED_VALUE"""),45751.66666666667)</f>
        <v>45751.66667</v>
      </c>
      <c r="K317" s="1">
        <f>IFERROR(__xludf.DUMMYFUNCTION("""COMPUTED_VALUE"""),84.75)</f>
        <v>84.75</v>
      </c>
      <c r="M317" s="2">
        <f>IFERROR(__xludf.DUMMYFUNCTION("""COMPUTED_VALUE"""),45751.66666666667)</f>
        <v>45751.66667</v>
      </c>
      <c r="N317" s="1">
        <f>IFERROR(__xludf.DUMMYFUNCTION("""COMPUTED_VALUE"""),1.3133135E7)</f>
        <v>13133135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IFERROR(__xludf.DUMMYFUNCTION("""COMPUTED_VALUE"""),81.65)</f>
        <v>81.65</v>
      </c>
      <c r="D318" s="2">
        <f>IFERROR(__xludf.DUMMYFUNCTION("""COMPUTED_VALUE"""),45754.66666666667)</f>
        <v>45754.66667</v>
      </c>
      <c r="E318" s="1">
        <f>IFERROR(__xludf.DUMMYFUNCTION("""COMPUTED_VALUE"""),89.64)</f>
        <v>89.64</v>
      </c>
      <c r="G318" s="2">
        <f>IFERROR(__xludf.DUMMYFUNCTION("""COMPUTED_VALUE"""),45754.66666666667)</f>
        <v>45754.66667</v>
      </c>
      <c r="H318" s="1">
        <f>IFERROR(__xludf.DUMMYFUNCTION("""COMPUTED_VALUE"""),78.81)</f>
        <v>78.81</v>
      </c>
      <c r="J318" s="2">
        <f>IFERROR(__xludf.DUMMYFUNCTION("""COMPUTED_VALUE"""),45754.66666666667)</f>
        <v>45754.66667</v>
      </c>
      <c r="K318" s="1">
        <f>IFERROR(__xludf.DUMMYFUNCTION("""COMPUTED_VALUE"""),84.0)</f>
        <v>84</v>
      </c>
      <c r="M318" s="2">
        <f>IFERROR(__xludf.DUMMYFUNCTION("""COMPUTED_VALUE"""),45754.66666666667)</f>
        <v>45754.66667</v>
      </c>
      <c r="N318" s="1">
        <f>IFERROR(__xludf.DUMMYFUNCTION("""COMPUTED_VALUE"""),7448338.0)</f>
        <v>7448338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IFERROR(__xludf.DUMMYFUNCTION("""COMPUTED_VALUE"""),86.16)</f>
        <v>86.16</v>
      </c>
      <c r="D319" s="2">
        <f>IFERROR(__xludf.DUMMYFUNCTION("""COMPUTED_VALUE"""),45755.66666666667)</f>
        <v>45755.66667</v>
      </c>
      <c r="E319" s="1">
        <f>IFERROR(__xludf.DUMMYFUNCTION("""COMPUTED_VALUE"""),88.38)</f>
        <v>88.38</v>
      </c>
      <c r="G319" s="2">
        <f>IFERROR(__xludf.DUMMYFUNCTION("""COMPUTED_VALUE"""),45755.66666666667)</f>
        <v>45755.66667</v>
      </c>
      <c r="H319" s="1">
        <f>IFERROR(__xludf.DUMMYFUNCTION("""COMPUTED_VALUE"""),75.51)</f>
        <v>75.51</v>
      </c>
      <c r="J319" s="2">
        <f>IFERROR(__xludf.DUMMYFUNCTION("""COMPUTED_VALUE"""),45755.66666666667)</f>
        <v>45755.66667</v>
      </c>
      <c r="K319" s="1">
        <f>IFERROR(__xludf.DUMMYFUNCTION("""COMPUTED_VALUE"""),77.1)</f>
        <v>77.1</v>
      </c>
      <c r="M319" s="2">
        <f>IFERROR(__xludf.DUMMYFUNCTION("""COMPUTED_VALUE"""),45755.66666666667)</f>
        <v>45755.66667</v>
      </c>
      <c r="N319" s="1">
        <f>IFERROR(__xludf.DUMMYFUNCTION("""COMPUTED_VALUE"""),8917878.0)</f>
        <v>8917878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IFERROR(__xludf.DUMMYFUNCTION("""COMPUTED_VALUE"""),75.7)</f>
        <v>75.7</v>
      </c>
      <c r="D320" s="2">
        <f>IFERROR(__xludf.DUMMYFUNCTION("""COMPUTED_VALUE"""),45756.66666666667)</f>
        <v>45756.66667</v>
      </c>
      <c r="E320" s="1">
        <f>IFERROR(__xludf.DUMMYFUNCTION("""COMPUTED_VALUE"""),91.01)</f>
        <v>91.01</v>
      </c>
      <c r="G320" s="2">
        <f>IFERROR(__xludf.DUMMYFUNCTION("""COMPUTED_VALUE"""),45756.66666666667)</f>
        <v>45756.66667</v>
      </c>
      <c r="H320" s="1">
        <f>IFERROR(__xludf.DUMMYFUNCTION("""COMPUTED_VALUE"""),73.62)</f>
        <v>73.62</v>
      </c>
      <c r="J320" s="2">
        <f>IFERROR(__xludf.DUMMYFUNCTION("""COMPUTED_VALUE"""),45756.66666666667)</f>
        <v>45756.66667</v>
      </c>
      <c r="K320" s="1">
        <f>IFERROR(__xludf.DUMMYFUNCTION("""COMPUTED_VALUE"""),88.34)</f>
        <v>88.34</v>
      </c>
      <c r="M320" s="2">
        <f>IFERROR(__xludf.DUMMYFUNCTION("""COMPUTED_VALUE"""),45756.66666666667)</f>
        <v>45756.66667</v>
      </c>
      <c r="N320" s="1">
        <f>IFERROR(__xludf.DUMMYFUNCTION("""COMPUTED_VALUE"""),1.2998426E7)</f>
        <v>12998426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IFERROR(__xludf.DUMMYFUNCTION("""COMPUTED_VALUE"""),83.9)</f>
        <v>83.9</v>
      </c>
      <c r="D321" s="2">
        <f>IFERROR(__xludf.DUMMYFUNCTION("""COMPUTED_VALUE"""),45757.66666666667)</f>
        <v>45757.66667</v>
      </c>
      <c r="E321" s="1">
        <f>IFERROR(__xludf.DUMMYFUNCTION("""COMPUTED_VALUE"""),83.9)</f>
        <v>83.9</v>
      </c>
      <c r="G321" s="2">
        <f>IFERROR(__xludf.DUMMYFUNCTION("""COMPUTED_VALUE"""),45757.66666666667)</f>
        <v>45757.66667</v>
      </c>
      <c r="H321" s="1">
        <f>IFERROR(__xludf.DUMMYFUNCTION("""COMPUTED_VALUE"""),76.8)</f>
        <v>76.8</v>
      </c>
      <c r="J321" s="2">
        <f>IFERROR(__xludf.DUMMYFUNCTION("""COMPUTED_VALUE"""),45757.66666666667)</f>
        <v>45757.66667</v>
      </c>
      <c r="K321" s="1">
        <f>IFERROR(__xludf.DUMMYFUNCTION("""COMPUTED_VALUE"""),81.13)</f>
        <v>81.13</v>
      </c>
      <c r="M321" s="2">
        <f>IFERROR(__xludf.DUMMYFUNCTION("""COMPUTED_VALUE"""),45757.66666666667)</f>
        <v>45757.66667</v>
      </c>
      <c r="N321" s="1">
        <f>IFERROR(__xludf.DUMMYFUNCTION("""COMPUTED_VALUE"""),1.1056172E7)</f>
        <v>11056172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IFERROR(__xludf.DUMMYFUNCTION("""COMPUTED_VALUE"""),82.74)</f>
        <v>82.74</v>
      </c>
      <c r="D322" s="2">
        <f>IFERROR(__xludf.DUMMYFUNCTION("""COMPUTED_VALUE"""),45758.66666666667)</f>
        <v>45758.66667</v>
      </c>
      <c r="E322" s="1">
        <f>IFERROR(__xludf.DUMMYFUNCTION("""COMPUTED_VALUE"""),85.37)</f>
        <v>85.37</v>
      </c>
      <c r="G322" s="2">
        <f>IFERROR(__xludf.DUMMYFUNCTION("""COMPUTED_VALUE"""),45758.66666666667)</f>
        <v>45758.66667</v>
      </c>
      <c r="H322" s="1">
        <f>IFERROR(__xludf.DUMMYFUNCTION("""COMPUTED_VALUE"""),81.51)</f>
        <v>81.51</v>
      </c>
      <c r="J322" s="2">
        <f>IFERROR(__xludf.DUMMYFUNCTION("""COMPUTED_VALUE"""),45758.66666666667)</f>
        <v>45758.66667</v>
      </c>
      <c r="K322" s="1">
        <f>IFERROR(__xludf.DUMMYFUNCTION("""COMPUTED_VALUE"""),84.55)</f>
        <v>84.55</v>
      </c>
      <c r="M322" s="2">
        <f>IFERROR(__xludf.DUMMYFUNCTION("""COMPUTED_VALUE"""),45758.66666666667)</f>
        <v>45758.66667</v>
      </c>
      <c r="N322" s="1">
        <f>IFERROR(__xludf.DUMMYFUNCTION("""COMPUTED_VALUE"""),7470870.0)</f>
        <v>7470870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IFERROR(__xludf.DUMMYFUNCTION("""COMPUTED_VALUE"""),87.11)</f>
        <v>87.11</v>
      </c>
      <c r="D323" s="2">
        <f>IFERROR(__xludf.DUMMYFUNCTION("""COMPUTED_VALUE"""),45761.66666666667)</f>
        <v>45761.66667</v>
      </c>
      <c r="E323" s="1">
        <f>IFERROR(__xludf.DUMMYFUNCTION("""COMPUTED_VALUE"""),88.51)</f>
        <v>88.51</v>
      </c>
      <c r="G323" s="2">
        <f>IFERROR(__xludf.DUMMYFUNCTION("""COMPUTED_VALUE"""),45761.66666666667)</f>
        <v>45761.66667</v>
      </c>
      <c r="H323" s="1">
        <f>IFERROR(__xludf.DUMMYFUNCTION("""COMPUTED_VALUE"""),84.11)</f>
        <v>84.11</v>
      </c>
      <c r="J323" s="2">
        <f>IFERROR(__xludf.DUMMYFUNCTION("""COMPUTED_VALUE"""),45761.66666666667)</f>
        <v>45761.66667</v>
      </c>
      <c r="K323" s="1">
        <f>IFERROR(__xludf.DUMMYFUNCTION("""COMPUTED_VALUE"""),85.44)</f>
        <v>85.44</v>
      </c>
      <c r="M323" s="2">
        <f>IFERROR(__xludf.DUMMYFUNCTION("""COMPUTED_VALUE"""),45761.66666666667)</f>
        <v>45761.66667</v>
      </c>
      <c r="N323" s="1">
        <f>IFERROR(__xludf.DUMMYFUNCTION("""COMPUTED_VALUE"""),5826407.0)</f>
        <v>5826407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IFERROR(__xludf.DUMMYFUNCTION("""COMPUTED_VALUE"""),83.73)</f>
        <v>83.73</v>
      </c>
      <c r="D324" s="2">
        <f>IFERROR(__xludf.DUMMYFUNCTION("""COMPUTED_VALUE"""),45762.66666666667)</f>
        <v>45762.66667</v>
      </c>
      <c r="E324" s="1">
        <f>IFERROR(__xludf.DUMMYFUNCTION("""COMPUTED_VALUE"""),86.65)</f>
        <v>86.65</v>
      </c>
      <c r="G324" s="2">
        <f>IFERROR(__xludf.DUMMYFUNCTION("""COMPUTED_VALUE"""),45762.66666666667)</f>
        <v>45762.66667</v>
      </c>
      <c r="H324" s="1">
        <f>IFERROR(__xludf.DUMMYFUNCTION("""COMPUTED_VALUE"""),83.54)</f>
        <v>83.54</v>
      </c>
      <c r="J324" s="2">
        <f>IFERROR(__xludf.DUMMYFUNCTION("""COMPUTED_VALUE"""),45762.66666666667)</f>
        <v>45762.66667</v>
      </c>
      <c r="K324" s="1">
        <f>IFERROR(__xludf.DUMMYFUNCTION("""COMPUTED_VALUE"""),84.31)</f>
        <v>84.31</v>
      </c>
      <c r="M324" s="2">
        <f>IFERROR(__xludf.DUMMYFUNCTION("""COMPUTED_VALUE"""),45762.66666666667)</f>
        <v>45762.66667</v>
      </c>
      <c r="N324" s="1">
        <f>IFERROR(__xludf.DUMMYFUNCTION("""COMPUTED_VALUE"""),4222755.0)</f>
        <v>4222755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IFERROR(__xludf.DUMMYFUNCTION("""COMPUTED_VALUE"""),82.53)</f>
        <v>82.53</v>
      </c>
      <c r="D325" s="2">
        <f>IFERROR(__xludf.DUMMYFUNCTION("""COMPUTED_VALUE"""),45763.66666666667)</f>
        <v>45763.66667</v>
      </c>
      <c r="E325" s="1">
        <f>IFERROR(__xludf.DUMMYFUNCTION("""COMPUTED_VALUE"""),86.28)</f>
        <v>86.28</v>
      </c>
      <c r="G325" s="2">
        <f>IFERROR(__xludf.DUMMYFUNCTION("""COMPUTED_VALUE"""),45763.66666666667)</f>
        <v>45763.66667</v>
      </c>
      <c r="H325" s="1">
        <f>IFERROR(__xludf.DUMMYFUNCTION("""COMPUTED_VALUE"""),82.53)</f>
        <v>82.53</v>
      </c>
      <c r="J325" s="2">
        <f>IFERROR(__xludf.DUMMYFUNCTION("""COMPUTED_VALUE"""),45763.66666666667)</f>
        <v>45763.66667</v>
      </c>
      <c r="K325" s="1">
        <f>IFERROR(__xludf.DUMMYFUNCTION("""COMPUTED_VALUE"""),85.64)</f>
        <v>85.64</v>
      </c>
      <c r="M325" s="2">
        <f>IFERROR(__xludf.DUMMYFUNCTION("""COMPUTED_VALUE"""),45763.66666666667)</f>
        <v>45763.66667</v>
      </c>
      <c r="N325" s="1">
        <f>IFERROR(__xludf.DUMMYFUNCTION("""COMPUTED_VALUE"""),9054396.0)</f>
        <v>9054396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IFERROR(__xludf.DUMMYFUNCTION("""COMPUTED_VALUE"""),80.31)</f>
        <v>80.31</v>
      </c>
      <c r="D326" s="2">
        <f>IFERROR(__xludf.DUMMYFUNCTION("""COMPUTED_VALUE"""),45764.66666666667)</f>
        <v>45764.66667</v>
      </c>
      <c r="E326" s="1">
        <f>IFERROR(__xludf.DUMMYFUNCTION("""COMPUTED_VALUE"""),83.94)</f>
        <v>83.94</v>
      </c>
      <c r="G326" s="2">
        <f>IFERROR(__xludf.DUMMYFUNCTION("""COMPUTED_VALUE"""),45764.66666666667)</f>
        <v>45764.66667</v>
      </c>
      <c r="H326" s="1">
        <f>IFERROR(__xludf.DUMMYFUNCTION("""COMPUTED_VALUE"""),78.81)</f>
        <v>78.81</v>
      </c>
      <c r="J326" s="2">
        <f>IFERROR(__xludf.DUMMYFUNCTION("""COMPUTED_VALUE"""),45764.66666666667)</f>
        <v>45764.66667</v>
      </c>
      <c r="K326" s="1">
        <f>IFERROR(__xludf.DUMMYFUNCTION("""COMPUTED_VALUE"""),79.66)</f>
        <v>79.66</v>
      </c>
      <c r="M326" s="2">
        <f>IFERROR(__xludf.DUMMYFUNCTION("""COMPUTED_VALUE"""),45764.66666666667)</f>
        <v>45764.66667</v>
      </c>
      <c r="N326" s="1">
        <f>IFERROR(__xludf.DUMMYFUNCTION("""COMPUTED_VALUE"""),1.360088E7)</f>
        <v>13600880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IFERROR(__xludf.DUMMYFUNCTION("""COMPUTED_VALUE"""),79.66)</f>
        <v>79.66</v>
      </c>
      <c r="D327" s="2">
        <f>IFERROR(__xludf.DUMMYFUNCTION("""COMPUTED_VALUE"""),45768.66666666667)</f>
        <v>45768.66667</v>
      </c>
      <c r="E327" s="1">
        <f>IFERROR(__xludf.DUMMYFUNCTION("""COMPUTED_VALUE"""),80.45)</f>
        <v>80.45</v>
      </c>
      <c r="G327" s="2">
        <f>IFERROR(__xludf.DUMMYFUNCTION("""COMPUTED_VALUE"""),45768.66666666667)</f>
        <v>45768.66667</v>
      </c>
      <c r="H327" s="1">
        <f>IFERROR(__xludf.DUMMYFUNCTION("""COMPUTED_VALUE"""),77.48)</f>
        <v>77.48</v>
      </c>
      <c r="J327" s="2">
        <f>IFERROR(__xludf.DUMMYFUNCTION("""COMPUTED_VALUE"""),45768.66666666667)</f>
        <v>45768.66667</v>
      </c>
      <c r="K327" s="1">
        <f>IFERROR(__xludf.DUMMYFUNCTION("""COMPUTED_VALUE"""),79.6)</f>
        <v>79.6</v>
      </c>
      <c r="M327" s="2">
        <f>IFERROR(__xludf.DUMMYFUNCTION("""COMPUTED_VALUE"""),45768.66666666667)</f>
        <v>45768.66667</v>
      </c>
      <c r="N327" s="1">
        <f>IFERROR(__xludf.DUMMYFUNCTION("""COMPUTED_VALUE"""),7068470.0)</f>
        <v>7068470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IFERROR(__xludf.DUMMYFUNCTION("""COMPUTED_VALUE"""),80.76)</f>
        <v>80.76</v>
      </c>
      <c r="D328" s="2">
        <f>IFERROR(__xludf.DUMMYFUNCTION("""COMPUTED_VALUE"""),45769.66666666667)</f>
        <v>45769.66667</v>
      </c>
      <c r="E328" s="1">
        <f>IFERROR(__xludf.DUMMYFUNCTION("""COMPUTED_VALUE"""),85.16)</f>
        <v>85.16</v>
      </c>
      <c r="G328" s="2">
        <f>IFERROR(__xludf.DUMMYFUNCTION("""COMPUTED_VALUE"""),45769.66666666667)</f>
        <v>45769.66667</v>
      </c>
      <c r="H328" s="1">
        <f>IFERROR(__xludf.DUMMYFUNCTION("""COMPUTED_VALUE"""),80.55)</f>
        <v>80.55</v>
      </c>
      <c r="J328" s="2">
        <f>IFERROR(__xludf.DUMMYFUNCTION("""COMPUTED_VALUE"""),45769.66666666667)</f>
        <v>45769.66667</v>
      </c>
      <c r="K328" s="1">
        <f>IFERROR(__xludf.DUMMYFUNCTION("""COMPUTED_VALUE"""),83.08)</f>
        <v>83.08</v>
      </c>
      <c r="M328" s="2">
        <f>IFERROR(__xludf.DUMMYFUNCTION("""COMPUTED_VALUE"""),45769.66666666667)</f>
        <v>45769.66667</v>
      </c>
      <c r="N328" s="1">
        <f>IFERROR(__xludf.DUMMYFUNCTION("""COMPUTED_VALUE"""),8958835.0)</f>
        <v>8958835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IFERROR(__xludf.DUMMYFUNCTION("""COMPUTED_VALUE"""),86.36)</f>
        <v>86.36</v>
      </c>
      <c r="D329" s="2">
        <f>IFERROR(__xludf.DUMMYFUNCTION("""COMPUTED_VALUE"""),45770.66666666667)</f>
        <v>45770.66667</v>
      </c>
      <c r="E329" s="1">
        <f>IFERROR(__xludf.DUMMYFUNCTION("""COMPUTED_VALUE"""),89.47)</f>
        <v>89.47</v>
      </c>
      <c r="G329" s="2">
        <f>IFERROR(__xludf.DUMMYFUNCTION("""COMPUTED_VALUE"""),45770.66666666667)</f>
        <v>45770.66667</v>
      </c>
      <c r="H329" s="1">
        <f>IFERROR(__xludf.DUMMYFUNCTION("""COMPUTED_VALUE"""),84.77)</f>
        <v>84.77</v>
      </c>
      <c r="J329" s="2">
        <f>IFERROR(__xludf.DUMMYFUNCTION("""COMPUTED_VALUE"""),45770.66666666667)</f>
        <v>45770.66667</v>
      </c>
      <c r="K329" s="1">
        <f>IFERROR(__xludf.DUMMYFUNCTION("""COMPUTED_VALUE"""),85.57)</f>
        <v>85.57</v>
      </c>
      <c r="M329" s="2">
        <f>IFERROR(__xludf.DUMMYFUNCTION("""COMPUTED_VALUE"""),45770.66666666667)</f>
        <v>45770.66667</v>
      </c>
      <c r="N329" s="1">
        <f>IFERROR(__xludf.DUMMYFUNCTION("""COMPUTED_VALUE"""),8464022.0)</f>
        <v>8464022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IFERROR(__xludf.DUMMYFUNCTION("""COMPUTED_VALUE"""),86.45)</f>
        <v>86.45</v>
      </c>
      <c r="D330" s="2">
        <f>IFERROR(__xludf.DUMMYFUNCTION("""COMPUTED_VALUE"""),45771.66666666667)</f>
        <v>45771.66667</v>
      </c>
      <c r="E330" s="1">
        <f>IFERROR(__xludf.DUMMYFUNCTION("""COMPUTED_VALUE"""),90.89)</f>
        <v>90.89</v>
      </c>
      <c r="G330" s="2">
        <f>IFERROR(__xludf.DUMMYFUNCTION("""COMPUTED_VALUE"""),45771.66666666667)</f>
        <v>45771.66667</v>
      </c>
      <c r="H330" s="1">
        <f>IFERROR(__xludf.DUMMYFUNCTION("""COMPUTED_VALUE"""),86.45)</f>
        <v>86.45</v>
      </c>
      <c r="J330" s="2">
        <f>IFERROR(__xludf.DUMMYFUNCTION("""COMPUTED_VALUE"""),45771.66666666667)</f>
        <v>45771.66667</v>
      </c>
      <c r="K330" s="1">
        <f>IFERROR(__xludf.DUMMYFUNCTION("""COMPUTED_VALUE"""),90.32)</f>
        <v>90.32</v>
      </c>
      <c r="M330" s="2">
        <f>IFERROR(__xludf.DUMMYFUNCTION("""COMPUTED_VALUE"""),45771.66666666667)</f>
        <v>45771.66667</v>
      </c>
      <c r="N330" s="1">
        <f>IFERROR(__xludf.DUMMYFUNCTION("""COMPUTED_VALUE"""),6314536.0)</f>
        <v>6314536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IFERROR(__xludf.DUMMYFUNCTION("""COMPUTED_VALUE"""),87.21)</f>
        <v>87.21</v>
      </c>
      <c r="D331" s="2">
        <f>IFERROR(__xludf.DUMMYFUNCTION("""COMPUTED_VALUE"""),45772.66666666667)</f>
        <v>45772.66667</v>
      </c>
      <c r="E331" s="1">
        <f>IFERROR(__xludf.DUMMYFUNCTION("""COMPUTED_VALUE"""),89.05)</f>
        <v>89.05</v>
      </c>
      <c r="G331" s="2">
        <f>IFERROR(__xludf.DUMMYFUNCTION("""COMPUTED_VALUE"""),45772.66666666667)</f>
        <v>45772.66667</v>
      </c>
      <c r="H331" s="1">
        <f>IFERROR(__xludf.DUMMYFUNCTION("""COMPUTED_VALUE"""),86.7)</f>
        <v>86.7</v>
      </c>
      <c r="J331" s="2">
        <f>IFERROR(__xludf.DUMMYFUNCTION("""COMPUTED_VALUE"""),45772.66666666667)</f>
        <v>45772.66667</v>
      </c>
      <c r="K331" s="1">
        <f>IFERROR(__xludf.DUMMYFUNCTION("""COMPUTED_VALUE"""),87.83)</f>
        <v>87.83</v>
      </c>
      <c r="M331" s="2">
        <f>IFERROR(__xludf.DUMMYFUNCTION("""COMPUTED_VALUE"""),45772.66666666667)</f>
        <v>45772.66667</v>
      </c>
      <c r="N331" s="1">
        <f>IFERROR(__xludf.DUMMYFUNCTION("""COMPUTED_VALUE"""),5290776.0)</f>
        <v>5290776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IFERROR(__xludf.DUMMYFUNCTION("""COMPUTED_VALUE"""),86.84)</f>
        <v>86.84</v>
      </c>
      <c r="D332" s="2">
        <f>IFERROR(__xludf.DUMMYFUNCTION("""COMPUTED_VALUE"""),45775.66666666667)</f>
        <v>45775.66667</v>
      </c>
      <c r="E332" s="1">
        <f>IFERROR(__xludf.DUMMYFUNCTION("""COMPUTED_VALUE"""),88.96)</f>
        <v>88.96</v>
      </c>
      <c r="G332" s="2">
        <f>IFERROR(__xludf.DUMMYFUNCTION("""COMPUTED_VALUE"""),45775.66666666667)</f>
        <v>45775.66667</v>
      </c>
      <c r="H332" s="1">
        <f>IFERROR(__xludf.DUMMYFUNCTION("""COMPUTED_VALUE"""),86.05)</f>
        <v>86.05</v>
      </c>
      <c r="J332" s="2">
        <f>IFERROR(__xludf.DUMMYFUNCTION("""COMPUTED_VALUE"""),45775.66666666667)</f>
        <v>45775.66667</v>
      </c>
      <c r="K332" s="1">
        <f>IFERROR(__xludf.DUMMYFUNCTION("""COMPUTED_VALUE"""),87.32)</f>
        <v>87.32</v>
      </c>
      <c r="M332" s="2">
        <f>IFERROR(__xludf.DUMMYFUNCTION("""COMPUTED_VALUE"""),45775.66666666667)</f>
        <v>45775.66667</v>
      </c>
      <c r="N332" s="1">
        <f>IFERROR(__xludf.DUMMYFUNCTION("""COMPUTED_VALUE"""),7347550.0)</f>
        <v>7347550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IFERROR(__xludf.DUMMYFUNCTION("""COMPUTED_VALUE"""),86.92)</f>
        <v>86.92</v>
      </c>
      <c r="D333" s="2">
        <f>IFERROR(__xludf.DUMMYFUNCTION("""COMPUTED_VALUE"""),45776.66666666667)</f>
        <v>45776.66667</v>
      </c>
      <c r="E333" s="1">
        <f>IFERROR(__xludf.DUMMYFUNCTION("""COMPUTED_VALUE"""),87.25)</f>
        <v>87.25</v>
      </c>
      <c r="G333" s="2">
        <f>IFERROR(__xludf.DUMMYFUNCTION("""COMPUTED_VALUE"""),45776.66666666667)</f>
        <v>45776.66667</v>
      </c>
      <c r="H333" s="1">
        <f>IFERROR(__xludf.DUMMYFUNCTION("""COMPUTED_VALUE"""),85.3)</f>
        <v>85.3</v>
      </c>
      <c r="J333" s="2">
        <f>IFERROR(__xludf.DUMMYFUNCTION("""COMPUTED_VALUE"""),45776.66666666667)</f>
        <v>45776.66667</v>
      </c>
      <c r="K333" s="1">
        <f>IFERROR(__xludf.DUMMYFUNCTION("""COMPUTED_VALUE"""),86.05)</f>
        <v>86.05</v>
      </c>
      <c r="M333" s="2">
        <f>IFERROR(__xludf.DUMMYFUNCTION("""COMPUTED_VALUE"""),45776.66666666667)</f>
        <v>45776.66667</v>
      </c>
      <c r="N333" s="1">
        <f>IFERROR(__xludf.DUMMYFUNCTION("""COMPUTED_VALUE"""),5829987.0)</f>
        <v>5829987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IFERROR(__xludf.DUMMYFUNCTION("""COMPUTED_VALUE"""),81.99)</f>
        <v>81.99</v>
      </c>
      <c r="D334" s="2">
        <f>IFERROR(__xludf.DUMMYFUNCTION("""COMPUTED_VALUE"""),45777.66666666667)</f>
        <v>45777.66667</v>
      </c>
      <c r="E334" s="1">
        <f>IFERROR(__xludf.DUMMYFUNCTION("""COMPUTED_VALUE"""),84.04)</f>
        <v>84.04</v>
      </c>
      <c r="G334" s="2">
        <f>IFERROR(__xludf.DUMMYFUNCTION("""COMPUTED_VALUE"""),45777.66666666667)</f>
        <v>45777.66667</v>
      </c>
      <c r="H334" s="1">
        <f>IFERROR(__xludf.DUMMYFUNCTION("""COMPUTED_VALUE"""),80.86)</f>
        <v>80.86</v>
      </c>
      <c r="J334" s="2">
        <f>IFERROR(__xludf.DUMMYFUNCTION("""COMPUTED_VALUE"""),45777.66666666667)</f>
        <v>45777.66667</v>
      </c>
      <c r="K334" s="1">
        <f>IFERROR(__xludf.DUMMYFUNCTION("""COMPUTED_VALUE"""),83.8)</f>
        <v>83.8</v>
      </c>
      <c r="M334" s="2">
        <f>IFERROR(__xludf.DUMMYFUNCTION("""COMPUTED_VALUE"""),45777.66666666667)</f>
        <v>45777.66667</v>
      </c>
      <c r="N334" s="1">
        <f>IFERROR(__xludf.DUMMYFUNCTION("""COMPUTED_VALUE"""),5390457.0)</f>
        <v>5390457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IFERROR(__xludf.DUMMYFUNCTION("""COMPUTED_VALUE"""),84.89)</f>
        <v>84.89</v>
      </c>
      <c r="D335" s="2">
        <f>IFERROR(__xludf.DUMMYFUNCTION("""COMPUTED_VALUE"""),45778.66666666667)</f>
        <v>45778.66667</v>
      </c>
      <c r="E335" s="1">
        <f>IFERROR(__xludf.DUMMYFUNCTION("""COMPUTED_VALUE"""),85.18)</f>
        <v>85.18</v>
      </c>
      <c r="G335" s="2">
        <f>IFERROR(__xludf.DUMMYFUNCTION("""COMPUTED_VALUE"""),45778.66666666667)</f>
        <v>45778.66667</v>
      </c>
      <c r="H335" s="1">
        <f>IFERROR(__xludf.DUMMYFUNCTION("""COMPUTED_VALUE"""),83.35)</f>
        <v>83.35</v>
      </c>
      <c r="J335" s="2">
        <f>IFERROR(__xludf.DUMMYFUNCTION("""COMPUTED_VALUE"""),45778.66666666667)</f>
        <v>45778.66667</v>
      </c>
      <c r="K335" s="1">
        <f>IFERROR(__xludf.DUMMYFUNCTION("""COMPUTED_VALUE"""),83.83)</f>
        <v>83.83</v>
      </c>
      <c r="M335" s="2">
        <f>IFERROR(__xludf.DUMMYFUNCTION("""COMPUTED_VALUE"""),45778.66666666667)</f>
        <v>45778.66667</v>
      </c>
      <c r="N335" s="1">
        <f>IFERROR(__xludf.DUMMYFUNCTION("""COMPUTED_VALUE"""),5119468.0)</f>
        <v>5119468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IFERROR(__xludf.DUMMYFUNCTION("""COMPUTED_VALUE"""),85.8)</f>
        <v>85.8</v>
      </c>
      <c r="D336" s="2">
        <f>IFERROR(__xludf.DUMMYFUNCTION("""COMPUTED_VALUE"""),45779.66666666667)</f>
        <v>45779.66667</v>
      </c>
      <c r="E336" s="1">
        <f>IFERROR(__xludf.DUMMYFUNCTION("""COMPUTED_VALUE"""),88.41)</f>
        <v>88.41</v>
      </c>
      <c r="G336" s="2">
        <f>IFERROR(__xludf.DUMMYFUNCTION("""COMPUTED_VALUE"""),45779.66666666667)</f>
        <v>45779.66667</v>
      </c>
      <c r="H336" s="1">
        <f>IFERROR(__xludf.DUMMYFUNCTION("""COMPUTED_VALUE"""),84.55)</f>
        <v>84.55</v>
      </c>
      <c r="J336" s="2">
        <f>IFERROR(__xludf.DUMMYFUNCTION("""COMPUTED_VALUE"""),45779.66666666667)</f>
        <v>45779.66667</v>
      </c>
      <c r="K336" s="1">
        <f>IFERROR(__xludf.DUMMYFUNCTION("""COMPUTED_VALUE"""),87.21)</f>
        <v>87.21</v>
      </c>
      <c r="M336" s="2">
        <f>IFERROR(__xludf.DUMMYFUNCTION("""COMPUTED_VALUE"""),45779.66666666667)</f>
        <v>45779.66667</v>
      </c>
      <c r="N336" s="1">
        <f>IFERROR(__xludf.DUMMYFUNCTION("""COMPUTED_VALUE"""),5393438.0)</f>
        <v>5393438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IFERROR(__xludf.DUMMYFUNCTION("""COMPUTED_VALUE"""),87.21)</f>
        <v>87.21</v>
      </c>
      <c r="D337" s="2">
        <f>IFERROR(__xludf.DUMMYFUNCTION("""COMPUTED_VALUE"""),45782.66666666667)</f>
        <v>45782.66667</v>
      </c>
      <c r="E337" s="1">
        <f>IFERROR(__xludf.DUMMYFUNCTION("""COMPUTED_VALUE"""),87.21)</f>
        <v>87.21</v>
      </c>
      <c r="G337" s="2">
        <f>IFERROR(__xludf.DUMMYFUNCTION("""COMPUTED_VALUE"""),45782.66666666667)</f>
        <v>45782.66667</v>
      </c>
      <c r="H337" s="1">
        <f>IFERROR(__xludf.DUMMYFUNCTION("""COMPUTED_VALUE"""),85.16)</f>
        <v>85.16</v>
      </c>
      <c r="J337" s="2">
        <f>IFERROR(__xludf.DUMMYFUNCTION("""COMPUTED_VALUE"""),45782.66666666667)</f>
        <v>45782.66667</v>
      </c>
      <c r="K337" s="1">
        <f>IFERROR(__xludf.DUMMYFUNCTION("""COMPUTED_VALUE"""),85.64)</f>
        <v>85.64</v>
      </c>
      <c r="M337" s="2">
        <f>IFERROR(__xludf.DUMMYFUNCTION("""COMPUTED_VALUE"""),45782.66666666667)</f>
        <v>45782.66667</v>
      </c>
      <c r="N337" s="1">
        <f>IFERROR(__xludf.DUMMYFUNCTION("""COMPUTED_VALUE"""),4448479.0)</f>
        <v>4448479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IFERROR(__xludf.DUMMYFUNCTION("""COMPUTED_VALUE"""),84.82)</f>
        <v>84.82</v>
      </c>
      <c r="D338" s="2">
        <f>IFERROR(__xludf.DUMMYFUNCTION("""COMPUTED_VALUE"""),45783.66666666667)</f>
        <v>45783.66667</v>
      </c>
      <c r="E338" s="1">
        <f>IFERROR(__xludf.DUMMYFUNCTION("""COMPUTED_VALUE"""),85.95)</f>
        <v>85.95</v>
      </c>
      <c r="G338" s="2">
        <f>IFERROR(__xludf.DUMMYFUNCTION("""COMPUTED_VALUE"""),45783.66666666667)</f>
        <v>45783.66667</v>
      </c>
      <c r="H338" s="1">
        <f>IFERROR(__xludf.DUMMYFUNCTION("""COMPUTED_VALUE"""),84.33)</f>
        <v>84.33</v>
      </c>
      <c r="J338" s="2">
        <f>IFERROR(__xludf.DUMMYFUNCTION("""COMPUTED_VALUE"""),45783.66666666667)</f>
        <v>45783.66667</v>
      </c>
      <c r="K338" s="1">
        <f>IFERROR(__xludf.DUMMYFUNCTION("""COMPUTED_VALUE"""),84.89)</f>
        <v>84.89</v>
      </c>
      <c r="M338" s="2">
        <f>IFERROR(__xludf.DUMMYFUNCTION("""COMPUTED_VALUE"""),45783.66666666667)</f>
        <v>45783.66667</v>
      </c>
      <c r="N338" s="1">
        <f>IFERROR(__xludf.DUMMYFUNCTION("""COMPUTED_VALUE"""),5461175.0)</f>
        <v>5461175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IFERROR(__xludf.DUMMYFUNCTION("""COMPUTED_VALUE"""),84.55)</f>
        <v>84.55</v>
      </c>
      <c r="D339" s="2">
        <f>IFERROR(__xludf.DUMMYFUNCTION("""COMPUTED_VALUE"""),45784.66666666667)</f>
        <v>45784.66667</v>
      </c>
      <c r="E339" s="1">
        <f>IFERROR(__xludf.DUMMYFUNCTION("""COMPUTED_VALUE"""),85.06)</f>
        <v>85.06</v>
      </c>
      <c r="G339" s="2">
        <f>IFERROR(__xludf.DUMMYFUNCTION("""COMPUTED_VALUE"""),45784.66666666667)</f>
        <v>45784.66667</v>
      </c>
      <c r="H339" s="1">
        <f>IFERROR(__xludf.DUMMYFUNCTION("""COMPUTED_VALUE"""),82.5)</f>
        <v>82.5</v>
      </c>
      <c r="J339" s="2">
        <f>IFERROR(__xludf.DUMMYFUNCTION("""COMPUTED_VALUE"""),45784.66666666667)</f>
        <v>45784.66667</v>
      </c>
      <c r="K339" s="1">
        <f>IFERROR(__xludf.DUMMYFUNCTION("""COMPUTED_VALUE"""),83.35)</f>
        <v>83.35</v>
      </c>
      <c r="M339" s="2">
        <f>IFERROR(__xludf.DUMMYFUNCTION("""COMPUTED_VALUE"""),45784.66666666667)</f>
        <v>45784.66667</v>
      </c>
      <c r="N339" s="1">
        <f>IFERROR(__xludf.DUMMYFUNCTION("""COMPUTED_VALUE"""),5288396.0)</f>
        <v>5288396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IFERROR(__xludf.DUMMYFUNCTION("""COMPUTED_VALUE"""),84.31)</f>
        <v>84.31</v>
      </c>
      <c r="D340" s="2">
        <f>IFERROR(__xludf.DUMMYFUNCTION("""COMPUTED_VALUE"""),45785.66666666667)</f>
        <v>45785.66667</v>
      </c>
      <c r="E340" s="1">
        <f>IFERROR(__xludf.DUMMYFUNCTION("""COMPUTED_VALUE"""),88.79)</f>
        <v>88.79</v>
      </c>
      <c r="G340" s="2">
        <f>IFERROR(__xludf.DUMMYFUNCTION("""COMPUTED_VALUE"""),45785.66666666667)</f>
        <v>45785.66667</v>
      </c>
      <c r="H340" s="1">
        <f>IFERROR(__xludf.DUMMYFUNCTION("""COMPUTED_VALUE"""),83.47)</f>
        <v>83.47</v>
      </c>
      <c r="J340" s="2">
        <f>IFERROR(__xludf.DUMMYFUNCTION("""COMPUTED_VALUE"""),45785.66666666667)</f>
        <v>45785.66667</v>
      </c>
      <c r="K340" s="1">
        <f>IFERROR(__xludf.DUMMYFUNCTION("""COMPUTED_VALUE"""),87.86)</f>
        <v>87.86</v>
      </c>
      <c r="M340" s="2">
        <f>IFERROR(__xludf.DUMMYFUNCTION("""COMPUTED_VALUE"""),45785.66666666667)</f>
        <v>45785.66667</v>
      </c>
      <c r="N340" s="1">
        <f>IFERROR(__xludf.DUMMYFUNCTION("""COMPUTED_VALUE"""),9750915.0)</f>
        <v>9750915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IFERROR(__xludf.DUMMYFUNCTION("""COMPUTED_VALUE"""),88.99)</f>
        <v>88.99</v>
      </c>
      <c r="D341" s="2">
        <f>IFERROR(__xludf.DUMMYFUNCTION("""COMPUTED_VALUE"""),45786.66666666667)</f>
        <v>45786.66667</v>
      </c>
      <c r="E341" s="1">
        <f>IFERROR(__xludf.DUMMYFUNCTION("""COMPUTED_VALUE"""),89.78)</f>
        <v>89.78</v>
      </c>
      <c r="G341" s="2">
        <f>IFERROR(__xludf.DUMMYFUNCTION("""COMPUTED_VALUE"""),45786.66666666667)</f>
        <v>45786.66667</v>
      </c>
      <c r="H341" s="1">
        <f>IFERROR(__xludf.DUMMYFUNCTION("""COMPUTED_VALUE"""),88.1)</f>
        <v>88.1</v>
      </c>
      <c r="J341" s="2">
        <f>IFERROR(__xludf.DUMMYFUNCTION("""COMPUTED_VALUE"""),45786.66666666667)</f>
        <v>45786.66667</v>
      </c>
      <c r="K341" s="1">
        <f>IFERROR(__xludf.DUMMYFUNCTION("""COMPUTED_VALUE"""),88.55)</f>
        <v>88.55</v>
      </c>
      <c r="M341" s="2">
        <f>IFERROR(__xludf.DUMMYFUNCTION("""COMPUTED_VALUE"""),45786.66666666667)</f>
        <v>45786.66667</v>
      </c>
      <c r="N341" s="1">
        <f>IFERROR(__xludf.DUMMYFUNCTION("""COMPUTED_VALUE"""),6125823.0)</f>
        <v>6125823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IFERROR(__xludf.DUMMYFUNCTION("""COMPUTED_VALUE"""),95.24)</f>
        <v>95.24</v>
      </c>
      <c r="D342" s="2">
        <f>IFERROR(__xludf.DUMMYFUNCTION("""COMPUTED_VALUE"""),45789.66666666667)</f>
        <v>45789.66667</v>
      </c>
      <c r="E342" s="1">
        <f>IFERROR(__xludf.DUMMYFUNCTION("""COMPUTED_VALUE"""),97.38)</f>
        <v>97.38</v>
      </c>
      <c r="G342" s="2">
        <f>IFERROR(__xludf.DUMMYFUNCTION("""COMPUTED_VALUE"""),45789.66666666667)</f>
        <v>45789.66667</v>
      </c>
      <c r="H342" s="1">
        <f>IFERROR(__xludf.DUMMYFUNCTION("""COMPUTED_VALUE"""),94.56)</f>
        <v>94.56</v>
      </c>
      <c r="J342" s="2">
        <f>IFERROR(__xludf.DUMMYFUNCTION("""COMPUTED_VALUE"""),45789.66666666667)</f>
        <v>45789.66667</v>
      </c>
      <c r="K342" s="1">
        <f>IFERROR(__xludf.DUMMYFUNCTION("""COMPUTED_VALUE"""),96.06)</f>
        <v>96.06</v>
      </c>
      <c r="M342" s="2">
        <f>IFERROR(__xludf.DUMMYFUNCTION("""COMPUTED_VALUE"""),45789.66666666667)</f>
        <v>45789.66667</v>
      </c>
      <c r="N342" s="1">
        <f>IFERROR(__xludf.DUMMYFUNCTION("""COMPUTED_VALUE"""),1.1543548E7)</f>
        <v>11543548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IFERROR(__xludf.DUMMYFUNCTION("""COMPUTED_VALUE"""),97.0)</f>
        <v>97</v>
      </c>
      <c r="D343" s="2">
        <f>IFERROR(__xludf.DUMMYFUNCTION("""COMPUTED_VALUE"""),45790.66666666667)</f>
        <v>45790.66667</v>
      </c>
      <c r="E343" s="1">
        <f>IFERROR(__xludf.DUMMYFUNCTION("""COMPUTED_VALUE"""),98.35)</f>
        <v>98.35</v>
      </c>
      <c r="G343" s="2">
        <f>IFERROR(__xludf.DUMMYFUNCTION("""COMPUTED_VALUE"""),45790.66666666667)</f>
        <v>45790.66667</v>
      </c>
      <c r="H343" s="1">
        <f>IFERROR(__xludf.DUMMYFUNCTION("""COMPUTED_VALUE"""),96.45)</f>
        <v>96.45</v>
      </c>
      <c r="J343" s="2">
        <f>IFERROR(__xludf.DUMMYFUNCTION("""COMPUTED_VALUE"""),45790.66666666667)</f>
        <v>45790.66667</v>
      </c>
      <c r="K343" s="1">
        <f>IFERROR(__xludf.DUMMYFUNCTION("""COMPUTED_VALUE"""),97.87)</f>
        <v>97.87</v>
      </c>
      <c r="M343" s="2">
        <f>IFERROR(__xludf.DUMMYFUNCTION("""COMPUTED_VALUE"""),45790.66666666667)</f>
        <v>45790.66667</v>
      </c>
      <c r="N343" s="1">
        <f>IFERROR(__xludf.DUMMYFUNCTION("""COMPUTED_VALUE"""),6831868.0)</f>
        <v>6831868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IFERROR(__xludf.DUMMYFUNCTION("""COMPUTED_VALUE"""),97.87)</f>
        <v>97.87</v>
      </c>
      <c r="D344" s="2">
        <f>IFERROR(__xludf.DUMMYFUNCTION("""COMPUTED_VALUE"""),45791.66666666667)</f>
        <v>45791.66667</v>
      </c>
      <c r="E344" s="1">
        <f>IFERROR(__xludf.DUMMYFUNCTION("""COMPUTED_VALUE"""),102.01)</f>
        <v>102.01</v>
      </c>
      <c r="G344" s="2">
        <f>IFERROR(__xludf.DUMMYFUNCTION("""COMPUTED_VALUE"""),45791.66666666667)</f>
        <v>45791.66667</v>
      </c>
      <c r="H344" s="1">
        <f>IFERROR(__xludf.DUMMYFUNCTION("""COMPUTED_VALUE"""),97.87)</f>
        <v>97.87</v>
      </c>
      <c r="J344" s="2">
        <f>IFERROR(__xludf.DUMMYFUNCTION("""COMPUTED_VALUE"""),45791.66666666667)</f>
        <v>45791.66667</v>
      </c>
      <c r="K344" s="1">
        <f>IFERROR(__xludf.DUMMYFUNCTION("""COMPUTED_VALUE"""),101.15)</f>
        <v>101.15</v>
      </c>
      <c r="M344" s="2">
        <f>IFERROR(__xludf.DUMMYFUNCTION("""COMPUTED_VALUE"""),45791.66666666667)</f>
        <v>45791.66667</v>
      </c>
      <c r="N344" s="1">
        <f>IFERROR(__xludf.DUMMYFUNCTION("""COMPUTED_VALUE"""),9126161.0)</f>
        <v>9126161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IFERROR(__xludf.DUMMYFUNCTION("""COMPUTED_VALUE"""),95.82)</f>
        <v>95.82</v>
      </c>
      <c r="D345" s="2">
        <f>IFERROR(__xludf.DUMMYFUNCTION("""COMPUTED_VALUE"""),45792.66666666667)</f>
        <v>45792.66667</v>
      </c>
      <c r="E345" s="1">
        <f>IFERROR(__xludf.DUMMYFUNCTION("""COMPUTED_VALUE"""),98.9)</f>
        <v>98.9</v>
      </c>
      <c r="G345" s="2">
        <f>IFERROR(__xludf.DUMMYFUNCTION("""COMPUTED_VALUE"""),45792.66666666667)</f>
        <v>45792.66667</v>
      </c>
      <c r="H345" s="1">
        <f>IFERROR(__xludf.DUMMYFUNCTION("""COMPUTED_VALUE"""),95.82)</f>
        <v>95.82</v>
      </c>
      <c r="J345" s="2">
        <f>IFERROR(__xludf.DUMMYFUNCTION("""COMPUTED_VALUE"""),45792.66666666667)</f>
        <v>45792.66667</v>
      </c>
      <c r="K345" s="1">
        <f>IFERROR(__xludf.DUMMYFUNCTION("""COMPUTED_VALUE"""),97.94)</f>
        <v>97.94</v>
      </c>
      <c r="M345" s="2">
        <f>IFERROR(__xludf.DUMMYFUNCTION("""COMPUTED_VALUE"""),45792.66666666667)</f>
        <v>45792.66667</v>
      </c>
      <c r="N345" s="1">
        <f>IFERROR(__xludf.DUMMYFUNCTION("""COMPUTED_VALUE"""),6829492.0)</f>
        <v>6829492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IFERROR(__xludf.DUMMYFUNCTION("""COMPUTED_VALUE"""),97.09)</f>
        <v>97.09</v>
      </c>
      <c r="D346" s="2">
        <f>IFERROR(__xludf.DUMMYFUNCTION("""COMPUTED_VALUE"""),45793.66666666667)</f>
        <v>45793.66667</v>
      </c>
      <c r="E346" s="1">
        <f>IFERROR(__xludf.DUMMYFUNCTION("""COMPUTED_VALUE"""),101.34)</f>
        <v>101.34</v>
      </c>
      <c r="G346" s="2">
        <f>IFERROR(__xludf.DUMMYFUNCTION("""COMPUTED_VALUE"""),45793.66666666667)</f>
        <v>45793.66667</v>
      </c>
      <c r="H346" s="1">
        <f>IFERROR(__xludf.DUMMYFUNCTION("""COMPUTED_VALUE"""),96.71)</f>
        <v>96.71</v>
      </c>
      <c r="J346" s="2">
        <f>IFERROR(__xludf.DUMMYFUNCTION("""COMPUTED_VALUE"""),45793.66666666667)</f>
        <v>45793.66667</v>
      </c>
      <c r="K346" s="1">
        <f>IFERROR(__xludf.DUMMYFUNCTION("""COMPUTED_VALUE"""),100.44)</f>
        <v>100.44</v>
      </c>
      <c r="M346" s="2">
        <f>IFERROR(__xludf.DUMMYFUNCTION("""COMPUTED_VALUE"""),45793.66666666667)</f>
        <v>45793.66667</v>
      </c>
      <c r="N346" s="1">
        <f>IFERROR(__xludf.DUMMYFUNCTION("""COMPUTED_VALUE"""),8790118.0)</f>
        <v>8790118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IFERROR(__xludf.DUMMYFUNCTION("""COMPUTED_VALUE"""),98.06)</f>
        <v>98.06</v>
      </c>
      <c r="D347" s="2">
        <f>IFERROR(__xludf.DUMMYFUNCTION("""COMPUTED_VALUE"""),45796.66666666667)</f>
        <v>45796.66667</v>
      </c>
      <c r="E347" s="1">
        <f>IFERROR(__xludf.DUMMYFUNCTION("""COMPUTED_VALUE"""),101.56)</f>
        <v>101.56</v>
      </c>
      <c r="G347" s="2">
        <f>IFERROR(__xludf.DUMMYFUNCTION("""COMPUTED_VALUE"""),45796.66666666667)</f>
        <v>45796.66667</v>
      </c>
      <c r="H347" s="1">
        <f>IFERROR(__xludf.DUMMYFUNCTION("""COMPUTED_VALUE"""),98.06)</f>
        <v>98.06</v>
      </c>
      <c r="J347" s="2">
        <f>IFERROR(__xludf.DUMMYFUNCTION("""COMPUTED_VALUE"""),45796.66666666667)</f>
        <v>45796.66667</v>
      </c>
      <c r="K347" s="1">
        <f>IFERROR(__xludf.DUMMYFUNCTION("""COMPUTED_VALUE"""),100.47)</f>
        <v>100.47</v>
      </c>
      <c r="M347" s="2">
        <f>IFERROR(__xludf.DUMMYFUNCTION("""COMPUTED_VALUE"""),45796.66666666667)</f>
        <v>45796.66667</v>
      </c>
      <c r="N347" s="1">
        <f>IFERROR(__xludf.DUMMYFUNCTION("""COMPUTED_VALUE"""),5508307.0)</f>
        <v>5508307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IFERROR(__xludf.DUMMYFUNCTION("""COMPUTED_VALUE"""),99.68)</f>
        <v>99.68</v>
      </c>
      <c r="D348" s="2">
        <f>IFERROR(__xludf.DUMMYFUNCTION("""COMPUTED_VALUE"""),45797.66666666667)</f>
        <v>45797.66667</v>
      </c>
      <c r="E348" s="1">
        <f>IFERROR(__xludf.DUMMYFUNCTION("""COMPUTED_VALUE"""),100.61)</f>
        <v>100.61</v>
      </c>
      <c r="G348" s="2">
        <f>IFERROR(__xludf.DUMMYFUNCTION("""COMPUTED_VALUE"""),45797.66666666667)</f>
        <v>45797.66667</v>
      </c>
      <c r="H348" s="1">
        <f>IFERROR(__xludf.DUMMYFUNCTION("""COMPUTED_VALUE"""),97.31)</f>
        <v>97.31</v>
      </c>
      <c r="J348" s="2">
        <f>IFERROR(__xludf.DUMMYFUNCTION("""COMPUTED_VALUE"""),45797.66666666667)</f>
        <v>45797.66667</v>
      </c>
      <c r="K348" s="1">
        <f>IFERROR(__xludf.DUMMYFUNCTION("""COMPUTED_VALUE"""),98.35)</f>
        <v>98.35</v>
      </c>
      <c r="M348" s="2">
        <f>IFERROR(__xludf.DUMMYFUNCTION("""COMPUTED_VALUE"""),45797.66666666667)</f>
        <v>45797.66667</v>
      </c>
      <c r="N348" s="1">
        <f>IFERROR(__xludf.DUMMYFUNCTION("""COMPUTED_VALUE"""),4354244.0)</f>
        <v>4354244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IFERROR(__xludf.DUMMYFUNCTION("""COMPUTED_VALUE"""),97.26)</f>
        <v>97.26</v>
      </c>
      <c r="D349" s="2">
        <f>IFERROR(__xludf.DUMMYFUNCTION("""COMPUTED_VALUE"""),45798.66666666667)</f>
        <v>45798.66667</v>
      </c>
      <c r="E349" s="1">
        <f>IFERROR(__xludf.DUMMYFUNCTION("""COMPUTED_VALUE"""),100.5)</f>
        <v>100.5</v>
      </c>
      <c r="G349" s="2">
        <f>IFERROR(__xludf.DUMMYFUNCTION("""COMPUTED_VALUE"""),45798.66666666667)</f>
        <v>45798.66667</v>
      </c>
      <c r="H349" s="1">
        <f>IFERROR(__xludf.DUMMYFUNCTION("""COMPUTED_VALUE"""),96.51)</f>
        <v>96.51</v>
      </c>
      <c r="J349" s="2">
        <f>IFERROR(__xludf.DUMMYFUNCTION("""COMPUTED_VALUE"""),45798.66666666667)</f>
        <v>45798.66667</v>
      </c>
      <c r="K349" s="1">
        <f>IFERROR(__xludf.DUMMYFUNCTION("""COMPUTED_VALUE"""),96.57)</f>
        <v>96.57</v>
      </c>
      <c r="M349" s="2">
        <f>IFERROR(__xludf.DUMMYFUNCTION("""COMPUTED_VALUE"""),45798.66666666667)</f>
        <v>45798.66667</v>
      </c>
      <c r="N349" s="1">
        <f>IFERROR(__xludf.DUMMYFUNCTION("""COMPUTED_VALUE"""),5658247.0)</f>
        <v>5658247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IFERROR(__xludf.DUMMYFUNCTION("""COMPUTED_VALUE"""),95.79)</f>
        <v>95.79</v>
      </c>
      <c r="D350" s="2">
        <f>IFERROR(__xludf.DUMMYFUNCTION("""COMPUTED_VALUE"""),45799.66666666667)</f>
        <v>45799.66667</v>
      </c>
      <c r="E350" s="1">
        <f>IFERROR(__xludf.DUMMYFUNCTION("""COMPUTED_VALUE"""),96.85)</f>
        <v>96.85</v>
      </c>
      <c r="G350" s="2">
        <f>IFERROR(__xludf.DUMMYFUNCTION("""COMPUTED_VALUE"""),45799.66666666667)</f>
        <v>45799.66667</v>
      </c>
      <c r="H350" s="1">
        <f>IFERROR(__xludf.DUMMYFUNCTION("""COMPUTED_VALUE"""),94.18)</f>
        <v>94.18</v>
      </c>
      <c r="J350" s="2">
        <f>IFERROR(__xludf.DUMMYFUNCTION("""COMPUTED_VALUE"""),45799.66666666667)</f>
        <v>45799.66667</v>
      </c>
      <c r="K350" s="1">
        <f>IFERROR(__xludf.DUMMYFUNCTION("""COMPUTED_VALUE"""),95.58)</f>
        <v>95.58</v>
      </c>
      <c r="M350" s="2">
        <f>IFERROR(__xludf.DUMMYFUNCTION("""COMPUTED_VALUE"""),45799.66666666667)</f>
        <v>45799.66667</v>
      </c>
      <c r="N350" s="1">
        <f>IFERROR(__xludf.DUMMYFUNCTION("""COMPUTED_VALUE"""),4128018.0)</f>
        <v>4128018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IFERROR(__xludf.DUMMYFUNCTION("""COMPUTED_VALUE"""),93.43)</f>
        <v>93.43</v>
      </c>
      <c r="D351" s="2">
        <f>IFERROR(__xludf.DUMMYFUNCTION("""COMPUTED_VALUE"""),45800.66666666667)</f>
        <v>45800.66667</v>
      </c>
      <c r="E351" s="1">
        <f>IFERROR(__xludf.DUMMYFUNCTION("""COMPUTED_VALUE"""),96.23)</f>
        <v>96.23</v>
      </c>
      <c r="G351" s="2">
        <f>IFERROR(__xludf.DUMMYFUNCTION("""COMPUTED_VALUE"""),45800.66666666667)</f>
        <v>45800.66667</v>
      </c>
      <c r="H351" s="1">
        <f>IFERROR(__xludf.DUMMYFUNCTION("""COMPUTED_VALUE"""),93.12)</f>
        <v>93.12</v>
      </c>
      <c r="J351" s="2">
        <f>IFERROR(__xludf.DUMMYFUNCTION("""COMPUTED_VALUE"""),45800.66666666667)</f>
        <v>45800.66667</v>
      </c>
      <c r="K351" s="1">
        <f>IFERROR(__xludf.DUMMYFUNCTION("""COMPUTED_VALUE"""),95.89)</f>
        <v>95.89</v>
      </c>
      <c r="M351" s="2">
        <f>IFERROR(__xludf.DUMMYFUNCTION("""COMPUTED_VALUE"""),45800.66666666667)</f>
        <v>45800.66667</v>
      </c>
      <c r="N351" s="1">
        <f>IFERROR(__xludf.DUMMYFUNCTION("""COMPUTED_VALUE"""),4384713.0)</f>
        <v>4384713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IFERROR(__xludf.DUMMYFUNCTION("""COMPUTED_VALUE"""),95.89)</f>
        <v>95.89</v>
      </c>
      <c r="D352" s="2">
        <f>IFERROR(__xludf.DUMMYFUNCTION("""COMPUTED_VALUE"""),45804.66666666667)</f>
        <v>45804.66667</v>
      </c>
      <c r="E352" s="1">
        <f>IFERROR(__xludf.DUMMYFUNCTION("""COMPUTED_VALUE"""),97.29)</f>
        <v>97.29</v>
      </c>
      <c r="G352" s="2">
        <f>IFERROR(__xludf.DUMMYFUNCTION("""COMPUTED_VALUE"""),45804.66666666667)</f>
        <v>45804.66667</v>
      </c>
      <c r="H352" s="1">
        <f>IFERROR(__xludf.DUMMYFUNCTION("""COMPUTED_VALUE"""),95.89)</f>
        <v>95.89</v>
      </c>
      <c r="J352" s="2">
        <f>IFERROR(__xludf.DUMMYFUNCTION("""COMPUTED_VALUE"""),45804.66666666667)</f>
        <v>45804.66667</v>
      </c>
      <c r="K352" s="1">
        <f>IFERROR(__xludf.DUMMYFUNCTION("""COMPUTED_VALUE"""),96.51)</f>
        <v>96.51</v>
      </c>
      <c r="M352" s="2">
        <f>IFERROR(__xludf.DUMMYFUNCTION("""COMPUTED_VALUE"""),45804.66666666667)</f>
        <v>45804.66667</v>
      </c>
      <c r="N352" s="1">
        <f>IFERROR(__xludf.DUMMYFUNCTION("""COMPUTED_VALUE"""),4741171.0)</f>
        <v>4741171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IFERROR(__xludf.DUMMYFUNCTION("""COMPUTED_VALUE"""),96.54)</f>
        <v>96.54</v>
      </c>
      <c r="D353" s="2">
        <f>IFERROR(__xludf.DUMMYFUNCTION("""COMPUTED_VALUE"""),45805.66666666667)</f>
        <v>45805.66667</v>
      </c>
      <c r="E353" s="1">
        <f>IFERROR(__xludf.DUMMYFUNCTION("""COMPUTED_VALUE"""),96.61)</f>
        <v>96.61</v>
      </c>
      <c r="G353" s="2">
        <f>IFERROR(__xludf.DUMMYFUNCTION("""COMPUTED_VALUE"""),45805.66666666667)</f>
        <v>45805.66667</v>
      </c>
      <c r="H353" s="1">
        <f>IFERROR(__xludf.DUMMYFUNCTION("""COMPUTED_VALUE"""),94.31)</f>
        <v>94.31</v>
      </c>
      <c r="J353" s="2">
        <f>IFERROR(__xludf.DUMMYFUNCTION("""COMPUTED_VALUE"""),45805.66666666667)</f>
        <v>45805.66667</v>
      </c>
      <c r="K353" s="1">
        <f>IFERROR(__xludf.DUMMYFUNCTION("""COMPUTED_VALUE"""),95.24)</f>
        <v>95.24</v>
      </c>
      <c r="M353" s="2">
        <f>IFERROR(__xludf.DUMMYFUNCTION("""COMPUTED_VALUE"""),45805.66666666667)</f>
        <v>45805.66667</v>
      </c>
      <c r="N353" s="1">
        <f>IFERROR(__xludf.DUMMYFUNCTION("""COMPUTED_VALUE"""),4840411.0)</f>
        <v>4840411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IFERROR(__xludf.DUMMYFUNCTION("""COMPUTED_VALUE"""),97.12)</f>
        <v>97.12</v>
      </c>
      <c r="D354" s="2">
        <f>IFERROR(__xludf.DUMMYFUNCTION("""COMPUTED_VALUE"""),45806.66666666667)</f>
        <v>45806.66667</v>
      </c>
      <c r="E354" s="1">
        <f>IFERROR(__xludf.DUMMYFUNCTION("""COMPUTED_VALUE"""),97.12)</f>
        <v>97.12</v>
      </c>
      <c r="G354" s="2">
        <f>IFERROR(__xludf.DUMMYFUNCTION("""COMPUTED_VALUE"""),45806.66666666667)</f>
        <v>45806.66667</v>
      </c>
      <c r="H354" s="1">
        <f>IFERROR(__xludf.DUMMYFUNCTION("""COMPUTED_VALUE"""),93.65)</f>
        <v>93.65</v>
      </c>
      <c r="J354" s="2">
        <f>IFERROR(__xludf.DUMMYFUNCTION("""COMPUTED_VALUE"""),45806.66666666667)</f>
        <v>45806.66667</v>
      </c>
      <c r="K354" s="1">
        <f>IFERROR(__xludf.DUMMYFUNCTION("""COMPUTED_VALUE"""),94.39)</f>
        <v>94.39</v>
      </c>
      <c r="M354" s="2">
        <f>IFERROR(__xludf.DUMMYFUNCTION("""COMPUTED_VALUE"""),45806.66666666667)</f>
        <v>45806.66667</v>
      </c>
      <c r="N354" s="1">
        <f>IFERROR(__xludf.DUMMYFUNCTION("""COMPUTED_VALUE"""),3177810.0)</f>
        <v>3177810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IFERROR(__xludf.DUMMYFUNCTION("""COMPUTED_VALUE"""),93.19)</f>
        <v>93.19</v>
      </c>
      <c r="D355" s="2">
        <f>IFERROR(__xludf.DUMMYFUNCTION("""COMPUTED_VALUE"""),45807.66666666667)</f>
        <v>45807.66667</v>
      </c>
      <c r="E355" s="1">
        <f>IFERROR(__xludf.DUMMYFUNCTION("""COMPUTED_VALUE"""),93.19)</f>
        <v>93.19</v>
      </c>
      <c r="G355" s="2">
        <f>IFERROR(__xludf.DUMMYFUNCTION("""COMPUTED_VALUE"""),45807.66666666667)</f>
        <v>45807.66667</v>
      </c>
      <c r="H355" s="1">
        <f>IFERROR(__xludf.DUMMYFUNCTION("""COMPUTED_VALUE"""),90.66)</f>
        <v>90.66</v>
      </c>
      <c r="J355" s="2">
        <f>IFERROR(__xludf.DUMMYFUNCTION("""COMPUTED_VALUE"""),45807.66666666667)</f>
        <v>45807.66667</v>
      </c>
      <c r="K355" s="1">
        <f>IFERROR(__xludf.DUMMYFUNCTION("""COMPUTED_VALUE"""),91.45)</f>
        <v>91.45</v>
      </c>
      <c r="M355" s="2">
        <f>IFERROR(__xludf.DUMMYFUNCTION("""COMPUTED_VALUE"""),45807.66666666667)</f>
        <v>45807.66667</v>
      </c>
      <c r="N355" s="1">
        <f>IFERROR(__xludf.DUMMYFUNCTION("""COMPUTED_VALUE"""),5668148.0)</f>
        <v>5668148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IFERROR(__xludf.DUMMYFUNCTION("""COMPUTED_VALUE"""),91.45)</f>
        <v>91.45</v>
      </c>
      <c r="D356" s="2">
        <f>IFERROR(__xludf.DUMMYFUNCTION("""COMPUTED_VALUE"""),45810.66666666667)</f>
        <v>45810.66667</v>
      </c>
      <c r="E356" s="1">
        <f>IFERROR(__xludf.DUMMYFUNCTION("""COMPUTED_VALUE"""),92.1)</f>
        <v>92.1</v>
      </c>
      <c r="G356" s="2">
        <f>IFERROR(__xludf.DUMMYFUNCTION("""COMPUTED_VALUE"""),45810.66666666667)</f>
        <v>45810.66667</v>
      </c>
      <c r="H356" s="1">
        <f>IFERROR(__xludf.DUMMYFUNCTION("""COMPUTED_VALUE"""),88.24)</f>
        <v>88.24</v>
      </c>
      <c r="J356" s="2">
        <f>IFERROR(__xludf.DUMMYFUNCTION("""COMPUTED_VALUE"""),45810.66666666667)</f>
        <v>45810.66667</v>
      </c>
      <c r="K356" s="1">
        <f>IFERROR(__xludf.DUMMYFUNCTION("""COMPUTED_VALUE"""),90.87)</f>
        <v>90.87</v>
      </c>
      <c r="M356" s="2">
        <f>IFERROR(__xludf.DUMMYFUNCTION("""COMPUTED_VALUE"""),45810.66666666667)</f>
        <v>45810.66667</v>
      </c>
      <c r="N356" s="1">
        <f>IFERROR(__xludf.DUMMYFUNCTION("""COMPUTED_VALUE"""),1.108526E7)</f>
        <v>11085260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IFERROR(__xludf.DUMMYFUNCTION("""COMPUTED_VALUE"""),90.87)</f>
        <v>90.87</v>
      </c>
      <c r="D357" s="2">
        <f>IFERROR(__xludf.DUMMYFUNCTION("""COMPUTED_VALUE"""),45811.66666666667)</f>
        <v>45811.66667</v>
      </c>
      <c r="E357" s="1">
        <f>IFERROR(__xludf.DUMMYFUNCTION("""COMPUTED_VALUE"""),95.24)</f>
        <v>95.24</v>
      </c>
      <c r="G357" s="2">
        <f>IFERROR(__xludf.DUMMYFUNCTION("""COMPUTED_VALUE"""),45811.66666666667)</f>
        <v>45811.66667</v>
      </c>
      <c r="H357" s="1">
        <f>IFERROR(__xludf.DUMMYFUNCTION("""COMPUTED_VALUE"""),88.62)</f>
        <v>88.62</v>
      </c>
      <c r="J357" s="2">
        <f>IFERROR(__xludf.DUMMYFUNCTION("""COMPUTED_VALUE"""),45811.66666666667)</f>
        <v>45811.66667</v>
      </c>
      <c r="K357" s="1">
        <f>IFERROR(__xludf.DUMMYFUNCTION("""COMPUTED_VALUE"""),94.49)</f>
        <v>94.49</v>
      </c>
      <c r="M357" s="2">
        <f>IFERROR(__xludf.DUMMYFUNCTION("""COMPUTED_VALUE"""),45811.66666666667)</f>
        <v>45811.66667</v>
      </c>
      <c r="N357" s="1">
        <f>IFERROR(__xludf.DUMMYFUNCTION("""COMPUTED_VALUE"""),8999010.0)</f>
        <v>8999010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IFERROR(__xludf.DUMMYFUNCTION("""COMPUTED_VALUE"""),94.49)</f>
        <v>94.49</v>
      </c>
      <c r="D358" s="2">
        <f>IFERROR(__xludf.DUMMYFUNCTION("""COMPUTED_VALUE"""),45812.66666666667)</f>
        <v>45812.66667</v>
      </c>
      <c r="E358" s="1">
        <f>IFERROR(__xludf.DUMMYFUNCTION("""COMPUTED_VALUE"""),95.24)</f>
        <v>95.24</v>
      </c>
      <c r="G358" s="2">
        <f>IFERROR(__xludf.DUMMYFUNCTION("""COMPUTED_VALUE"""),45812.66666666667)</f>
        <v>45812.66667</v>
      </c>
      <c r="H358" s="1">
        <f>IFERROR(__xludf.DUMMYFUNCTION("""COMPUTED_VALUE"""),93.33)</f>
        <v>93.33</v>
      </c>
      <c r="J358" s="2">
        <f>IFERROR(__xludf.DUMMYFUNCTION("""COMPUTED_VALUE"""),45812.66666666667)</f>
        <v>45812.66667</v>
      </c>
      <c r="K358" s="1">
        <f>IFERROR(__xludf.DUMMYFUNCTION("""COMPUTED_VALUE"""),93.5)</f>
        <v>93.5</v>
      </c>
      <c r="M358" s="2">
        <f>IFERROR(__xludf.DUMMYFUNCTION("""COMPUTED_VALUE"""),45812.66666666667)</f>
        <v>45812.66667</v>
      </c>
      <c r="N358" s="1">
        <f>IFERROR(__xludf.DUMMYFUNCTION("""COMPUTED_VALUE"""),4690382.0)</f>
        <v>4690382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IFERROR(__xludf.DUMMYFUNCTION("""COMPUTED_VALUE"""),94.94)</f>
        <v>94.94</v>
      </c>
      <c r="D359" s="2">
        <f>IFERROR(__xludf.DUMMYFUNCTION("""COMPUTED_VALUE"""),45813.66666666667)</f>
        <v>45813.66667</v>
      </c>
      <c r="E359" s="1">
        <f>IFERROR(__xludf.DUMMYFUNCTION("""COMPUTED_VALUE"""),97.05)</f>
        <v>97.05</v>
      </c>
      <c r="G359" s="2">
        <f>IFERROR(__xludf.DUMMYFUNCTION("""COMPUTED_VALUE"""),45813.66666666667)</f>
        <v>45813.66667</v>
      </c>
      <c r="H359" s="1">
        <f>IFERROR(__xludf.DUMMYFUNCTION("""COMPUTED_VALUE"""),94.53)</f>
        <v>94.53</v>
      </c>
      <c r="J359" s="2">
        <f>IFERROR(__xludf.DUMMYFUNCTION("""COMPUTED_VALUE"""),45813.66666666667)</f>
        <v>45813.66667</v>
      </c>
      <c r="K359" s="1">
        <f>IFERROR(__xludf.DUMMYFUNCTION("""COMPUTED_VALUE"""),95.21)</f>
        <v>95.21</v>
      </c>
      <c r="M359" s="2">
        <f>IFERROR(__xludf.DUMMYFUNCTION("""COMPUTED_VALUE"""),45813.66666666667)</f>
        <v>45813.66667</v>
      </c>
      <c r="N359" s="1">
        <f>IFERROR(__xludf.DUMMYFUNCTION("""COMPUTED_VALUE"""),5944864.0)</f>
        <v>5944864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IFERROR(__xludf.DUMMYFUNCTION("""COMPUTED_VALUE"""),96.37)</f>
        <v>96.37</v>
      </c>
      <c r="D360" s="2">
        <f>IFERROR(__xludf.DUMMYFUNCTION("""COMPUTED_VALUE"""),45814.66666666667)</f>
        <v>45814.66667</v>
      </c>
      <c r="E360" s="1">
        <f>IFERROR(__xludf.DUMMYFUNCTION("""COMPUTED_VALUE"""),97.26)</f>
        <v>97.26</v>
      </c>
      <c r="G360" s="2">
        <f>IFERROR(__xludf.DUMMYFUNCTION("""COMPUTED_VALUE"""),45814.66666666667)</f>
        <v>45814.66667</v>
      </c>
      <c r="H360" s="1">
        <f>IFERROR(__xludf.DUMMYFUNCTION("""COMPUTED_VALUE"""),94.9)</f>
        <v>94.9</v>
      </c>
      <c r="J360" s="2">
        <f>IFERROR(__xludf.DUMMYFUNCTION("""COMPUTED_VALUE"""),45814.66666666667)</f>
        <v>45814.66667</v>
      </c>
      <c r="K360" s="1">
        <f>IFERROR(__xludf.DUMMYFUNCTION("""COMPUTED_VALUE"""),95.69)</f>
        <v>95.69</v>
      </c>
      <c r="M360" s="2">
        <f>IFERROR(__xludf.DUMMYFUNCTION("""COMPUTED_VALUE"""),45814.66666666667)</f>
        <v>45814.66667</v>
      </c>
      <c r="N360" s="1">
        <f>IFERROR(__xludf.DUMMYFUNCTION("""COMPUTED_VALUE"""),3699532.0)</f>
        <v>3699532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IFERROR(__xludf.DUMMYFUNCTION("""COMPUTED_VALUE"""),97.07)</f>
        <v>97.07</v>
      </c>
      <c r="D361" s="2">
        <f>IFERROR(__xludf.DUMMYFUNCTION("""COMPUTED_VALUE"""),45817.66666666667)</f>
        <v>45817.66667</v>
      </c>
      <c r="E361" s="1">
        <f>IFERROR(__xludf.DUMMYFUNCTION("""COMPUTED_VALUE"""),99.14)</f>
        <v>99.14</v>
      </c>
      <c r="G361" s="2">
        <f>IFERROR(__xludf.DUMMYFUNCTION("""COMPUTED_VALUE"""),45817.66666666667)</f>
        <v>45817.66667</v>
      </c>
      <c r="H361" s="1">
        <f>IFERROR(__xludf.DUMMYFUNCTION("""COMPUTED_VALUE"""),96.51)</f>
        <v>96.51</v>
      </c>
      <c r="J361" s="2">
        <f>IFERROR(__xludf.DUMMYFUNCTION("""COMPUTED_VALUE"""),45817.66666666667)</f>
        <v>45817.66667</v>
      </c>
      <c r="K361" s="1">
        <f>IFERROR(__xludf.DUMMYFUNCTION("""COMPUTED_VALUE"""),97.57)</f>
        <v>97.57</v>
      </c>
      <c r="M361" s="2">
        <f>IFERROR(__xludf.DUMMYFUNCTION("""COMPUTED_VALUE"""),45817.66666666667)</f>
        <v>45817.66667</v>
      </c>
      <c r="N361" s="1">
        <f>IFERROR(__xludf.DUMMYFUNCTION("""COMPUTED_VALUE"""),6630612.0)</f>
        <v>6630612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IFERROR(__xludf.DUMMYFUNCTION("""COMPUTED_VALUE"""),98.51)</f>
        <v>98.51</v>
      </c>
      <c r="D362" s="2">
        <f>IFERROR(__xludf.DUMMYFUNCTION("""COMPUTED_VALUE"""),45818.66666666667)</f>
        <v>45818.66667</v>
      </c>
      <c r="E362" s="1">
        <f>IFERROR(__xludf.DUMMYFUNCTION("""COMPUTED_VALUE"""),100.49)</f>
        <v>100.49</v>
      </c>
      <c r="G362" s="2">
        <f>IFERROR(__xludf.DUMMYFUNCTION("""COMPUTED_VALUE"""),45818.66666666667)</f>
        <v>45818.66667</v>
      </c>
      <c r="H362" s="1">
        <f>IFERROR(__xludf.DUMMYFUNCTION("""COMPUTED_VALUE"""),97.28)</f>
        <v>97.28</v>
      </c>
      <c r="J362" s="2">
        <f>IFERROR(__xludf.DUMMYFUNCTION("""COMPUTED_VALUE"""),45818.66666666667)</f>
        <v>45818.66667</v>
      </c>
      <c r="K362" s="1">
        <f>IFERROR(__xludf.DUMMYFUNCTION("""COMPUTED_VALUE"""),98.25)</f>
        <v>98.25</v>
      </c>
      <c r="M362" s="2">
        <f>IFERROR(__xludf.DUMMYFUNCTION("""COMPUTED_VALUE"""),45818.66666666667)</f>
        <v>45818.66667</v>
      </c>
      <c r="N362" s="1">
        <f>IFERROR(__xludf.DUMMYFUNCTION("""COMPUTED_VALUE"""),5686801.0)</f>
        <v>5686801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IFERROR(__xludf.DUMMYFUNCTION("""COMPUTED_VALUE"""),100.71)</f>
        <v>100.71</v>
      </c>
      <c r="D363" s="2">
        <f>IFERROR(__xludf.DUMMYFUNCTION("""COMPUTED_VALUE"""),45819.66666666667)</f>
        <v>45819.66667</v>
      </c>
      <c r="E363" s="1">
        <f>IFERROR(__xludf.DUMMYFUNCTION("""COMPUTED_VALUE"""),102.45)</f>
        <v>102.45</v>
      </c>
      <c r="G363" s="2">
        <f>IFERROR(__xludf.DUMMYFUNCTION("""COMPUTED_VALUE"""),45819.66666666667)</f>
        <v>45819.66667</v>
      </c>
      <c r="H363" s="1">
        <f>IFERROR(__xludf.DUMMYFUNCTION("""COMPUTED_VALUE"""),97.67)</f>
        <v>97.67</v>
      </c>
      <c r="J363" s="2">
        <f>IFERROR(__xludf.DUMMYFUNCTION("""COMPUTED_VALUE"""),45819.66666666667)</f>
        <v>45819.66667</v>
      </c>
      <c r="K363" s="1">
        <f>IFERROR(__xludf.DUMMYFUNCTION("""COMPUTED_VALUE"""),98.18)</f>
        <v>98.18</v>
      </c>
      <c r="M363" s="2">
        <f>IFERROR(__xludf.DUMMYFUNCTION("""COMPUTED_VALUE"""),45819.66666666667)</f>
        <v>45819.66667</v>
      </c>
      <c r="N363" s="1">
        <f>IFERROR(__xludf.DUMMYFUNCTION("""COMPUTED_VALUE"""),8172937.0)</f>
        <v>8172937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IFERROR(__xludf.DUMMYFUNCTION("""COMPUTED_VALUE"""),95.99)</f>
        <v>95.99</v>
      </c>
      <c r="D364" s="2">
        <f>IFERROR(__xludf.DUMMYFUNCTION("""COMPUTED_VALUE"""),45820.66666666667)</f>
        <v>45820.66667</v>
      </c>
      <c r="E364" s="1">
        <f>IFERROR(__xludf.DUMMYFUNCTION("""COMPUTED_VALUE"""),98.7)</f>
        <v>98.7</v>
      </c>
      <c r="G364" s="2">
        <f>IFERROR(__xludf.DUMMYFUNCTION("""COMPUTED_VALUE"""),45820.66666666667)</f>
        <v>45820.66667</v>
      </c>
      <c r="H364" s="1">
        <f>IFERROR(__xludf.DUMMYFUNCTION("""COMPUTED_VALUE"""),95.58)</f>
        <v>95.58</v>
      </c>
      <c r="J364" s="2">
        <f>IFERROR(__xludf.DUMMYFUNCTION("""COMPUTED_VALUE"""),45820.66666666667)</f>
        <v>45820.66667</v>
      </c>
      <c r="K364" s="1">
        <f>IFERROR(__xludf.DUMMYFUNCTION("""COMPUTED_VALUE"""),98.59)</f>
        <v>98.59</v>
      </c>
      <c r="M364" s="2">
        <f>IFERROR(__xludf.DUMMYFUNCTION("""COMPUTED_VALUE"""),45820.66666666667)</f>
        <v>45820.66667</v>
      </c>
      <c r="N364" s="1">
        <f>IFERROR(__xludf.DUMMYFUNCTION("""COMPUTED_VALUE"""),4317398.0)</f>
        <v>4317398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IFERROR(__xludf.DUMMYFUNCTION("""COMPUTED_VALUE"""),96.15)</f>
        <v>96.15</v>
      </c>
      <c r="D365" s="2">
        <f>IFERROR(__xludf.DUMMYFUNCTION("""COMPUTED_VALUE"""),45821.66666666667)</f>
        <v>45821.66667</v>
      </c>
      <c r="E365" s="1">
        <f>IFERROR(__xludf.DUMMYFUNCTION("""COMPUTED_VALUE"""),97.84)</f>
        <v>97.84</v>
      </c>
      <c r="G365" s="2">
        <f>IFERROR(__xludf.DUMMYFUNCTION("""COMPUTED_VALUE"""),45821.66666666667)</f>
        <v>45821.66667</v>
      </c>
      <c r="H365" s="1">
        <f>IFERROR(__xludf.DUMMYFUNCTION("""COMPUTED_VALUE"""),95.72)</f>
        <v>95.72</v>
      </c>
      <c r="J365" s="2">
        <f>IFERROR(__xludf.DUMMYFUNCTION("""COMPUTED_VALUE"""),45821.66666666667)</f>
        <v>45821.66667</v>
      </c>
      <c r="K365" s="1">
        <f>IFERROR(__xludf.DUMMYFUNCTION("""COMPUTED_VALUE"""),96.85)</f>
        <v>96.85</v>
      </c>
      <c r="M365" s="2">
        <f>IFERROR(__xludf.DUMMYFUNCTION("""COMPUTED_VALUE"""),45821.66666666667)</f>
        <v>45821.66667</v>
      </c>
      <c r="N365" s="1">
        <f>IFERROR(__xludf.DUMMYFUNCTION("""COMPUTED_VALUE"""),3199893.0)</f>
        <v>3199893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IFERROR(__xludf.DUMMYFUNCTION("""COMPUTED_VALUE"""),96.85)</f>
        <v>96.85</v>
      </c>
      <c r="D366" s="2">
        <f>IFERROR(__xludf.DUMMYFUNCTION("""COMPUTED_VALUE"""),45824.66666666667)</f>
        <v>45824.66667</v>
      </c>
      <c r="E366" s="1">
        <f>IFERROR(__xludf.DUMMYFUNCTION("""COMPUTED_VALUE"""),99.58)</f>
        <v>99.58</v>
      </c>
      <c r="G366" s="2">
        <f>IFERROR(__xludf.DUMMYFUNCTION("""COMPUTED_VALUE"""),45824.66666666667)</f>
        <v>45824.66667</v>
      </c>
      <c r="H366" s="1">
        <f>IFERROR(__xludf.DUMMYFUNCTION("""COMPUTED_VALUE"""),96.85)</f>
        <v>96.85</v>
      </c>
      <c r="J366" s="2">
        <f>IFERROR(__xludf.DUMMYFUNCTION("""COMPUTED_VALUE"""),45824.66666666667)</f>
        <v>45824.66667</v>
      </c>
      <c r="K366" s="1">
        <f>IFERROR(__xludf.DUMMYFUNCTION("""COMPUTED_VALUE"""),99.1)</f>
        <v>99.1</v>
      </c>
      <c r="M366" s="2">
        <f>IFERROR(__xludf.DUMMYFUNCTION("""COMPUTED_VALUE"""),45824.66666666667)</f>
        <v>45824.66667</v>
      </c>
      <c r="N366" s="1">
        <f>IFERROR(__xludf.DUMMYFUNCTION("""COMPUTED_VALUE"""),5195935.0)</f>
        <v>5195935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IFERROR(__xludf.DUMMYFUNCTION("""COMPUTED_VALUE"""),99.34)</f>
        <v>99.34</v>
      </c>
      <c r="D367" s="2">
        <f>IFERROR(__xludf.DUMMYFUNCTION("""COMPUTED_VALUE"""),45825.66666666667)</f>
        <v>45825.66667</v>
      </c>
      <c r="E367" s="1">
        <f>IFERROR(__xludf.DUMMYFUNCTION("""COMPUTED_VALUE"""),100.74)</f>
        <v>100.74</v>
      </c>
      <c r="G367" s="2">
        <f>IFERROR(__xludf.DUMMYFUNCTION("""COMPUTED_VALUE"""),45825.66666666667)</f>
        <v>45825.66667</v>
      </c>
      <c r="H367" s="1">
        <f>IFERROR(__xludf.DUMMYFUNCTION("""COMPUTED_VALUE"""),97.74)</f>
        <v>97.74</v>
      </c>
      <c r="J367" s="2">
        <f>IFERROR(__xludf.DUMMYFUNCTION("""COMPUTED_VALUE"""),45825.66666666667)</f>
        <v>45825.66667</v>
      </c>
      <c r="K367" s="1">
        <f>IFERROR(__xludf.DUMMYFUNCTION("""COMPUTED_VALUE"""),98.11)</f>
        <v>98.11</v>
      </c>
      <c r="M367" s="2">
        <f>IFERROR(__xludf.DUMMYFUNCTION("""COMPUTED_VALUE"""),45825.66666666667)</f>
        <v>45825.66667</v>
      </c>
      <c r="N367" s="1">
        <f>IFERROR(__xludf.DUMMYFUNCTION("""COMPUTED_VALUE"""),5185909.0)</f>
        <v>5185909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IFERROR(__xludf.DUMMYFUNCTION("""COMPUTED_VALUE"""),97.63)</f>
        <v>97.63</v>
      </c>
      <c r="D368" s="2">
        <f>IFERROR(__xludf.DUMMYFUNCTION("""COMPUTED_VALUE"""),45826.66666666667)</f>
        <v>45826.66667</v>
      </c>
      <c r="E368" s="1">
        <f>IFERROR(__xludf.DUMMYFUNCTION("""COMPUTED_VALUE"""),98.52)</f>
        <v>98.52</v>
      </c>
      <c r="G368" s="2">
        <f>IFERROR(__xludf.DUMMYFUNCTION("""COMPUTED_VALUE"""),45826.66666666667)</f>
        <v>45826.66667</v>
      </c>
      <c r="H368" s="1">
        <f>IFERROR(__xludf.DUMMYFUNCTION("""COMPUTED_VALUE"""),96.1)</f>
        <v>96.1</v>
      </c>
      <c r="J368" s="2">
        <f>IFERROR(__xludf.DUMMYFUNCTION("""COMPUTED_VALUE"""),45826.66666666667)</f>
        <v>45826.66667</v>
      </c>
      <c r="K368" s="1">
        <f>IFERROR(__xludf.DUMMYFUNCTION("""COMPUTED_VALUE"""),96.85)</f>
        <v>96.85</v>
      </c>
      <c r="M368" s="2">
        <f>IFERROR(__xludf.DUMMYFUNCTION("""COMPUTED_VALUE"""),45826.66666666667)</f>
        <v>45826.66667</v>
      </c>
      <c r="N368" s="1">
        <f>IFERROR(__xludf.DUMMYFUNCTION("""COMPUTED_VALUE"""),5030100.0)</f>
        <v>5030100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IFERROR(__xludf.DUMMYFUNCTION("""COMPUTED_VALUE"""),96.85)</f>
        <v>96.85</v>
      </c>
      <c r="D369" s="2">
        <f>IFERROR(__xludf.DUMMYFUNCTION("""COMPUTED_VALUE"""),45828.66666666667)</f>
        <v>45828.66667</v>
      </c>
      <c r="E369" s="1">
        <f>IFERROR(__xludf.DUMMYFUNCTION("""COMPUTED_VALUE"""),97.7)</f>
        <v>97.7</v>
      </c>
      <c r="G369" s="2">
        <f>IFERROR(__xludf.DUMMYFUNCTION("""COMPUTED_VALUE"""),45828.66666666667)</f>
        <v>45828.66667</v>
      </c>
      <c r="H369" s="1">
        <f>IFERROR(__xludf.DUMMYFUNCTION("""COMPUTED_VALUE"""),95.07)</f>
        <v>95.07</v>
      </c>
      <c r="J369" s="2">
        <f>IFERROR(__xludf.DUMMYFUNCTION("""COMPUTED_VALUE"""),45828.66666666667)</f>
        <v>45828.66667</v>
      </c>
      <c r="K369" s="1">
        <f>IFERROR(__xludf.DUMMYFUNCTION("""COMPUTED_VALUE"""),95.17)</f>
        <v>95.17</v>
      </c>
      <c r="M369" s="2">
        <f>IFERROR(__xludf.DUMMYFUNCTION("""COMPUTED_VALUE"""),45828.66666666667)</f>
        <v>45828.66667</v>
      </c>
      <c r="N369" s="1">
        <f>IFERROR(__xludf.DUMMYFUNCTION("""COMPUTED_VALUE"""),7289871.0)</f>
        <v>7289871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IFERROR(__xludf.DUMMYFUNCTION("""COMPUTED_VALUE"""),95.89)</f>
        <v>95.89</v>
      </c>
      <c r="D370" s="2">
        <f>IFERROR(__xludf.DUMMYFUNCTION("""COMPUTED_VALUE"""),45831.66666666667)</f>
        <v>45831.66667</v>
      </c>
      <c r="E370" s="1">
        <f>IFERROR(__xludf.DUMMYFUNCTION("""COMPUTED_VALUE"""),98.21)</f>
        <v>98.21</v>
      </c>
      <c r="G370" s="2">
        <f>IFERROR(__xludf.DUMMYFUNCTION("""COMPUTED_VALUE"""),45831.66666666667)</f>
        <v>45831.66667</v>
      </c>
      <c r="H370" s="1">
        <f>IFERROR(__xludf.DUMMYFUNCTION("""COMPUTED_VALUE"""),95.28)</f>
        <v>95.28</v>
      </c>
      <c r="J370" s="2">
        <f>IFERROR(__xludf.DUMMYFUNCTION("""COMPUTED_VALUE"""),45831.66666666667)</f>
        <v>45831.66667</v>
      </c>
      <c r="K370" s="1">
        <f>IFERROR(__xludf.DUMMYFUNCTION("""COMPUTED_VALUE"""),98.08)</f>
        <v>98.08</v>
      </c>
      <c r="M370" s="2">
        <f>IFERROR(__xludf.DUMMYFUNCTION("""COMPUTED_VALUE"""),45831.66666666667)</f>
        <v>45831.66667</v>
      </c>
      <c r="N370" s="1">
        <f>IFERROR(__xludf.DUMMYFUNCTION("""COMPUTED_VALUE"""),5268954.0)</f>
        <v>5268954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IFERROR(__xludf.DUMMYFUNCTION("""COMPUTED_VALUE"""),98.56)</f>
        <v>98.56</v>
      </c>
      <c r="D371" s="2">
        <f>IFERROR(__xludf.DUMMYFUNCTION("""COMPUTED_VALUE"""),45832.66666666667)</f>
        <v>45832.66667</v>
      </c>
      <c r="E371" s="1">
        <f>IFERROR(__xludf.DUMMYFUNCTION("""COMPUTED_VALUE"""),99.68)</f>
        <v>99.68</v>
      </c>
      <c r="G371" s="2">
        <f>IFERROR(__xludf.DUMMYFUNCTION("""COMPUTED_VALUE"""),45832.66666666667)</f>
        <v>45832.66667</v>
      </c>
      <c r="H371" s="1">
        <f>IFERROR(__xludf.DUMMYFUNCTION("""COMPUTED_VALUE"""),96.47)</f>
        <v>96.47</v>
      </c>
      <c r="J371" s="2">
        <f>IFERROR(__xludf.DUMMYFUNCTION("""COMPUTED_VALUE"""),45832.66666666667)</f>
        <v>45832.66667</v>
      </c>
      <c r="K371" s="1">
        <f>IFERROR(__xludf.DUMMYFUNCTION("""COMPUTED_VALUE"""),98.39)</f>
        <v>98.39</v>
      </c>
      <c r="M371" s="2">
        <f>IFERROR(__xludf.DUMMYFUNCTION("""COMPUTED_VALUE"""),45832.66666666667)</f>
        <v>45832.66667</v>
      </c>
      <c r="N371" s="1">
        <f>IFERROR(__xludf.DUMMYFUNCTION("""COMPUTED_VALUE"""),5228062.0)</f>
        <v>5228062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IFERROR(__xludf.DUMMYFUNCTION("""COMPUTED_VALUE"""),98.9)</f>
        <v>98.9</v>
      </c>
      <c r="D372" s="2">
        <f>IFERROR(__xludf.DUMMYFUNCTION("""COMPUTED_VALUE"""),45833.66666666667)</f>
        <v>45833.66667</v>
      </c>
      <c r="E372" s="1">
        <f>IFERROR(__xludf.DUMMYFUNCTION("""COMPUTED_VALUE"""),98.9)</f>
        <v>98.9</v>
      </c>
      <c r="G372" s="2">
        <f>IFERROR(__xludf.DUMMYFUNCTION("""COMPUTED_VALUE"""),45833.66666666667)</f>
        <v>45833.66667</v>
      </c>
      <c r="H372" s="1">
        <f>IFERROR(__xludf.DUMMYFUNCTION("""COMPUTED_VALUE"""),96.1)</f>
        <v>96.1</v>
      </c>
      <c r="J372" s="2">
        <f>IFERROR(__xludf.DUMMYFUNCTION("""COMPUTED_VALUE"""),45833.66666666667)</f>
        <v>45833.66667</v>
      </c>
      <c r="K372" s="1">
        <f>IFERROR(__xludf.DUMMYFUNCTION("""COMPUTED_VALUE"""),96.23)</f>
        <v>96.23</v>
      </c>
      <c r="M372" s="2">
        <f>IFERROR(__xludf.DUMMYFUNCTION("""COMPUTED_VALUE"""),45833.66666666667)</f>
        <v>45833.66667</v>
      </c>
      <c r="N372" s="1">
        <f>IFERROR(__xludf.DUMMYFUNCTION("""COMPUTED_VALUE"""),3765804.0)</f>
        <v>3765804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IFERROR(__xludf.DUMMYFUNCTION("""COMPUTED_VALUE"""),97.7)</f>
        <v>97.7</v>
      </c>
      <c r="D373" s="2">
        <f>IFERROR(__xludf.DUMMYFUNCTION("""COMPUTED_VALUE"""),45834.66666666667)</f>
        <v>45834.66667</v>
      </c>
      <c r="E373" s="1">
        <f>IFERROR(__xludf.DUMMYFUNCTION("""COMPUTED_VALUE"""),103.51)</f>
        <v>103.51</v>
      </c>
      <c r="G373" s="2">
        <f>IFERROR(__xludf.DUMMYFUNCTION("""COMPUTED_VALUE"""),45834.66666666667)</f>
        <v>45834.66667</v>
      </c>
      <c r="H373" s="1">
        <f>IFERROR(__xludf.DUMMYFUNCTION("""COMPUTED_VALUE"""),97.7)</f>
        <v>97.7</v>
      </c>
      <c r="J373" s="2">
        <f>IFERROR(__xludf.DUMMYFUNCTION("""COMPUTED_VALUE"""),45834.66666666667)</f>
        <v>45834.66667</v>
      </c>
      <c r="K373" s="1">
        <f>IFERROR(__xludf.DUMMYFUNCTION("""COMPUTED_VALUE"""),102.25)</f>
        <v>102.25</v>
      </c>
      <c r="M373" s="2">
        <f>IFERROR(__xludf.DUMMYFUNCTION("""COMPUTED_VALUE"""),45834.66666666667)</f>
        <v>45834.66667</v>
      </c>
      <c r="N373" s="1">
        <f>IFERROR(__xludf.DUMMYFUNCTION("""COMPUTED_VALUE"""),6451086.0)</f>
        <v>6451086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IFERROR(__xludf.DUMMYFUNCTION("""COMPUTED_VALUE"""),102.09)</f>
        <v>102.09</v>
      </c>
      <c r="D374" s="2">
        <f>IFERROR(__xludf.DUMMYFUNCTION("""COMPUTED_VALUE"""),45835.66666666667)</f>
        <v>45835.66667</v>
      </c>
      <c r="E374" s="1">
        <f>IFERROR(__xludf.DUMMYFUNCTION("""COMPUTED_VALUE"""),102.48)</f>
        <v>102.48</v>
      </c>
      <c r="G374" s="2">
        <f>IFERROR(__xludf.DUMMYFUNCTION("""COMPUTED_VALUE"""),45835.66666666667)</f>
        <v>45835.66667</v>
      </c>
      <c r="H374" s="1">
        <f>IFERROR(__xludf.DUMMYFUNCTION("""COMPUTED_VALUE"""),94.87)</f>
        <v>94.87</v>
      </c>
      <c r="J374" s="2">
        <f>IFERROR(__xludf.DUMMYFUNCTION("""COMPUTED_VALUE"""),45835.66666666667)</f>
        <v>45835.66667</v>
      </c>
      <c r="K374" s="1">
        <f>IFERROR(__xludf.DUMMYFUNCTION("""COMPUTED_VALUE"""),97.26)</f>
        <v>97.26</v>
      </c>
      <c r="M374" s="2">
        <f>IFERROR(__xludf.DUMMYFUNCTION("""COMPUTED_VALUE"""),45835.66666666667)</f>
        <v>45835.66667</v>
      </c>
      <c r="N374" s="1">
        <f>IFERROR(__xludf.DUMMYFUNCTION("""COMPUTED_VALUE"""),9409120.0)</f>
        <v>9409120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IFERROR(__xludf.DUMMYFUNCTION("""COMPUTED_VALUE"""),97.26)</f>
        <v>97.26</v>
      </c>
      <c r="D375" s="2">
        <f>IFERROR(__xludf.DUMMYFUNCTION("""COMPUTED_VALUE"""),45838.66666666667)</f>
        <v>45838.66667</v>
      </c>
      <c r="E375" s="1">
        <f>IFERROR(__xludf.DUMMYFUNCTION("""COMPUTED_VALUE"""),101.12)</f>
        <v>101.12</v>
      </c>
      <c r="G375" s="2">
        <f>IFERROR(__xludf.DUMMYFUNCTION("""COMPUTED_VALUE"""),45838.66666666667)</f>
        <v>45838.66667</v>
      </c>
      <c r="H375" s="1">
        <f>IFERROR(__xludf.DUMMYFUNCTION("""COMPUTED_VALUE"""),97.26)</f>
        <v>97.26</v>
      </c>
      <c r="J375" s="2">
        <f>IFERROR(__xludf.DUMMYFUNCTION("""COMPUTED_VALUE"""),45838.66666666667)</f>
        <v>45838.66667</v>
      </c>
      <c r="K375" s="1">
        <f>IFERROR(__xludf.DUMMYFUNCTION("""COMPUTED_VALUE"""),100.81)</f>
        <v>100.81</v>
      </c>
      <c r="M375" s="2">
        <f>IFERROR(__xludf.DUMMYFUNCTION("""COMPUTED_VALUE"""),45838.66666666667)</f>
        <v>45838.66667</v>
      </c>
      <c r="N375" s="1">
        <f>IFERROR(__xludf.DUMMYFUNCTION("""COMPUTED_VALUE"""),6594165.0)</f>
        <v>6594165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IFERROR(__xludf.DUMMYFUNCTION("""COMPUTED_VALUE"""),101.63)</f>
        <v>101.63</v>
      </c>
      <c r="D376" s="2">
        <f>IFERROR(__xludf.DUMMYFUNCTION("""COMPUTED_VALUE"""),45839.66666666667)</f>
        <v>45839.66667</v>
      </c>
      <c r="E376" s="1">
        <f>IFERROR(__xludf.DUMMYFUNCTION("""COMPUTED_VALUE"""),104.91)</f>
        <v>104.91</v>
      </c>
      <c r="G376" s="2">
        <f>IFERROR(__xludf.DUMMYFUNCTION("""COMPUTED_VALUE"""),45839.66666666667)</f>
        <v>45839.66667</v>
      </c>
      <c r="H376" s="1">
        <f>IFERROR(__xludf.DUMMYFUNCTION("""COMPUTED_VALUE"""),101.12)</f>
        <v>101.12</v>
      </c>
      <c r="J376" s="2">
        <f>IFERROR(__xludf.DUMMYFUNCTION("""COMPUTED_VALUE"""),45839.66666666667)</f>
        <v>45839.66667</v>
      </c>
      <c r="K376" s="1">
        <f>IFERROR(__xludf.DUMMYFUNCTION("""COMPUTED_VALUE"""),103.17)</f>
        <v>103.17</v>
      </c>
      <c r="M376" s="2">
        <f>IFERROR(__xludf.DUMMYFUNCTION("""COMPUTED_VALUE"""),45839.66666666667)</f>
        <v>45839.66667</v>
      </c>
      <c r="N376" s="1">
        <f>IFERROR(__xludf.DUMMYFUNCTION("""COMPUTED_VALUE"""),6841884.0)</f>
        <v>6841884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IFERROR(__xludf.DUMMYFUNCTION("""COMPUTED_VALUE"""),103.17)</f>
        <v>103.17</v>
      </c>
      <c r="D377" s="2">
        <f>IFERROR(__xludf.DUMMYFUNCTION("""COMPUTED_VALUE"""),45840.66666666667)</f>
        <v>45840.66667</v>
      </c>
      <c r="E377" s="1">
        <f>IFERROR(__xludf.DUMMYFUNCTION("""COMPUTED_VALUE"""),107.98)</f>
        <v>107.98</v>
      </c>
      <c r="G377" s="2">
        <f>IFERROR(__xludf.DUMMYFUNCTION("""COMPUTED_VALUE"""),45840.66666666667)</f>
        <v>45840.66667</v>
      </c>
      <c r="H377" s="1">
        <f>IFERROR(__xludf.DUMMYFUNCTION("""COMPUTED_VALUE"""),103.17)</f>
        <v>103.17</v>
      </c>
      <c r="J377" s="2">
        <f>IFERROR(__xludf.DUMMYFUNCTION("""COMPUTED_VALUE"""),45840.66666666667)</f>
        <v>45840.66667</v>
      </c>
      <c r="K377" s="1">
        <f>IFERROR(__xludf.DUMMYFUNCTION("""COMPUTED_VALUE"""),107.68)</f>
        <v>107.68</v>
      </c>
      <c r="M377" s="2">
        <f>IFERROR(__xludf.DUMMYFUNCTION("""COMPUTED_VALUE"""),45840.66666666667)</f>
        <v>45840.66667</v>
      </c>
      <c r="N377" s="1">
        <f>IFERROR(__xludf.DUMMYFUNCTION("""COMPUTED_VALUE"""),8873689.0)</f>
        <v>8873689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IFERROR(__xludf.DUMMYFUNCTION("""COMPUTED_VALUE"""),107.68)</f>
        <v>107.68</v>
      </c>
      <c r="D378" s="2">
        <f>IFERROR(__xludf.DUMMYFUNCTION("""COMPUTED_VALUE"""),45841.54166666667)</f>
        <v>45841.54167</v>
      </c>
      <c r="E378" s="1">
        <f>IFERROR(__xludf.DUMMYFUNCTION("""COMPUTED_VALUE"""),108.19)</f>
        <v>108.19</v>
      </c>
      <c r="G378" s="2">
        <f>IFERROR(__xludf.DUMMYFUNCTION("""COMPUTED_VALUE"""),45841.54166666667)</f>
        <v>45841.54167</v>
      </c>
      <c r="H378" s="1">
        <f>IFERROR(__xludf.DUMMYFUNCTION("""COMPUTED_VALUE"""),106.41)</f>
        <v>106.41</v>
      </c>
      <c r="J378" s="2">
        <f>IFERROR(__xludf.DUMMYFUNCTION("""COMPUTED_VALUE"""),45841.54166666667)</f>
        <v>45841.54167</v>
      </c>
      <c r="K378" s="1">
        <f>IFERROR(__xludf.DUMMYFUNCTION("""COMPUTED_VALUE"""),106.41)</f>
        <v>106.41</v>
      </c>
      <c r="M378" s="2">
        <f>IFERROR(__xludf.DUMMYFUNCTION("""COMPUTED_VALUE"""),45841.54166666667)</f>
        <v>45841.54167</v>
      </c>
      <c r="N378" s="1">
        <f>IFERROR(__xludf.DUMMYFUNCTION("""COMPUTED_VALUE"""),3040872.0)</f>
        <v>3040872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IFERROR(__xludf.DUMMYFUNCTION("""COMPUTED_VALUE"""),104.36)</f>
        <v>104.36</v>
      </c>
      <c r="D379" s="2">
        <f>IFERROR(__xludf.DUMMYFUNCTION("""COMPUTED_VALUE"""),45845.66666666667)</f>
        <v>45845.66667</v>
      </c>
      <c r="E379" s="1">
        <f>IFERROR(__xludf.DUMMYFUNCTION("""COMPUTED_VALUE"""),104.86)</f>
        <v>104.86</v>
      </c>
      <c r="G379" s="2">
        <f>IFERROR(__xludf.DUMMYFUNCTION("""COMPUTED_VALUE"""),45845.66666666667)</f>
        <v>45845.66667</v>
      </c>
      <c r="H379" s="1">
        <f>IFERROR(__xludf.DUMMYFUNCTION("""COMPUTED_VALUE"""),101.22)</f>
        <v>101.22</v>
      </c>
      <c r="J379" s="2">
        <f>IFERROR(__xludf.DUMMYFUNCTION("""COMPUTED_VALUE"""),45845.66666666667)</f>
        <v>45845.66667</v>
      </c>
      <c r="K379" s="1">
        <f>IFERROR(__xludf.DUMMYFUNCTION("""COMPUTED_VALUE"""),101.84)</f>
        <v>101.84</v>
      </c>
      <c r="M379" s="2">
        <f>IFERROR(__xludf.DUMMYFUNCTION("""COMPUTED_VALUE"""),45845.66666666667)</f>
        <v>45845.66667</v>
      </c>
      <c r="N379" s="1">
        <f>IFERROR(__xludf.DUMMYFUNCTION("""COMPUTED_VALUE"""),5067819.0)</f>
        <v>5067819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IFERROR(__xludf.DUMMYFUNCTION("""COMPUTED_VALUE"""),103.41)</f>
        <v>103.41</v>
      </c>
      <c r="D380" s="2">
        <f>IFERROR(__xludf.DUMMYFUNCTION("""COMPUTED_VALUE"""),45846.66666666667)</f>
        <v>45846.66667</v>
      </c>
      <c r="E380" s="1">
        <f>IFERROR(__xludf.DUMMYFUNCTION("""COMPUTED_VALUE"""),107.3)</f>
        <v>107.3</v>
      </c>
      <c r="G380" s="2">
        <f>IFERROR(__xludf.DUMMYFUNCTION("""COMPUTED_VALUE"""),45846.66666666667)</f>
        <v>45846.66667</v>
      </c>
      <c r="H380" s="1">
        <f>IFERROR(__xludf.DUMMYFUNCTION("""COMPUTED_VALUE"""),103.11)</f>
        <v>103.11</v>
      </c>
      <c r="J380" s="2">
        <f>IFERROR(__xludf.DUMMYFUNCTION("""COMPUTED_VALUE"""),45846.66666666667)</f>
        <v>45846.66667</v>
      </c>
      <c r="K380" s="1">
        <f>IFERROR(__xludf.DUMMYFUNCTION("""COMPUTED_VALUE"""),104.23)</f>
        <v>104.23</v>
      </c>
      <c r="M380" s="2">
        <f>IFERROR(__xludf.DUMMYFUNCTION("""COMPUTED_VALUE"""),45846.66666666667)</f>
        <v>45846.66667</v>
      </c>
      <c r="N380" s="1">
        <f>IFERROR(__xludf.DUMMYFUNCTION("""COMPUTED_VALUE"""),5699243.0)</f>
        <v>5699243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IFERROR(__xludf.DUMMYFUNCTION("""COMPUTED_VALUE"""),104.64)</f>
        <v>104.64</v>
      </c>
      <c r="D381" s="2">
        <f>IFERROR(__xludf.DUMMYFUNCTION("""COMPUTED_VALUE"""),45847.66666666667)</f>
        <v>45847.66667</v>
      </c>
      <c r="E381" s="1">
        <f>IFERROR(__xludf.DUMMYFUNCTION("""COMPUTED_VALUE"""),105.75)</f>
        <v>105.75</v>
      </c>
      <c r="G381" s="2">
        <f>IFERROR(__xludf.DUMMYFUNCTION("""COMPUTED_VALUE"""),45847.66666666667)</f>
        <v>45847.66667</v>
      </c>
      <c r="H381" s="1">
        <f>IFERROR(__xludf.DUMMYFUNCTION("""COMPUTED_VALUE"""),103.27)</f>
        <v>103.27</v>
      </c>
      <c r="J381" s="2">
        <f>IFERROR(__xludf.DUMMYFUNCTION("""COMPUTED_VALUE"""),45847.66666666667)</f>
        <v>45847.66667</v>
      </c>
      <c r="K381" s="1">
        <f>IFERROR(__xludf.DUMMYFUNCTION("""COMPUTED_VALUE"""),104.47)</f>
        <v>104.47</v>
      </c>
      <c r="M381" s="2">
        <f>IFERROR(__xludf.DUMMYFUNCTION("""COMPUTED_VALUE"""),45847.66666666667)</f>
        <v>45847.66667</v>
      </c>
      <c r="N381" s="1">
        <f>IFERROR(__xludf.DUMMYFUNCTION("""COMPUTED_VALUE"""),4611102.0)</f>
        <v>4611102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IFERROR(__xludf.DUMMYFUNCTION("""COMPUTED_VALUE"""),104.47)</f>
        <v>104.47</v>
      </c>
      <c r="D382" s="2">
        <f>IFERROR(__xludf.DUMMYFUNCTION("""COMPUTED_VALUE"""),45848.66666666667)</f>
        <v>45848.66667</v>
      </c>
      <c r="E382" s="1">
        <f>IFERROR(__xludf.DUMMYFUNCTION("""COMPUTED_VALUE"""),109.2)</f>
        <v>109.2</v>
      </c>
      <c r="G382" s="2">
        <f>IFERROR(__xludf.DUMMYFUNCTION("""COMPUTED_VALUE"""),45848.66666666667)</f>
        <v>45848.66667</v>
      </c>
      <c r="H382" s="1">
        <f>IFERROR(__xludf.DUMMYFUNCTION("""COMPUTED_VALUE"""),104.47)</f>
        <v>104.47</v>
      </c>
      <c r="J382" s="2">
        <f>IFERROR(__xludf.DUMMYFUNCTION("""COMPUTED_VALUE"""),45848.66666666667)</f>
        <v>45848.66667</v>
      </c>
      <c r="K382" s="1">
        <f>IFERROR(__xludf.DUMMYFUNCTION("""COMPUTED_VALUE"""),107.85)</f>
        <v>107.85</v>
      </c>
      <c r="M382" s="2">
        <f>IFERROR(__xludf.DUMMYFUNCTION("""COMPUTED_VALUE"""),45848.66666666667)</f>
        <v>45848.66667</v>
      </c>
      <c r="N382" s="1">
        <f>IFERROR(__xludf.DUMMYFUNCTION("""COMPUTED_VALUE"""),4954120.0)</f>
        <v>4954120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IFERROR(__xludf.DUMMYFUNCTION("""COMPUTED_VALUE"""),105.36)</f>
        <v>105.36</v>
      </c>
      <c r="D383" s="2">
        <f>IFERROR(__xludf.DUMMYFUNCTION("""COMPUTED_VALUE"""),45849.66666666667)</f>
        <v>45849.66667</v>
      </c>
      <c r="E383" s="1">
        <f>IFERROR(__xludf.DUMMYFUNCTION("""COMPUTED_VALUE"""),107.15)</f>
        <v>107.15</v>
      </c>
      <c r="G383" s="2">
        <f>IFERROR(__xludf.DUMMYFUNCTION("""COMPUTED_VALUE"""),45849.66666666667)</f>
        <v>45849.66667</v>
      </c>
      <c r="H383" s="1">
        <f>IFERROR(__xludf.DUMMYFUNCTION("""COMPUTED_VALUE"""),104.67)</f>
        <v>104.67</v>
      </c>
      <c r="J383" s="2">
        <f>IFERROR(__xludf.DUMMYFUNCTION("""COMPUTED_VALUE"""),45849.66666666667)</f>
        <v>45849.66667</v>
      </c>
      <c r="K383" s="1">
        <f>IFERROR(__xludf.DUMMYFUNCTION("""COMPUTED_VALUE"""),106.21)</f>
        <v>106.21</v>
      </c>
      <c r="M383" s="2">
        <f>IFERROR(__xludf.DUMMYFUNCTION("""COMPUTED_VALUE"""),45849.66666666667)</f>
        <v>45849.66667</v>
      </c>
      <c r="N383" s="1">
        <f>IFERROR(__xludf.DUMMYFUNCTION("""COMPUTED_VALUE"""),4419431.0)</f>
        <v>4419431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IFERROR(__xludf.DUMMYFUNCTION("""COMPUTED_VALUE"""),104.19)</f>
        <v>104.19</v>
      </c>
      <c r="D384" s="2">
        <f>IFERROR(__xludf.DUMMYFUNCTION("""COMPUTED_VALUE"""),45852.66666666667)</f>
        <v>45852.66667</v>
      </c>
      <c r="E384" s="1">
        <f>IFERROR(__xludf.DUMMYFUNCTION("""COMPUTED_VALUE"""),104.19)</f>
        <v>104.19</v>
      </c>
      <c r="G384" s="2">
        <f>IFERROR(__xludf.DUMMYFUNCTION("""COMPUTED_VALUE"""),45852.66666666667)</f>
        <v>45852.66667</v>
      </c>
      <c r="H384" s="1">
        <f>IFERROR(__xludf.DUMMYFUNCTION("""COMPUTED_VALUE"""),99.82)</f>
        <v>99.82</v>
      </c>
      <c r="J384" s="2">
        <f>IFERROR(__xludf.DUMMYFUNCTION("""COMPUTED_VALUE"""),45852.66666666667)</f>
        <v>45852.66667</v>
      </c>
      <c r="K384" s="1">
        <f>IFERROR(__xludf.DUMMYFUNCTION("""COMPUTED_VALUE"""),101.77)</f>
        <v>101.77</v>
      </c>
      <c r="M384" s="2">
        <f>IFERROR(__xludf.DUMMYFUNCTION("""COMPUTED_VALUE"""),45852.66666666667)</f>
        <v>45852.66667</v>
      </c>
      <c r="N384" s="1">
        <f>IFERROR(__xludf.DUMMYFUNCTION("""COMPUTED_VALUE"""),7736186.0)</f>
        <v>7736186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IFERROR(__xludf.DUMMYFUNCTION("""COMPUTED_VALUE"""),102.72)</f>
        <v>102.72</v>
      </c>
      <c r="D385" s="2">
        <f>IFERROR(__xludf.DUMMYFUNCTION("""COMPUTED_VALUE"""),45853.66666666667)</f>
        <v>45853.66667</v>
      </c>
      <c r="E385" s="1">
        <f>IFERROR(__xludf.DUMMYFUNCTION("""COMPUTED_VALUE"""),102.81)</f>
        <v>102.81</v>
      </c>
      <c r="G385" s="2">
        <f>IFERROR(__xludf.DUMMYFUNCTION("""COMPUTED_VALUE"""),45853.66666666667)</f>
        <v>45853.66667</v>
      </c>
      <c r="H385" s="1">
        <f>IFERROR(__xludf.DUMMYFUNCTION("""COMPUTED_VALUE"""),97.29)</f>
        <v>97.29</v>
      </c>
      <c r="J385" s="2">
        <f>IFERROR(__xludf.DUMMYFUNCTION("""COMPUTED_VALUE"""),45853.66666666667)</f>
        <v>45853.66667</v>
      </c>
      <c r="K385" s="1">
        <f>IFERROR(__xludf.DUMMYFUNCTION("""COMPUTED_VALUE"""),97.33)</f>
        <v>97.33</v>
      </c>
      <c r="M385" s="2">
        <f>IFERROR(__xludf.DUMMYFUNCTION("""COMPUTED_VALUE"""),45853.66666666667)</f>
        <v>45853.66667</v>
      </c>
      <c r="N385" s="1">
        <f>IFERROR(__xludf.DUMMYFUNCTION("""COMPUTED_VALUE"""),6966933.0)</f>
        <v>6966933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IFERROR(__xludf.DUMMYFUNCTION("""COMPUTED_VALUE"""),97.8)</f>
        <v>97.8</v>
      </c>
      <c r="D386" s="2">
        <f>IFERROR(__xludf.DUMMYFUNCTION("""COMPUTED_VALUE"""),45854.66666666667)</f>
        <v>45854.66667</v>
      </c>
      <c r="E386" s="1">
        <f>IFERROR(__xludf.DUMMYFUNCTION("""COMPUTED_VALUE"""),98.76)</f>
        <v>98.76</v>
      </c>
      <c r="G386" s="2">
        <f>IFERROR(__xludf.DUMMYFUNCTION("""COMPUTED_VALUE"""),45854.66666666667)</f>
        <v>45854.66667</v>
      </c>
      <c r="H386" s="1">
        <f>IFERROR(__xludf.DUMMYFUNCTION("""COMPUTED_VALUE"""),96.1)</f>
        <v>96.1</v>
      </c>
      <c r="J386" s="2">
        <f>IFERROR(__xludf.DUMMYFUNCTION("""COMPUTED_VALUE"""),45854.66666666667)</f>
        <v>45854.66667</v>
      </c>
      <c r="K386" s="1">
        <f>IFERROR(__xludf.DUMMYFUNCTION("""COMPUTED_VALUE"""),97.57)</f>
        <v>97.57</v>
      </c>
      <c r="M386" s="2">
        <f>IFERROR(__xludf.DUMMYFUNCTION("""COMPUTED_VALUE"""),45854.66666666667)</f>
        <v>45854.66667</v>
      </c>
      <c r="N386" s="1">
        <f>IFERROR(__xludf.DUMMYFUNCTION("""COMPUTED_VALUE"""),9242358.0)</f>
        <v>9242358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IFERROR(__xludf.DUMMYFUNCTION("""COMPUTED_VALUE"""),99.8)</f>
        <v>99.8</v>
      </c>
      <c r="D387" s="2">
        <f>IFERROR(__xludf.DUMMYFUNCTION("""COMPUTED_VALUE"""),45855.66666666667)</f>
        <v>45855.66667</v>
      </c>
      <c r="E387" s="1">
        <f>IFERROR(__xludf.DUMMYFUNCTION("""COMPUTED_VALUE"""),103.82)</f>
        <v>103.82</v>
      </c>
      <c r="G387" s="2">
        <f>IFERROR(__xludf.DUMMYFUNCTION("""COMPUTED_VALUE"""),45855.66666666667)</f>
        <v>45855.66667</v>
      </c>
      <c r="H387" s="1">
        <f>IFERROR(__xludf.DUMMYFUNCTION("""COMPUTED_VALUE"""),99.1)</f>
        <v>99.1</v>
      </c>
      <c r="J387" s="2">
        <f>IFERROR(__xludf.DUMMYFUNCTION("""COMPUTED_VALUE"""),45855.66666666667)</f>
        <v>45855.66667</v>
      </c>
      <c r="K387" s="1">
        <f>IFERROR(__xludf.DUMMYFUNCTION("""COMPUTED_VALUE"""),100.4)</f>
        <v>100.4</v>
      </c>
      <c r="M387" s="2">
        <f>IFERROR(__xludf.DUMMYFUNCTION("""COMPUTED_VALUE"""),45855.66666666667)</f>
        <v>45855.66667</v>
      </c>
      <c r="N387" s="1">
        <f>IFERROR(__xludf.DUMMYFUNCTION("""COMPUTED_VALUE"""),1.1915243E7)</f>
        <v>11915243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IFERROR(__xludf.DUMMYFUNCTION("""COMPUTED_VALUE"""),101.77)</f>
        <v>101.77</v>
      </c>
      <c r="D388" s="2">
        <f>IFERROR(__xludf.DUMMYFUNCTION("""COMPUTED_VALUE"""),45856.66666666667)</f>
        <v>45856.66667</v>
      </c>
      <c r="E388" s="1">
        <f>IFERROR(__xludf.DUMMYFUNCTION("""COMPUTED_VALUE"""),104.81)</f>
        <v>104.81</v>
      </c>
      <c r="G388" s="2">
        <f>IFERROR(__xludf.DUMMYFUNCTION("""COMPUTED_VALUE"""),45856.66666666667)</f>
        <v>45856.66667</v>
      </c>
      <c r="H388" s="1">
        <f>IFERROR(__xludf.DUMMYFUNCTION("""COMPUTED_VALUE"""),100.06)</f>
        <v>100.06</v>
      </c>
      <c r="J388" s="2">
        <f>IFERROR(__xludf.DUMMYFUNCTION("""COMPUTED_VALUE"""),45856.66666666667)</f>
        <v>45856.66667</v>
      </c>
      <c r="K388" s="1">
        <f>IFERROR(__xludf.DUMMYFUNCTION("""COMPUTED_VALUE"""),103.61)</f>
        <v>103.61</v>
      </c>
      <c r="M388" s="2">
        <f>IFERROR(__xludf.DUMMYFUNCTION("""COMPUTED_VALUE"""),45856.66666666667)</f>
        <v>45856.66667</v>
      </c>
      <c r="N388" s="1">
        <f>IFERROR(__xludf.DUMMYFUNCTION("""COMPUTED_VALUE"""),7413455.0)</f>
        <v>7413455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IFERROR(__xludf.DUMMYFUNCTION("""COMPUTED_VALUE"""),103.61)</f>
        <v>103.61</v>
      </c>
      <c r="D389" s="2">
        <f>IFERROR(__xludf.DUMMYFUNCTION("""COMPUTED_VALUE"""),45859.66666666667)</f>
        <v>45859.66667</v>
      </c>
      <c r="E389" s="1">
        <f>IFERROR(__xludf.DUMMYFUNCTION("""COMPUTED_VALUE"""),108.69)</f>
        <v>108.69</v>
      </c>
      <c r="G389" s="2">
        <f>IFERROR(__xludf.DUMMYFUNCTION("""COMPUTED_VALUE"""),45859.66666666667)</f>
        <v>45859.66667</v>
      </c>
      <c r="H389" s="1">
        <f>IFERROR(__xludf.DUMMYFUNCTION("""COMPUTED_VALUE"""),103.61)</f>
        <v>103.61</v>
      </c>
      <c r="J389" s="2">
        <f>IFERROR(__xludf.DUMMYFUNCTION("""COMPUTED_VALUE"""),45859.66666666667)</f>
        <v>45859.66667</v>
      </c>
      <c r="K389" s="1">
        <f>IFERROR(__xludf.DUMMYFUNCTION("""COMPUTED_VALUE"""),105.83)</f>
        <v>105.83</v>
      </c>
      <c r="M389" s="2">
        <f>IFERROR(__xludf.DUMMYFUNCTION("""COMPUTED_VALUE"""),45859.66666666667)</f>
        <v>45859.66667</v>
      </c>
      <c r="N389" s="1">
        <f>IFERROR(__xludf.DUMMYFUNCTION("""COMPUTED_VALUE"""),7493924.0)</f>
        <v>7493924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IFERROR(__xludf.DUMMYFUNCTION("""COMPUTED_VALUE"""),106.89)</f>
        <v>106.89</v>
      </c>
      <c r="D390" s="2">
        <f>IFERROR(__xludf.DUMMYFUNCTION("""COMPUTED_VALUE"""),45860.66666666667)</f>
        <v>45860.66667</v>
      </c>
      <c r="E390" s="1">
        <f>IFERROR(__xludf.DUMMYFUNCTION("""COMPUTED_VALUE"""),109.21)</f>
        <v>109.21</v>
      </c>
      <c r="G390" s="2">
        <f>IFERROR(__xludf.DUMMYFUNCTION("""COMPUTED_VALUE"""),45860.66666666667)</f>
        <v>45860.66667</v>
      </c>
      <c r="H390" s="1">
        <f>IFERROR(__xludf.DUMMYFUNCTION("""COMPUTED_VALUE"""),106.45)</f>
        <v>106.45</v>
      </c>
      <c r="J390" s="2">
        <f>IFERROR(__xludf.DUMMYFUNCTION("""COMPUTED_VALUE"""),45860.66666666667)</f>
        <v>45860.66667</v>
      </c>
      <c r="K390" s="1">
        <f>IFERROR(__xludf.DUMMYFUNCTION("""COMPUTED_VALUE"""),109.08)</f>
        <v>109.08</v>
      </c>
      <c r="M390" s="2">
        <f>IFERROR(__xludf.DUMMYFUNCTION("""COMPUTED_VALUE"""),45860.66666666667)</f>
        <v>45860.66667</v>
      </c>
      <c r="N390" s="1">
        <f>IFERROR(__xludf.DUMMYFUNCTION("""COMPUTED_VALUE"""),5789595.0)</f>
        <v>5789595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IFERROR(__xludf.DUMMYFUNCTION("""COMPUTED_VALUE"""),110.07)</f>
        <v>110.07</v>
      </c>
      <c r="D391" s="2">
        <f>IFERROR(__xludf.DUMMYFUNCTION("""COMPUTED_VALUE"""),45861.66666666667)</f>
        <v>45861.66667</v>
      </c>
      <c r="E391" s="1">
        <f>IFERROR(__xludf.DUMMYFUNCTION("""COMPUTED_VALUE"""),110.39)</f>
        <v>110.39</v>
      </c>
      <c r="G391" s="2">
        <f>IFERROR(__xludf.DUMMYFUNCTION("""COMPUTED_VALUE"""),45861.66666666667)</f>
        <v>45861.66667</v>
      </c>
      <c r="H391" s="1">
        <f>IFERROR(__xludf.DUMMYFUNCTION("""COMPUTED_VALUE"""),108.07)</f>
        <v>108.07</v>
      </c>
      <c r="J391" s="2">
        <f>IFERROR(__xludf.DUMMYFUNCTION("""COMPUTED_VALUE"""),45861.66666666667)</f>
        <v>45861.66667</v>
      </c>
      <c r="K391" s="1">
        <f>IFERROR(__xludf.DUMMYFUNCTION("""COMPUTED_VALUE"""),109.66)</f>
        <v>109.66</v>
      </c>
      <c r="M391" s="2">
        <f>IFERROR(__xludf.DUMMYFUNCTION("""COMPUTED_VALUE"""),45861.66666666667)</f>
        <v>45861.66667</v>
      </c>
      <c r="N391" s="1">
        <f>IFERROR(__xludf.DUMMYFUNCTION("""COMPUTED_VALUE"""),4945489.0)</f>
        <v>4945489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IFERROR(__xludf.DUMMYFUNCTION("""COMPUTED_VALUE"""),108.55)</f>
        <v>108.55</v>
      </c>
      <c r="D392" s="2">
        <f>IFERROR(__xludf.DUMMYFUNCTION("""COMPUTED_VALUE"""),45862.66666666667)</f>
        <v>45862.66667</v>
      </c>
      <c r="E392" s="1">
        <f>IFERROR(__xludf.DUMMYFUNCTION("""COMPUTED_VALUE"""),110.14)</f>
        <v>110.14</v>
      </c>
      <c r="G392" s="2">
        <f>IFERROR(__xludf.DUMMYFUNCTION("""COMPUTED_VALUE"""),45862.66666666667)</f>
        <v>45862.66667</v>
      </c>
      <c r="H392" s="1">
        <f>IFERROR(__xludf.DUMMYFUNCTION("""COMPUTED_VALUE"""),106.69)</f>
        <v>106.69</v>
      </c>
      <c r="J392" s="2">
        <f>IFERROR(__xludf.DUMMYFUNCTION("""COMPUTED_VALUE"""),45862.66666666667)</f>
        <v>45862.66667</v>
      </c>
      <c r="K392" s="1">
        <f>IFERROR(__xludf.DUMMYFUNCTION("""COMPUTED_VALUE"""),108.84)</f>
        <v>108.84</v>
      </c>
      <c r="M392" s="2">
        <f>IFERROR(__xludf.DUMMYFUNCTION("""COMPUTED_VALUE"""),45862.66666666667)</f>
        <v>45862.66667</v>
      </c>
      <c r="N392" s="1">
        <f>IFERROR(__xludf.DUMMYFUNCTION("""COMPUTED_VALUE"""),6441003.0)</f>
        <v>6441003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IFERROR(__xludf.DUMMYFUNCTION("""COMPUTED_VALUE"""),108.04)</f>
        <v>108.04</v>
      </c>
      <c r="D393" s="2">
        <f>IFERROR(__xludf.DUMMYFUNCTION("""COMPUTED_VALUE"""),45863.66666666667)</f>
        <v>45863.66667</v>
      </c>
      <c r="E393" s="1">
        <f>IFERROR(__xludf.DUMMYFUNCTION("""COMPUTED_VALUE"""),108.09)</f>
        <v>108.09</v>
      </c>
      <c r="G393" s="2">
        <f>IFERROR(__xludf.DUMMYFUNCTION("""COMPUTED_VALUE"""),45863.66666666667)</f>
        <v>45863.66667</v>
      </c>
      <c r="H393" s="1">
        <f>IFERROR(__xludf.DUMMYFUNCTION("""COMPUTED_VALUE"""),103.78)</f>
        <v>103.78</v>
      </c>
      <c r="J393" s="2">
        <f>IFERROR(__xludf.DUMMYFUNCTION("""COMPUTED_VALUE"""),45863.66666666667)</f>
        <v>45863.66667</v>
      </c>
      <c r="K393" s="1">
        <f>IFERROR(__xludf.DUMMYFUNCTION("""COMPUTED_VALUE"""),105.35)</f>
        <v>105.35</v>
      </c>
      <c r="M393" s="2">
        <f>IFERROR(__xludf.DUMMYFUNCTION("""COMPUTED_VALUE"""),45863.66666666667)</f>
        <v>45863.66667</v>
      </c>
      <c r="N393" s="1">
        <f>IFERROR(__xludf.DUMMYFUNCTION("""COMPUTED_VALUE"""),6910901.0)</f>
        <v>6910901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IFERROR(__xludf.DUMMYFUNCTION("""COMPUTED_VALUE"""),105.22)</f>
        <v>105.22</v>
      </c>
      <c r="D394" s="2">
        <f>IFERROR(__xludf.DUMMYFUNCTION("""COMPUTED_VALUE"""),45866.66666666667)</f>
        <v>45866.66667</v>
      </c>
      <c r="E394" s="1">
        <f>IFERROR(__xludf.DUMMYFUNCTION("""COMPUTED_VALUE"""),106.93)</f>
        <v>106.93</v>
      </c>
      <c r="G394" s="2">
        <f>IFERROR(__xludf.DUMMYFUNCTION("""COMPUTED_VALUE"""),45866.66666666667)</f>
        <v>45866.66667</v>
      </c>
      <c r="H394" s="1">
        <f>IFERROR(__xludf.DUMMYFUNCTION("""COMPUTED_VALUE"""),103.07)</f>
        <v>103.07</v>
      </c>
      <c r="J394" s="2">
        <f>IFERROR(__xludf.DUMMYFUNCTION("""COMPUTED_VALUE"""),45866.66666666667)</f>
        <v>45866.66667</v>
      </c>
      <c r="K394" s="1">
        <f>IFERROR(__xludf.DUMMYFUNCTION("""COMPUTED_VALUE"""),104.81)</f>
        <v>104.81</v>
      </c>
      <c r="M394" s="2">
        <f>IFERROR(__xludf.DUMMYFUNCTION("""COMPUTED_VALUE"""),45866.66666666667)</f>
        <v>45866.66667</v>
      </c>
      <c r="N394" s="1">
        <f>IFERROR(__xludf.DUMMYFUNCTION("""COMPUTED_VALUE"""),4914052.0)</f>
        <v>4914052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IFERROR(__xludf.DUMMYFUNCTION("""COMPUTED_VALUE"""),104.23)</f>
        <v>104.23</v>
      </c>
      <c r="D395" s="2">
        <f>IFERROR(__xludf.DUMMYFUNCTION("""COMPUTED_VALUE"""),45867.66666666667)</f>
        <v>45867.66667</v>
      </c>
      <c r="E395" s="1">
        <f>IFERROR(__xludf.DUMMYFUNCTION("""COMPUTED_VALUE"""),105.32)</f>
        <v>105.32</v>
      </c>
      <c r="G395" s="2">
        <f>IFERROR(__xludf.DUMMYFUNCTION("""COMPUTED_VALUE"""),45867.66666666667)</f>
        <v>45867.66667</v>
      </c>
      <c r="H395" s="1">
        <f>IFERROR(__xludf.DUMMYFUNCTION("""COMPUTED_VALUE"""),102.79)</f>
        <v>102.79</v>
      </c>
      <c r="J395" s="2">
        <f>IFERROR(__xludf.DUMMYFUNCTION("""COMPUTED_VALUE"""),45867.66666666667)</f>
        <v>45867.66667</v>
      </c>
      <c r="K395" s="1">
        <f>IFERROR(__xludf.DUMMYFUNCTION("""COMPUTED_VALUE"""),103.99)</f>
        <v>103.99</v>
      </c>
      <c r="M395" s="2">
        <f>IFERROR(__xludf.DUMMYFUNCTION("""COMPUTED_VALUE"""),45867.66666666667)</f>
        <v>45867.66667</v>
      </c>
      <c r="N395" s="1">
        <f>IFERROR(__xludf.DUMMYFUNCTION("""COMPUTED_VALUE"""),3856934.0)</f>
        <v>3856934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IFERROR(__xludf.DUMMYFUNCTION("""COMPUTED_VALUE"""),103.71)</f>
        <v>103.71</v>
      </c>
      <c r="D396" s="2">
        <f>IFERROR(__xludf.DUMMYFUNCTION("""COMPUTED_VALUE"""),45868.66666666667)</f>
        <v>45868.66667</v>
      </c>
      <c r="E396" s="1">
        <f>IFERROR(__xludf.DUMMYFUNCTION("""COMPUTED_VALUE"""),104.12)</f>
        <v>104.12</v>
      </c>
      <c r="G396" s="2">
        <f>IFERROR(__xludf.DUMMYFUNCTION("""COMPUTED_VALUE"""),45868.66666666667)</f>
        <v>45868.66667</v>
      </c>
      <c r="H396" s="1">
        <f>IFERROR(__xludf.DUMMYFUNCTION("""COMPUTED_VALUE"""),101.55)</f>
        <v>101.55</v>
      </c>
      <c r="J396" s="2">
        <f>IFERROR(__xludf.DUMMYFUNCTION("""COMPUTED_VALUE"""),45868.66666666667)</f>
        <v>45868.66667</v>
      </c>
      <c r="K396" s="1">
        <f>IFERROR(__xludf.DUMMYFUNCTION("""COMPUTED_VALUE"""),102.89)</f>
        <v>102.89</v>
      </c>
      <c r="M396" s="2">
        <f>IFERROR(__xludf.DUMMYFUNCTION("""COMPUTED_VALUE"""),45868.66666666667)</f>
        <v>45868.66667</v>
      </c>
      <c r="N396" s="1">
        <f>IFERROR(__xludf.DUMMYFUNCTION("""COMPUTED_VALUE"""),5627849.0)</f>
        <v>5627849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IFERROR(__xludf.DUMMYFUNCTION("""COMPUTED_VALUE"""),101.53)</f>
        <v>101.53</v>
      </c>
      <c r="D397" s="2">
        <f>IFERROR(__xludf.DUMMYFUNCTION("""COMPUTED_VALUE"""),45869.66666666667)</f>
        <v>45869.66667</v>
      </c>
      <c r="E397" s="1">
        <f>IFERROR(__xludf.DUMMYFUNCTION("""COMPUTED_VALUE"""),104.82)</f>
        <v>104.82</v>
      </c>
      <c r="G397" s="2">
        <f>IFERROR(__xludf.DUMMYFUNCTION("""COMPUTED_VALUE"""),45869.66666666667)</f>
        <v>45869.66667</v>
      </c>
      <c r="H397" s="1">
        <f>IFERROR(__xludf.DUMMYFUNCTION("""COMPUTED_VALUE"""),101.39)</f>
        <v>101.39</v>
      </c>
      <c r="J397" s="2">
        <f>IFERROR(__xludf.DUMMYFUNCTION("""COMPUTED_VALUE"""),45869.66666666667)</f>
        <v>45869.66667</v>
      </c>
      <c r="K397" s="1">
        <f>IFERROR(__xludf.DUMMYFUNCTION("""COMPUTED_VALUE"""),102.38)</f>
        <v>102.38</v>
      </c>
      <c r="M397" s="2">
        <f>IFERROR(__xludf.DUMMYFUNCTION("""COMPUTED_VALUE"""),45869.66666666667)</f>
        <v>45869.66667</v>
      </c>
      <c r="N397" s="1">
        <f>IFERROR(__xludf.DUMMYFUNCTION("""COMPUTED_VALUE"""),4797141.0)</f>
        <v>4797141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IFERROR(__xludf.DUMMYFUNCTION("""COMPUTED_VALUE"""),99.34)</f>
        <v>99.34</v>
      </c>
      <c r="D398" s="2">
        <f>IFERROR(__xludf.DUMMYFUNCTION("""COMPUTED_VALUE"""),45870.66666666667)</f>
        <v>45870.66667</v>
      </c>
      <c r="E398" s="1">
        <f>IFERROR(__xludf.DUMMYFUNCTION("""COMPUTED_VALUE"""),99.99)</f>
        <v>99.99</v>
      </c>
      <c r="G398" s="2">
        <f>IFERROR(__xludf.DUMMYFUNCTION("""COMPUTED_VALUE"""),45870.66666666667)</f>
        <v>45870.66667</v>
      </c>
      <c r="H398" s="1">
        <f>IFERROR(__xludf.DUMMYFUNCTION("""COMPUTED_VALUE"""),96.05)</f>
        <v>96.05</v>
      </c>
      <c r="J398" s="2">
        <f>IFERROR(__xludf.DUMMYFUNCTION("""COMPUTED_VALUE"""),45870.66666666667)</f>
        <v>45870.66667</v>
      </c>
      <c r="K398" s="1">
        <f>IFERROR(__xludf.DUMMYFUNCTION("""COMPUTED_VALUE"""),97.02)</f>
        <v>97.02</v>
      </c>
      <c r="M398" s="2">
        <f>IFERROR(__xludf.DUMMYFUNCTION("""COMPUTED_VALUE"""),45870.66666666667)</f>
        <v>45870.66667</v>
      </c>
      <c r="N398" s="1">
        <f>IFERROR(__xludf.DUMMYFUNCTION("""COMPUTED_VALUE"""),6928185.0)</f>
        <v>6928185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IFERROR(__xludf.DUMMYFUNCTION("""COMPUTED_VALUE"""),97.57)</f>
        <v>97.57</v>
      </c>
      <c r="D399" s="2">
        <f>IFERROR(__xludf.DUMMYFUNCTION("""COMPUTED_VALUE"""),45873.66666666667)</f>
        <v>45873.66667</v>
      </c>
      <c r="E399" s="1">
        <f>IFERROR(__xludf.DUMMYFUNCTION("""COMPUTED_VALUE"""),100.03)</f>
        <v>100.03</v>
      </c>
      <c r="G399" s="2">
        <f>IFERROR(__xludf.DUMMYFUNCTION("""COMPUTED_VALUE"""),45873.66666666667)</f>
        <v>45873.66667</v>
      </c>
      <c r="H399" s="1">
        <f>IFERROR(__xludf.DUMMYFUNCTION("""COMPUTED_VALUE"""),97.36)</f>
        <v>97.36</v>
      </c>
      <c r="J399" s="2">
        <f>IFERROR(__xludf.DUMMYFUNCTION("""COMPUTED_VALUE"""),45873.66666666667)</f>
        <v>45873.66667</v>
      </c>
      <c r="K399" s="1">
        <f>IFERROR(__xludf.DUMMYFUNCTION("""COMPUTED_VALUE"""),99.48)</f>
        <v>99.48</v>
      </c>
      <c r="M399" s="2">
        <f>IFERROR(__xludf.DUMMYFUNCTION("""COMPUTED_VALUE"""),45873.66666666667)</f>
        <v>45873.66667</v>
      </c>
      <c r="N399" s="1">
        <f>IFERROR(__xludf.DUMMYFUNCTION("""COMPUTED_VALUE"""),5489935.0)</f>
        <v>5489935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IFERROR(__xludf.DUMMYFUNCTION("""COMPUTED_VALUE"""),100.77)</f>
        <v>100.77</v>
      </c>
      <c r="D400" s="2">
        <f>IFERROR(__xludf.DUMMYFUNCTION("""COMPUTED_VALUE"""),45874.66666666667)</f>
        <v>45874.66667</v>
      </c>
      <c r="E400" s="1">
        <f>IFERROR(__xludf.DUMMYFUNCTION("""COMPUTED_VALUE"""),101.55)</f>
        <v>101.55</v>
      </c>
      <c r="G400" s="2">
        <f>IFERROR(__xludf.DUMMYFUNCTION("""COMPUTED_VALUE"""),45874.66666666667)</f>
        <v>45874.66667</v>
      </c>
      <c r="H400" s="1">
        <f>IFERROR(__xludf.DUMMYFUNCTION("""COMPUTED_VALUE"""),98.5)</f>
        <v>98.5</v>
      </c>
      <c r="J400" s="2">
        <f>IFERROR(__xludf.DUMMYFUNCTION("""COMPUTED_VALUE"""),45874.66666666667)</f>
        <v>45874.66667</v>
      </c>
      <c r="K400" s="1">
        <f>IFERROR(__xludf.DUMMYFUNCTION("""COMPUTED_VALUE"""),101.19)</f>
        <v>101.19</v>
      </c>
      <c r="M400" s="2">
        <f>IFERROR(__xludf.DUMMYFUNCTION("""COMPUTED_VALUE"""),45874.66666666667)</f>
        <v>45874.66667</v>
      </c>
      <c r="N400" s="1">
        <f>IFERROR(__xludf.DUMMYFUNCTION("""COMPUTED_VALUE"""),3432395.0)</f>
        <v>3432395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IFERROR(__xludf.DUMMYFUNCTION("""COMPUTED_VALUE"""),103.3)</f>
        <v>103.3</v>
      </c>
      <c r="D401" s="2">
        <f>IFERROR(__xludf.DUMMYFUNCTION("""COMPUTED_VALUE"""),45875.66666666667)</f>
        <v>45875.66667</v>
      </c>
      <c r="E401" s="1">
        <f>IFERROR(__xludf.DUMMYFUNCTION("""COMPUTED_VALUE"""),104.55)</f>
        <v>104.55</v>
      </c>
      <c r="G401" s="2">
        <f>IFERROR(__xludf.DUMMYFUNCTION("""COMPUTED_VALUE"""),45875.66666666667)</f>
        <v>45875.66667</v>
      </c>
      <c r="H401" s="1">
        <f>IFERROR(__xludf.DUMMYFUNCTION("""COMPUTED_VALUE"""),100.73)</f>
        <v>100.73</v>
      </c>
      <c r="J401" s="2">
        <f>IFERROR(__xludf.DUMMYFUNCTION("""COMPUTED_VALUE"""),45875.66666666667)</f>
        <v>45875.66667</v>
      </c>
      <c r="K401" s="1">
        <f>IFERROR(__xludf.DUMMYFUNCTION("""COMPUTED_VALUE"""),100.95)</f>
        <v>100.95</v>
      </c>
      <c r="M401" s="2">
        <f>IFERROR(__xludf.DUMMYFUNCTION("""COMPUTED_VALUE"""),45875.66666666667)</f>
        <v>45875.66667</v>
      </c>
      <c r="N401" s="1">
        <f>IFERROR(__xludf.DUMMYFUNCTION("""COMPUTED_VALUE"""),4788814.0)</f>
        <v>4788814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IFERROR(__xludf.DUMMYFUNCTION("""COMPUTED_VALUE"""),102.66)</f>
        <v>102.66</v>
      </c>
      <c r="D402" s="2">
        <f>IFERROR(__xludf.DUMMYFUNCTION("""COMPUTED_VALUE"""),45876.66666666667)</f>
        <v>45876.66667</v>
      </c>
      <c r="E402" s="1">
        <f>IFERROR(__xludf.DUMMYFUNCTION("""COMPUTED_VALUE"""),103.07)</f>
        <v>103.07</v>
      </c>
      <c r="G402" s="2">
        <f>IFERROR(__xludf.DUMMYFUNCTION("""COMPUTED_VALUE"""),45876.66666666667)</f>
        <v>45876.66667</v>
      </c>
      <c r="H402" s="1">
        <f>IFERROR(__xludf.DUMMYFUNCTION("""COMPUTED_VALUE"""),99.15)</f>
        <v>99.15</v>
      </c>
      <c r="J402" s="2">
        <f>IFERROR(__xludf.DUMMYFUNCTION("""COMPUTED_VALUE"""),45876.66666666667)</f>
        <v>45876.66667</v>
      </c>
      <c r="K402" s="1">
        <f>IFERROR(__xludf.DUMMYFUNCTION("""COMPUTED_VALUE"""),102.83)</f>
        <v>102.83</v>
      </c>
      <c r="M402" s="2">
        <f>IFERROR(__xludf.DUMMYFUNCTION("""COMPUTED_VALUE"""),45876.66666666667)</f>
        <v>45876.66667</v>
      </c>
      <c r="N402" s="1">
        <f>IFERROR(__xludf.DUMMYFUNCTION("""COMPUTED_VALUE"""),4184802.0)</f>
        <v>4184802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IFERROR(__xludf.DUMMYFUNCTION("""COMPUTED_VALUE"""),103.34)</f>
        <v>103.34</v>
      </c>
      <c r="D403" s="2">
        <f>IFERROR(__xludf.DUMMYFUNCTION("""COMPUTED_VALUE"""),45877.66666666667)</f>
        <v>45877.66667</v>
      </c>
      <c r="E403" s="1">
        <f>IFERROR(__xludf.DUMMYFUNCTION("""COMPUTED_VALUE"""),105.46)</f>
        <v>105.46</v>
      </c>
      <c r="G403" s="2">
        <f>IFERROR(__xludf.DUMMYFUNCTION("""COMPUTED_VALUE"""),45877.66666666667)</f>
        <v>45877.66667</v>
      </c>
      <c r="H403" s="1">
        <f>IFERROR(__xludf.DUMMYFUNCTION("""COMPUTED_VALUE"""),102.21)</f>
        <v>102.21</v>
      </c>
      <c r="J403" s="2">
        <f>IFERROR(__xludf.DUMMYFUNCTION("""COMPUTED_VALUE"""),45877.66666666667)</f>
        <v>45877.66667</v>
      </c>
      <c r="K403" s="1">
        <f>IFERROR(__xludf.DUMMYFUNCTION("""COMPUTED_VALUE"""),103.07)</f>
        <v>103.07</v>
      </c>
      <c r="M403" s="2">
        <f>IFERROR(__xludf.DUMMYFUNCTION("""COMPUTED_VALUE"""),45877.66666666667)</f>
        <v>45877.66667</v>
      </c>
      <c r="N403" s="1">
        <f>IFERROR(__xludf.DUMMYFUNCTION("""COMPUTED_VALUE"""),4402026.0)</f>
        <v>4402026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IFERROR(__xludf.DUMMYFUNCTION("""COMPUTED_VALUE"""),103.07)</f>
        <v>103.07</v>
      </c>
      <c r="D404" s="2">
        <f>IFERROR(__xludf.DUMMYFUNCTION("""COMPUTED_VALUE"""),45880.66666666667)</f>
        <v>45880.66667</v>
      </c>
      <c r="E404" s="1">
        <f>IFERROR(__xludf.DUMMYFUNCTION("""COMPUTED_VALUE"""),104.24)</f>
        <v>104.24</v>
      </c>
      <c r="G404" s="2">
        <f>IFERROR(__xludf.DUMMYFUNCTION("""COMPUTED_VALUE"""),45880.66666666667)</f>
        <v>45880.66667</v>
      </c>
      <c r="H404" s="1">
        <f>IFERROR(__xludf.DUMMYFUNCTION("""COMPUTED_VALUE"""),99.92)</f>
        <v>99.92</v>
      </c>
      <c r="J404" s="2">
        <f>IFERROR(__xludf.DUMMYFUNCTION("""COMPUTED_VALUE"""),45880.66666666667)</f>
        <v>45880.66667</v>
      </c>
      <c r="K404" s="1">
        <f>IFERROR(__xludf.DUMMYFUNCTION("""COMPUTED_VALUE"""),100.2)</f>
        <v>100.2</v>
      </c>
      <c r="M404" s="2">
        <f>IFERROR(__xludf.DUMMYFUNCTION("""COMPUTED_VALUE"""),45880.66666666667)</f>
        <v>45880.66667</v>
      </c>
      <c r="N404" s="1">
        <f>IFERROR(__xludf.DUMMYFUNCTION("""COMPUTED_VALUE"""),7450927.0)</f>
        <v>7450927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IFERROR(__xludf.DUMMYFUNCTION("""COMPUTED_VALUE"""),101.56)</f>
        <v>101.56</v>
      </c>
      <c r="D405" s="2">
        <f>IFERROR(__xludf.DUMMYFUNCTION("""COMPUTED_VALUE"""),45881.66666666667)</f>
        <v>45881.66667</v>
      </c>
      <c r="E405" s="1">
        <f>IFERROR(__xludf.DUMMYFUNCTION("""COMPUTED_VALUE"""),107.47)</f>
        <v>107.47</v>
      </c>
      <c r="G405" s="2">
        <f>IFERROR(__xludf.DUMMYFUNCTION("""COMPUTED_VALUE"""),45881.66666666667)</f>
        <v>45881.66667</v>
      </c>
      <c r="H405" s="1">
        <f>IFERROR(__xludf.DUMMYFUNCTION("""COMPUTED_VALUE"""),101.46)</f>
        <v>101.46</v>
      </c>
      <c r="J405" s="2">
        <f>IFERROR(__xludf.DUMMYFUNCTION("""COMPUTED_VALUE"""),45881.66666666667)</f>
        <v>45881.66667</v>
      </c>
      <c r="K405" s="1">
        <f>IFERROR(__xludf.DUMMYFUNCTION("""COMPUTED_VALUE"""),107.2)</f>
        <v>107.2</v>
      </c>
      <c r="M405" s="2">
        <f>IFERROR(__xludf.DUMMYFUNCTION("""COMPUTED_VALUE"""),45881.66666666667)</f>
        <v>45881.66667</v>
      </c>
      <c r="N405" s="1">
        <f>IFERROR(__xludf.DUMMYFUNCTION("""COMPUTED_VALUE"""),7208329.0)</f>
        <v>7208329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IFERROR(__xludf.DUMMYFUNCTION("""COMPUTED_VALUE"""),107.68)</f>
        <v>107.68</v>
      </c>
      <c r="D406" s="2">
        <f>IFERROR(__xludf.DUMMYFUNCTION("""COMPUTED_VALUE"""),45882.66666666667)</f>
        <v>45882.66667</v>
      </c>
      <c r="E406" s="1">
        <f>IFERROR(__xludf.DUMMYFUNCTION("""COMPUTED_VALUE"""),108.46)</f>
        <v>108.46</v>
      </c>
      <c r="G406" s="2">
        <f>IFERROR(__xludf.DUMMYFUNCTION("""COMPUTED_VALUE"""),45882.66666666667)</f>
        <v>45882.66667</v>
      </c>
      <c r="H406" s="1">
        <f>IFERROR(__xludf.DUMMYFUNCTION("""COMPUTED_VALUE"""),106.76)</f>
        <v>106.76</v>
      </c>
      <c r="J406" s="2">
        <f>IFERROR(__xludf.DUMMYFUNCTION("""COMPUTED_VALUE"""),45882.66666666667)</f>
        <v>45882.66667</v>
      </c>
      <c r="K406" s="1">
        <f>IFERROR(__xludf.DUMMYFUNCTION("""COMPUTED_VALUE"""),108.39)</f>
        <v>108.39</v>
      </c>
      <c r="M406" s="2">
        <f>IFERROR(__xludf.DUMMYFUNCTION("""COMPUTED_VALUE"""),45882.66666666667)</f>
        <v>45882.66667</v>
      </c>
      <c r="N406" s="1">
        <f>IFERROR(__xludf.DUMMYFUNCTION("""COMPUTED_VALUE"""),4153056.0)</f>
        <v>4153056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IFERROR(__xludf.DUMMYFUNCTION("""COMPUTED_VALUE"""),105.83)</f>
        <v>105.83</v>
      </c>
      <c r="D407" s="2">
        <f>IFERROR(__xludf.DUMMYFUNCTION("""COMPUTED_VALUE"""),45883.66666666667)</f>
        <v>45883.66667</v>
      </c>
      <c r="E407" s="1">
        <f>IFERROR(__xludf.DUMMYFUNCTION("""COMPUTED_VALUE"""),107.4)</f>
        <v>107.4</v>
      </c>
      <c r="G407" s="2">
        <f>IFERROR(__xludf.DUMMYFUNCTION("""COMPUTED_VALUE"""),45883.66666666667)</f>
        <v>45883.66667</v>
      </c>
      <c r="H407" s="1">
        <f>IFERROR(__xludf.DUMMYFUNCTION("""COMPUTED_VALUE"""),104.3)</f>
        <v>104.3</v>
      </c>
      <c r="J407" s="2">
        <f>IFERROR(__xludf.DUMMYFUNCTION("""COMPUTED_VALUE"""),45883.66666666667)</f>
        <v>45883.66667</v>
      </c>
      <c r="K407" s="1">
        <f>IFERROR(__xludf.DUMMYFUNCTION("""COMPUTED_VALUE"""),107.03)</f>
        <v>107.03</v>
      </c>
      <c r="M407" s="2">
        <f>IFERROR(__xludf.DUMMYFUNCTION("""COMPUTED_VALUE"""),45883.66666666667)</f>
        <v>45883.66667</v>
      </c>
      <c r="N407" s="1">
        <f>IFERROR(__xludf.DUMMYFUNCTION("""COMPUTED_VALUE"""),4069573.0)</f>
        <v>4069573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IFERROR(__xludf.DUMMYFUNCTION("""COMPUTED_VALUE"""),107.03)</f>
        <v>107.03</v>
      </c>
      <c r="D408" s="2">
        <f>IFERROR(__xludf.DUMMYFUNCTION("""COMPUTED_VALUE"""),45884.66666666667)</f>
        <v>45884.66667</v>
      </c>
      <c r="E408" s="1">
        <f>IFERROR(__xludf.DUMMYFUNCTION("""COMPUTED_VALUE"""),107.75)</f>
        <v>107.75</v>
      </c>
      <c r="G408" s="2">
        <f>IFERROR(__xludf.DUMMYFUNCTION("""COMPUTED_VALUE"""),45884.66666666667)</f>
        <v>45884.66667</v>
      </c>
      <c r="H408" s="1">
        <f>IFERROR(__xludf.DUMMYFUNCTION("""COMPUTED_VALUE"""),105.8)</f>
        <v>105.8</v>
      </c>
      <c r="J408" s="2">
        <f>IFERROR(__xludf.DUMMYFUNCTION("""COMPUTED_VALUE"""),45884.66666666667)</f>
        <v>45884.66667</v>
      </c>
      <c r="K408" s="1">
        <f>IFERROR(__xludf.DUMMYFUNCTION("""COMPUTED_VALUE"""),106.82)</f>
        <v>106.82</v>
      </c>
      <c r="M408" s="2">
        <f>IFERROR(__xludf.DUMMYFUNCTION("""COMPUTED_VALUE"""),45884.66666666667)</f>
        <v>45884.66667</v>
      </c>
      <c r="N408" s="1">
        <f>IFERROR(__xludf.DUMMYFUNCTION("""COMPUTED_VALUE"""),4865567.0)</f>
        <v>4865567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IFERROR(__xludf.DUMMYFUNCTION("""COMPUTED_VALUE"""),106.82)</f>
        <v>106.82</v>
      </c>
      <c r="D409" s="2">
        <f>IFERROR(__xludf.DUMMYFUNCTION("""COMPUTED_VALUE"""),45887.66666666667)</f>
        <v>45887.66667</v>
      </c>
      <c r="E409" s="1">
        <f>IFERROR(__xludf.DUMMYFUNCTION("""COMPUTED_VALUE"""),106.82)</f>
        <v>106.82</v>
      </c>
      <c r="G409" s="2">
        <f>IFERROR(__xludf.DUMMYFUNCTION("""COMPUTED_VALUE"""),45887.66666666667)</f>
        <v>45887.66667</v>
      </c>
      <c r="H409" s="1">
        <f>IFERROR(__xludf.DUMMYFUNCTION("""COMPUTED_VALUE"""),100.42)</f>
        <v>100.42</v>
      </c>
      <c r="J409" s="2">
        <f>IFERROR(__xludf.DUMMYFUNCTION("""COMPUTED_VALUE"""),45887.66666666667)</f>
        <v>45887.66667</v>
      </c>
      <c r="K409" s="1">
        <f>IFERROR(__xludf.DUMMYFUNCTION("""COMPUTED_VALUE"""),101.22)</f>
        <v>101.22</v>
      </c>
      <c r="M409" s="2">
        <f>IFERROR(__xludf.DUMMYFUNCTION("""COMPUTED_VALUE"""),45887.66666666667)</f>
        <v>45887.66667</v>
      </c>
      <c r="N409" s="1">
        <f>IFERROR(__xludf.DUMMYFUNCTION("""COMPUTED_VALUE"""),7356011.0)</f>
        <v>7356011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IFERROR(__xludf.DUMMYFUNCTION("""COMPUTED_VALUE"""),101.63)</f>
        <v>101.63</v>
      </c>
      <c r="D410" s="2">
        <f>IFERROR(__xludf.DUMMYFUNCTION("""COMPUTED_VALUE"""),45888.66666666667)</f>
        <v>45888.66667</v>
      </c>
      <c r="E410" s="1">
        <f>IFERROR(__xludf.DUMMYFUNCTION("""COMPUTED_VALUE"""),102.93)</f>
        <v>102.93</v>
      </c>
      <c r="G410" s="2">
        <f>IFERROR(__xludf.DUMMYFUNCTION("""COMPUTED_VALUE"""),45888.66666666667)</f>
        <v>45888.66667</v>
      </c>
      <c r="H410" s="1">
        <f>IFERROR(__xludf.DUMMYFUNCTION("""COMPUTED_VALUE"""),101.05)</f>
        <v>101.05</v>
      </c>
      <c r="J410" s="2">
        <f>IFERROR(__xludf.DUMMYFUNCTION("""COMPUTED_VALUE"""),45888.66666666667)</f>
        <v>45888.66667</v>
      </c>
      <c r="K410" s="1">
        <f>IFERROR(__xludf.DUMMYFUNCTION("""COMPUTED_VALUE"""),101.97)</f>
        <v>101.97</v>
      </c>
      <c r="M410" s="2">
        <f>IFERROR(__xludf.DUMMYFUNCTION("""COMPUTED_VALUE"""),45888.66666666667)</f>
        <v>45888.66667</v>
      </c>
      <c r="N410" s="1">
        <f>IFERROR(__xludf.DUMMYFUNCTION("""COMPUTED_VALUE"""),3956061.0)</f>
        <v>3956061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IFERROR(__xludf.DUMMYFUNCTION("""COMPUTED_VALUE"""),101.0)</f>
        <v>101</v>
      </c>
      <c r="D411" s="2">
        <f>IFERROR(__xludf.DUMMYFUNCTION("""COMPUTED_VALUE"""),45889.66666666667)</f>
        <v>45889.66667</v>
      </c>
      <c r="E411" s="1">
        <f>IFERROR(__xludf.DUMMYFUNCTION("""COMPUTED_VALUE"""),101.32)</f>
        <v>101.32</v>
      </c>
      <c r="G411" s="2">
        <f>IFERROR(__xludf.DUMMYFUNCTION("""COMPUTED_VALUE"""),45889.66666666667)</f>
        <v>45889.66667</v>
      </c>
      <c r="H411" s="1">
        <f>IFERROR(__xludf.DUMMYFUNCTION("""COMPUTED_VALUE"""),99.65)</f>
        <v>99.65</v>
      </c>
      <c r="J411" s="2">
        <f>IFERROR(__xludf.DUMMYFUNCTION("""COMPUTED_VALUE"""),45889.66666666667)</f>
        <v>45889.66667</v>
      </c>
      <c r="K411" s="1">
        <f>IFERROR(__xludf.DUMMYFUNCTION("""COMPUTED_VALUE"""),100.2)</f>
        <v>100.2</v>
      </c>
      <c r="M411" s="2">
        <f>IFERROR(__xludf.DUMMYFUNCTION("""COMPUTED_VALUE"""),45889.66666666667)</f>
        <v>45889.66667</v>
      </c>
      <c r="N411" s="1">
        <f>IFERROR(__xludf.DUMMYFUNCTION("""COMPUTED_VALUE"""),3317075.0)</f>
        <v>3317075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IFERROR(__xludf.DUMMYFUNCTION("""COMPUTED_VALUE"""),99.44)</f>
        <v>99.44</v>
      </c>
      <c r="D412" s="2">
        <f>IFERROR(__xludf.DUMMYFUNCTION("""COMPUTED_VALUE"""),45890.66666666667)</f>
        <v>45890.66667</v>
      </c>
      <c r="E412" s="1">
        <f>IFERROR(__xludf.DUMMYFUNCTION("""COMPUTED_VALUE"""),101.15)</f>
        <v>101.15</v>
      </c>
      <c r="G412" s="2">
        <f>IFERROR(__xludf.DUMMYFUNCTION("""COMPUTED_VALUE"""),45890.66666666667)</f>
        <v>45890.66667</v>
      </c>
      <c r="H412" s="1">
        <f>IFERROR(__xludf.DUMMYFUNCTION("""COMPUTED_VALUE"""),98.8)</f>
        <v>98.8</v>
      </c>
      <c r="J412" s="2">
        <f>IFERROR(__xludf.DUMMYFUNCTION("""COMPUTED_VALUE"""),45890.66666666667)</f>
        <v>45890.66667</v>
      </c>
      <c r="K412" s="1">
        <f>IFERROR(__xludf.DUMMYFUNCTION("""COMPUTED_VALUE"""),100.81)</f>
        <v>100.81</v>
      </c>
      <c r="M412" s="2">
        <f>IFERROR(__xludf.DUMMYFUNCTION("""COMPUTED_VALUE"""),45890.66666666667)</f>
        <v>45890.66667</v>
      </c>
      <c r="N412" s="1">
        <f>IFERROR(__xludf.DUMMYFUNCTION("""COMPUTED_VALUE"""),2953925.0)</f>
        <v>2953925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IFERROR(__xludf.DUMMYFUNCTION("""COMPUTED_VALUE"""),100.81)</f>
        <v>100.81</v>
      </c>
      <c r="D413" s="2">
        <f>IFERROR(__xludf.DUMMYFUNCTION("""COMPUTED_VALUE"""),45891.66666666667)</f>
        <v>45891.66667</v>
      </c>
      <c r="E413" s="1">
        <f>IFERROR(__xludf.DUMMYFUNCTION("""COMPUTED_VALUE"""),109.81)</f>
        <v>109.81</v>
      </c>
      <c r="G413" s="2">
        <f>IFERROR(__xludf.DUMMYFUNCTION("""COMPUTED_VALUE"""),45891.66666666667)</f>
        <v>45891.66667</v>
      </c>
      <c r="H413" s="1">
        <f>IFERROR(__xludf.DUMMYFUNCTION("""COMPUTED_VALUE"""),100.79)</f>
        <v>100.79</v>
      </c>
      <c r="J413" s="2">
        <f>IFERROR(__xludf.DUMMYFUNCTION("""COMPUTED_VALUE"""),45891.66666666667)</f>
        <v>45891.66667</v>
      </c>
      <c r="K413" s="1">
        <f>IFERROR(__xludf.DUMMYFUNCTION("""COMPUTED_VALUE"""),108.22)</f>
        <v>108.22</v>
      </c>
      <c r="M413" s="2">
        <f>IFERROR(__xludf.DUMMYFUNCTION("""COMPUTED_VALUE"""),45891.66666666667)</f>
        <v>45891.66667</v>
      </c>
      <c r="N413" s="1">
        <f>IFERROR(__xludf.DUMMYFUNCTION("""COMPUTED_VALUE"""),8487443.0)</f>
        <v>8487443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IFERROR(__xludf.DUMMYFUNCTION("""COMPUTED_VALUE"""),108.22)</f>
        <v>108.22</v>
      </c>
      <c r="D414" s="2">
        <f>IFERROR(__xludf.DUMMYFUNCTION("""COMPUTED_VALUE"""),45894.66666666667)</f>
        <v>45894.66667</v>
      </c>
      <c r="E414" s="1">
        <f>IFERROR(__xludf.DUMMYFUNCTION("""COMPUTED_VALUE"""),109.59)</f>
        <v>109.59</v>
      </c>
      <c r="G414" s="2">
        <f>IFERROR(__xludf.DUMMYFUNCTION("""COMPUTED_VALUE"""),45894.66666666667)</f>
        <v>45894.66667</v>
      </c>
      <c r="H414" s="1">
        <f>IFERROR(__xludf.DUMMYFUNCTION("""COMPUTED_VALUE"""),107.75)</f>
        <v>107.75</v>
      </c>
      <c r="J414" s="2">
        <f>IFERROR(__xludf.DUMMYFUNCTION("""COMPUTED_VALUE"""),45894.66666666667)</f>
        <v>45894.66667</v>
      </c>
      <c r="K414" s="1">
        <f>IFERROR(__xludf.DUMMYFUNCTION("""COMPUTED_VALUE"""),108.63)</f>
        <v>108.63</v>
      </c>
      <c r="M414" s="2">
        <f>IFERROR(__xludf.DUMMYFUNCTION("""COMPUTED_VALUE"""),45894.66666666667)</f>
        <v>45894.66667</v>
      </c>
      <c r="N414" s="1">
        <f>IFERROR(__xludf.DUMMYFUNCTION("""COMPUTED_VALUE"""),3811165.0)</f>
        <v>3811165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IFERROR(__xludf.DUMMYFUNCTION("""COMPUTED_VALUE"""),108.26)</f>
        <v>108.26</v>
      </c>
      <c r="D415" s="2">
        <f>IFERROR(__xludf.DUMMYFUNCTION("""COMPUTED_VALUE"""),45895.66666666667)</f>
        <v>45895.66667</v>
      </c>
      <c r="E415" s="1">
        <f>IFERROR(__xludf.DUMMYFUNCTION("""COMPUTED_VALUE"""),110.61)</f>
        <v>110.61</v>
      </c>
      <c r="G415" s="2">
        <f>IFERROR(__xludf.DUMMYFUNCTION("""COMPUTED_VALUE"""),45895.66666666667)</f>
        <v>45895.66667</v>
      </c>
      <c r="H415" s="1">
        <f>IFERROR(__xludf.DUMMYFUNCTION("""COMPUTED_VALUE"""),107.61)</f>
        <v>107.61</v>
      </c>
      <c r="J415" s="2">
        <f>IFERROR(__xludf.DUMMYFUNCTION("""COMPUTED_VALUE"""),45895.66666666667)</f>
        <v>45895.66667</v>
      </c>
      <c r="K415" s="1">
        <f>IFERROR(__xludf.DUMMYFUNCTION("""COMPUTED_VALUE"""),109.15)</f>
        <v>109.15</v>
      </c>
      <c r="M415" s="2">
        <f>IFERROR(__xludf.DUMMYFUNCTION("""COMPUTED_VALUE"""),45895.66666666667)</f>
        <v>45895.66667</v>
      </c>
      <c r="N415" s="1">
        <f>IFERROR(__xludf.DUMMYFUNCTION("""COMPUTED_VALUE"""),3324321.0)</f>
        <v>3324321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IFERROR(__xludf.DUMMYFUNCTION("""COMPUTED_VALUE"""),107.4)</f>
        <v>107.4</v>
      </c>
      <c r="D416" s="2">
        <f>IFERROR(__xludf.DUMMYFUNCTION("""COMPUTED_VALUE"""),45896.66666666667)</f>
        <v>45896.66667</v>
      </c>
      <c r="E416" s="1">
        <f>IFERROR(__xludf.DUMMYFUNCTION("""COMPUTED_VALUE"""),109.01)</f>
        <v>109.01</v>
      </c>
      <c r="G416" s="2">
        <f>IFERROR(__xludf.DUMMYFUNCTION("""COMPUTED_VALUE"""),45896.66666666667)</f>
        <v>45896.66667</v>
      </c>
      <c r="H416" s="1">
        <f>IFERROR(__xludf.DUMMYFUNCTION("""COMPUTED_VALUE"""),105.97)</f>
        <v>105.97</v>
      </c>
      <c r="J416" s="2">
        <f>IFERROR(__xludf.DUMMYFUNCTION("""COMPUTED_VALUE"""),45896.66666666667)</f>
        <v>45896.66667</v>
      </c>
      <c r="K416" s="1">
        <f>IFERROR(__xludf.DUMMYFUNCTION("""COMPUTED_VALUE"""),108.63)</f>
        <v>108.63</v>
      </c>
      <c r="M416" s="2">
        <f>IFERROR(__xludf.DUMMYFUNCTION("""COMPUTED_VALUE"""),45896.66666666667)</f>
        <v>45896.66667</v>
      </c>
      <c r="N416" s="1">
        <f>IFERROR(__xludf.DUMMYFUNCTION("""COMPUTED_VALUE"""),3543476.0)</f>
        <v>3543476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IFERROR(__xludf.DUMMYFUNCTION("""COMPUTED_VALUE"""),109.83)</f>
        <v>109.83</v>
      </c>
      <c r="D417" s="2">
        <f>IFERROR(__xludf.DUMMYFUNCTION("""COMPUTED_VALUE"""),45897.66666666667)</f>
        <v>45897.66667</v>
      </c>
      <c r="E417" s="1">
        <f>IFERROR(__xludf.DUMMYFUNCTION("""COMPUTED_VALUE"""),110.44)</f>
        <v>110.44</v>
      </c>
      <c r="G417" s="2">
        <f>IFERROR(__xludf.DUMMYFUNCTION("""COMPUTED_VALUE"""),45897.66666666667)</f>
        <v>45897.66667</v>
      </c>
      <c r="H417" s="1">
        <f>IFERROR(__xludf.DUMMYFUNCTION("""COMPUTED_VALUE"""),107.13)</f>
        <v>107.13</v>
      </c>
      <c r="J417" s="2">
        <f>IFERROR(__xludf.DUMMYFUNCTION("""COMPUTED_VALUE"""),45897.66666666667)</f>
        <v>45897.66667</v>
      </c>
      <c r="K417" s="1">
        <f>IFERROR(__xludf.DUMMYFUNCTION("""COMPUTED_VALUE"""),109.04)</f>
        <v>109.04</v>
      </c>
      <c r="M417" s="2">
        <f>IFERROR(__xludf.DUMMYFUNCTION("""COMPUTED_VALUE"""),45897.66666666667)</f>
        <v>45897.66667</v>
      </c>
      <c r="N417" s="1">
        <f>IFERROR(__xludf.DUMMYFUNCTION("""COMPUTED_VALUE"""),3481884.0)</f>
        <v>3481884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IFERROR(__xludf.DUMMYFUNCTION("""COMPUTED_VALUE"""),108.98)</f>
        <v>108.98</v>
      </c>
      <c r="D418" s="2">
        <f>IFERROR(__xludf.DUMMYFUNCTION("""COMPUTED_VALUE"""),45898.66666666667)</f>
        <v>45898.66667</v>
      </c>
      <c r="E418" s="1">
        <f>IFERROR(__xludf.DUMMYFUNCTION("""COMPUTED_VALUE"""),110.89)</f>
        <v>110.89</v>
      </c>
      <c r="G418" s="2">
        <f>IFERROR(__xludf.DUMMYFUNCTION("""COMPUTED_VALUE"""),45898.66666666667)</f>
        <v>45898.66667</v>
      </c>
      <c r="H418" s="1">
        <f>IFERROR(__xludf.DUMMYFUNCTION("""COMPUTED_VALUE"""),108.79)</f>
        <v>108.79</v>
      </c>
      <c r="J418" s="2">
        <f>IFERROR(__xludf.DUMMYFUNCTION("""COMPUTED_VALUE"""),45898.66666666667)</f>
        <v>45898.66667</v>
      </c>
      <c r="K418" s="1">
        <f>IFERROR(__xludf.DUMMYFUNCTION("""COMPUTED_VALUE"""),109.97)</f>
        <v>109.97</v>
      </c>
      <c r="M418" s="2">
        <f>IFERROR(__xludf.DUMMYFUNCTION("""COMPUTED_VALUE"""),45898.66666666667)</f>
        <v>45898.66667</v>
      </c>
      <c r="N418" s="1">
        <f>IFERROR(__xludf.DUMMYFUNCTION("""COMPUTED_VALUE"""),4180506.0)</f>
        <v>4180506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IFERROR(__xludf.DUMMYFUNCTION("""COMPUTED_VALUE"""),106.24)</f>
        <v>106.24</v>
      </c>
      <c r="D419" s="2">
        <f>IFERROR(__xludf.DUMMYFUNCTION("""COMPUTED_VALUE"""),45902.66666666667)</f>
        <v>45902.66667</v>
      </c>
      <c r="E419" s="1">
        <f>IFERROR(__xludf.DUMMYFUNCTION("""COMPUTED_VALUE"""),106.52)</f>
        <v>106.52</v>
      </c>
      <c r="G419" s="2">
        <f>IFERROR(__xludf.DUMMYFUNCTION("""COMPUTED_VALUE"""),45902.66666666667)</f>
        <v>45902.66667</v>
      </c>
      <c r="H419" s="1">
        <f>IFERROR(__xludf.DUMMYFUNCTION("""COMPUTED_VALUE"""),103.25)</f>
        <v>103.25</v>
      </c>
      <c r="J419" s="2">
        <f>IFERROR(__xludf.DUMMYFUNCTION("""COMPUTED_VALUE"""),45902.66666666667)</f>
        <v>45902.66667</v>
      </c>
      <c r="K419" s="1">
        <f>IFERROR(__xludf.DUMMYFUNCTION("""COMPUTED_VALUE"""),105.7)</f>
        <v>105.7</v>
      </c>
      <c r="M419" s="2">
        <f>IFERROR(__xludf.DUMMYFUNCTION("""COMPUTED_VALUE"""),45902.66666666667)</f>
        <v>45902.66667</v>
      </c>
      <c r="N419" s="1">
        <f>IFERROR(__xludf.DUMMYFUNCTION("""COMPUTED_VALUE"""),7939710.0)</f>
        <v>7939710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IFERROR(__xludf.DUMMYFUNCTION("""COMPUTED_VALUE"""),104.57)</f>
        <v>104.57</v>
      </c>
      <c r="D420" s="2">
        <f>IFERROR(__xludf.DUMMYFUNCTION("""COMPUTED_VALUE"""),45903.66666666667)</f>
        <v>45903.66667</v>
      </c>
      <c r="E420" s="1">
        <f>IFERROR(__xludf.DUMMYFUNCTION("""COMPUTED_VALUE"""),107.42)</f>
        <v>107.42</v>
      </c>
      <c r="G420" s="2">
        <f>IFERROR(__xludf.DUMMYFUNCTION("""COMPUTED_VALUE"""),45903.66666666667)</f>
        <v>45903.66667</v>
      </c>
      <c r="H420" s="1">
        <f>IFERROR(__xludf.DUMMYFUNCTION("""COMPUTED_VALUE"""),103.44)</f>
        <v>103.44</v>
      </c>
      <c r="J420" s="2">
        <f>IFERROR(__xludf.DUMMYFUNCTION("""COMPUTED_VALUE"""),45903.66666666667)</f>
        <v>45903.66667</v>
      </c>
      <c r="K420" s="1">
        <f>IFERROR(__xludf.DUMMYFUNCTION("""COMPUTED_VALUE"""),106.28)</f>
        <v>106.28</v>
      </c>
      <c r="M420" s="2">
        <f>IFERROR(__xludf.DUMMYFUNCTION("""COMPUTED_VALUE"""),45903.66666666667)</f>
        <v>45903.66667</v>
      </c>
      <c r="N420" s="1">
        <f>IFERROR(__xludf.DUMMYFUNCTION("""COMPUTED_VALUE"""),5831590.0)</f>
        <v>5831590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IFERROR(__xludf.DUMMYFUNCTION("""COMPUTED_VALUE"""),105.56)</f>
        <v>105.56</v>
      </c>
      <c r="D421" s="2">
        <f>IFERROR(__xludf.DUMMYFUNCTION("""COMPUTED_VALUE"""),45904.66666666667)</f>
        <v>45904.66667</v>
      </c>
      <c r="E421" s="1">
        <f>IFERROR(__xludf.DUMMYFUNCTION("""COMPUTED_VALUE"""),106.93)</f>
        <v>106.93</v>
      </c>
      <c r="G421" s="2">
        <f>IFERROR(__xludf.DUMMYFUNCTION("""COMPUTED_VALUE"""),45904.66666666667)</f>
        <v>45904.66667</v>
      </c>
      <c r="H421" s="1">
        <f>IFERROR(__xludf.DUMMYFUNCTION("""COMPUTED_VALUE"""),104.53)</f>
        <v>104.53</v>
      </c>
      <c r="J421" s="2">
        <f>IFERROR(__xludf.DUMMYFUNCTION("""COMPUTED_VALUE"""),45904.66666666667)</f>
        <v>45904.66667</v>
      </c>
      <c r="K421" s="1">
        <f>IFERROR(__xludf.DUMMYFUNCTION("""COMPUTED_VALUE"""),106.89)</f>
        <v>106.89</v>
      </c>
      <c r="M421" s="2">
        <f>IFERROR(__xludf.DUMMYFUNCTION("""COMPUTED_VALUE"""),45904.66666666667)</f>
        <v>45904.66667</v>
      </c>
      <c r="N421" s="1">
        <f>IFERROR(__xludf.DUMMYFUNCTION("""COMPUTED_VALUE"""),5839127.0)</f>
        <v>5839127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IFERROR(__xludf.DUMMYFUNCTION("""COMPUTED_VALUE"""),107.83)</f>
        <v>107.83</v>
      </c>
      <c r="D422" s="2">
        <f>IFERROR(__xludf.DUMMYFUNCTION("""COMPUTED_VALUE"""),45905.66666666667)</f>
        <v>45905.66667</v>
      </c>
      <c r="E422" s="1">
        <f>IFERROR(__xludf.DUMMYFUNCTION("""COMPUTED_VALUE"""),109.56)</f>
        <v>109.56</v>
      </c>
      <c r="G422" s="2">
        <f>IFERROR(__xludf.DUMMYFUNCTION("""COMPUTED_VALUE"""),45905.66666666667)</f>
        <v>45905.66667</v>
      </c>
      <c r="H422" s="1">
        <f>IFERROR(__xludf.DUMMYFUNCTION("""COMPUTED_VALUE"""),105.87)</f>
        <v>105.87</v>
      </c>
      <c r="J422" s="2">
        <f>IFERROR(__xludf.DUMMYFUNCTION("""COMPUTED_VALUE"""),45905.66666666667)</f>
        <v>45905.66667</v>
      </c>
      <c r="K422" s="1">
        <f>IFERROR(__xludf.DUMMYFUNCTION("""COMPUTED_VALUE"""),108.74)</f>
        <v>108.74</v>
      </c>
      <c r="M422" s="2">
        <f>IFERROR(__xludf.DUMMYFUNCTION("""COMPUTED_VALUE"""),45905.66666666667)</f>
        <v>45905.66667</v>
      </c>
      <c r="N422" s="1">
        <f>IFERROR(__xludf.DUMMYFUNCTION("""COMPUTED_VALUE"""),5659804.0)</f>
        <v>5659804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IFERROR(__xludf.DUMMYFUNCTION("""COMPUTED_VALUE"""),109.39)</f>
        <v>109.39</v>
      </c>
      <c r="D423" s="2">
        <f>IFERROR(__xludf.DUMMYFUNCTION("""COMPUTED_VALUE"""),45908.66666666667)</f>
        <v>45908.66667</v>
      </c>
      <c r="E423" s="1">
        <f>IFERROR(__xludf.DUMMYFUNCTION("""COMPUTED_VALUE"""),109.8)</f>
        <v>109.8</v>
      </c>
      <c r="G423" s="2">
        <f>IFERROR(__xludf.DUMMYFUNCTION("""COMPUTED_VALUE"""),45908.66666666667)</f>
        <v>45908.66667</v>
      </c>
      <c r="H423" s="1">
        <f>IFERROR(__xludf.DUMMYFUNCTION("""COMPUTED_VALUE"""),105.34)</f>
        <v>105.34</v>
      </c>
      <c r="J423" s="2">
        <f>IFERROR(__xludf.DUMMYFUNCTION("""COMPUTED_VALUE"""),45908.66666666667)</f>
        <v>45908.66667</v>
      </c>
      <c r="K423" s="1">
        <f>IFERROR(__xludf.DUMMYFUNCTION("""COMPUTED_VALUE"""),109.45)</f>
        <v>109.45</v>
      </c>
      <c r="M423" s="2">
        <f>IFERROR(__xludf.DUMMYFUNCTION("""COMPUTED_VALUE"""),45908.66666666667)</f>
        <v>45908.66667</v>
      </c>
      <c r="N423" s="1">
        <f>IFERROR(__xludf.DUMMYFUNCTION("""COMPUTED_VALUE"""),6665225.0)</f>
        <v>6665225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IFERROR(__xludf.DUMMYFUNCTION("""COMPUTED_VALUE"""),109.9)</f>
        <v>109.9</v>
      </c>
      <c r="D424" s="2">
        <f>IFERROR(__xludf.DUMMYFUNCTION("""COMPUTED_VALUE"""),45909.66666666667)</f>
        <v>45909.66667</v>
      </c>
      <c r="E424" s="1">
        <f>IFERROR(__xludf.DUMMYFUNCTION("""COMPUTED_VALUE"""),112.39)</f>
        <v>112.39</v>
      </c>
      <c r="G424" s="2">
        <f>IFERROR(__xludf.DUMMYFUNCTION("""COMPUTED_VALUE"""),45909.66666666667)</f>
        <v>45909.66667</v>
      </c>
      <c r="H424" s="1">
        <f>IFERROR(__xludf.DUMMYFUNCTION("""COMPUTED_VALUE"""),106.79)</f>
        <v>106.79</v>
      </c>
      <c r="J424" s="2">
        <f>IFERROR(__xludf.DUMMYFUNCTION("""COMPUTED_VALUE"""),45909.66666666667)</f>
        <v>45909.66667</v>
      </c>
      <c r="K424" s="1">
        <f>IFERROR(__xludf.DUMMYFUNCTION("""COMPUTED_VALUE"""),106.82)</f>
        <v>106.82</v>
      </c>
      <c r="M424" s="2">
        <f>IFERROR(__xludf.DUMMYFUNCTION("""COMPUTED_VALUE"""),45909.66666666667)</f>
        <v>45909.66667</v>
      </c>
      <c r="N424" s="1">
        <f>IFERROR(__xludf.DUMMYFUNCTION("""COMPUTED_VALUE"""),6646535.0)</f>
        <v>6646535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IFERROR(__xludf.DUMMYFUNCTION("""COMPUTED_VALUE"""),106.76)</f>
        <v>106.76</v>
      </c>
      <c r="D425" s="2">
        <f>IFERROR(__xludf.DUMMYFUNCTION("""COMPUTED_VALUE"""),45910.66666666667)</f>
        <v>45910.66667</v>
      </c>
      <c r="E425" s="1">
        <f>IFERROR(__xludf.DUMMYFUNCTION("""COMPUTED_VALUE"""),109.66)</f>
        <v>109.66</v>
      </c>
      <c r="G425" s="2">
        <f>IFERROR(__xludf.DUMMYFUNCTION("""COMPUTED_VALUE"""),45910.66666666667)</f>
        <v>45910.66667</v>
      </c>
      <c r="H425" s="1">
        <f>IFERROR(__xludf.DUMMYFUNCTION("""COMPUTED_VALUE"""),105.08)</f>
        <v>105.08</v>
      </c>
      <c r="J425" s="2">
        <f>IFERROR(__xludf.DUMMYFUNCTION("""COMPUTED_VALUE"""),45910.66666666667)</f>
        <v>45910.66667</v>
      </c>
      <c r="K425" s="1">
        <f>IFERROR(__xludf.DUMMYFUNCTION("""COMPUTED_VALUE"""),105.66)</f>
        <v>105.66</v>
      </c>
      <c r="M425" s="2">
        <f>IFERROR(__xludf.DUMMYFUNCTION("""COMPUTED_VALUE"""),45910.66666666667)</f>
        <v>45910.66667</v>
      </c>
      <c r="N425" s="1">
        <f>IFERROR(__xludf.DUMMYFUNCTION("""COMPUTED_VALUE"""),6480442.0)</f>
        <v>6480442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IFERROR(__xludf.DUMMYFUNCTION("""COMPUTED_VALUE"""),105.9)</f>
        <v>105.9</v>
      </c>
      <c r="D426" s="2">
        <f>IFERROR(__xludf.DUMMYFUNCTION("""COMPUTED_VALUE"""),45911.66666666667)</f>
        <v>45911.66667</v>
      </c>
      <c r="E426" s="1">
        <f>IFERROR(__xludf.DUMMYFUNCTION("""COMPUTED_VALUE"""),110.53)</f>
        <v>110.53</v>
      </c>
      <c r="G426" s="2">
        <f>IFERROR(__xludf.DUMMYFUNCTION("""COMPUTED_VALUE"""),45911.66666666667)</f>
        <v>45911.66667</v>
      </c>
      <c r="H426" s="1">
        <f>IFERROR(__xludf.DUMMYFUNCTION("""COMPUTED_VALUE"""),105.0)</f>
        <v>105</v>
      </c>
      <c r="J426" s="2">
        <f>IFERROR(__xludf.DUMMYFUNCTION("""COMPUTED_VALUE"""),45911.66666666667)</f>
        <v>45911.66667</v>
      </c>
      <c r="K426" s="1">
        <f>IFERROR(__xludf.DUMMYFUNCTION("""COMPUTED_VALUE"""),110.31)</f>
        <v>110.31</v>
      </c>
      <c r="M426" s="2">
        <f>IFERROR(__xludf.DUMMYFUNCTION("""COMPUTED_VALUE"""),45911.66666666667)</f>
        <v>45911.66667</v>
      </c>
      <c r="N426" s="1">
        <f>IFERROR(__xludf.DUMMYFUNCTION("""COMPUTED_VALUE"""),6104570.0)</f>
        <v>6104570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IFERROR(__xludf.DUMMYFUNCTION("""COMPUTED_VALUE"""),110.75)</f>
        <v>110.75</v>
      </c>
      <c r="D427" s="2">
        <f>IFERROR(__xludf.DUMMYFUNCTION("""COMPUTED_VALUE"""),45912.66666666667)</f>
        <v>45912.66667</v>
      </c>
      <c r="E427" s="1">
        <f>IFERROR(__xludf.DUMMYFUNCTION("""COMPUTED_VALUE"""),114.24)</f>
        <v>114.24</v>
      </c>
      <c r="G427" s="2">
        <f>IFERROR(__xludf.DUMMYFUNCTION("""COMPUTED_VALUE"""),45912.66666666667)</f>
        <v>45912.66667</v>
      </c>
      <c r="H427" s="1">
        <f>IFERROR(__xludf.DUMMYFUNCTION("""COMPUTED_VALUE"""),110.75)</f>
        <v>110.75</v>
      </c>
      <c r="J427" s="2">
        <f>IFERROR(__xludf.DUMMYFUNCTION("""COMPUTED_VALUE"""),45912.66666666667)</f>
        <v>45912.66667</v>
      </c>
      <c r="K427" s="1">
        <f>IFERROR(__xludf.DUMMYFUNCTION("""COMPUTED_VALUE"""),113.55)</f>
        <v>113.55</v>
      </c>
      <c r="M427" s="2">
        <f>IFERROR(__xludf.DUMMYFUNCTION("""COMPUTED_VALUE"""),45912.66666666667)</f>
        <v>45912.66667</v>
      </c>
      <c r="N427" s="1">
        <f>IFERROR(__xludf.DUMMYFUNCTION("""COMPUTED_VALUE"""),8311557.0)</f>
        <v>8311557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IFERROR(__xludf.DUMMYFUNCTION("""COMPUTED_VALUE"""),113.55)</f>
        <v>113.55</v>
      </c>
      <c r="D428" s="2">
        <f>IFERROR(__xludf.DUMMYFUNCTION("""COMPUTED_VALUE"""),45915.66666666667)</f>
        <v>45915.66667</v>
      </c>
      <c r="E428" s="1">
        <f>IFERROR(__xludf.DUMMYFUNCTION("""COMPUTED_VALUE"""),116.63)</f>
        <v>116.63</v>
      </c>
      <c r="G428" s="2">
        <f>IFERROR(__xludf.DUMMYFUNCTION("""COMPUTED_VALUE"""),45915.66666666667)</f>
        <v>45915.66667</v>
      </c>
      <c r="H428" s="1">
        <f>IFERROR(__xludf.DUMMYFUNCTION("""COMPUTED_VALUE"""),113.55)</f>
        <v>113.55</v>
      </c>
      <c r="J428" s="2">
        <f>IFERROR(__xludf.DUMMYFUNCTION("""COMPUTED_VALUE"""),45915.66666666667)</f>
        <v>45915.66667</v>
      </c>
      <c r="K428" s="1">
        <f>IFERROR(__xludf.DUMMYFUNCTION("""COMPUTED_VALUE"""),114.78)</f>
        <v>114.78</v>
      </c>
      <c r="M428" s="2">
        <f>IFERROR(__xludf.DUMMYFUNCTION("""COMPUTED_VALUE"""),45915.66666666667)</f>
        <v>45915.66667</v>
      </c>
      <c r="N428" s="1">
        <f>IFERROR(__xludf.DUMMYFUNCTION("""COMPUTED_VALUE"""),5654944.0)</f>
        <v>5654944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IFERROR(__xludf.DUMMYFUNCTION("""COMPUTED_VALUE"""),115.67)</f>
        <v>115.67</v>
      </c>
      <c r="D429" s="2">
        <f>IFERROR(__xludf.DUMMYFUNCTION("""COMPUTED_VALUE"""),45916.66666666667)</f>
        <v>45916.66667</v>
      </c>
      <c r="E429" s="1">
        <f>IFERROR(__xludf.DUMMYFUNCTION("""COMPUTED_VALUE"""),117.0)</f>
        <v>117</v>
      </c>
      <c r="G429" s="2">
        <f>IFERROR(__xludf.DUMMYFUNCTION("""COMPUTED_VALUE"""),45916.66666666667)</f>
        <v>45916.66667</v>
      </c>
      <c r="H429" s="1">
        <f>IFERROR(__xludf.DUMMYFUNCTION("""COMPUTED_VALUE"""),113.14)</f>
        <v>113.14</v>
      </c>
      <c r="J429" s="2">
        <f>IFERROR(__xludf.DUMMYFUNCTION("""COMPUTED_VALUE"""),45916.66666666667)</f>
        <v>45916.66667</v>
      </c>
      <c r="K429" s="1">
        <f>IFERROR(__xludf.DUMMYFUNCTION("""COMPUTED_VALUE"""),114.37)</f>
        <v>114.37</v>
      </c>
      <c r="M429" s="2">
        <f>IFERROR(__xludf.DUMMYFUNCTION("""COMPUTED_VALUE"""),45916.66666666667)</f>
        <v>45916.66667</v>
      </c>
      <c r="N429" s="1">
        <f>IFERROR(__xludf.DUMMYFUNCTION("""COMPUTED_VALUE"""),5920993.0)</f>
        <v>5920993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IFERROR(__xludf.DUMMYFUNCTION("""COMPUTED_VALUE"""),112.78)</f>
        <v>112.78</v>
      </c>
      <c r="D430" s="2">
        <f>IFERROR(__xludf.DUMMYFUNCTION("""COMPUTED_VALUE"""),45917.66666666667)</f>
        <v>45917.66667</v>
      </c>
      <c r="E430" s="1">
        <f>IFERROR(__xludf.DUMMYFUNCTION("""COMPUTED_VALUE"""),116.61)</f>
        <v>116.61</v>
      </c>
      <c r="G430" s="2">
        <f>IFERROR(__xludf.DUMMYFUNCTION("""COMPUTED_VALUE"""),45917.66666666667)</f>
        <v>45917.66667</v>
      </c>
      <c r="H430" s="1">
        <f>IFERROR(__xludf.DUMMYFUNCTION("""COMPUTED_VALUE"""),111.81)</f>
        <v>111.81</v>
      </c>
      <c r="J430" s="2">
        <f>IFERROR(__xludf.DUMMYFUNCTION("""COMPUTED_VALUE"""),45917.66666666667)</f>
        <v>45917.66667</v>
      </c>
      <c r="K430" s="1">
        <f>IFERROR(__xludf.DUMMYFUNCTION("""COMPUTED_VALUE"""),112.26)</f>
        <v>112.26</v>
      </c>
      <c r="M430" s="2">
        <f>IFERROR(__xludf.DUMMYFUNCTION("""COMPUTED_VALUE"""),45917.66666666667)</f>
        <v>45917.66667</v>
      </c>
      <c r="N430" s="1">
        <f>IFERROR(__xludf.DUMMYFUNCTION("""COMPUTED_VALUE"""),6696599.0)</f>
        <v>6696599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IFERROR(__xludf.DUMMYFUNCTION("""COMPUTED_VALUE"""),113.62)</f>
        <v>113.62</v>
      </c>
      <c r="D431" s="2">
        <f>IFERROR(__xludf.DUMMYFUNCTION("""COMPUTED_VALUE"""),45918.66666666667)</f>
        <v>45918.66667</v>
      </c>
      <c r="E431" s="1">
        <f>IFERROR(__xludf.DUMMYFUNCTION("""COMPUTED_VALUE"""),113.62)</f>
        <v>113.62</v>
      </c>
      <c r="G431" s="2">
        <f>IFERROR(__xludf.DUMMYFUNCTION("""COMPUTED_VALUE"""),45918.66666666667)</f>
        <v>45918.66667</v>
      </c>
      <c r="H431" s="1">
        <f>IFERROR(__xludf.DUMMYFUNCTION("""COMPUTED_VALUE"""),111.52)</f>
        <v>111.52</v>
      </c>
      <c r="J431" s="2">
        <f>IFERROR(__xludf.DUMMYFUNCTION("""COMPUTED_VALUE"""),45918.66666666667)</f>
        <v>45918.66667</v>
      </c>
      <c r="K431" s="1">
        <f>IFERROR(__xludf.DUMMYFUNCTION("""COMPUTED_VALUE"""),111.78)</f>
        <v>111.78</v>
      </c>
      <c r="M431" s="2">
        <f>IFERROR(__xludf.DUMMYFUNCTION("""COMPUTED_VALUE"""),45918.66666666667)</f>
        <v>45918.66667</v>
      </c>
      <c r="N431" s="1">
        <f>IFERROR(__xludf.DUMMYFUNCTION("""COMPUTED_VALUE"""),4314111.0)</f>
        <v>4314111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IFERROR(__xludf.DUMMYFUNCTION("""COMPUTED_VALUE"""),111.95)</f>
        <v>111.95</v>
      </c>
      <c r="D432" s="2">
        <f>IFERROR(__xludf.DUMMYFUNCTION("""COMPUTED_VALUE"""),45919.66666666667)</f>
        <v>45919.66667</v>
      </c>
      <c r="E432" s="1">
        <f>IFERROR(__xludf.DUMMYFUNCTION("""COMPUTED_VALUE"""),112.7)</f>
        <v>112.7</v>
      </c>
      <c r="G432" s="2">
        <f>IFERROR(__xludf.DUMMYFUNCTION("""COMPUTED_VALUE"""),45919.66666666667)</f>
        <v>45919.66667</v>
      </c>
      <c r="H432" s="1">
        <f>IFERROR(__xludf.DUMMYFUNCTION("""COMPUTED_VALUE"""),110.27)</f>
        <v>110.27</v>
      </c>
      <c r="J432" s="2">
        <f>IFERROR(__xludf.DUMMYFUNCTION("""COMPUTED_VALUE"""),45919.66666666667)</f>
        <v>45919.66667</v>
      </c>
      <c r="K432" s="1">
        <f>IFERROR(__xludf.DUMMYFUNCTION("""COMPUTED_VALUE"""),110.89)</f>
        <v>110.89</v>
      </c>
      <c r="M432" s="2">
        <f>IFERROR(__xludf.DUMMYFUNCTION("""COMPUTED_VALUE"""),45919.66666666667)</f>
        <v>45919.66667</v>
      </c>
      <c r="N432" s="1">
        <f>IFERROR(__xludf.DUMMYFUNCTION("""COMPUTED_VALUE"""),6381600.0)</f>
        <v>6381600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IFERROR(__xludf.DUMMYFUNCTION("""COMPUTED_VALUE"""),110.89)</f>
        <v>110.89</v>
      </c>
      <c r="D433" s="2">
        <f>IFERROR(__xludf.DUMMYFUNCTION("""COMPUTED_VALUE"""),45922.66666666667)</f>
        <v>45922.66667</v>
      </c>
      <c r="E433" s="1">
        <f>IFERROR(__xludf.DUMMYFUNCTION("""COMPUTED_VALUE"""),111.47)</f>
        <v>111.47</v>
      </c>
      <c r="G433" s="2">
        <f>IFERROR(__xludf.DUMMYFUNCTION("""COMPUTED_VALUE"""),45922.66666666667)</f>
        <v>45922.66667</v>
      </c>
      <c r="H433" s="1">
        <f>IFERROR(__xludf.DUMMYFUNCTION("""COMPUTED_VALUE"""),108.6)</f>
        <v>108.6</v>
      </c>
      <c r="J433" s="2">
        <f>IFERROR(__xludf.DUMMYFUNCTION("""COMPUTED_VALUE"""),45922.66666666667)</f>
        <v>45922.66667</v>
      </c>
      <c r="K433" s="1">
        <f>IFERROR(__xludf.DUMMYFUNCTION("""COMPUTED_VALUE"""),111.47)</f>
        <v>111.47</v>
      </c>
      <c r="M433" s="2">
        <f>IFERROR(__xludf.DUMMYFUNCTION("""COMPUTED_VALUE"""),45922.66666666667)</f>
        <v>45922.66667</v>
      </c>
      <c r="N433" s="1">
        <f>IFERROR(__xludf.DUMMYFUNCTION("""COMPUTED_VALUE"""),4467825.0)</f>
        <v>4467825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IFERROR(__xludf.DUMMYFUNCTION("""COMPUTED_VALUE"""),111.71)</f>
        <v>111.71</v>
      </c>
      <c r="D434" s="2">
        <f>IFERROR(__xludf.DUMMYFUNCTION("""COMPUTED_VALUE"""),45923.66666666667)</f>
        <v>45923.66667</v>
      </c>
      <c r="E434" s="1">
        <f>IFERROR(__xludf.DUMMYFUNCTION("""COMPUTED_VALUE"""),112.49)</f>
        <v>112.49</v>
      </c>
      <c r="G434" s="2">
        <f>IFERROR(__xludf.DUMMYFUNCTION("""COMPUTED_VALUE"""),45923.66666666667)</f>
        <v>45923.66667</v>
      </c>
      <c r="H434" s="1">
        <f>IFERROR(__xludf.DUMMYFUNCTION("""COMPUTED_VALUE"""),106.0)</f>
        <v>106</v>
      </c>
      <c r="J434" s="2">
        <f>IFERROR(__xludf.DUMMYFUNCTION("""COMPUTED_VALUE"""),45923.66666666667)</f>
        <v>45923.66667</v>
      </c>
      <c r="K434" s="1">
        <f>IFERROR(__xludf.DUMMYFUNCTION("""COMPUTED_VALUE"""),107.71)</f>
        <v>107.71</v>
      </c>
      <c r="M434" s="2">
        <f>IFERROR(__xludf.DUMMYFUNCTION("""COMPUTED_VALUE"""),45923.66666666667)</f>
        <v>45923.66667</v>
      </c>
      <c r="N434" s="1">
        <f>IFERROR(__xludf.DUMMYFUNCTION("""COMPUTED_VALUE"""),7976725.0)</f>
        <v>7976725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IFERROR(__xludf.DUMMYFUNCTION("""COMPUTED_VALUE"""),108.63)</f>
        <v>108.63</v>
      </c>
      <c r="D435" s="2">
        <f>IFERROR(__xludf.DUMMYFUNCTION("""COMPUTED_VALUE"""),45924.66666666667)</f>
        <v>45924.66667</v>
      </c>
      <c r="E435" s="1">
        <f>IFERROR(__xludf.DUMMYFUNCTION("""COMPUTED_VALUE"""),109.32)</f>
        <v>109.32</v>
      </c>
      <c r="G435" s="2">
        <f>IFERROR(__xludf.DUMMYFUNCTION("""COMPUTED_VALUE"""),45924.66666666667)</f>
        <v>45924.66667</v>
      </c>
      <c r="H435" s="1">
        <f>IFERROR(__xludf.DUMMYFUNCTION("""COMPUTED_VALUE"""),106.28)</f>
        <v>106.28</v>
      </c>
      <c r="J435" s="2">
        <f>IFERROR(__xludf.DUMMYFUNCTION("""COMPUTED_VALUE"""),45924.66666666667)</f>
        <v>45924.66667</v>
      </c>
      <c r="K435" s="1">
        <f>IFERROR(__xludf.DUMMYFUNCTION("""COMPUTED_VALUE"""),106.69)</f>
        <v>106.69</v>
      </c>
      <c r="M435" s="2">
        <f>IFERROR(__xludf.DUMMYFUNCTION("""COMPUTED_VALUE"""),45924.66666666667)</f>
        <v>45924.66667</v>
      </c>
      <c r="N435" s="1">
        <f>IFERROR(__xludf.DUMMYFUNCTION("""COMPUTED_VALUE"""),7164993.0)</f>
        <v>7164993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IFERROR(__xludf.DUMMYFUNCTION("""COMPUTED_VALUE"""),106.62)</f>
        <v>106.62</v>
      </c>
      <c r="D436" s="2">
        <f>IFERROR(__xludf.DUMMYFUNCTION("""COMPUTED_VALUE"""),45925.66666666667)</f>
        <v>45925.66667</v>
      </c>
      <c r="E436" s="1">
        <f>IFERROR(__xludf.DUMMYFUNCTION("""COMPUTED_VALUE"""),108.79)</f>
        <v>108.79</v>
      </c>
      <c r="G436" s="2">
        <f>IFERROR(__xludf.DUMMYFUNCTION("""COMPUTED_VALUE"""),45925.66666666667)</f>
        <v>45925.66667</v>
      </c>
      <c r="H436" s="1">
        <f>IFERROR(__xludf.DUMMYFUNCTION("""COMPUTED_VALUE"""),105.35)</f>
        <v>105.35</v>
      </c>
      <c r="J436" s="2">
        <f>IFERROR(__xludf.DUMMYFUNCTION("""COMPUTED_VALUE"""),45925.66666666667)</f>
        <v>45925.66667</v>
      </c>
      <c r="K436" s="1">
        <f>IFERROR(__xludf.DUMMYFUNCTION("""COMPUTED_VALUE"""),107.44)</f>
        <v>107.44</v>
      </c>
      <c r="M436" s="2">
        <f>IFERROR(__xludf.DUMMYFUNCTION("""COMPUTED_VALUE"""),45925.66666666667)</f>
        <v>45925.66667</v>
      </c>
      <c r="N436" s="1">
        <f>IFERROR(__xludf.DUMMYFUNCTION("""COMPUTED_VALUE"""),5321156.0)</f>
        <v>5321156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IFERROR(__xludf.DUMMYFUNCTION("""COMPUTED_VALUE"""),107.92)</f>
        <v>107.92</v>
      </c>
      <c r="D437" s="2">
        <f>IFERROR(__xludf.DUMMYFUNCTION("""COMPUTED_VALUE"""),45926.66666666667)</f>
        <v>45926.66667</v>
      </c>
      <c r="E437" s="1">
        <f>IFERROR(__xludf.DUMMYFUNCTION("""COMPUTED_VALUE"""),112.14)</f>
        <v>112.14</v>
      </c>
      <c r="G437" s="2">
        <f>IFERROR(__xludf.DUMMYFUNCTION("""COMPUTED_VALUE"""),45926.66666666667)</f>
        <v>45926.66667</v>
      </c>
      <c r="H437" s="1">
        <f>IFERROR(__xludf.DUMMYFUNCTION("""COMPUTED_VALUE"""),107.44)</f>
        <v>107.44</v>
      </c>
      <c r="J437" s="2">
        <f>IFERROR(__xludf.DUMMYFUNCTION("""COMPUTED_VALUE"""),45926.66666666667)</f>
        <v>45926.66667</v>
      </c>
      <c r="K437" s="1">
        <f>IFERROR(__xludf.DUMMYFUNCTION("""COMPUTED_VALUE"""),111.74)</f>
        <v>111.74</v>
      </c>
      <c r="M437" s="2">
        <f>IFERROR(__xludf.DUMMYFUNCTION("""COMPUTED_VALUE"""),45926.66666666667)</f>
        <v>45926.66667</v>
      </c>
      <c r="N437" s="1">
        <f>IFERROR(__xludf.DUMMYFUNCTION("""COMPUTED_VALUE"""),6486095.0)</f>
        <v>6486095</v>
      </c>
    </row>
  </sheetData>
  <drawing r:id="rId1"/>
</worksheet>
</file>