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IFERROR(__xludf.DUMMYFUNCTION("GOOGLEFINANCE(""DJUSAM"",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IFERROR(__xludf.DUMMYFUNCTION("GOOGLEFINANCE(""DJUSAM"",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IFERROR(__xludf.DUMMYFUNCTION("GOOGLEFINANCE(""DJUSAM"",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IFERROR(__xludf.DUMMYFUNCTION("GOOGLEFINANCE(""DJUSAM"",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IFERROR(__xludf.DUMMYFUNCTION("GOOGLEFINANCE(""DJUSAM"",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IFERROR(__xludf.DUMMYFUNCTION("""COMPUTED_VALUE"""),2532.34)</f>
        <v>2532.34</v>
      </c>
      <c r="D2" s="2">
        <f>IFERROR(__xludf.DUMMYFUNCTION("""COMPUTED_VALUE"""),45293.66666666667)</f>
        <v>45293.66667</v>
      </c>
      <c r="E2" s="1">
        <f>IFERROR(__xludf.DUMMYFUNCTION("""COMPUTED_VALUE"""),2552.97)</f>
        <v>2552.97</v>
      </c>
      <c r="G2" s="2">
        <f>IFERROR(__xludf.DUMMYFUNCTION("""COMPUTED_VALUE"""),45293.66666666667)</f>
        <v>45293.66667</v>
      </c>
      <c r="H2" s="1">
        <f>IFERROR(__xludf.DUMMYFUNCTION("""COMPUTED_VALUE"""),2513.04)</f>
        <v>2513.04</v>
      </c>
      <c r="J2" s="2">
        <f>IFERROR(__xludf.DUMMYFUNCTION("""COMPUTED_VALUE"""),45293.66666666667)</f>
        <v>45293.66667</v>
      </c>
      <c r="K2" s="1">
        <f>IFERROR(__xludf.DUMMYFUNCTION("""COMPUTED_VALUE"""),2526.29)</f>
        <v>2526.29</v>
      </c>
      <c r="M2" s="2">
        <f>IFERROR(__xludf.DUMMYFUNCTION("""COMPUTED_VALUE"""),45293.66666666667)</f>
        <v>45293.66667</v>
      </c>
      <c r="N2" s="1">
        <f>IFERROR(__xludf.DUMMYFUNCTION("""COMPUTED_VALUE"""),4.742085E7)</f>
        <v>47420850</v>
      </c>
    </row>
    <row r="3">
      <c r="A3" s="2">
        <f>IFERROR(__xludf.DUMMYFUNCTION("""COMPUTED_VALUE"""),45294.66666666667)</f>
        <v>45294.66667</v>
      </c>
      <c r="B3" s="1">
        <f>IFERROR(__xludf.DUMMYFUNCTION("""COMPUTED_VALUE"""),2524.47)</f>
        <v>2524.47</v>
      </c>
      <c r="D3" s="2">
        <f>IFERROR(__xludf.DUMMYFUNCTION("""COMPUTED_VALUE"""),45294.66666666667)</f>
        <v>45294.66667</v>
      </c>
      <c r="E3" s="1">
        <f>IFERROR(__xludf.DUMMYFUNCTION("""COMPUTED_VALUE"""),2524.47)</f>
        <v>2524.47</v>
      </c>
      <c r="G3" s="2">
        <f>IFERROR(__xludf.DUMMYFUNCTION("""COMPUTED_VALUE"""),45294.66666666667)</f>
        <v>45294.66667</v>
      </c>
      <c r="H3" s="1">
        <f>IFERROR(__xludf.DUMMYFUNCTION("""COMPUTED_VALUE"""),2485.25)</f>
        <v>2485.25</v>
      </c>
      <c r="J3" s="2">
        <f>IFERROR(__xludf.DUMMYFUNCTION("""COMPUTED_VALUE"""),45294.66666666667)</f>
        <v>45294.66667</v>
      </c>
      <c r="K3" s="1">
        <f>IFERROR(__xludf.DUMMYFUNCTION("""COMPUTED_VALUE"""),2489.7)</f>
        <v>2489.7</v>
      </c>
      <c r="M3" s="2">
        <f>IFERROR(__xludf.DUMMYFUNCTION("""COMPUTED_VALUE"""),45294.66666666667)</f>
        <v>45294.66667</v>
      </c>
      <c r="N3" s="1">
        <f>IFERROR(__xludf.DUMMYFUNCTION("""COMPUTED_VALUE"""),5.2632895E7)</f>
        <v>52632895</v>
      </c>
    </row>
    <row r="4">
      <c r="A4" s="2">
        <f>IFERROR(__xludf.DUMMYFUNCTION("""COMPUTED_VALUE"""),45295.66666666667)</f>
        <v>45295.66667</v>
      </c>
      <c r="B4" s="1">
        <f>IFERROR(__xludf.DUMMYFUNCTION("""COMPUTED_VALUE"""),2487.54)</f>
        <v>2487.54</v>
      </c>
      <c r="D4" s="2">
        <f>IFERROR(__xludf.DUMMYFUNCTION("""COMPUTED_VALUE"""),45295.66666666667)</f>
        <v>45295.66667</v>
      </c>
      <c r="E4" s="1">
        <f>IFERROR(__xludf.DUMMYFUNCTION("""COMPUTED_VALUE"""),2520.4)</f>
        <v>2520.4</v>
      </c>
      <c r="G4" s="2">
        <f>IFERROR(__xludf.DUMMYFUNCTION("""COMPUTED_VALUE"""),45295.66666666667)</f>
        <v>45295.66667</v>
      </c>
      <c r="H4" s="1">
        <f>IFERROR(__xludf.DUMMYFUNCTION("""COMPUTED_VALUE"""),2485.96)</f>
        <v>2485.96</v>
      </c>
      <c r="J4" s="2">
        <f>IFERROR(__xludf.DUMMYFUNCTION("""COMPUTED_VALUE"""),45295.66666666667)</f>
        <v>45295.66667</v>
      </c>
      <c r="K4" s="1">
        <f>IFERROR(__xludf.DUMMYFUNCTION("""COMPUTED_VALUE"""),2514.05)</f>
        <v>2514.05</v>
      </c>
      <c r="M4" s="2">
        <f>IFERROR(__xludf.DUMMYFUNCTION("""COMPUTED_VALUE"""),45295.66666666667)</f>
        <v>45295.66667</v>
      </c>
      <c r="N4" s="1">
        <f>IFERROR(__xludf.DUMMYFUNCTION("""COMPUTED_VALUE"""),5.0539662E7)</f>
        <v>50539662</v>
      </c>
    </row>
    <row r="5">
      <c r="A5" s="2">
        <f>IFERROR(__xludf.DUMMYFUNCTION("""COMPUTED_VALUE"""),45296.66666666667)</f>
        <v>45296.66667</v>
      </c>
      <c r="B5" s="1">
        <f>IFERROR(__xludf.DUMMYFUNCTION("""COMPUTED_VALUE"""),2510.43)</f>
        <v>2510.43</v>
      </c>
      <c r="D5" s="2">
        <f>IFERROR(__xludf.DUMMYFUNCTION("""COMPUTED_VALUE"""),45296.66666666667)</f>
        <v>45296.66667</v>
      </c>
      <c r="E5" s="1">
        <f>IFERROR(__xludf.DUMMYFUNCTION("""COMPUTED_VALUE"""),2528.69)</f>
        <v>2528.69</v>
      </c>
      <c r="G5" s="2">
        <f>IFERROR(__xludf.DUMMYFUNCTION("""COMPUTED_VALUE"""),45296.66666666667)</f>
        <v>45296.66667</v>
      </c>
      <c r="H5" s="1">
        <f>IFERROR(__xludf.DUMMYFUNCTION("""COMPUTED_VALUE"""),2503.4)</f>
        <v>2503.4</v>
      </c>
      <c r="J5" s="2">
        <f>IFERROR(__xludf.DUMMYFUNCTION("""COMPUTED_VALUE"""),45296.66666666667)</f>
        <v>45296.66667</v>
      </c>
      <c r="K5" s="1">
        <f>IFERROR(__xludf.DUMMYFUNCTION("""COMPUTED_VALUE"""),2513.51)</f>
        <v>2513.51</v>
      </c>
      <c r="M5" s="2">
        <f>IFERROR(__xludf.DUMMYFUNCTION("""COMPUTED_VALUE"""),45296.66666666667)</f>
        <v>45296.66667</v>
      </c>
      <c r="N5" s="1">
        <f>IFERROR(__xludf.DUMMYFUNCTION("""COMPUTED_VALUE"""),4.4168838E7)</f>
        <v>44168838</v>
      </c>
    </row>
    <row r="6">
      <c r="A6" s="2">
        <f>IFERROR(__xludf.DUMMYFUNCTION("""COMPUTED_VALUE"""),45299.66666666667)</f>
        <v>45299.66667</v>
      </c>
      <c r="B6" s="1">
        <f>IFERROR(__xludf.DUMMYFUNCTION("""COMPUTED_VALUE"""),2520.95)</f>
        <v>2520.95</v>
      </c>
      <c r="D6" s="2">
        <f>IFERROR(__xludf.DUMMYFUNCTION("""COMPUTED_VALUE"""),45299.66666666667)</f>
        <v>45299.66667</v>
      </c>
      <c r="E6" s="1">
        <f>IFERROR(__xludf.DUMMYFUNCTION("""COMPUTED_VALUE"""),2566.19)</f>
        <v>2566.19</v>
      </c>
      <c r="G6" s="2">
        <f>IFERROR(__xludf.DUMMYFUNCTION("""COMPUTED_VALUE"""),45299.66666666667)</f>
        <v>45299.66667</v>
      </c>
      <c r="H6" s="1">
        <f>IFERROR(__xludf.DUMMYFUNCTION("""COMPUTED_VALUE"""),2520.51)</f>
        <v>2520.51</v>
      </c>
      <c r="J6" s="2">
        <f>IFERROR(__xludf.DUMMYFUNCTION("""COMPUTED_VALUE"""),45299.66666666667)</f>
        <v>45299.66667</v>
      </c>
      <c r="K6" s="1">
        <f>IFERROR(__xludf.DUMMYFUNCTION("""COMPUTED_VALUE"""),2564.46)</f>
        <v>2564.46</v>
      </c>
      <c r="M6" s="2">
        <f>IFERROR(__xludf.DUMMYFUNCTION("""COMPUTED_VALUE"""),45299.66666666667)</f>
        <v>45299.66667</v>
      </c>
      <c r="N6" s="1">
        <f>IFERROR(__xludf.DUMMYFUNCTION("""COMPUTED_VALUE"""),5.7891677E7)</f>
        <v>57891677</v>
      </c>
    </row>
    <row r="7">
      <c r="A7" s="2">
        <f>IFERROR(__xludf.DUMMYFUNCTION("""COMPUTED_VALUE"""),45300.66666666667)</f>
        <v>45300.66667</v>
      </c>
      <c r="B7" s="1">
        <f>IFERROR(__xludf.DUMMYFUNCTION("""COMPUTED_VALUE"""),2559.92)</f>
        <v>2559.92</v>
      </c>
      <c r="D7" s="2">
        <f>IFERROR(__xludf.DUMMYFUNCTION("""COMPUTED_VALUE"""),45300.66666666667)</f>
        <v>45300.66667</v>
      </c>
      <c r="E7" s="1">
        <f>IFERROR(__xludf.DUMMYFUNCTION("""COMPUTED_VALUE"""),2596.61)</f>
        <v>2596.61</v>
      </c>
      <c r="G7" s="2">
        <f>IFERROR(__xludf.DUMMYFUNCTION("""COMPUTED_VALUE"""),45300.66666666667)</f>
        <v>45300.66667</v>
      </c>
      <c r="H7" s="1">
        <f>IFERROR(__xludf.DUMMYFUNCTION("""COMPUTED_VALUE"""),2553.16)</f>
        <v>2553.16</v>
      </c>
      <c r="J7" s="2">
        <f>IFERROR(__xludf.DUMMYFUNCTION("""COMPUTED_VALUE"""),45300.66666666667)</f>
        <v>45300.66667</v>
      </c>
      <c r="K7" s="1">
        <f>IFERROR(__xludf.DUMMYFUNCTION("""COMPUTED_VALUE"""),2570.46)</f>
        <v>2570.46</v>
      </c>
      <c r="M7" s="2">
        <f>IFERROR(__xludf.DUMMYFUNCTION("""COMPUTED_VALUE"""),45300.66666666667)</f>
        <v>45300.66667</v>
      </c>
      <c r="N7" s="1">
        <f>IFERROR(__xludf.DUMMYFUNCTION("""COMPUTED_VALUE"""),5.5431401E7)</f>
        <v>55431401</v>
      </c>
    </row>
    <row r="8">
      <c r="A8" s="2">
        <f>IFERROR(__xludf.DUMMYFUNCTION("""COMPUTED_VALUE"""),45301.66666666667)</f>
        <v>45301.66667</v>
      </c>
      <c r="B8" s="1">
        <f>IFERROR(__xludf.DUMMYFUNCTION("""COMPUTED_VALUE"""),2587.85)</f>
        <v>2587.85</v>
      </c>
      <c r="D8" s="2">
        <f>IFERROR(__xludf.DUMMYFUNCTION("""COMPUTED_VALUE"""),45301.66666666667)</f>
        <v>45301.66667</v>
      </c>
      <c r="E8" s="1">
        <f>IFERROR(__xludf.DUMMYFUNCTION("""COMPUTED_VALUE"""),2618.31)</f>
        <v>2618.31</v>
      </c>
      <c r="G8" s="2">
        <f>IFERROR(__xludf.DUMMYFUNCTION("""COMPUTED_VALUE"""),45301.66666666667)</f>
        <v>45301.66667</v>
      </c>
      <c r="H8" s="1">
        <f>IFERROR(__xludf.DUMMYFUNCTION("""COMPUTED_VALUE"""),2581.67)</f>
        <v>2581.67</v>
      </c>
      <c r="J8" s="2">
        <f>IFERROR(__xludf.DUMMYFUNCTION("""COMPUTED_VALUE"""),45301.66666666667)</f>
        <v>45301.66667</v>
      </c>
      <c r="K8" s="1">
        <f>IFERROR(__xludf.DUMMYFUNCTION("""COMPUTED_VALUE"""),2615.58)</f>
        <v>2615.58</v>
      </c>
      <c r="M8" s="2">
        <f>IFERROR(__xludf.DUMMYFUNCTION("""COMPUTED_VALUE"""),45301.66666666667)</f>
        <v>45301.66667</v>
      </c>
      <c r="N8" s="1">
        <f>IFERROR(__xludf.DUMMYFUNCTION("""COMPUTED_VALUE"""),5.0625791E7)</f>
        <v>50625791</v>
      </c>
    </row>
    <row r="9">
      <c r="A9" s="2">
        <f>IFERROR(__xludf.DUMMYFUNCTION("""COMPUTED_VALUE"""),45302.66666666667)</f>
        <v>45302.66667</v>
      </c>
      <c r="B9" s="1">
        <f>IFERROR(__xludf.DUMMYFUNCTION("""COMPUTED_VALUE"""),2615.26)</f>
        <v>2615.26</v>
      </c>
      <c r="D9" s="2">
        <f>IFERROR(__xludf.DUMMYFUNCTION("""COMPUTED_VALUE"""),45302.66666666667)</f>
        <v>45302.66667</v>
      </c>
      <c r="E9" s="1">
        <f>IFERROR(__xludf.DUMMYFUNCTION("""COMPUTED_VALUE"""),2615.26)</f>
        <v>2615.26</v>
      </c>
      <c r="G9" s="2">
        <f>IFERROR(__xludf.DUMMYFUNCTION("""COMPUTED_VALUE"""),45302.66666666667)</f>
        <v>45302.66667</v>
      </c>
      <c r="H9" s="1">
        <f>IFERROR(__xludf.DUMMYFUNCTION("""COMPUTED_VALUE"""),2592.6)</f>
        <v>2592.6</v>
      </c>
      <c r="J9" s="2">
        <f>IFERROR(__xludf.DUMMYFUNCTION("""COMPUTED_VALUE"""),45302.66666666667)</f>
        <v>45302.66667</v>
      </c>
      <c r="K9" s="1">
        <f>IFERROR(__xludf.DUMMYFUNCTION("""COMPUTED_VALUE"""),2609.29)</f>
        <v>2609.29</v>
      </c>
      <c r="M9" s="2">
        <f>IFERROR(__xludf.DUMMYFUNCTION("""COMPUTED_VALUE"""),45302.66666666667)</f>
        <v>45302.66667</v>
      </c>
      <c r="N9" s="1">
        <f>IFERROR(__xludf.DUMMYFUNCTION("""COMPUTED_VALUE"""),4.6729804E7)</f>
        <v>46729804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IFERROR(__xludf.DUMMYFUNCTION("""COMPUTED_VALUE"""),2616.68)</f>
        <v>2616.68</v>
      </c>
      <c r="D10" s="2">
        <f>IFERROR(__xludf.DUMMYFUNCTION("""COMPUTED_VALUE"""),45303.66666666667)</f>
        <v>45303.66667</v>
      </c>
      <c r="E10" s="1">
        <f>IFERROR(__xludf.DUMMYFUNCTION("""COMPUTED_VALUE"""),2641.43)</f>
        <v>2641.43</v>
      </c>
      <c r="G10" s="2">
        <f>IFERROR(__xludf.DUMMYFUNCTION("""COMPUTED_VALUE"""),45303.66666666667)</f>
        <v>45303.66667</v>
      </c>
      <c r="H10" s="1">
        <f>IFERROR(__xludf.DUMMYFUNCTION("""COMPUTED_VALUE"""),2600.99)</f>
        <v>2600.99</v>
      </c>
      <c r="J10" s="2">
        <f>IFERROR(__xludf.DUMMYFUNCTION("""COMPUTED_VALUE"""),45303.66666666667)</f>
        <v>45303.66667</v>
      </c>
      <c r="K10" s="1">
        <f>IFERROR(__xludf.DUMMYFUNCTION("""COMPUTED_VALUE"""),2606.08)</f>
        <v>2606.08</v>
      </c>
      <c r="M10" s="2">
        <f>IFERROR(__xludf.DUMMYFUNCTION("""COMPUTED_VALUE"""),45303.66666666667)</f>
        <v>45303.66667</v>
      </c>
      <c r="N10" s="1">
        <f>IFERROR(__xludf.DUMMYFUNCTION("""COMPUTED_VALUE"""),4.5939784E7)</f>
        <v>45939784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IFERROR(__xludf.DUMMYFUNCTION("""COMPUTED_VALUE"""),2600.36)</f>
        <v>2600.36</v>
      </c>
      <c r="D11" s="2">
        <f>IFERROR(__xludf.DUMMYFUNCTION("""COMPUTED_VALUE"""),45307.66666666667)</f>
        <v>45307.66667</v>
      </c>
      <c r="E11" s="1">
        <f>IFERROR(__xludf.DUMMYFUNCTION("""COMPUTED_VALUE"""),2601.13)</f>
        <v>2601.13</v>
      </c>
      <c r="G11" s="2">
        <f>IFERROR(__xludf.DUMMYFUNCTION("""COMPUTED_VALUE"""),45307.66666666667)</f>
        <v>45307.66667</v>
      </c>
      <c r="H11" s="1">
        <f>IFERROR(__xludf.DUMMYFUNCTION("""COMPUTED_VALUE"""),2578.16)</f>
        <v>2578.16</v>
      </c>
      <c r="J11" s="2">
        <f>IFERROR(__xludf.DUMMYFUNCTION("""COMPUTED_VALUE"""),45307.66666666667)</f>
        <v>45307.66667</v>
      </c>
      <c r="K11" s="1">
        <f>IFERROR(__xludf.DUMMYFUNCTION("""COMPUTED_VALUE"""),2594.05)</f>
        <v>2594.05</v>
      </c>
      <c r="M11" s="2">
        <f>IFERROR(__xludf.DUMMYFUNCTION("""COMPUTED_VALUE"""),45307.66666666667)</f>
        <v>45307.66667</v>
      </c>
      <c r="N11" s="1">
        <f>IFERROR(__xludf.DUMMYFUNCTION("""COMPUTED_VALUE"""),5.0265454E7)</f>
        <v>50265454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IFERROR(__xludf.DUMMYFUNCTION("""COMPUTED_VALUE"""),2587.61)</f>
        <v>2587.61</v>
      </c>
      <c r="D12" s="2">
        <f>IFERROR(__xludf.DUMMYFUNCTION("""COMPUTED_VALUE"""),45308.66666666667)</f>
        <v>45308.66667</v>
      </c>
      <c r="E12" s="1">
        <f>IFERROR(__xludf.DUMMYFUNCTION("""COMPUTED_VALUE"""),2594.27)</f>
        <v>2594.27</v>
      </c>
      <c r="G12" s="2">
        <f>IFERROR(__xludf.DUMMYFUNCTION("""COMPUTED_VALUE"""),45308.66666666667)</f>
        <v>45308.66667</v>
      </c>
      <c r="H12" s="1">
        <f>IFERROR(__xludf.DUMMYFUNCTION("""COMPUTED_VALUE"""),2571.25)</f>
        <v>2571.25</v>
      </c>
      <c r="J12" s="2">
        <f>IFERROR(__xludf.DUMMYFUNCTION("""COMPUTED_VALUE"""),45308.66666666667)</f>
        <v>45308.66667</v>
      </c>
      <c r="K12" s="1">
        <f>IFERROR(__xludf.DUMMYFUNCTION("""COMPUTED_VALUE"""),2587.73)</f>
        <v>2587.73</v>
      </c>
      <c r="M12" s="2">
        <f>IFERROR(__xludf.DUMMYFUNCTION("""COMPUTED_VALUE"""),45308.66666666667)</f>
        <v>45308.66667</v>
      </c>
      <c r="N12" s="1">
        <f>IFERROR(__xludf.DUMMYFUNCTION("""COMPUTED_VALUE"""),4.9266383E7)</f>
        <v>49266383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IFERROR(__xludf.DUMMYFUNCTION("""COMPUTED_VALUE"""),2602.63)</f>
        <v>2602.63</v>
      </c>
      <c r="D13" s="2">
        <f>IFERROR(__xludf.DUMMYFUNCTION("""COMPUTED_VALUE"""),45309.66666666667)</f>
        <v>45309.66667</v>
      </c>
      <c r="E13" s="1">
        <f>IFERROR(__xludf.DUMMYFUNCTION("""COMPUTED_VALUE"""),2619.88)</f>
        <v>2619.88</v>
      </c>
      <c r="G13" s="2">
        <f>IFERROR(__xludf.DUMMYFUNCTION("""COMPUTED_VALUE"""),45309.66666666667)</f>
        <v>45309.66667</v>
      </c>
      <c r="H13" s="1">
        <f>IFERROR(__xludf.DUMMYFUNCTION("""COMPUTED_VALUE"""),2592.4)</f>
        <v>2592.4</v>
      </c>
      <c r="J13" s="2">
        <f>IFERROR(__xludf.DUMMYFUNCTION("""COMPUTED_VALUE"""),45309.66666666667)</f>
        <v>45309.66667</v>
      </c>
      <c r="K13" s="1">
        <f>IFERROR(__xludf.DUMMYFUNCTION("""COMPUTED_VALUE"""),2612.42)</f>
        <v>2612.42</v>
      </c>
      <c r="M13" s="2">
        <f>IFERROR(__xludf.DUMMYFUNCTION("""COMPUTED_VALUE"""),45309.66666666667)</f>
        <v>45309.66667</v>
      </c>
      <c r="N13" s="1">
        <f>IFERROR(__xludf.DUMMYFUNCTION("""COMPUTED_VALUE"""),5.8668445E7)</f>
        <v>58668445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IFERROR(__xludf.DUMMYFUNCTION("""COMPUTED_VALUE"""),2615.62)</f>
        <v>2615.62</v>
      </c>
      <c r="D14" s="2">
        <f>IFERROR(__xludf.DUMMYFUNCTION("""COMPUTED_VALUE"""),45310.66666666667)</f>
        <v>45310.66667</v>
      </c>
      <c r="E14" s="1">
        <f>IFERROR(__xludf.DUMMYFUNCTION("""COMPUTED_VALUE"""),2622.87)</f>
        <v>2622.87</v>
      </c>
      <c r="G14" s="2">
        <f>IFERROR(__xludf.DUMMYFUNCTION("""COMPUTED_VALUE"""),45310.66666666667)</f>
        <v>45310.66667</v>
      </c>
      <c r="H14" s="1">
        <f>IFERROR(__xludf.DUMMYFUNCTION("""COMPUTED_VALUE"""),2598.26)</f>
        <v>2598.26</v>
      </c>
      <c r="J14" s="2">
        <f>IFERROR(__xludf.DUMMYFUNCTION("""COMPUTED_VALUE"""),45310.66666666667)</f>
        <v>45310.66667</v>
      </c>
      <c r="K14" s="1">
        <f>IFERROR(__xludf.DUMMYFUNCTION("""COMPUTED_VALUE"""),2618.77)</f>
        <v>2618.77</v>
      </c>
      <c r="M14" s="2">
        <f>IFERROR(__xludf.DUMMYFUNCTION("""COMPUTED_VALUE"""),45310.66666666667)</f>
        <v>45310.66667</v>
      </c>
      <c r="N14" s="1">
        <f>IFERROR(__xludf.DUMMYFUNCTION("""COMPUTED_VALUE"""),5.0724405E7)</f>
        <v>50724405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IFERROR(__xludf.DUMMYFUNCTION("""COMPUTED_VALUE"""),2623.17)</f>
        <v>2623.17</v>
      </c>
      <c r="D15" s="2">
        <f>IFERROR(__xludf.DUMMYFUNCTION("""COMPUTED_VALUE"""),45313.66666666667)</f>
        <v>45313.66667</v>
      </c>
      <c r="E15" s="1">
        <f>IFERROR(__xludf.DUMMYFUNCTION("""COMPUTED_VALUE"""),2652.95)</f>
        <v>2652.95</v>
      </c>
      <c r="G15" s="2">
        <f>IFERROR(__xludf.DUMMYFUNCTION("""COMPUTED_VALUE"""),45313.66666666667)</f>
        <v>45313.66667</v>
      </c>
      <c r="H15" s="1">
        <f>IFERROR(__xludf.DUMMYFUNCTION("""COMPUTED_VALUE"""),2621.45)</f>
        <v>2621.45</v>
      </c>
      <c r="J15" s="2">
        <f>IFERROR(__xludf.DUMMYFUNCTION("""COMPUTED_VALUE"""),45313.66666666667)</f>
        <v>45313.66667</v>
      </c>
      <c r="K15" s="1">
        <f>IFERROR(__xludf.DUMMYFUNCTION("""COMPUTED_VALUE"""),2624.0)</f>
        <v>2624</v>
      </c>
      <c r="M15" s="2">
        <f>IFERROR(__xludf.DUMMYFUNCTION("""COMPUTED_VALUE"""),45313.66666666667)</f>
        <v>45313.66667</v>
      </c>
      <c r="N15" s="1">
        <f>IFERROR(__xludf.DUMMYFUNCTION("""COMPUTED_VALUE"""),4.7399808E7)</f>
        <v>47399808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IFERROR(__xludf.DUMMYFUNCTION("""COMPUTED_VALUE"""),2628.75)</f>
        <v>2628.75</v>
      </c>
      <c r="D16" s="2">
        <f>IFERROR(__xludf.DUMMYFUNCTION("""COMPUTED_VALUE"""),45314.66666666667)</f>
        <v>45314.66667</v>
      </c>
      <c r="E16" s="1">
        <f>IFERROR(__xludf.DUMMYFUNCTION("""COMPUTED_VALUE"""),2636.33)</f>
        <v>2636.33</v>
      </c>
      <c r="G16" s="2">
        <f>IFERROR(__xludf.DUMMYFUNCTION("""COMPUTED_VALUE"""),45314.66666666667)</f>
        <v>45314.66667</v>
      </c>
      <c r="H16" s="1">
        <f>IFERROR(__xludf.DUMMYFUNCTION("""COMPUTED_VALUE"""),2592.76)</f>
        <v>2592.76</v>
      </c>
      <c r="J16" s="2">
        <f>IFERROR(__xludf.DUMMYFUNCTION("""COMPUTED_VALUE"""),45314.66666666667)</f>
        <v>45314.66667</v>
      </c>
      <c r="K16" s="1">
        <f>IFERROR(__xludf.DUMMYFUNCTION("""COMPUTED_VALUE"""),2612.3)</f>
        <v>2612.3</v>
      </c>
      <c r="M16" s="2">
        <f>IFERROR(__xludf.DUMMYFUNCTION("""COMPUTED_VALUE"""),45314.66666666667)</f>
        <v>45314.66667</v>
      </c>
      <c r="N16" s="1">
        <f>IFERROR(__xludf.DUMMYFUNCTION("""COMPUTED_VALUE"""),4.1009772E7)</f>
        <v>41009772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IFERROR(__xludf.DUMMYFUNCTION("""COMPUTED_VALUE"""),2599.94)</f>
        <v>2599.94</v>
      </c>
      <c r="D17" s="2">
        <f>IFERROR(__xludf.DUMMYFUNCTION("""COMPUTED_VALUE"""),45315.66666666667)</f>
        <v>45315.66667</v>
      </c>
      <c r="E17" s="1">
        <f>IFERROR(__xludf.DUMMYFUNCTION("""COMPUTED_VALUE"""),2617.79)</f>
        <v>2617.79</v>
      </c>
      <c r="G17" s="2">
        <f>IFERROR(__xludf.DUMMYFUNCTION("""COMPUTED_VALUE"""),45315.66666666667)</f>
        <v>45315.66667</v>
      </c>
      <c r="H17" s="1">
        <f>IFERROR(__xludf.DUMMYFUNCTION("""COMPUTED_VALUE"""),2568.65)</f>
        <v>2568.65</v>
      </c>
      <c r="J17" s="2">
        <f>IFERROR(__xludf.DUMMYFUNCTION("""COMPUTED_VALUE"""),45315.66666666667)</f>
        <v>45315.66667</v>
      </c>
      <c r="K17" s="1">
        <f>IFERROR(__xludf.DUMMYFUNCTION("""COMPUTED_VALUE"""),2570.19)</f>
        <v>2570.19</v>
      </c>
      <c r="M17" s="2">
        <f>IFERROR(__xludf.DUMMYFUNCTION("""COMPUTED_VALUE"""),45315.66666666667)</f>
        <v>45315.66667</v>
      </c>
      <c r="N17" s="1">
        <f>IFERROR(__xludf.DUMMYFUNCTION("""COMPUTED_VALUE"""),5.8309832E7)</f>
        <v>58309832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IFERROR(__xludf.DUMMYFUNCTION("""COMPUTED_VALUE"""),2587.13)</f>
        <v>2587.13</v>
      </c>
      <c r="D18" s="2">
        <f>IFERROR(__xludf.DUMMYFUNCTION("""COMPUTED_VALUE"""),45316.66666666667)</f>
        <v>45316.66667</v>
      </c>
      <c r="E18" s="1">
        <f>IFERROR(__xludf.DUMMYFUNCTION("""COMPUTED_VALUE"""),2604.68)</f>
        <v>2604.68</v>
      </c>
      <c r="G18" s="2">
        <f>IFERROR(__xludf.DUMMYFUNCTION("""COMPUTED_VALUE"""),45316.66666666667)</f>
        <v>45316.66667</v>
      </c>
      <c r="H18" s="1">
        <f>IFERROR(__xludf.DUMMYFUNCTION("""COMPUTED_VALUE"""),2575.33)</f>
        <v>2575.33</v>
      </c>
      <c r="J18" s="2">
        <f>IFERROR(__xludf.DUMMYFUNCTION("""COMPUTED_VALUE"""),45316.66666666667)</f>
        <v>45316.66667</v>
      </c>
      <c r="K18" s="1">
        <f>IFERROR(__xludf.DUMMYFUNCTION("""COMPUTED_VALUE"""),2604.46)</f>
        <v>2604.46</v>
      </c>
      <c r="M18" s="2">
        <f>IFERROR(__xludf.DUMMYFUNCTION("""COMPUTED_VALUE"""),45316.66666666667)</f>
        <v>45316.66667</v>
      </c>
      <c r="N18" s="1">
        <f>IFERROR(__xludf.DUMMYFUNCTION("""COMPUTED_VALUE"""),4.6512312E7)</f>
        <v>46512312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IFERROR(__xludf.DUMMYFUNCTION("""COMPUTED_VALUE"""),2603.24)</f>
        <v>2603.24</v>
      </c>
      <c r="D19" s="2">
        <f>IFERROR(__xludf.DUMMYFUNCTION("""COMPUTED_VALUE"""),45317.66666666667)</f>
        <v>45317.66667</v>
      </c>
      <c r="E19" s="1">
        <f>IFERROR(__xludf.DUMMYFUNCTION("""COMPUTED_VALUE"""),2611.9)</f>
        <v>2611.9</v>
      </c>
      <c r="G19" s="2">
        <f>IFERROR(__xludf.DUMMYFUNCTION("""COMPUTED_VALUE"""),45317.66666666667)</f>
        <v>45317.66667</v>
      </c>
      <c r="H19" s="1">
        <f>IFERROR(__xludf.DUMMYFUNCTION("""COMPUTED_VALUE"""),2593.2)</f>
        <v>2593.2</v>
      </c>
      <c r="J19" s="2">
        <f>IFERROR(__xludf.DUMMYFUNCTION("""COMPUTED_VALUE"""),45317.66666666667)</f>
        <v>45317.66667</v>
      </c>
      <c r="K19" s="1">
        <f>IFERROR(__xludf.DUMMYFUNCTION("""COMPUTED_VALUE"""),2602.95)</f>
        <v>2602.95</v>
      </c>
      <c r="M19" s="2">
        <f>IFERROR(__xludf.DUMMYFUNCTION("""COMPUTED_VALUE"""),45317.66666666667)</f>
        <v>45317.66667</v>
      </c>
      <c r="N19" s="1">
        <f>IFERROR(__xludf.DUMMYFUNCTION("""COMPUTED_VALUE"""),4.493984E7)</f>
        <v>44939840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IFERROR(__xludf.DUMMYFUNCTION("""COMPUTED_VALUE"""),2599.01)</f>
        <v>2599.01</v>
      </c>
      <c r="D20" s="2">
        <f>IFERROR(__xludf.DUMMYFUNCTION("""COMPUTED_VALUE"""),45320.66666666667)</f>
        <v>45320.66667</v>
      </c>
      <c r="E20" s="1">
        <f>IFERROR(__xludf.DUMMYFUNCTION("""COMPUTED_VALUE"""),2632.14)</f>
        <v>2632.14</v>
      </c>
      <c r="G20" s="2">
        <f>IFERROR(__xludf.DUMMYFUNCTION("""COMPUTED_VALUE"""),45320.66666666667)</f>
        <v>45320.66667</v>
      </c>
      <c r="H20" s="1">
        <f>IFERROR(__xludf.DUMMYFUNCTION("""COMPUTED_VALUE"""),2595.05)</f>
        <v>2595.05</v>
      </c>
      <c r="J20" s="2">
        <f>IFERROR(__xludf.DUMMYFUNCTION("""COMPUTED_VALUE"""),45320.66666666667)</f>
        <v>45320.66667</v>
      </c>
      <c r="K20" s="1">
        <f>IFERROR(__xludf.DUMMYFUNCTION("""COMPUTED_VALUE"""),2631.5)</f>
        <v>2631.5</v>
      </c>
      <c r="M20" s="2">
        <f>IFERROR(__xludf.DUMMYFUNCTION("""COMPUTED_VALUE"""),45320.66666666667)</f>
        <v>45320.66667</v>
      </c>
      <c r="N20" s="1">
        <f>IFERROR(__xludf.DUMMYFUNCTION("""COMPUTED_VALUE"""),4.7025955E7)</f>
        <v>47025955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IFERROR(__xludf.DUMMYFUNCTION("""COMPUTED_VALUE"""),2626.08)</f>
        <v>2626.08</v>
      </c>
      <c r="D21" s="2">
        <f>IFERROR(__xludf.DUMMYFUNCTION("""COMPUTED_VALUE"""),45321.66666666667)</f>
        <v>45321.66667</v>
      </c>
      <c r="E21" s="1">
        <f>IFERROR(__xludf.DUMMYFUNCTION("""COMPUTED_VALUE"""),2629.13)</f>
        <v>2629.13</v>
      </c>
      <c r="G21" s="2">
        <f>IFERROR(__xludf.DUMMYFUNCTION("""COMPUTED_VALUE"""),45321.66666666667)</f>
        <v>45321.66667</v>
      </c>
      <c r="H21" s="1">
        <f>IFERROR(__xludf.DUMMYFUNCTION("""COMPUTED_VALUE"""),2612.61)</f>
        <v>2612.61</v>
      </c>
      <c r="J21" s="2">
        <f>IFERROR(__xludf.DUMMYFUNCTION("""COMPUTED_VALUE"""),45321.66666666667)</f>
        <v>45321.66667</v>
      </c>
      <c r="K21" s="1">
        <f>IFERROR(__xludf.DUMMYFUNCTION("""COMPUTED_VALUE"""),2618.32)</f>
        <v>2618.32</v>
      </c>
      <c r="M21" s="2">
        <f>IFERROR(__xludf.DUMMYFUNCTION("""COMPUTED_VALUE"""),45321.66666666667)</f>
        <v>45321.66667</v>
      </c>
      <c r="N21" s="1">
        <f>IFERROR(__xludf.DUMMYFUNCTION("""COMPUTED_VALUE"""),4.2745635E7)</f>
        <v>42745635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IFERROR(__xludf.DUMMYFUNCTION("""COMPUTED_VALUE"""),2626.24)</f>
        <v>2626.24</v>
      </c>
      <c r="D22" s="2">
        <f>IFERROR(__xludf.DUMMYFUNCTION("""COMPUTED_VALUE"""),45322.66666666667)</f>
        <v>45322.66667</v>
      </c>
      <c r="E22" s="1">
        <f>IFERROR(__xludf.DUMMYFUNCTION("""COMPUTED_VALUE"""),2680.75)</f>
        <v>2680.75</v>
      </c>
      <c r="G22" s="2">
        <f>IFERROR(__xludf.DUMMYFUNCTION("""COMPUTED_VALUE"""),45322.66666666667)</f>
        <v>45322.66667</v>
      </c>
      <c r="H22" s="1">
        <f>IFERROR(__xludf.DUMMYFUNCTION("""COMPUTED_VALUE"""),2626.24)</f>
        <v>2626.24</v>
      </c>
      <c r="J22" s="2">
        <f>IFERROR(__xludf.DUMMYFUNCTION("""COMPUTED_VALUE"""),45322.66666666667)</f>
        <v>45322.66667</v>
      </c>
      <c r="K22" s="1">
        <f>IFERROR(__xludf.DUMMYFUNCTION("""COMPUTED_VALUE"""),2649.02)</f>
        <v>2649.02</v>
      </c>
      <c r="M22" s="2">
        <f>IFERROR(__xludf.DUMMYFUNCTION("""COMPUTED_VALUE"""),45322.66666666667)</f>
        <v>45322.66667</v>
      </c>
      <c r="N22" s="1">
        <f>IFERROR(__xludf.DUMMYFUNCTION("""COMPUTED_VALUE"""),7.7832581E7)</f>
        <v>77832581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IFERROR(__xludf.DUMMYFUNCTION("""COMPUTED_VALUE"""),2654.54)</f>
        <v>2654.54</v>
      </c>
      <c r="D23" s="2">
        <f>IFERROR(__xludf.DUMMYFUNCTION("""COMPUTED_VALUE"""),45323.66666666667)</f>
        <v>45323.66667</v>
      </c>
      <c r="E23" s="1">
        <f>IFERROR(__xludf.DUMMYFUNCTION("""COMPUTED_VALUE"""),2687.59)</f>
        <v>2687.59</v>
      </c>
      <c r="G23" s="2">
        <f>IFERROR(__xludf.DUMMYFUNCTION("""COMPUTED_VALUE"""),45323.66666666667)</f>
        <v>45323.66667</v>
      </c>
      <c r="H23" s="1">
        <f>IFERROR(__xludf.DUMMYFUNCTION("""COMPUTED_VALUE"""),2635.1)</f>
        <v>2635.1</v>
      </c>
      <c r="J23" s="2">
        <f>IFERROR(__xludf.DUMMYFUNCTION("""COMPUTED_VALUE"""),45323.66666666667)</f>
        <v>45323.66667</v>
      </c>
      <c r="K23" s="1">
        <f>IFERROR(__xludf.DUMMYFUNCTION("""COMPUTED_VALUE"""),2686.07)</f>
        <v>2686.07</v>
      </c>
      <c r="M23" s="2">
        <f>IFERROR(__xludf.DUMMYFUNCTION("""COMPUTED_VALUE"""),45323.66666666667)</f>
        <v>45323.66667</v>
      </c>
      <c r="N23" s="1">
        <f>IFERROR(__xludf.DUMMYFUNCTION("""COMPUTED_VALUE"""),5.3083286E7)</f>
        <v>53083286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IFERROR(__xludf.DUMMYFUNCTION("""COMPUTED_VALUE"""),2680.37)</f>
        <v>2680.37</v>
      </c>
      <c r="D24" s="2">
        <f>IFERROR(__xludf.DUMMYFUNCTION("""COMPUTED_VALUE"""),45324.66666666667)</f>
        <v>45324.66667</v>
      </c>
      <c r="E24" s="1">
        <f>IFERROR(__xludf.DUMMYFUNCTION("""COMPUTED_VALUE"""),2689.14)</f>
        <v>2689.14</v>
      </c>
      <c r="G24" s="2">
        <f>IFERROR(__xludf.DUMMYFUNCTION("""COMPUTED_VALUE"""),45324.66666666667)</f>
        <v>45324.66667</v>
      </c>
      <c r="H24" s="1">
        <f>IFERROR(__xludf.DUMMYFUNCTION("""COMPUTED_VALUE"""),2656.98)</f>
        <v>2656.98</v>
      </c>
      <c r="J24" s="2">
        <f>IFERROR(__xludf.DUMMYFUNCTION("""COMPUTED_VALUE"""),45324.66666666667)</f>
        <v>45324.66667</v>
      </c>
      <c r="K24" s="1">
        <f>IFERROR(__xludf.DUMMYFUNCTION("""COMPUTED_VALUE"""),2675.54)</f>
        <v>2675.54</v>
      </c>
      <c r="M24" s="2">
        <f>IFERROR(__xludf.DUMMYFUNCTION("""COMPUTED_VALUE"""),45324.66666666667)</f>
        <v>45324.66667</v>
      </c>
      <c r="N24" s="1">
        <f>IFERROR(__xludf.DUMMYFUNCTION("""COMPUTED_VALUE"""),6.1769822E7)</f>
        <v>61769822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IFERROR(__xludf.DUMMYFUNCTION("""COMPUTED_VALUE"""),2673.57)</f>
        <v>2673.57</v>
      </c>
      <c r="D25" s="2">
        <f>IFERROR(__xludf.DUMMYFUNCTION("""COMPUTED_VALUE"""),45327.66666666667)</f>
        <v>45327.66667</v>
      </c>
      <c r="E25" s="1">
        <f>IFERROR(__xludf.DUMMYFUNCTION("""COMPUTED_VALUE"""),2699.34)</f>
        <v>2699.34</v>
      </c>
      <c r="G25" s="2">
        <f>IFERROR(__xludf.DUMMYFUNCTION("""COMPUTED_VALUE"""),45327.66666666667)</f>
        <v>45327.66667</v>
      </c>
      <c r="H25" s="1">
        <f>IFERROR(__xludf.DUMMYFUNCTION("""COMPUTED_VALUE"""),2673.55)</f>
        <v>2673.55</v>
      </c>
      <c r="J25" s="2">
        <f>IFERROR(__xludf.DUMMYFUNCTION("""COMPUTED_VALUE"""),45327.66666666667)</f>
        <v>45327.66667</v>
      </c>
      <c r="K25" s="1">
        <f>IFERROR(__xludf.DUMMYFUNCTION("""COMPUTED_VALUE"""),2675.97)</f>
        <v>2675.97</v>
      </c>
      <c r="M25" s="2">
        <f>IFERROR(__xludf.DUMMYFUNCTION("""COMPUTED_VALUE"""),45327.66666666667)</f>
        <v>45327.66667</v>
      </c>
      <c r="N25" s="1">
        <f>IFERROR(__xludf.DUMMYFUNCTION("""COMPUTED_VALUE"""),5.6526925E7)</f>
        <v>56526925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IFERROR(__xludf.DUMMYFUNCTION("""COMPUTED_VALUE"""),2683.03)</f>
        <v>2683.03</v>
      </c>
      <c r="D26" s="2">
        <f>IFERROR(__xludf.DUMMYFUNCTION("""COMPUTED_VALUE"""),45328.66666666667)</f>
        <v>45328.66667</v>
      </c>
      <c r="E26" s="1">
        <f>IFERROR(__xludf.DUMMYFUNCTION("""COMPUTED_VALUE"""),2721.55)</f>
        <v>2721.55</v>
      </c>
      <c r="G26" s="2">
        <f>IFERROR(__xludf.DUMMYFUNCTION("""COMPUTED_VALUE"""),45328.66666666667)</f>
        <v>45328.66667</v>
      </c>
      <c r="H26" s="1">
        <f>IFERROR(__xludf.DUMMYFUNCTION("""COMPUTED_VALUE"""),2679.63)</f>
        <v>2679.63</v>
      </c>
      <c r="J26" s="2">
        <f>IFERROR(__xludf.DUMMYFUNCTION("""COMPUTED_VALUE"""),45328.66666666667)</f>
        <v>45328.66667</v>
      </c>
      <c r="K26" s="1">
        <f>IFERROR(__xludf.DUMMYFUNCTION("""COMPUTED_VALUE"""),2719.9)</f>
        <v>2719.9</v>
      </c>
      <c r="M26" s="2">
        <f>IFERROR(__xludf.DUMMYFUNCTION("""COMPUTED_VALUE"""),45328.66666666667)</f>
        <v>45328.66667</v>
      </c>
      <c r="N26" s="1">
        <f>IFERROR(__xludf.DUMMYFUNCTION("""COMPUTED_VALUE"""),6.0867341E7)</f>
        <v>60867341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IFERROR(__xludf.DUMMYFUNCTION("""COMPUTED_VALUE"""),2722.21)</f>
        <v>2722.21</v>
      </c>
      <c r="D27" s="2">
        <f>IFERROR(__xludf.DUMMYFUNCTION("""COMPUTED_VALUE"""),45329.66666666667)</f>
        <v>45329.66667</v>
      </c>
      <c r="E27" s="1">
        <f>IFERROR(__xludf.DUMMYFUNCTION("""COMPUTED_VALUE"""),2732.79)</f>
        <v>2732.79</v>
      </c>
      <c r="G27" s="2">
        <f>IFERROR(__xludf.DUMMYFUNCTION("""COMPUTED_VALUE"""),45329.66666666667)</f>
        <v>45329.66667</v>
      </c>
      <c r="H27" s="1">
        <f>IFERROR(__xludf.DUMMYFUNCTION("""COMPUTED_VALUE"""),2705.15)</f>
        <v>2705.15</v>
      </c>
      <c r="J27" s="2">
        <f>IFERROR(__xludf.DUMMYFUNCTION("""COMPUTED_VALUE"""),45329.66666666667)</f>
        <v>45329.66667</v>
      </c>
      <c r="K27" s="1">
        <f>IFERROR(__xludf.DUMMYFUNCTION("""COMPUTED_VALUE"""),2717.63)</f>
        <v>2717.63</v>
      </c>
      <c r="M27" s="2">
        <f>IFERROR(__xludf.DUMMYFUNCTION("""COMPUTED_VALUE"""),45329.66666666667)</f>
        <v>45329.66667</v>
      </c>
      <c r="N27" s="1">
        <f>IFERROR(__xludf.DUMMYFUNCTION("""COMPUTED_VALUE"""),5.6966728E7)</f>
        <v>56966728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IFERROR(__xludf.DUMMYFUNCTION("""COMPUTED_VALUE"""),2711.97)</f>
        <v>2711.97</v>
      </c>
      <c r="D28" s="2">
        <f>IFERROR(__xludf.DUMMYFUNCTION("""COMPUTED_VALUE"""),45330.66666666667)</f>
        <v>45330.66667</v>
      </c>
      <c r="E28" s="1">
        <f>IFERROR(__xludf.DUMMYFUNCTION("""COMPUTED_VALUE"""),2711.97)</f>
        <v>2711.97</v>
      </c>
      <c r="G28" s="2">
        <f>IFERROR(__xludf.DUMMYFUNCTION("""COMPUTED_VALUE"""),45330.66666666667)</f>
        <v>45330.66667</v>
      </c>
      <c r="H28" s="1">
        <f>IFERROR(__xludf.DUMMYFUNCTION("""COMPUTED_VALUE"""),2680.96)</f>
        <v>2680.96</v>
      </c>
      <c r="J28" s="2">
        <f>IFERROR(__xludf.DUMMYFUNCTION("""COMPUTED_VALUE"""),45330.66666666667)</f>
        <v>45330.66667</v>
      </c>
      <c r="K28" s="1">
        <f>IFERROR(__xludf.DUMMYFUNCTION("""COMPUTED_VALUE"""),2699.72)</f>
        <v>2699.72</v>
      </c>
      <c r="M28" s="2">
        <f>IFERROR(__xludf.DUMMYFUNCTION("""COMPUTED_VALUE"""),45330.66666666667)</f>
        <v>45330.66667</v>
      </c>
      <c r="N28" s="1">
        <f>IFERROR(__xludf.DUMMYFUNCTION("""COMPUTED_VALUE"""),6.6353164E7)</f>
        <v>66353164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IFERROR(__xludf.DUMMYFUNCTION("""COMPUTED_VALUE"""),2698.12)</f>
        <v>2698.12</v>
      </c>
      <c r="D29" s="2">
        <f>IFERROR(__xludf.DUMMYFUNCTION("""COMPUTED_VALUE"""),45331.66666666667)</f>
        <v>45331.66667</v>
      </c>
      <c r="E29" s="1">
        <f>IFERROR(__xludf.DUMMYFUNCTION("""COMPUTED_VALUE"""),2702.32)</f>
        <v>2702.32</v>
      </c>
      <c r="G29" s="2">
        <f>IFERROR(__xludf.DUMMYFUNCTION("""COMPUTED_VALUE"""),45331.66666666667)</f>
        <v>45331.66667</v>
      </c>
      <c r="H29" s="1">
        <f>IFERROR(__xludf.DUMMYFUNCTION("""COMPUTED_VALUE"""),2678.97)</f>
        <v>2678.97</v>
      </c>
      <c r="J29" s="2">
        <f>IFERROR(__xludf.DUMMYFUNCTION("""COMPUTED_VALUE"""),45331.66666666667)</f>
        <v>45331.66667</v>
      </c>
      <c r="K29" s="1">
        <f>IFERROR(__xludf.DUMMYFUNCTION("""COMPUTED_VALUE"""),2690.82)</f>
        <v>2690.82</v>
      </c>
      <c r="M29" s="2">
        <f>IFERROR(__xludf.DUMMYFUNCTION("""COMPUTED_VALUE"""),45331.66666666667)</f>
        <v>45331.66667</v>
      </c>
      <c r="N29" s="1">
        <f>IFERROR(__xludf.DUMMYFUNCTION("""COMPUTED_VALUE"""),5.9268243E7)</f>
        <v>59268243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IFERROR(__xludf.DUMMYFUNCTION("""COMPUTED_VALUE"""),2686.39)</f>
        <v>2686.39</v>
      </c>
      <c r="D30" s="2">
        <f>IFERROR(__xludf.DUMMYFUNCTION("""COMPUTED_VALUE"""),45334.66666666667)</f>
        <v>45334.66667</v>
      </c>
      <c r="E30" s="1">
        <f>IFERROR(__xludf.DUMMYFUNCTION("""COMPUTED_VALUE"""),2692.42)</f>
        <v>2692.42</v>
      </c>
      <c r="G30" s="2">
        <f>IFERROR(__xludf.DUMMYFUNCTION("""COMPUTED_VALUE"""),45334.66666666667)</f>
        <v>45334.66667</v>
      </c>
      <c r="H30" s="1">
        <f>IFERROR(__xludf.DUMMYFUNCTION("""COMPUTED_VALUE"""),2670.92)</f>
        <v>2670.92</v>
      </c>
      <c r="J30" s="2">
        <f>IFERROR(__xludf.DUMMYFUNCTION("""COMPUTED_VALUE"""),45334.66666666667)</f>
        <v>45334.66667</v>
      </c>
      <c r="K30" s="1">
        <f>IFERROR(__xludf.DUMMYFUNCTION("""COMPUTED_VALUE"""),2691.08)</f>
        <v>2691.08</v>
      </c>
      <c r="M30" s="2">
        <f>IFERROR(__xludf.DUMMYFUNCTION("""COMPUTED_VALUE"""),45334.66666666667)</f>
        <v>45334.66667</v>
      </c>
      <c r="N30" s="1">
        <f>IFERROR(__xludf.DUMMYFUNCTION("""COMPUTED_VALUE"""),4.7424013E7)</f>
        <v>47424013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IFERROR(__xludf.DUMMYFUNCTION("""COMPUTED_VALUE"""),2679.49)</f>
        <v>2679.49</v>
      </c>
      <c r="D31" s="2">
        <f>IFERROR(__xludf.DUMMYFUNCTION("""COMPUTED_VALUE"""),45335.66666666667)</f>
        <v>45335.66667</v>
      </c>
      <c r="E31" s="1">
        <f>IFERROR(__xludf.DUMMYFUNCTION("""COMPUTED_VALUE"""),2682.24)</f>
        <v>2682.24</v>
      </c>
      <c r="G31" s="2">
        <f>IFERROR(__xludf.DUMMYFUNCTION("""COMPUTED_VALUE"""),45335.66666666667)</f>
        <v>45335.66667</v>
      </c>
      <c r="H31" s="1">
        <f>IFERROR(__xludf.DUMMYFUNCTION("""COMPUTED_VALUE"""),2645.25)</f>
        <v>2645.25</v>
      </c>
      <c r="J31" s="2">
        <f>IFERROR(__xludf.DUMMYFUNCTION("""COMPUTED_VALUE"""),45335.66666666667)</f>
        <v>45335.66667</v>
      </c>
      <c r="K31" s="1">
        <f>IFERROR(__xludf.DUMMYFUNCTION("""COMPUTED_VALUE"""),2660.78)</f>
        <v>2660.78</v>
      </c>
      <c r="M31" s="2">
        <f>IFERROR(__xludf.DUMMYFUNCTION("""COMPUTED_VALUE"""),45335.66666666667)</f>
        <v>45335.66667</v>
      </c>
      <c r="N31" s="1">
        <f>IFERROR(__xludf.DUMMYFUNCTION("""COMPUTED_VALUE"""),5.1185084E7)</f>
        <v>51185084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IFERROR(__xludf.DUMMYFUNCTION("""COMPUTED_VALUE"""),2662.11)</f>
        <v>2662.11</v>
      </c>
      <c r="D32" s="2">
        <f>IFERROR(__xludf.DUMMYFUNCTION("""COMPUTED_VALUE"""),45336.66666666667)</f>
        <v>45336.66667</v>
      </c>
      <c r="E32" s="1">
        <f>IFERROR(__xludf.DUMMYFUNCTION("""COMPUTED_VALUE"""),2678.32)</f>
        <v>2678.32</v>
      </c>
      <c r="G32" s="2">
        <f>IFERROR(__xludf.DUMMYFUNCTION("""COMPUTED_VALUE"""),45336.66666666667)</f>
        <v>45336.66667</v>
      </c>
      <c r="H32" s="1">
        <f>IFERROR(__xludf.DUMMYFUNCTION("""COMPUTED_VALUE"""),2657.87)</f>
        <v>2657.87</v>
      </c>
      <c r="J32" s="2">
        <f>IFERROR(__xludf.DUMMYFUNCTION("""COMPUTED_VALUE"""),45336.66666666667)</f>
        <v>45336.66667</v>
      </c>
      <c r="K32" s="1">
        <f>IFERROR(__xludf.DUMMYFUNCTION("""COMPUTED_VALUE"""),2677.69)</f>
        <v>2677.69</v>
      </c>
      <c r="M32" s="2">
        <f>IFERROR(__xludf.DUMMYFUNCTION("""COMPUTED_VALUE"""),45336.66666666667)</f>
        <v>45336.66667</v>
      </c>
      <c r="N32" s="1">
        <f>IFERROR(__xludf.DUMMYFUNCTION("""COMPUTED_VALUE"""),5.6936011E7)</f>
        <v>56936011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IFERROR(__xludf.DUMMYFUNCTION("""COMPUTED_VALUE"""),2684.25)</f>
        <v>2684.25</v>
      </c>
      <c r="D33" s="2">
        <f>IFERROR(__xludf.DUMMYFUNCTION("""COMPUTED_VALUE"""),45337.66666666667)</f>
        <v>45337.66667</v>
      </c>
      <c r="E33" s="1">
        <f>IFERROR(__xludf.DUMMYFUNCTION("""COMPUTED_VALUE"""),2707.43)</f>
        <v>2707.43</v>
      </c>
      <c r="G33" s="2">
        <f>IFERROR(__xludf.DUMMYFUNCTION("""COMPUTED_VALUE"""),45337.66666666667)</f>
        <v>45337.66667</v>
      </c>
      <c r="H33" s="1">
        <f>IFERROR(__xludf.DUMMYFUNCTION("""COMPUTED_VALUE"""),2680.18)</f>
        <v>2680.18</v>
      </c>
      <c r="J33" s="2">
        <f>IFERROR(__xludf.DUMMYFUNCTION("""COMPUTED_VALUE"""),45337.66666666667)</f>
        <v>45337.66667</v>
      </c>
      <c r="K33" s="1">
        <f>IFERROR(__xludf.DUMMYFUNCTION("""COMPUTED_VALUE"""),2700.48)</f>
        <v>2700.48</v>
      </c>
      <c r="M33" s="2">
        <f>IFERROR(__xludf.DUMMYFUNCTION("""COMPUTED_VALUE"""),45337.66666666667)</f>
        <v>45337.66667</v>
      </c>
      <c r="N33" s="1">
        <f>IFERROR(__xludf.DUMMYFUNCTION("""COMPUTED_VALUE"""),5.1232954E7)</f>
        <v>51232954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IFERROR(__xludf.DUMMYFUNCTION("""COMPUTED_VALUE"""),2695.97)</f>
        <v>2695.97</v>
      </c>
      <c r="D34" s="2">
        <f>IFERROR(__xludf.DUMMYFUNCTION("""COMPUTED_VALUE"""),45338.66666666667)</f>
        <v>45338.66667</v>
      </c>
      <c r="E34" s="1">
        <f>IFERROR(__xludf.DUMMYFUNCTION("""COMPUTED_VALUE"""),2727.91)</f>
        <v>2727.91</v>
      </c>
      <c r="G34" s="2">
        <f>IFERROR(__xludf.DUMMYFUNCTION("""COMPUTED_VALUE"""),45338.66666666667)</f>
        <v>45338.66667</v>
      </c>
      <c r="H34" s="1">
        <f>IFERROR(__xludf.DUMMYFUNCTION("""COMPUTED_VALUE"""),2692.01)</f>
        <v>2692.01</v>
      </c>
      <c r="J34" s="2">
        <f>IFERROR(__xludf.DUMMYFUNCTION("""COMPUTED_VALUE"""),45338.66666666667)</f>
        <v>45338.66667</v>
      </c>
      <c r="K34" s="1">
        <f>IFERROR(__xludf.DUMMYFUNCTION("""COMPUTED_VALUE"""),2697.89)</f>
        <v>2697.89</v>
      </c>
      <c r="M34" s="2">
        <f>IFERROR(__xludf.DUMMYFUNCTION("""COMPUTED_VALUE"""),45338.66666666667)</f>
        <v>45338.66667</v>
      </c>
      <c r="N34" s="1">
        <f>IFERROR(__xludf.DUMMYFUNCTION("""COMPUTED_VALUE"""),7.2084276E7)</f>
        <v>72084276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IFERROR(__xludf.DUMMYFUNCTION("""COMPUTED_VALUE"""),2696.45)</f>
        <v>2696.45</v>
      </c>
      <c r="D35" s="2">
        <f>IFERROR(__xludf.DUMMYFUNCTION("""COMPUTED_VALUE"""),45342.66666666667)</f>
        <v>45342.66667</v>
      </c>
      <c r="E35" s="1">
        <f>IFERROR(__xludf.DUMMYFUNCTION("""COMPUTED_VALUE"""),2724.59)</f>
        <v>2724.59</v>
      </c>
      <c r="G35" s="2">
        <f>IFERROR(__xludf.DUMMYFUNCTION("""COMPUTED_VALUE"""),45342.66666666667)</f>
        <v>45342.66667</v>
      </c>
      <c r="H35" s="1">
        <f>IFERROR(__xludf.DUMMYFUNCTION("""COMPUTED_VALUE"""),2694.03)</f>
        <v>2694.03</v>
      </c>
      <c r="J35" s="2">
        <f>IFERROR(__xludf.DUMMYFUNCTION("""COMPUTED_VALUE"""),45342.66666666667)</f>
        <v>45342.66667</v>
      </c>
      <c r="K35" s="1">
        <f>IFERROR(__xludf.DUMMYFUNCTION("""COMPUTED_VALUE"""),2715.69)</f>
        <v>2715.69</v>
      </c>
      <c r="M35" s="2">
        <f>IFERROR(__xludf.DUMMYFUNCTION("""COMPUTED_VALUE"""),45342.66666666667)</f>
        <v>45342.66667</v>
      </c>
      <c r="N35" s="1">
        <f>IFERROR(__xludf.DUMMYFUNCTION("""COMPUTED_VALUE"""),6.6971783E7)</f>
        <v>66971783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IFERROR(__xludf.DUMMYFUNCTION("""COMPUTED_VALUE"""),2710.73)</f>
        <v>2710.73</v>
      </c>
      <c r="D36" s="2">
        <f>IFERROR(__xludf.DUMMYFUNCTION("""COMPUTED_VALUE"""),45343.66666666667)</f>
        <v>45343.66667</v>
      </c>
      <c r="E36" s="1">
        <f>IFERROR(__xludf.DUMMYFUNCTION("""COMPUTED_VALUE"""),2728.27)</f>
        <v>2728.27</v>
      </c>
      <c r="G36" s="2">
        <f>IFERROR(__xludf.DUMMYFUNCTION("""COMPUTED_VALUE"""),45343.66666666667)</f>
        <v>45343.66667</v>
      </c>
      <c r="H36" s="1">
        <f>IFERROR(__xludf.DUMMYFUNCTION("""COMPUTED_VALUE"""),2696.01)</f>
        <v>2696.01</v>
      </c>
      <c r="J36" s="2">
        <f>IFERROR(__xludf.DUMMYFUNCTION("""COMPUTED_VALUE"""),45343.66666666667)</f>
        <v>45343.66667</v>
      </c>
      <c r="K36" s="1">
        <f>IFERROR(__xludf.DUMMYFUNCTION("""COMPUTED_VALUE"""),2724.82)</f>
        <v>2724.82</v>
      </c>
      <c r="M36" s="2">
        <f>IFERROR(__xludf.DUMMYFUNCTION("""COMPUTED_VALUE"""),45343.66666666667)</f>
        <v>45343.66667</v>
      </c>
      <c r="N36" s="1">
        <f>IFERROR(__xludf.DUMMYFUNCTION("""COMPUTED_VALUE"""),5.8925071E7)</f>
        <v>58925071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IFERROR(__xludf.DUMMYFUNCTION("""COMPUTED_VALUE"""),2729.2)</f>
        <v>2729.2</v>
      </c>
      <c r="D37" s="2">
        <f>IFERROR(__xludf.DUMMYFUNCTION("""COMPUTED_VALUE"""),45344.66666666667)</f>
        <v>45344.66667</v>
      </c>
      <c r="E37" s="1">
        <f>IFERROR(__xludf.DUMMYFUNCTION("""COMPUTED_VALUE"""),2756.39)</f>
        <v>2756.39</v>
      </c>
      <c r="G37" s="2">
        <f>IFERROR(__xludf.DUMMYFUNCTION("""COMPUTED_VALUE"""),45344.66666666667)</f>
        <v>45344.66667</v>
      </c>
      <c r="H37" s="1">
        <f>IFERROR(__xludf.DUMMYFUNCTION("""COMPUTED_VALUE"""),2721.25)</f>
        <v>2721.25</v>
      </c>
      <c r="J37" s="2">
        <f>IFERROR(__xludf.DUMMYFUNCTION("""COMPUTED_VALUE"""),45344.66666666667)</f>
        <v>45344.66667</v>
      </c>
      <c r="K37" s="1">
        <f>IFERROR(__xludf.DUMMYFUNCTION("""COMPUTED_VALUE"""),2752.82)</f>
        <v>2752.82</v>
      </c>
      <c r="M37" s="2">
        <f>IFERROR(__xludf.DUMMYFUNCTION("""COMPUTED_VALUE"""),45344.66666666667)</f>
        <v>45344.66667</v>
      </c>
      <c r="N37" s="1">
        <f>IFERROR(__xludf.DUMMYFUNCTION("""COMPUTED_VALUE"""),5.3964838E7)</f>
        <v>53964838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IFERROR(__xludf.DUMMYFUNCTION("""COMPUTED_VALUE"""),2750.08)</f>
        <v>2750.08</v>
      </c>
      <c r="D38" s="2">
        <f>IFERROR(__xludf.DUMMYFUNCTION("""COMPUTED_VALUE"""),45345.66666666667)</f>
        <v>45345.66667</v>
      </c>
      <c r="E38" s="1">
        <f>IFERROR(__xludf.DUMMYFUNCTION("""COMPUTED_VALUE"""),2767.11)</f>
        <v>2767.11</v>
      </c>
      <c r="G38" s="2">
        <f>IFERROR(__xludf.DUMMYFUNCTION("""COMPUTED_VALUE"""),45345.66666666667)</f>
        <v>45345.66667</v>
      </c>
      <c r="H38" s="1">
        <f>IFERROR(__xludf.DUMMYFUNCTION("""COMPUTED_VALUE"""),2745.45)</f>
        <v>2745.45</v>
      </c>
      <c r="J38" s="2">
        <f>IFERROR(__xludf.DUMMYFUNCTION("""COMPUTED_VALUE"""),45345.66666666667)</f>
        <v>45345.66667</v>
      </c>
      <c r="K38" s="1">
        <f>IFERROR(__xludf.DUMMYFUNCTION("""COMPUTED_VALUE"""),2759.3)</f>
        <v>2759.3</v>
      </c>
      <c r="M38" s="2">
        <f>IFERROR(__xludf.DUMMYFUNCTION("""COMPUTED_VALUE"""),45345.66666666667)</f>
        <v>45345.66667</v>
      </c>
      <c r="N38" s="1">
        <f>IFERROR(__xludf.DUMMYFUNCTION("""COMPUTED_VALUE"""),4.7579912E7)</f>
        <v>47579912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IFERROR(__xludf.DUMMYFUNCTION("""COMPUTED_VALUE"""),2758.64)</f>
        <v>2758.64</v>
      </c>
      <c r="D39" s="2">
        <f>IFERROR(__xludf.DUMMYFUNCTION("""COMPUTED_VALUE"""),45348.66666666667)</f>
        <v>45348.66667</v>
      </c>
      <c r="E39" s="1">
        <f>IFERROR(__xludf.DUMMYFUNCTION("""COMPUTED_VALUE"""),2760.94)</f>
        <v>2760.94</v>
      </c>
      <c r="G39" s="2">
        <f>IFERROR(__xludf.DUMMYFUNCTION("""COMPUTED_VALUE"""),45348.66666666667)</f>
        <v>45348.66667</v>
      </c>
      <c r="H39" s="1">
        <f>IFERROR(__xludf.DUMMYFUNCTION("""COMPUTED_VALUE"""),2727.46)</f>
        <v>2727.46</v>
      </c>
      <c r="J39" s="2">
        <f>IFERROR(__xludf.DUMMYFUNCTION("""COMPUTED_VALUE"""),45348.66666666667)</f>
        <v>45348.66667</v>
      </c>
      <c r="K39" s="1">
        <f>IFERROR(__xludf.DUMMYFUNCTION("""COMPUTED_VALUE"""),2730.19)</f>
        <v>2730.19</v>
      </c>
      <c r="M39" s="2">
        <f>IFERROR(__xludf.DUMMYFUNCTION("""COMPUTED_VALUE"""),45348.66666666667)</f>
        <v>45348.66667</v>
      </c>
      <c r="N39" s="1">
        <f>IFERROR(__xludf.DUMMYFUNCTION("""COMPUTED_VALUE"""),4.8837665E7)</f>
        <v>48837665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IFERROR(__xludf.DUMMYFUNCTION("""COMPUTED_VALUE"""),2728.14)</f>
        <v>2728.14</v>
      </c>
      <c r="D40" s="2">
        <f>IFERROR(__xludf.DUMMYFUNCTION("""COMPUTED_VALUE"""),45349.66666666667)</f>
        <v>45349.66667</v>
      </c>
      <c r="E40" s="1">
        <f>IFERROR(__xludf.DUMMYFUNCTION("""COMPUTED_VALUE"""),2735.73)</f>
        <v>2735.73</v>
      </c>
      <c r="G40" s="2">
        <f>IFERROR(__xludf.DUMMYFUNCTION("""COMPUTED_VALUE"""),45349.66666666667)</f>
        <v>45349.66667</v>
      </c>
      <c r="H40" s="1">
        <f>IFERROR(__xludf.DUMMYFUNCTION("""COMPUTED_VALUE"""),2715.61)</f>
        <v>2715.61</v>
      </c>
      <c r="J40" s="2">
        <f>IFERROR(__xludf.DUMMYFUNCTION("""COMPUTED_VALUE"""),45349.66666666667)</f>
        <v>45349.66667</v>
      </c>
      <c r="K40" s="1">
        <f>IFERROR(__xludf.DUMMYFUNCTION("""COMPUTED_VALUE"""),2732.61)</f>
        <v>2732.61</v>
      </c>
      <c r="M40" s="2">
        <f>IFERROR(__xludf.DUMMYFUNCTION("""COMPUTED_VALUE"""),45349.66666666667)</f>
        <v>45349.66667</v>
      </c>
      <c r="N40" s="1">
        <f>IFERROR(__xludf.DUMMYFUNCTION("""COMPUTED_VALUE"""),4.3789706E7)</f>
        <v>43789706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IFERROR(__xludf.DUMMYFUNCTION("""COMPUTED_VALUE"""),2727.4)</f>
        <v>2727.4</v>
      </c>
      <c r="D41" s="2">
        <f>IFERROR(__xludf.DUMMYFUNCTION("""COMPUTED_VALUE"""),45350.66666666667)</f>
        <v>45350.66667</v>
      </c>
      <c r="E41" s="1">
        <f>IFERROR(__xludf.DUMMYFUNCTION("""COMPUTED_VALUE"""),2727.4)</f>
        <v>2727.4</v>
      </c>
      <c r="G41" s="2">
        <f>IFERROR(__xludf.DUMMYFUNCTION("""COMPUTED_VALUE"""),45350.66666666667)</f>
        <v>45350.66667</v>
      </c>
      <c r="H41" s="1">
        <f>IFERROR(__xludf.DUMMYFUNCTION("""COMPUTED_VALUE"""),2713.13)</f>
        <v>2713.13</v>
      </c>
      <c r="J41" s="2">
        <f>IFERROR(__xludf.DUMMYFUNCTION("""COMPUTED_VALUE"""),45350.66666666667)</f>
        <v>45350.66667</v>
      </c>
      <c r="K41" s="1">
        <f>IFERROR(__xludf.DUMMYFUNCTION("""COMPUTED_VALUE"""),2723.35)</f>
        <v>2723.35</v>
      </c>
      <c r="M41" s="2">
        <f>IFERROR(__xludf.DUMMYFUNCTION("""COMPUTED_VALUE"""),45350.66666666667)</f>
        <v>45350.66667</v>
      </c>
      <c r="N41" s="1">
        <f>IFERROR(__xludf.DUMMYFUNCTION("""COMPUTED_VALUE"""),4.5125694E7)</f>
        <v>45125694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IFERROR(__xludf.DUMMYFUNCTION("""COMPUTED_VALUE"""),2722.5)</f>
        <v>2722.5</v>
      </c>
      <c r="D42" s="2">
        <f>IFERROR(__xludf.DUMMYFUNCTION("""COMPUTED_VALUE"""),45351.66666666667)</f>
        <v>45351.66667</v>
      </c>
      <c r="E42" s="1">
        <f>IFERROR(__xludf.DUMMYFUNCTION("""COMPUTED_VALUE"""),2727.17)</f>
        <v>2727.17</v>
      </c>
      <c r="G42" s="2">
        <f>IFERROR(__xludf.DUMMYFUNCTION("""COMPUTED_VALUE"""),45351.66666666667)</f>
        <v>45351.66667</v>
      </c>
      <c r="H42" s="1">
        <f>IFERROR(__xludf.DUMMYFUNCTION("""COMPUTED_VALUE"""),2699.04)</f>
        <v>2699.04</v>
      </c>
      <c r="J42" s="2">
        <f>IFERROR(__xludf.DUMMYFUNCTION("""COMPUTED_VALUE"""),45351.66666666667)</f>
        <v>45351.66667</v>
      </c>
      <c r="K42" s="1">
        <f>IFERROR(__xludf.DUMMYFUNCTION("""COMPUTED_VALUE"""),2705.79)</f>
        <v>2705.79</v>
      </c>
      <c r="M42" s="2">
        <f>IFERROR(__xludf.DUMMYFUNCTION("""COMPUTED_VALUE"""),45351.66666666667)</f>
        <v>45351.66667</v>
      </c>
      <c r="N42" s="1">
        <f>IFERROR(__xludf.DUMMYFUNCTION("""COMPUTED_VALUE"""),7.2364977E7)</f>
        <v>72364977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IFERROR(__xludf.DUMMYFUNCTION("""COMPUTED_VALUE"""),2705.19)</f>
        <v>2705.19</v>
      </c>
      <c r="D43" s="2">
        <f>IFERROR(__xludf.DUMMYFUNCTION("""COMPUTED_VALUE"""),45352.66666666667)</f>
        <v>45352.66667</v>
      </c>
      <c r="E43" s="1">
        <f>IFERROR(__xludf.DUMMYFUNCTION("""COMPUTED_VALUE"""),2742.64)</f>
        <v>2742.64</v>
      </c>
      <c r="G43" s="2">
        <f>IFERROR(__xludf.DUMMYFUNCTION("""COMPUTED_VALUE"""),45352.66666666667)</f>
        <v>45352.66667</v>
      </c>
      <c r="H43" s="1">
        <f>IFERROR(__xludf.DUMMYFUNCTION("""COMPUTED_VALUE"""),2689.75)</f>
        <v>2689.75</v>
      </c>
      <c r="J43" s="2">
        <f>IFERROR(__xludf.DUMMYFUNCTION("""COMPUTED_VALUE"""),45352.66666666667)</f>
        <v>45352.66667</v>
      </c>
      <c r="K43" s="1">
        <f>IFERROR(__xludf.DUMMYFUNCTION("""COMPUTED_VALUE"""),2734.28)</f>
        <v>2734.28</v>
      </c>
      <c r="M43" s="2">
        <f>IFERROR(__xludf.DUMMYFUNCTION("""COMPUTED_VALUE"""),45352.66666666667)</f>
        <v>45352.66667</v>
      </c>
      <c r="N43" s="1">
        <f>IFERROR(__xludf.DUMMYFUNCTION("""COMPUTED_VALUE"""),4.645026E7)</f>
        <v>46450260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IFERROR(__xludf.DUMMYFUNCTION("""COMPUTED_VALUE"""),2732.94)</f>
        <v>2732.94</v>
      </c>
      <c r="D44" s="2">
        <f>IFERROR(__xludf.DUMMYFUNCTION("""COMPUTED_VALUE"""),45355.66666666667)</f>
        <v>45355.66667</v>
      </c>
      <c r="E44" s="1">
        <f>IFERROR(__xludf.DUMMYFUNCTION("""COMPUTED_VALUE"""),2764.33)</f>
        <v>2764.33</v>
      </c>
      <c r="G44" s="2">
        <f>IFERROR(__xludf.DUMMYFUNCTION("""COMPUTED_VALUE"""),45355.66666666667)</f>
        <v>45355.66667</v>
      </c>
      <c r="H44" s="1">
        <f>IFERROR(__xludf.DUMMYFUNCTION("""COMPUTED_VALUE"""),2729.64)</f>
        <v>2729.64</v>
      </c>
      <c r="J44" s="2">
        <f>IFERROR(__xludf.DUMMYFUNCTION("""COMPUTED_VALUE"""),45355.66666666667)</f>
        <v>45355.66667</v>
      </c>
      <c r="K44" s="1">
        <f>IFERROR(__xludf.DUMMYFUNCTION("""COMPUTED_VALUE"""),2759.78)</f>
        <v>2759.78</v>
      </c>
      <c r="M44" s="2">
        <f>IFERROR(__xludf.DUMMYFUNCTION("""COMPUTED_VALUE"""),45355.66666666667)</f>
        <v>45355.66667</v>
      </c>
      <c r="N44" s="1">
        <f>IFERROR(__xludf.DUMMYFUNCTION("""COMPUTED_VALUE"""),5.3153385E7)</f>
        <v>53153385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IFERROR(__xludf.DUMMYFUNCTION("""COMPUTED_VALUE"""),2763.5)</f>
        <v>2763.5</v>
      </c>
      <c r="D45" s="2">
        <f>IFERROR(__xludf.DUMMYFUNCTION("""COMPUTED_VALUE"""),45356.66666666667)</f>
        <v>45356.66667</v>
      </c>
      <c r="E45" s="1">
        <f>IFERROR(__xludf.DUMMYFUNCTION("""COMPUTED_VALUE"""),2768.52)</f>
        <v>2768.52</v>
      </c>
      <c r="G45" s="2">
        <f>IFERROR(__xludf.DUMMYFUNCTION("""COMPUTED_VALUE"""),45356.66666666667)</f>
        <v>45356.66667</v>
      </c>
      <c r="H45" s="1">
        <f>IFERROR(__xludf.DUMMYFUNCTION("""COMPUTED_VALUE"""),2715.34)</f>
        <v>2715.34</v>
      </c>
      <c r="J45" s="2">
        <f>IFERROR(__xludf.DUMMYFUNCTION("""COMPUTED_VALUE"""),45356.66666666667)</f>
        <v>45356.66667</v>
      </c>
      <c r="K45" s="1">
        <f>IFERROR(__xludf.DUMMYFUNCTION("""COMPUTED_VALUE"""),2723.94)</f>
        <v>2723.94</v>
      </c>
      <c r="M45" s="2">
        <f>IFERROR(__xludf.DUMMYFUNCTION("""COMPUTED_VALUE"""),45356.66666666667)</f>
        <v>45356.66667</v>
      </c>
      <c r="N45" s="1">
        <f>IFERROR(__xludf.DUMMYFUNCTION("""COMPUTED_VALUE"""),4.7726943E7)</f>
        <v>47726943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IFERROR(__xludf.DUMMYFUNCTION("""COMPUTED_VALUE"""),2728.72)</f>
        <v>2728.72</v>
      </c>
      <c r="D46" s="2">
        <f>IFERROR(__xludf.DUMMYFUNCTION("""COMPUTED_VALUE"""),45357.66666666667)</f>
        <v>45357.66667</v>
      </c>
      <c r="E46" s="1">
        <f>IFERROR(__xludf.DUMMYFUNCTION("""COMPUTED_VALUE"""),2764.5)</f>
        <v>2764.5</v>
      </c>
      <c r="G46" s="2">
        <f>IFERROR(__xludf.DUMMYFUNCTION("""COMPUTED_VALUE"""),45357.66666666667)</f>
        <v>45357.66667</v>
      </c>
      <c r="H46" s="1">
        <f>IFERROR(__xludf.DUMMYFUNCTION("""COMPUTED_VALUE"""),2728.72)</f>
        <v>2728.72</v>
      </c>
      <c r="J46" s="2">
        <f>IFERROR(__xludf.DUMMYFUNCTION("""COMPUTED_VALUE"""),45357.66666666667)</f>
        <v>45357.66667</v>
      </c>
      <c r="K46" s="1">
        <f>IFERROR(__xludf.DUMMYFUNCTION("""COMPUTED_VALUE"""),2758.47)</f>
        <v>2758.47</v>
      </c>
      <c r="M46" s="2">
        <f>IFERROR(__xludf.DUMMYFUNCTION("""COMPUTED_VALUE"""),45357.66666666667)</f>
        <v>45357.66667</v>
      </c>
      <c r="N46" s="1">
        <f>IFERROR(__xludf.DUMMYFUNCTION("""COMPUTED_VALUE"""),5.0169109E7)</f>
        <v>50169109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IFERROR(__xludf.DUMMYFUNCTION("""COMPUTED_VALUE"""),2775.84)</f>
        <v>2775.84</v>
      </c>
      <c r="D47" s="2">
        <f>IFERROR(__xludf.DUMMYFUNCTION("""COMPUTED_VALUE"""),45358.66666666667)</f>
        <v>45358.66667</v>
      </c>
      <c r="E47" s="1">
        <f>IFERROR(__xludf.DUMMYFUNCTION("""COMPUTED_VALUE"""),2804.06)</f>
        <v>2804.06</v>
      </c>
      <c r="G47" s="2">
        <f>IFERROR(__xludf.DUMMYFUNCTION("""COMPUTED_VALUE"""),45358.66666666667)</f>
        <v>45358.66667</v>
      </c>
      <c r="H47" s="1">
        <f>IFERROR(__xludf.DUMMYFUNCTION("""COMPUTED_VALUE"""),2775.84)</f>
        <v>2775.84</v>
      </c>
      <c r="J47" s="2">
        <f>IFERROR(__xludf.DUMMYFUNCTION("""COMPUTED_VALUE"""),45358.66666666667)</f>
        <v>45358.66667</v>
      </c>
      <c r="K47" s="1">
        <f>IFERROR(__xludf.DUMMYFUNCTION("""COMPUTED_VALUE"""),2791.89)</f>
        <v>2791.89</v>
      </c>
      <c r="M47" s="2">
        <f>IFERROR(__xludf.DUMMYFUNCTION("""COMPUTED_VALUE"""),45358.66666666667)</f>
        <v>45358.66667</v>
      </c>
      <c r="N47" s="1">
        <f>IFERROR(__xludf.DUMMYFUNCTION("""COMPUTED_VALUE"""),5.1985634E7)</f>
        <v>51985634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IFERROR(__xludf.DUMMYFUNCTION("""COMPUTED_VALUE"""),2789.78)</f>
        <v>2789.78</v>
      </c>
      <c r="D48" s="2">
        <f>IFERROR(__xludf.DUMMYFUNCTION("""COMPUTED_VALUE"""),45359.66666666667)</f>
        <v>45359.66667</v>
      </c>
      <c r="E48" s="1">
        <f>IFERROR(__xludf.DUMMYFUNCTION("""COMPUTED_VALUE"""),2810.78)</f>
        <v>2810.78</v>
      </c>
      <c r="G48" s="2">
        <f>IFERROR(__xludf.DUMMYFUNCTION("""COMPUTED_VALUE"""),45359.66666666667)</f>
        <v>45359.66667</v>
      </c>
      <c r="H48" s="1">
        <f>IFERROR(__xludf.DUMMYFUNCTION("""COMPUTED_VALUE"""),2787.06)</f>
        <v>2787.06</v>
      </c>
      <c r="J48" s="2">
        <f>IFERROR(__xludf.DUMMYFUNCTION("""COMPUTED_VALUE"""),45359.66666666667)</f>
        <v>45359.66667</v>
      </c>
      <c r="K48" s="1">
        <f>IFERROR(__xludf.DUMMYFUNCTION("""COMPUTED_VALUE"""),2790.79)</f>
        <v>2790.79</v>
      </c>
      <c r="M48" s="2">
        <f>IFERROR(__xludf.DUMMYFUNCTION("""COMPUTED_VALUE"""),45359.66666666667)</f>
        <v>45359.66667</v>
      </c>
      <c r="N48" s="1">
        <f>IFERROR(__xludf.DUMMYFUNCTION("""COMPUTED_VALUE"""),4.8238253E7)</f>
        <v>48238253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IFERROR(__xludf.DUMMYFUNCTION("""COMPUTED_VALUE"""),2786.79)</f>
        <v>2786.79</v>
      </c>
      <c r="D49" s="2">
        <f>IFERROR(__xludf.DUMMYFUNCTION("""COMPUTED_VALUE"""),45362.66666666667)</f>
        <v>45362.66667</v>
      </c>
      <c r="E49" s="1">
        <f>IFERROR(__xludf.DUMMYFUNCTION("""COMPUTED_VALUE"""),2794.66)</f>
        <v>2794.66</v>
      </c>
      <c r="G49" s="2">
        <f>IFERROR(__xludf.DUMMYFUNCTION("""COMPUTED_VALUE"""),45362.66666666667)</f>
        <v>45362.66667</v>
      </c>
      <c r="H49" s="1">
        <f>IFERROR(__xludf.DUMMYFUNCTION("""COMPUTED_VALUE"""),2751.67)</f>
        <v>2751.67</v>
      </c>
      <c r="J49" s="2">
        <f>IFERROR(__xludf.DUMMYFUNCTION("""COMPUTED_VALUE"""),45362.66666666667)</f>
        <v>45362.66667</v>
      </c>
      <c r="K49" s="1">
        <f>IFERROR(__xludf.DUMMYFUNCTION("""COMPUTED_VALUE"""),2762.68)</f>
        <v>2762.68</v>
      </c>
      <c r="M49" s="2">
        <f>IFERROR(__xludf.DUMMYFUNCTION("""COMPUTED_VALUE"""),45362.66666666667)</f>
        <v>45362.66667</v>
      </c>
      <c r="N49" s="1">
        <f>IFERROR(__xludf.DUMMYFUNCTION("""COMPUTED_VALUE"""),4.3354827E7)</f>
        <v>43354827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IFERROR(__xludf.DUMMYFUNCTION("""COMPUTED_VALUE"""),2761.08)</f>
        <v>2761.08</v>
      </c>
      <c r="D50" s="2">
        <f>IFERROR(__xludf.DUMMYFUNCTION("""COMPUTED_VALUE"""),45363.66666666667)</f>
        <v>45363.66667</v>
      </c>
      <c r="E50" s="1">
        <f>IFERROR(__xludf.DUMMYFUNCTION("""COMPUTED_VALUE"""),2790.27)</f>
        <v>2790.27</v>
      </c>
      <c r="G50" s="2">
        <f>IFERROR(__xludf.DUMMYFUNCTION("""COMPUTED_VALUE"""),45363.66666666667)</f>
        <v>45363.66667</v>
      </c>
      <c r="H50" s="1">
        <f>IFERROR(__xludf.DUMMYFUNCTION("""COMPUTED_VALUE"""),2747.98)</f>
        <v>2747.98</v>
      </c>
      <c r="J50" s="2">
        <f>IFERROR(__xludf.DUMMYFUNCTION("""COMPUTED_VALUE"""),45363.66666666667)</f>
        <v>45363.66667</v>
      </c>
      <c r="K50" s="1">
        <f>IFERROR(__xludf.DUMMYFUNCTION("""COMPUTED_VALUE"""),2782.22)</f>
        <v>2782.22</v>
      </c>
      <c r="M50" s="2">
        <f>IFERROR(__xludf.DUMMYFUNCTION("""COMPUTED_VALUE"""),45363.66666666667)</f>
        <v>45363.66667</v>
      </c>
      <c r="N50" s="1">
        <f>IFERROR(__xludf.DUMMYFUNCTION("""COMPUTED_VALUE"""),4.5521393E7)</f>
        <v>45521393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IFERROR(__xludf.DUMMYFUNCTION("""COMPUTED_VALUE"""),2780.12)</f>
        <v>2780.12</v>
      </c>
      <c r="D51" s="2">
        <f>IFERROR(__xludf.DUMMYFUNCTION("""COMPUTED_VALUE"""),45364.66666666667)</f>
        <v>45364.66667</v>
      </c>
      <c r="E51" s="1">
        <f>IFERROR(__xludf.DUMMYFUNCTION("""COMPUTED_VALUE"""),2781.9)</f>
        <v>2781.9</v>
      </c>
      <c r="G51" s="2">
        <f>IFERROR(__xludf.DUMMYFUNCTION("""COMPUTED_VALUE"""),45364.66666666667)</f>
        <v>45364.66667</v>
      </c>
      <c r="H51" s="1">
        <f>IFERROR(__xludf.DUMMYFUNCTION("""COMPUTED_VALUE"""),2751.63)</f>
        <v>2751.63</v>
      </c>
      <c r="J51" s="2">
        <f>IFERROR(__xludf.DUMMYFUNCTION("""COMPUTED_VALUE"""),45364.66666666667)</f>
        <v>45364.66667</v>
      </c>
      <c r="K51" s="1">
        <f>IFERROR(__xludf.DUMMYFUNCTION("""COMPUTED_VALUE"""),2758.39)</f>
        <v>2758.39</v>
      </c>
      <c r="M51" s="2">
        <f>IFERROR(__xludf.DUMMYFUNCTION("""COMPUTED_VALUE"""),45364.66666666667)</f>
        <v>45364.66667</v>
      </c>
      <c r="N51" s="1">
        <f>IFERROR(__xludf.DUMMYFUNCTION("""COMPUTED_VALUE"""),6.297355E7)</f>
        <v>62973550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IFERROR(__xludf.DUMMYFUNCTION("""COMPUTED_VALUE"""),2757.01)</f>
        <v>2757.01</v>
      </c>
      <c r="D52" s="2">
        <f>IFERROR(__xludf.DUMMYFUNCTION("""COMPUTED_VALUE"""),45365.66666666667)</f>
        <v>45365.66667</v>
      </c>
      <c r="E52" s="1">
        <f>IFERROR(__xludf.DUMMYFUNCTION("""COMPUTED_VALUE"""),2759.64)</f>
        <v>2759.64</v>
      </c>
      <c r="G52" s="2">
        <f>IFERROR(__xludf.DUMMYFUNCTION("""COMPUTED_VALUE"""),45365.66666666667)</f>
        <v>45365.66667</v>
      </c>
      <c r="H52" s="1">
        <f>IFERROR(__xludf.DUMMYFUNCTION("""COMPUTED_VALUE"""),2723.85)</f>
        <v>2723.85</v>
      </c>
      <c r="J52" s="2">
        <f>IFERROR(__xludf.DUMMYFUNCTION("""COMPUTED_VALUE"""),45365.66666666667)</f>
        <v>45365.66667</v>
      </c>
      <c r="K52" s="1">
        <f>IFERROR(__xludf.DUMMYFUNCTION("""COMPUTED_VALUE"""),2743.39)</f>
        <v>2743.39</v>
      </c>
      <c r="M52" s="2">
        <f>IFERROR(__xludf.DUMMYFUNCTION("""COMPUTED_VALUE"""),45365.66666666667)</f>
        <v>45365.66667</v>
      </c>
      <c r="N52" s="1">
        <f>IFERROR(__xludf.DUMMYFUNCTION("""COMPUTED_VALUE"""),5.6736693E7)</f>
        <v>56736693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IFERROR(__xludf.DUMMYFUNCTION("""COMPUTED_VALUE"""),2713.28)</f>
        <v>2713.28</v>
      </c>
      <c r="D53" s="2">
        <f>IFERROR(__xludf.DUMMYFUNCTION("""COMPUTED_VALUE"""),45366.66666666667)</f>
        <v>45366.66667</v>
      </c>
      <c r="E53" s="1">
        <f>IFERROR(__xludf.DUMMYFUNCTION("""COMPUTED_VALUE"""),2728.19)</f>
        <v>2728.19</v>
      </c>
      <c r="G53" s="2">
        <f>IFERROR(__xludf.DUMMYFUNCTION("""COMPUTED_VALUE"""),45366.66666666667)</f>
        <v>45366.66667</v>
      </c>
      <c r="H53" s="1">
        <f>IFERROR(__xludf.DUMMYFUNCTION("""COMPUTED_VALUE"""),2697.04)</f>
        <v>2697.04</v>
      </c>
      <c r="J53" s="2">
        <f>IFERROR(__xludf.DUMMYFUNCTION("""COMPUTED_VALUE"""),45366.66666666667)</f>
        <v>45366.66667</v>
      </c>
      <c r="K53" s="1">
        <f>IFERROR(__xludf.DUMMYFUNCTION("""COMPUTED_VALUE"""),2728.19)</f>
        <v>2728.19</v>
      </c>
      <c r="M53" s="2">
        <f>IFERROR(__xludf.DUMMYFUNCTION("""COMPUTED_VALUE"""),45366.66666666667)</f>
        <v>45366.66667</v>
      </c>
      <c r="N53" s="1">
        <f>IFERROR(__xludf.DUMMYFUNCTION("""COMPUTED_VALUE"""),1.06250285E8)</f>
        <v>106250285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IFERROR(__xludf.DUMMYFUNCTION("""COMPUTED_VALUE"""),2733.75)</f>
        <v>2733.75</v>
      </c>
      <c r="D54" s="2">
        <f>IFERROR(__xludf.DUMMYFUNCTION("""COMPUTED_VALUE"""),45369.66666666667)</f>
        <v>45369.66667</v>
      </c>
      <c r="E54" s="1">
        <f>IFERROR(__xludf.DUMMYFUNCTION("""COMPUTED_VALUE"""),2744.78)</f>
        <v>2744.78</v>
      </c>
      <c r="G54" s="2">
        <f>IFERROR(__xludf.DUMMYFUNCTION("""COMPUTED_VALUE"""),45369.66666666667)</f>
        <v>45369.66667</v>
      </c>
      <c r="H54" s="1">
        <f>IFERROR(__xludf.DUMMYFUNCTION("""COMPUTED_VALUE"""),2725.48)</f>
        <v>2725.48</v>
      </c>
      <c r="J54" s="2">
        <f>IFERROR(__xludf.DUMMYFUNCTION("""COMPUTED_VALUE"""),45369.66666666667)</f>
        <v>45369.66667</v>
      </c>
      <c r="K54" s="1">
        <f>IFERROR(__xludf.DUMMYFUNCTION("""COMPUTED_VALUE"""),2728.22)</f>
        <v>2728.22</v>
      </c>
      <c r="M54" s="2">
        <f>IFERROR(__xludf.DUMMYFUNCTION("""COMPUTED_VALUE"""),45369.66666666667)</f>
        <v>45369.66667</v>
      </c>
      <c r="N54" s="1">
        <f>IFERROR(__xludf.DUMMYFUNCTION("""COMPUTED_VALUE"""),5.1273859E7)</f>
        <v>51273859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IFERROR(__xludf.DUMMYFUNCTION("""COMPUTED_VALUE"""),2726.7)</f>
        <v>2726.7</v>
      </c>
      <c r="D55" s="2">
        <f>IFERROR(__xludf.DUMMYFUNCTION("""COMPUTED_VALUE"""),45370.66666666667)</f>
        <v>45370.66667</v>
      </c>
      <c r="E55" s="1">
        <f>IFERROR(__xludf.DUMMYFUNCTION("""COMPUTED_VALUE"""),2744.57)</f>
        <v>2744.57</v>
      </c>
      <c r="G55" s="2">
        <f>IFERROR(__xludf.DUMMYFUNCTION("""COMPUTED_VALUE"""),45370.66666666667)</f>
        <v>45370.66667</v>
      </c>
      <c r="H55" s="1">
        <f>IFERROR(__xludf.DUMMYFUNCTION("""COMPUTED_VALUE"""),2717.88)</f>
        <v>2717.88</v>
      </c>
      <c r="J55" s="2">
        <f>IFERROR(__xludf.DUMMYFUNCTION("""COMPUTED_VALUE"""),45370.66666666667)</f>
        <v>45370.66667</v>
      </c>
      <c r="K55" s="1">
        <f>IFERROR(__xludf.DUMMYFUNCTION("""COMPUTED_VALUE"""),2742.88)</f>
        <v>2742.88</v>
      </c>
      <c r="M55" s="2">
        <f>IFERROR(__xludf.DUMMYFUNCTION("""COMPUTED_VALUE"""),45370.66666666667)</f>
        <v>45370.66667</v>
      </c>
      <c r="N55" s="1">
        <f>IFERROR(__xludf.DUMMYFUNCTION("""COMPUTED_VALUE"""),4.8847774E7)</f>
        <v>48847774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IFERROR(__xludf.DUMMYFUNCTION("""COMPUTED_VALUE"""),2742.31)</f>
        <v>2742.31</v>
      </c>
      <c r="D56" s="2">
        <f>IFERROR(__xludf.DUMMYFUNCTION("""COMPUTED_VALUE"""),45371.66666666667)</f>
        <v>45371.66667</v>
      </c>
      <c r="E56" s="1">
        <f>IFERROR(__xludf.DUMMYFUNCTION("""COMPUTED_VALUE"""),2742.31)</f>
        <v>2742.31</v>
      </c>
      <c r="G56" s="2">
        <f>IFERROR(__xludf.DUMMYFUNCTION("""COMPUTED_VALUE"""),45371.66666666667)</f>
        <v>45371.66667</v>
      </c>
      <c r="H56" s="1">
        <f>IFERROR(__xludf.DUMMYFUNCTION("""COMPUTED_VALUE"""),2704.1)</f>
        <v>2704.1</v>
      </c>
      <c r="J56" s="2">
        <f>IFERROR(__xludf.DUMMYFUNCTION("""COMPUTED_VALUE"""),45371.66666666667)</f>
        <v>45371.66667</v>
      </c>
      <c r="K56" s="1">
        <f>IFERROR(__xludf.DUMMYFUNCTION("""COMPUTED_VALUE"""),2723.68)</f>
        <v>2723.68</v>
      </c>
      <c r="M56" s="2">
        <f>IFERROR(__xludf.DUMMYFUNCTION("""COMPUTED_VALUE"""),45371.66666666667)</f>
        <v>45371.66667</v>
      </c>
      <c r="N56" s="1">
        <f>IFERROR(__xludf.DUMMYFUNCTION("""COMPUTED_VALUE"""),4.2710657E7)</f>
        <v>42710657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IFERROR(__xludf.DUMMYFUNCTION("""COMPUTED_VALUE"""),2725.54)</f>
        <v>2725.54</v>
      </c>
      <c r="D57" s="2">
        <f>IFERROR(__xludf.DUMMYFUNCTION("""COMPUTED_VALUE"""),45372.66666666667)</f>
        <v>45372.66667</v>
      </c>
      <c r="E57" s="1">
        <f>IFERROR(__xludf.DUMMYFUNCTION("""COMPUTED_VALUE"""),2746.61)</f>
        <v>2746.61</v>
      </c>
      <c r="G57" s="2">
        <f>IFERROR(__xludf.DUMMYFUNCTION("""COMPUTED_VALUE"""),45372.66666666667)</f>
        <v>45372.66667</v>
      </c>
      <c r="H57" s="1">
        <f>IFERROR(__xludf.DUMMYFUNCTION("""COMPUTED_VALUE"""),2725.54)</f>
        <v>2725.54</v>
      </c>
      <c r="J57" s="2">
        <f>IFERROR(__xludf.DUMMYFUNCTION("""COMPUTED_VALUE"""),45372.66666666667)</f>
        <v>45372.66667</v>
      </c>
      <c r="K57" s="1">
        <f>IFERROR(__xludf.DUMMYFUNCTION("""COMPUTED_VALUE"""),2729.84)</f>
        <v>2729.84</v>
      </c>
      <c r="M57" s="2">
        <f>IFERROR(__xludf.DUMMYFUNCTION("""COMPUTED_VALUE"""),45372.66666666667)</f>
        <v>45372.66667</v>
      </c>
      <c r="N57" s="1">
        <f>IFERROR(__xludf.DUMMYFUNCTION("""COMPUTED_VALUE"""),4.8273148E7)</f>
        <v>48273148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IFERROR(__xludf.DUMMYFUNCTION("""COMPUTED_VALUE"""),2731.91)</f>
        <v>2731.91</v>
      </c>
      <c r="D58" s="2">
        <f>IFERROR(__xludf.DUMMYFUNCTION("""COMPUTED_VALUE"""),45373.66666666667)</f>
        <v>45373.66667</v>
      </c>
      <c r="E58" s="1">
        <f>IFERROR(__xludf.DUMMYFUNCTION("""COMPUTED_VALUE"""),2735.98)</f>
        <v>2735.98</v>
      </c>
      <c r="G58" s="2">
        <f>IFERROR(__xludf.DUMMYFUNCTION("""COMPUTED_VALUE"""),45373.66666666667)</f>
        <v>45373.66667</v>
      </c>
      <c r="H58" s="1">
        <f>IFERROR(__xludf.DUMMYFUNCTION("""COMPUTED_VALUE"""),2709.13)</f>
        <v>2709.13</v>
      </c>
      <c r="J58" s="2">
        <f>IFERROR(__xludf.DUMMYFUNCTION("""COMPUTED_VALUE"""),45373.66666666667)</f>
        <v>45373.66667</v>
      </c>
      <c r="K58" s="1">
        <f>IFERROR(__xludf.DUMMYFUNCTION("""COMPUTED_VALUE"""),2724.16)</f>
        <v>2724.16</v>
      </c>
      <c r="M58" s="2">
        <f>IFERROR(__xludf.DUMMYFUNCTION("""COMPUTED_VALUE"""),45373.66666666667)</f>
        <v>45373.66667</v>
      </c>
      <c r="N58" s="1">
        <f>IFERROR(__xludf.DUMMYFUNCTION("""COMPUTED_VALUE"""),4.3328311E7)</f>
        <v>43328311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IFERROR(__xludf.DUMMYFUNCTION("""COMPUTED_VALUE"""),2725.66)</f>
        <v>2725.66</v>
      </c>
      <c r="D59" s="2">
        <f>IFERROR(__xludf.DUMMYFUNCTION("""COMPUTED_VALUE"""),45376.66666666667)</f>
        <v>45376.66667</v>
      </c>
      <c r="E59" s="1">
        <f>IFERROR(__xludf.DUMMYFUNCTION("""COMPUTED_VALUE"""),2735.4)</f>
        <v>2735.4</v>
      </c>
      <c r="G59" s="2">
        <f>IFERROR(__xludf.DUMMYFUNCTION("""COMPUTED_VALUE"""),45376.66666666667)</f>
        <v>45376.66667</v>
      </c>
      <c r="H59" s="1">
        <f>IFERROR(__xludf.DUMMYFUNCTION("""COMPUTED_VALUE"""),2712.77)</f>
        <v>2712.77</v>
      </c>
      <c r="J59" s="2">
        <f>IFERROR(__xludf.DUMMYFUNCTION("""COMPUTED_VALUE"""),45376.66666666667)</f>
        <v>45376.66667</v>
      </c>
      <c r="K59" s="1">
        <f>IFERROR(__xludf.DUMMYFUNCTION("""COMPUTED_VALUE"""),2717.98)</f>
        <v>2717.98</v>
      </c>
      <c r="M59" s="2">
        <f>IFERROR(__xludf.DUMMYFUNCTION("""COMPUTED_VALUE"""),45376.66666666667)</f>
        <v>45376.66667</v>
      </c>
      <c r="N59" s="1">
        <f>IFERROR(__xludf.DUMMYFUNCTION("""COMPUTED_VALUE"""),4.8001808E7)</f>
        <v>48001808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IFERROR(__xludf.DUMMYFUNCTION("""COMPUTED_VALUE"""),2724.08)</f>
        <v>2724.08</v>
      </c>
      <c r="D60" s="2">
        <f>IFERROR(__xludf.DUMMYFUNCTION("""COMPUTED_VALUE"""),45377.66666666667)</f>
        <v>45377.66667</v>
      </c>
      <c r="E60" s="1">
        <f>IFERROR(__xludf.DUMMYFUNCTION("""COMPUTED_VALUE"""),2743.27)</f>
        <v>2743.27</v>
      </c>
      <c r="G60" s="2">
        <f>IFERROR(__xludf.DUMMYFUNCTION("""COMPUTED_VALUE"""),45377.66666666667)</f>
        <v>45377.66667</v>
      </c>
      <c r="H60" s="1">
        <f>IFERROR(__xludf.DUMMYFUNCTION("""COMPUTED_VALUE"""),2721.28)</f>
        <v>2721.28</v>
      </c>
      <c r="J60" s="2">
        <f>IFERROR(__xludf.DUMMYFUNCTION("""COMPUTED_VALUE"""),45377.66666666667)</f>
        <v>45377.66667</v>
      </c>
      <c r="K60" s="1">
        <f>IFERROR(__xludf.DUMMYFUNCTION("""COMPUTED_VALUE"""),2737.46)</f>
        <v>2737.46</v>
      </c>
      <c r="M60" s="2">
        <f>IFERROR(__xludf.DUMMYFUNCTION("""COMPUTED_VALUE"""),45377.66666666667)</f>
        <v>45377.66667</v>
      </c>
      <c r="N60" s="1">
        <f>IFERROR(__xludf.DUMMYFUNCTION("""COMPUTED_VALUE"""),5.2259764E7)</f>
        <v>52259764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IFERROR(__xludf.DUMMYFUNCTION("""COMPUTED_VALUE"""),2750.63)</f>
        <v>2750.63</v>
      </c>
      <c r="D61" s="2">
        <f>IFERROR(__xludf.DUMMYFUNCTION("""COMPUTED_VALUE"""),45378.66666666667)</f>
        <v>45378.66667</v>
      </c>
      <c r="E61" s="1">
        <f>IFERROR(__xludf.DUMMYFUNCTION("""COMPUTED_VALUE"""),2788.7)</f>
        <v>2788.7</v>
      </c>
      <c r="G61" s="2">
        <f>IFERROR(__xludf.DUMMYFUNCTION("""COMPUTED_VALUE"""),45378.66666666667)</f>
        <v>45378.66667</v>
      </c>
      <c r="H61" s="1">
        <f>IFERROR(__xludf.DUMMYFUNCTION("""COMPUTED_VALUE"""),2750.63)</f>
        <v>2750.63</v>
      </c>
      <c r="J61" s="2">
        <f>IFERROR(__xludf.DUMMYFUNCTION("""COMPUTED_VALUE"""),45378.66666666667)</f>
        <v>45378.66667</v>
      </c>
      <c r="K61" s="1">
        <f>IFERROR(__xludf.DUMMYFUNCTION("""COMPUTED_VALUE"""),2787.92)</f>
        <v>2787.92</v>
      </c>
      <c r="M61" s="2">
        <f>IFERROR(__xludf.DUMMYFUNCTION("""COMPUTED_VALUE"""),45378.66666666667)</f>
        <v>45378.66667</v>
      </c>
      <c r="N61" s="1">
        <f>IFERROR(__xludf.DUMMYFUNCTION("""COMPUTED_VALUE"""),6.1015593E7)</f>
        <v>61015593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IFERROR(__xludf.DUMMYFUNCTION("""COMPUTED_VALUE"""),2790.28)</f>
        <v>2790.28</v>
      </c>
      <c r="D62" s="2">
        <f>IFERROR(__xludf.DUMMYFUNCTION("""COMPUTED_VALUE"""),45379.66666666667)</f>
        <v>45379.66667</v>
      </c>
      <c r="E62" s="1">
        <f>IFERROR(__xludf.DUMMYFUNCTION("""COMPUTED_VALUE"""),2798.09)</f>
        <v>2798.09</v>
      </c>
      <c r="G62" s="2">
        <f>IFERROR(__xludf.DUMMYFUNCTION("""COMPUTED_VALUE"""),45379.66666666667)</f>
        <v>45379.66667</v>
      </c>
      <c r="H62" s="1">
        <f>IFERROR(__xludf.DUMMYFUNCTION("""COMPUTED_VALUE"""),2785.0)</f>
        <v>2785</v>
      </c>
      <c r="J62" s="2">
        <f>IFERROR(__xludf.DUMMYFUNCTION("""COMPUTED_VALUE"""),45379.66666666667)</f>
        <v>45379.66667</v>
      </c>
      <c r="K62" s="1">
        <f>IFERROR(__xludf.DUMMYFUNCTION("""COMPUTED_VALUE"""),2790.52)</f>
        <v>2790.52</v>
      </c>
      <c r="M62" s="2">
        <f>IFERROR(__xludf.DUMMYFUNCTION("""COMPUTED_VALUE"""),45379.66666666667)</f>
        <v>45379.66667</v>
      </c>
      <c r="N62" s="1">
        <f>IFERROR(__xludf.DUMMYFUNCTION("""COMPUTED_VALUE"""),5.0250802E7)</f>
        <v>50250802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IFERROR(__xludf.DUMMYFUNCTION("""COMPUTED_VALUE"""),2789.25)</f>
        <v>2789.25</v>
      </c>
      <c r="D63" s="2">
        <f>IFERROR(__xludf.DUMMYFUNCTION("""COMPUTED_VALUE"""),45383.66666666667)</f>
        <v>45383.66667</v>
      </c>
      <c r="E63" s="1">
        <f>IFERROR(__xludf.DUMMYFUNCTION("""COMPUTED_VALUE"""),2790.23)</f>
        <v>2790.23</v>
      </c>
      <c r="G63" s="2">
        <f>IFERROR(__xludf.DUMMYFUNCTION("""COMPUTED_VALUE"""),45383.66666666667)</f>
        <v>45383.66667</v>
      </c>
      <c r="H63" s="1">
        <f>IFERROR(__xludf.DUMMYFUNCTION("""COMPUTED_VALUE"""),2750.93)</f>
        <v>2750.93</v>
      </c>
      <c r="J63" s="2">
        <f>IFERROR(__xludf.DUMMYFUNCTION("""COMPUTED_VALUE"""),45383.66666666667)</f>
        <v>45383.66667</v>
      </c>
      <c r="K63" s="1">
        <f>IFERROR(__xludf.DUMMYFUNCTION("""COMPUTED_VALUE"""),2759.03)</f>
        <v>2759.03</v>
      </c>
      <c r="M63" s="2">
        <f>IFERROR(__xludf.DUMMYFUNCTION("""COMPUTED_VALUE"""),45383.66666666667)</f>
        <v>45383.66667</v>
      </c>
      <c r="N63" s="1">
        <f>IFERROR(__xludf.DUMMYFUNCTION("""COMPUTED_VALUE"""),4.0303649E7)</f>
        <v>40303649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IFERROR(__xludf.DUMMYFUNCTION("""COMPUTED_VALUE"""),2750.95)</f>
        <v>2750.95</v>
      </c>
      <c r="D64" s="2">
        <f>IFERROR(__xludf.DUMMYFUNCTION("""COMPUTED_VALUE"""),45384.66666666667)</f>
        <v>45384.66667</v>
      </c>
      <c r="E64" s="1">
        <f>IFERROR(__xludf.DUMMYFUNCTION("""COMPUTED_VALUE"""),2750.95)</f>
        <v>2750.95</v>
      </c>
      <c r="G64" s="2">
        <f>IFERROR(__xludf.DUMMYFUNCTION("""COMPUTED_VALUE"""),45384.66666666667)</f>
        <v>45384.66667</v>
      </c>
      <c r="H64" s="1">
        <f>IFERROR(__xludf.DUMMYFUNCTION("""COMPUTED_VALUE"""),2712.77)</f>
        <v>2712.77</v>
      </c>
      <c r="J64" s="2">
        <f>IFERROR(__xludf.DUMMYFUNCTION("""COMPUTED_VALUE"""),45384.66666666667)</f>
        <v>45384.66667</v>
      </c>
      <c r="K64" s="1">
        <f>IFERROR(__xludf.DUMMYFUNCTION("""COMPUTED_VALUE"""),2719.33)</f>
        <v>2719.33</v>
      </c>
      <c r="M64" s="2">
        <f>IFERROR(__xludf.DUMMYFUNCTION("""COMPUTED_VALUE"""),45384.66666666667)</f>
        <v>45384.66667</v>
      </c>
      <c r="N64" s="1">
        <f>IFERROR(__xludf.DUMMYFUNCTION("""COMPUTED_VALUE"""),4.8244515E7)</f>
        <v>48244515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IFERROR(__xludf.DUMMYFUNCTION("""COMPUTED_VALUE"""),2721.69)</f>
        <v>2721.69</v>
      </c>
      <c r="D65" s="2">
        <f>IFERROR(__xludf.DUMMYFUNCTION("""COMPUTED_VALUE"""),45385.66666666667)</f>
        <v>45385.66667</v>
      </c>
      <c r="E65" s="1">
        <f>IFERROR(__xludf.DUMMYFUNCTION("""COMPUTED_VALUE"""),2745.67)</f>
        <v>2745.67</v>
      </c>
      <c r="G65" s="2">
        <f>IFERROR(__xludf.DUMMYFUNCTION("""COMPUTED_VALUE"""),45385.66666666667)</f>
        <v>45385.66667</v>
      </c>
      <c r="H65" s="1">
        <f>IFERROR(__xludf.DUMMYFUNCTION("""COMPUTED_VALUE"""),2720.96)</f>
        <v>2720.96</v>
      </c>
      <c r="J65" s="2">
        <f>IFERROR(__xludf.DUMMYFUNCTION("""COMPUTED_VALUE"""),45385.66666666667)</f>
        <v>45385.66667</v>
      </c>
      <c r="K65" s="1">
        <f>IFERROR(__xludf.DUMMYFUNCTION("""COMPUTED_VALUE"""),2726.86)</f>
        <v>2726.86</v>
      </c>
      <c r="M65" s="2">
        <f>IFERROR(__xludf.DUMMYFUNCTION("""COMPUTED_VALUE"""),45385.66666666667)</f>
        <v>45385.66667</v>
      </c>
      <c r="N65" s="1">
        <f>IFERROR(__xludf.DUMMYFUNCTION("""COMPUTED_VALUE"""),4.9322225E7)</f>
        <v>49322225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IFERROR(__xludf.DUMMYFUNCTION("""COMPUTED_VALUE"""),2736.13)</f>
        <v>2736.13</v>
      </c>
      <c r="D66" s="2">
        <f>IFERROR(__xludf.DUMMYFUNCTION("""COMPUTED_VALUE"""),45386.66666666667)</f>
        <v>45386.66667</v>
      </c>
      <c r="E66" s="1">
        <f>IFERROR(__xludf.DUMMYFUNCTION("""COMPUTED_VALUE"""),2750.52)</f>
        <v>2750.52</v>
      </c>
      <c r="G66" s="2">
        <f>IFERROR(__xludf.DUMMYFUNCTION("""COMPUTED_VALUE"""),45386.66666666667)</f>
        <v>45386.66667</v>
      </c>
      <c r="H66" s="1">
        <f>IFERROR(__xludf.DUMMYFUNCTION("""COMPUTED_VALUE"""),2694.68)</f>
        <v>2694.68</v>
      </c>
      <c r="J66" s="2">
        <f>IFERROR(__xludf.DUMMYFUNCTION("""COMPUTED_VALUE"""),45386.66666666667)</f>
        <v>45386.66667</v>
      </c>
      <c r="K66" s="1">
        <f>IFERROR(__xludf.DUMMYFUNCTION("""COMPUTED_VALUE"""),2695.93)</f>
        <v>2695.93</v>
      </c>
      <c r="M66" s="2">
        <f>IFERROR(__xludf.DUMMYFUNCTION("""COMPUTED_VALUE"""),45386.66666666667)</f>
        <v>45386.66667</v>
      </c>
      <c r="N66" s="1">
        <f>IFERROR(__xludf.DUMMYFUNCTION("""COMPUTED_VALUE"""),4.8065339E7)</f>
        <v>48065339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IFERROR(__xludf.DUMMYFUNCTION("""COMPUTED_VALUE"""),2697.23)</f>
        <v>2697.23</v>
      </c>
      <c r="D67" s="2">
        <f>IFERROR(__xludf.DUMMYFUNCTION("""COMPUTED_VALUE"""),45387.66666666667)</f>
        <v>45387.66667</v>
      </c>
      <c r="E67" s="1">
        <f>IFERROR(__xludf.DUMMYFUNCTION("""COMPUTED_VALUE"""),2736.53)</f>
        <v>2736.53</v>
      </c>
      <c r="G67" s="2">
        <f>IFERROR(__xludf.DUMMYFUNCTION("""COMPUTED_VALUE"""),45387.66666666667)</f>
        <v>45387.66667</v>
      </c>
      <c r="H67" s="1">
        <f>IFERROR(__xludf.DUMMYFUNCTION("""COMPUTED_VALUE"""),2693.88)</f>
        <v>2693.88</v>
      </c>
      <c r="J67" s="2">
        <f>IFERROR(__xludf.DUMMYFUNCTION("""COMPUTED_VALUE"""),45387.66666666667)</f>
        <v>45387.66667</v>
      </c>
      <c r="K67" s="1">
        <f>IFERROR(__xludf.DUMMYFUNCTION("""COMPUTED_VALUE"""),2732.2)</f>
        <v>2732.2</v>
      </c>
      <c r="M67" s="2">
        <f>IFERROR(__xludf.DUMMYFUNCTION("""COMPUTED_VALUE"""),45387.66666666667)</f>
        <v>45387.66667</v>
      </c>
      <c r="N67" s="1">
        <f>IFERROR(__xludf.DUMMYFUNCTION("""COMPUTED_VALUE"""),5.3572893E7)</f>
        <v>53572893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IFERROR(__xludf.DUMMYFUNCTION("""COMPUTED_VALUE"""),2732.74)</f>
        <v>2732.74</v>
      </c>
      <c r="D68" s="2">
        <f>IFERROR(__xludf.DUMMYFUNCTION("""COMPUTED_VALUE"""),45390.66666666667)</f>
        <v>45390.66667</v>
      </c>
      <c r="E68" s="1">
        <f>IFERROR(__xludf.DUMMYFUNCTION("""COMPUTED_VALUE"""),2732.74)</f>
        <v>2732.74</v>
      </c>
      <c r="G68" s="2">
        <f>IFERROR(__xludf.DUMMYFUNCTION("""COMPUTED_VALUE"""),45390.66666666667)</f>
        <v>45390.66667</v>
      </c>
      <c r="H68" s="1">
        <f>IFERROR(__xludf.DUMMYFUNCTION("""COMPUTED_VALUE"""),2709.26)</f>
        <v>2709.26</v>
      </c>
      <c r="J68" s="2">
        <f>IFERROR(__xludf.DUMMYFUNCTION("""COMPUTED_VALUE"""),45390.66666666667)</f>
        <v>45390.66667</v>
      </c>
      <c r="K68" s="1">
        <f>IFERROR(__xludf.DUMMYFUNCTION("""COMPUTED_VALUE"""),2717.44)</f>
        <v>2717.44</v>
      </c>
      <c r="M68" s="2">
        <f>IFERROR(__xludf.DUMMYFUNCTION("""COMPUTED_VALUE"""),45390.66666666667)</f>
        <v>45390.66667</v>
      </c>
      <c r="N68" s="1">
        <f>IFERROR(__xludf.DUMMYFUNCTION("""COMPUTED_VALUE"""),5.1541829E7)</f>
        <v>51541829</v>
      </c>
    </row>
    <row r="69">
      <c r="A69" s="2">
        <f>IFERROR(__xludf.DUMMYFUNCTION("""COMPUTED_VALUE"""),45391.66666666667)</f>
        <v>45391.66667</v>
      </c>
      <c r="B69" s="1">
        <f>IFERROR(__xludf.DUMMYFUNCTION("""COMPUTED_VALUE"""),2721.38)</f>
        <v>2721.38</v>
      </c>
      <c r="D69" s="2">
        <f>IFERROR(__xludf.DUMMYFUNCTION("""COMPUTED_VALUE"""),45391.66666666667)</f>
        <v>45391.66667</v>
      </c>
      <c r="E69" s="1">
        <f>IFERROR(__xludf.DUMMYFUNCTION("""COMPUTED_VALUE"""),2748.33)</f>
        <v>2748.33</v>
      </c>
      <c r="G69" s="2">
        <f>IFERROR(__xludf.DUMMYFUNCTION("""COMPUTED_VALUE"""),45391.66666666667)</f>
        <v>45391.66667</v>
      </c>
      <c r="H69" s="1">
        <f>IFERROR(__xludf.DUMMYFUNCTION("""COMPUTED_VALUE"""),2712.36)</f>
        <v>2712.36</v>
      </c>
      <c r="J69" s="2">
        <f>IFERROR(__xludf.DUMMYFUNCTION("""COMPUTED_VALUE"""),45391.66666666667)</f>
        <v>45391.66667</v>
      </c>
      <c r="K69" s="1">
        <f>IFERROR(__xludf.DUMMYFUNCTION("""COMPUTED_VALUE"""),2747.57)</f>
        <v>2747.57</v>
      </c>
      <c r="M69" s="2">
        <f>IFERROR(__xludf.DUMMYFUNCTION("""COMPUTED_VALUE"""),45391.66666666667)</f>
        <v>45391.66667</v>
      </c>
      <c r="N69" s="1">
        <f>IFERROR(__xludf.DUMMYFUNCTION("""COMPUTED_VALUE"""),4.6040265E7)</f>
        <v>46040265</v>
      </c>
    </row>
    <row r="70">
      <c r="A70" s="2">
        <f>IFERROR(__xludf.DUMMYFUNCTION("""COMPUTED_VALUE"""),45392.66666666667)</f>
        <v>45392.66667</v>
      </c>
      <c r="B70" s="1">
        <f>IFERROR(__xludf.DUMMYFUNCTION("""COMPUTED_VALUE"""),2737.05)</f>
        <v>2737.05</v>
      </c>
      <c r="D70" s="2">
        <f>IFERROR(__xludf.DUMMYFUNCTION("""COMPUTED_VALUE"""),45392.66666666667)</f>
        <v>45392.66667</v>
      </c>
      <c r="E70" s="1">
        <f>IFERROR(__xludf.DUMMYFUNCTION("""COMPUTED_VALUE"""),2737.05)</f>
        <v>2737.05</v>
      </c>
      <c r="G70" s="2">
        <f>IFERROR(__xludf.DUMMYFUNCTION("""COMPUTED_VALUE"""),45392.66666666667)</f>
        <v>45392.66667</v>
      </c>
      <c r="H70" s="1">
        <f>IFERROR(__xludf.DUMMYFUNCTION("""COMPUTED_VALUE"""),2700.02)</f>
        <v>2700.02</v>
      </c>
      <c r="J70" s="2">
        <f>IFERROR(__xludf.DUMMYFUNCTION("""COMPUTED_VALUE"""),45392.66666666667)</f>
        <v>45392.66667</v>
      </c>
      <c r="K70" s="1">
        <f>IFERROR(__xludf.DUMMYFUNCTION("""COMPUTED_VALUE"""),2715.75)</f>
        <v>2715.75</v>
      </c>
      <c r="M70" s="2">
        <f>IFERROR(__xludf.DUMMYFUNCTION("""COMPUTED_VALUE"""),45392.66666666667)</f>
        <v>45392.66667</v>
      </c>
      <c r="N70" s="1">
        <f>IFERROR(__xludf.DUMMYFUNCTION("""COMPUTED_VALUE"""),4.3119058E7)</f>
        <v>43119058</v>
      </c>
    </row>
    <row r="71">
      <c r="A71" s="2">
        <f>IFERROR(__xludf.DUMMYFUNCTION("""COMPUTED_VALUE"""),45393.66666666667)</f>
        <v>45393.66667</v>
      </c>
      <c r="B71" s="1">
        <f>IFERROR(__xludf.DUMMYFUNCTION("""COMPUTED_VALUE"""),2719.73)</f>
        <v>2719.73</v>
      </c>
      <c r="D71" s="2">
        <f>IFERROR(__xludf.DUMMYFUNCTION("""COMPUTED_VALUE"""),45393.66666666667)</f>
        <v>45393.66667</v>
      </c>
      <c r="E71" s="1">
        <f>IFERROR(__xludf.DUMMYFUNCTION("""COMPUTED_VALUE"""),2735.09)</f>
        <v>2735.09</v>
      </c>
      <c r="G71" s="2">
        <f>IFERROR(__xludf.DUMMYFUNCTION("""COMPUTED_VALUE"""),45393.66666666667)</f>
        <v>45393.66667</v>
      </c>
      <c r="H71" s="1">
        <f>IFERROR(__xludf.DUMMYFUNCTION("""COMPUTED_VALUE"""),2704.56)</f>
        <v>2704.56</v>
      </c>
      <c r="J71" s="2">
        <f>IFERROR(__xludf.DUMMYFUNCTION("""COMPUTED_VALUE"""),45393.66666666667)</f>
        <v>45393.66667</v>
      </c>
      <c r="K71" s="1">
        <f>IFERROR(__xludf.DUMMYFUNCTION("""COMPUTED_VALUE"""),2718.15)</f>
        <v>2718.15</v>
      </c>
      <c r="M71" s="2">
        <f>IFERROR(__xludf.DUMMYFUNCTION("""COMPUTED_VALUE"""),45393.66666666667)</f>
        <v>45393.66667</v>
      </c>
      <c r="N71" s="1">
        <f>IFERROR(__xludf.DUMMYFUNCTION("""COMPUTED_VALUE"""),4.2297988E7)</f>
        <v>42297988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IFERROR(__xludf.DUMMYFUNCTION("""COMPUTED_VALUE"""),2710.7)</f>
        <v>2710.7</v>
      </c>
      <c r="D72" s="2">
        <f>IFERROR(__xludf.DUMMYFUNCTION("""COMPUTED_VALUE"""),45394.66666666667)</f>
        <v>45394.66667</v>
      </c>
      <c r="E72" s="1">
        <f>IFERROR(__xludf.DUMMYFUNCTION("""COMPUTED_VALUE"""),2710.7)</f>
        <v>2710.7</v>
      </c>
      <c r="G72" s="2">
        <f>IFERROR(__xludf.DUMMYFUNCTION("""COMPUTED_VALUE"""),45394.66666666667)</f>
        <v>45394.66667</v>
      </c>
      <c r="H72" s="1">
        <f>IFERROR(__xludf.DUMMYFUNCTION("""COMPUTED_VALUE"""),2653.27)</f>
        <v>2653.27</v>
      </c>
      <c r="J72" s="2">
        <f>IFERROR(__xludf.DUMMYFUNCTION("""COMPUTED_VALUE"""),45394.66666666667)</f>
        <v>45394.66667</v>
      </c>
      <c r="K72" s="1">
        <f>IFERROR(__xludf.DUMMYFUNCTION("""COMPUTED_VALUE"""),2667.65)</f>
        <v>2667.65</v>
      </c>
      <c r="M72" s="2">
        <f>IFERROR(__xludf.DUMMYFUNCTION("""COMPUTED_VALUE"""),45394.66666666667)</f>
        <v>45394.66667</v>
      </c>
      <c r="N72" s="1">
        <f>IFERROR(__xludf.DUMMYFUNCTION("""COMPUTED_VALUE"""),4.4003308E7)</f>
        <v>44003308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IFERROR(__xludf.DUMMYFUNCTION("""COMPUTED_VALUE"""),2687.03)</f>
        <v>2687.03</v>
      </c>
      <c r="D73" s="2">
        <f>IFERROR(__xludf.DUMMYFUNCTION("""COMPUTED_VALUE"""),45397.66666666667)</f>
        <v>45397.66667</v>
      </c>
      <c r="E73" s="1">
        <f>IFERROR(__xludf.DUMMYFUNCTION("""COMPUTED_VALUE"""),2700.3)</f>
        <v>2700.3</v>
      </c>
      <c r="G73" s="2">
        <f>IFERROR(__xludf.DUMMYFUNCTION("""COMPUTED_VALUE"""),45397.66666666667)</f>
        <v>45397.66667</v>
      </c>
      <c r="H73" s="1">
        <f>IFERROR(__xludf.DUMMYFUNCTION("""COMPUTED_VALUE"""),2642.82)</f>
        <v>2642.82</v>
      </c>
      <c r="J73" s="2">
        <f>IFERROR(__xludf.DUMMYFUNCTION("""COMPUTED_VALUE"""),45397.66666666667)</f>
        <v>45397.66667</v>
      </c>
      <c r="K73" s="1">
        <f>IFERROR(__xludf.DUMMYFUNCTION("""COMPUTED_VALUE"""),2646.95)</f>
        <v>2646.95</v>
      </c>
      <c r="M73" s="2">
        <f>IFERROR(__xludf.DUMMYFUNCTION("""COMPUTED_VALUE"""),45397.66666666667)</f>
        <v>45397.66667</v>
      </c>
      <c r="N73" s="1">
        <f>IFERROR(__xludf.DUMMYFUNCTION("""COMPUTED_VALUE"""),4.6632705E7)</f>
        <v>46632705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IFERROR(__xludf.DUMMYFUNCTION("""COMPUTED_VALUE"""),2647.01)</f>
        <v>2647.01</v>
      </c>
      <c r="D74" s="2">
        <f>IFERROR(__xludf.DUMMYFUNCTION("""COMPUTED_VALUE"""),45398.66666666667)</f>
        <v>45398.66667</v>
      </c>
      <c r="E74" s="1">
        <f>IFERROR(__xludf.DUMMYFUNCTION("""COMPUTED_VALUE"""),2666.58)</f>
        <v>2666.58</v>
      </c>
      <c r="G74" s="2">
        <f>IFERROR(__xludf.DUMMYFUNCTION("""COMPUTED_VALUE"""),45398.66666666667)</f>
        <v>45398.66667</v>
      </c>
      <c r="H74" s="1">
        <f>IFERROR(__xludf.DUMMYFUNCTION("""COMPUTED_VALUE"""),2622.6)</f>
        <v>2622.6</v>
      </c>
      <c r="J74" s="2">
        <f>IFERROR(__xludf.DUMMYFUNCTION("""COMPUTED_VALUE"""),45398.66666666667)</f>
        <v>45398.66667</v>
      </c>
      <c r="K74" s="1">
        <f>IFERROR(__xludf.DUMMYFUNCTION("""COMPUTED_VALUE"""),2643.28)</f>
        <v>2643.28</v>
      </c>
      <c r="M74" s="2">
        <f>IFERROR(__xludf.DUMMYFUNCTION("""COMPUTED_VALUE"""),45398.66666666667)</f>
        <v>45398.66667</v>
      </c>
      <c r="N74" s="1">
        <f>IFERROR(__xludf.DUMMYFUNCTION("""COMPUTED_VALUE"""),5.0794389E7)</f>
        <v>50794389</v>
      </c>
    </row>
    <row r="75">
      <c r="A75" s="2">
        <f>IFERROR(__xludf.DUMMYFUNCTION("""COMPUTED_VALUE"""),45399.66666666667)</f>
        <v>45399.66667</v>
      </c>
      <c r="B75" s="1">
        <f>IFERROR(__xludf.DUMMYFUNCTION("""COMPUTED_VALUE"""),2643.93)</f>
        <v>2643.93</v>
      </c>
      <c r="D75" s="2">
        <f>IFERROR(__xludf.DUMMYFUNCTION("""COMPUTED_VALUE"""),45399.66666666667)</f>
        <v>45399.66667</v>
      </c>
      <c r="E75" s="1">
        <f>IFERROR(__xludf.DUMMYFUNCTION("""COMPUTED_VALUE"""),2643.93)</f>
        <v>2643.93</v>
      </c>
      <c r="G75" s="2">
        <f>IFERROR(__xludf.DUMMYFUNCTION("""COMPUTED_VALUE"""),45399.66666666667)</f>
        <v>45399.66667</v>
      </c>
      <c r="H75" s="1">
        <f>IFERROR(__xludf.DUMMYFUNCTION("""COMPUTED_VALUE"""),2598.95)</f>
        <v>2598.95</v>
      </c>
      <c r="J75" s="2">
        <f>IFERROR(__xludf.DUMMYFUNCTION("""COMPUTED_VALUE"""),45399.66666666667)</f>
        <v>45399.66667</v>
      </c>
      <c r="K75" s="1">
        <f>IFERROR(__xludf.DUMMYFUNCTION("""COMPUTED_VALUE"""),2609.17)</f>
        <v>2609.17</v>
      </c>
      <c r="M75" s="2">
        <f>IFERROR(__xludf.DUMMYFUNCTION("""COMPUTED_VALUE"""),45399.66666666667)</f>
        <v>45399.66667</v>
      </c>
      <c r="N75" s="1">
        <f>IFERROR(__xludf.DUMMYFUNCTION("""COMPUTED_VALUE"""),5.7160112E7)</f>
        <v>57160112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IFERROR(__xludf.DUMMYFUNCTION("""COMPUTED_VALUE"""),2609.56)</f>
        <v>2609.56</v>
      </c>
      <c r="D76" s="2">
        <f>IFERROR(__xludf.DUMMYFUNCTION("""COMPUTED_VALUE"""),45400.66666666667)</f>
        <v>45400.66667</v>
      </c>
      <c r="E76" s="1">
        <f>IFERROR(__xludf.DUMMYFUNCTION("""COMPUTED_VALUE"""),2616.18)</f>
        <v>2616.18</v>
      </c>
      <c r="G76" s="2">
        <f>IFERROR(__xludf.DUMMYFUNCTION("""COMPUTED_VALUE"""),45400.66666666667)</f>
        <v>45400.66667</v>
      </c>
      <c r="H76" s="1">
        <f>IFERROR(__xludf.DUMMYFUNCTION("""COMPUTED_VALUE"""),2586.74)</f>
        <v>2586.74</v>
      </c>
      <c r="J76" s="2">
        <f>IFERROR(__xludf.DUMMYFUNCTION("""COMPUTED_VALUE"""),45400.66666666667)</f>
        <v>45400.66667</v>
      </c>
      <c r="K76" s="1">
        <f>IFERROR(__xludf.DUMMYFUNCTION("""COMPUTED_VALUE"""),2595.23)</f>
        <v>2595.23</v>
      </c>
      <c r="M76" s="2">
        <f>IFERROR(__xludf.DUMMYFUNCTION("""COMPUTED_VALUE"""),45400.66666666667)</f>
        <v>45400.66667</v>
      </c>
      <c r="N76" s="1">
        <f>IFERROR(__xludf.DUMMYFUNCTION("""COMPUTED_VALUE"""),4.9394105E7)</f>
        <v>49394105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IFERROR(__xludf.DUMMYFUNCTION("""COMPUTED_VALUE"""),2614.36)</f>
        <v>2614.36</v>
      </c>
      <c r="D77" s="2">
        <f>IFERROR(__xludf.DUMMYFUNCTION("""COMPUTED_VALUE"""),45401.66666666667)</f>
        <v>45401.66667</v>
      </c>
      <c r="E77" s="1">
        <f>IFERROR(__xludf.DUMMYFUNCTION("""COMPUTED_VALUE"""),2622.15)</f>
        <v>2622.15</v>
      </c>
      <c r="G77" s="2">
        <f>IFERROR(__xludf.DUMMYFUNCTION("""COMPUTED_VALUE"""),45401.66666666667)</f>
        <v>45401.66667</v>
      </c>
      <c r="H77" s="1">
        <f>IFERROR(__xludf.DUMMYFUNCTION("""COMPUTED_VALUE"""),2582.28)</f>
        <v>2582.28</v>
      </c>
      <c r="J77" s="2">
        <f>IFERROR(__xludf.DUMMYFUNCTION("""COMPUTED_VALUE"""),45401.66666666667)</f>
        <v>45401.66667</v>
      </c>
      <c r="K77" s="1">
        <f>IFERROR(__xludf.DUMMYFUNCTION("""COMPUTED_VALUE"""),2592.22)</f>
        <v>2592.22</v>
      </c>
      <c r="M77" s="2">
        <f>IFERROR(__xludf.DUMMYFUNCTION("""COMPUTED_VALUE"""),45401.66666666667)</f>
        <v>45401.66667</v>
      </c>
      <c r="N77" s="1">
        <f>IFERROR(__xludf.DUMMYFUNCTION("""COMPUTED_VALUE"""),5.949673E7)</f>
        <v>59496730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IFERROR(__xludf.DUMMYFUNCTION("""COMPUTED_VALUE"""),2595.32)</f>
        <v>2595.32</v>
      </c>
      <c r="D78" s="2">
        <f>IFERROR(__xludf.DUMMYFUNCTION("""COMPUTED_VALUE"""),45404.66666666667)</f>
        <v>45404.66667</v>
      </c>
      <c r="E78" s="1">
        <f>IFERROR(__xludf.DUMMYFUNCTION("""COMPUTED_VALUE"""),2621.67)</f>
        <v>2621.67</v>
      </c>
      <c r="G78" s="2">
        <f>IFERROR(__xludf.DUMMYFUNCTION("""COMPUTED_VALUE"""),45404.66666666667)</f>
        <v>45404.66667</v>
      </c>
      <c r="H78" s="1">
        <f>IFERROR(__xludf.DUMMYFUNCTION("""COMPUTED_VALUE"""),2586.41)</f>
        <v>2586.41</v>
      </c>
      <c r="J78" s="2">
        <f>IFERROR(__xludf.DUMMYFUNCTION("""COMPUTED_VALUE"""),45404.66666666667)</f>
        <v>45404.66667</v>
      </c>
      <c r="K78" s="1">
        <f>IFERROR(__xludf.DUMMYFUNCTION("""COMPUTED_VALUE"""),2606.96)</f>
        <v>2606.96</v>
      </c>
      <c r="M78" s="2">
        <f>IFERROR(__xludf.DUMMYFUNCTION("""COMPUTED_VALUE"""),45404.66666666667)</f>
        <v>45404.66667</v>
      </c>
      <c r="N78" s="1">
        <f>IFERROR(__xludf.DUMMYFUNCTION("""COMPUTED_VALUE"""),4.5652605E7)</f>
        <v>45652605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IFERROR(__xludf.DUMMYFUNCTION("""COMPUTED_VALUE"""),2613.07)</f>
        <v>2613.07</v>
      </c>
      <c r="D79" s="2">
        <f>IFERROR(__xludf.DUMMYFUNCTION("""COMPUTED_VALUE"""),45405.66666666667)</f>
        <v>45405.66667</v>
      </c>
      <c r="E79" s="1">
        <f>IFERROR(__xludf.DUMMYFUNCTION("""COMPUTED_VALUE"""),2649.83)</f>
        <v>2649.83</v>
      </c>
      <c r="G79" s="2">
        <f>IFERROR(__xludf.DUMMYFUNCTION("""COMPUTED_VALUE"""),45405.66666666667)</f>
        <v>45405.66667</v>
      </c>
      <c r="H79" s="1">
        <f>IFERROR(__xludf.DUMMYFUNCTION("""COMPUTED_VALUE"""),2610.51)</f>
        <v>2610.51</v>
      </c>
      <c r="J79" s="2">
        <f>IFERROR(__xludf.DUMMYFUNCTION("""COMPUTED_VALUE"""),45405.66666666667)</f>
        <v>45405.66667</v>
      </c>
      <c r="K79" s="1">
        <f>IFERROR(__xludf.DUMMYFUNCTION("""COMPUTED_VALUE"""),2643.64)</f>
        <v>2643.64</v>
      </c>
      <c r="M79" s="2">
        <f>IFERROR(__xludf.DUMMYFUNCTION("""COMPUTED_VALUE"""),45405.66666666667)</f>
        <v>45405.66667</v>
      </c>
      <c r="N79" s="1">
        <f>IFERROR(__xludf.DUMMYFUNCTION("""COMPUTED_VALUE"""),4.4764499E7)</f>
        <v>44764499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IFERROR(__xludf.DUMMYFUNCTION("""COMPUTED_VALUE"""),2650.7)</f>
        <v>2650.7</v>
      </c>
      <c r="D80" s="2">
        <f>IFERROR(__xludf.DUMMYFUNCTION("""COMPUTED_VALUE"""),45406.66666666667)</f>
        <v>45406.66667</v>
      </c>
      <c r="E80" s="1">
        <f>IFERROR(__xludf.DUMMYFUNCTION("""COMPUTED_VALUE"""),2669.24)</f>
        <v>2669.24</v>
      </c>
      <c r="G80" s="2">
        <f>IFERROR(__xludf.DUMMYFUNCTION("""COMPUTED_VALUE"""),45406.66666666667)</f>
        <v>45406.66667</v>
      </c>
      <c r="H80" s="1">
        <f>IFERROR(__xludf.DUMMYFUNCTION("""COMPUTED_VALUE"""),2649.66)</f>
        <v>2649.66</v>
      </c>
      <c r="J80" s="2">
        <f>IFERROR(__xludf.DUMMYFUNCTION("""COMPUTED_VALUE"""),45406.66666666667)</f>
        <v>45406.66667</v>
      </c>
      <c r="K80" s="1">
        <f>IFERROR(__xludf.DUMMYFUNCTION("""COMPUTED_VALUE"""),2655.54)</f>
        <v>2655.54</v>
      </c>
      <c r="M80" s="2">
        <f>IFERROR(__xludf.DUMMYFUNCTION("""COMPUTED_VALUE"""),45406.66666666667)</f>
        <v>45406.66667</v>
      </c>
      <c r="N80" s="1">
        <f>IFERROR(__xludf.DUMMYFUNCTION("""COMPUTED_VALUE"""),5.2115164E7)</f>
        <v>52115164</v>
      </c>
    </row>
    <row r="81">
      <c r="A81" s="2">
        <f>IFERROR(__xludf.DUMMYFUNCTION("""COMPUTED_VALUE"""),45407.66666666667)</f>
        <v>45407.66667</v>
      </c>
      <c r="B81" s="1">
        <f>IFERROR(__xludf.DUMMYFUNCTION("""COMPUTED_VALUE"""),2652.44)</f>
        <v>2652.44</v>
      </c>
      <c r="D81" s="2">
        <f>IFERROR(__xludf.DUMMYFUNCTION("""COMPUTED_VALUE"""),45407.66666666667)</f>
        <v>45407.66667</v>
      </c>
      <c r="E81" s="1">
        <f>IFERROR(__xludf.DUMMYFUNCTION("""COMPUTED_VALUE"""),2652.44)</f>
        <v>2652.44</v>
      </c>
      <c r="G81" s="2">
        <f>IFERROR(__xludf.DUMMYFUNCTION("""COMPUTED_VALUE"""),45407.66666666667)</f>
        <v>45407.66667</v>
      </c>
      <c r="H81" s="1">
        <f>IFERROR(__xludf.DUMMYFUNCTION("""COMPUTED_VALUE"""),2618.57)</f>
        <v>2618.57</v>
      </c>
      <c r="J81" s="2">
        <f>IFERROR(__xludf.DUMMYFUNCTION("""COMPUTED_VALUE"""),45407.66666666667)</f>
        <v>45407.66667</v>
      </c>
      <c r="K81" s="1">
        <f>IFERROR(__xludf.DUMMYFUNCTION("""COMPUTED_VALUE"""),2641.74)</f>
        <v>2641.74</v>
      </c>
      <c r="M81" s="2">
        <f>IFERROR(__xludf.DUMMYFUNCTION("""COMPUTED_VALUE"""),45407.66666666667)</f>
        <v>45407.66667</v>
      </c>
      <c r="N81" s="1">
        <f>IFERROR(__xludf.DUMMYFUNCTION("""COMPUTED_VALUE"""),4.6569002E7)</f>
        <v>46569002</v>
      </c>
    </row>
    <row r="82">
      <c r="A82" s="2">
        <f>IFERROR(__xludf.DUMMYFUNCTION("""COMPUTED_VALUE"""),45408.66666666667)</f>
        <v>45408.66667</v>
      </c>
      <c r="B82" s="1">
        <f>IFERROR(__xludf.DUMMYFUNCTION("""COMPUTED_VALUE"""),2634.08)</f>
        <v>2634.08</v>
      </c>
      <c r="D82" s="2">
        <f>IFERROR(__xludf.DUMMYFUNCTION("""COMPUTED_VALUE"""),45408.66666666667)</f>
        <v>45408.66667</v>
      </c>
      <c r="E82" s="1">
        <f>IFERROR(__xludf.DUMMYFUNCTION("""COMPUTED_VALUE"""),2657.39)</f>
        <v>2657.39</v>
      </c>
      <c r="G82" s="2">
        <f>IFERROR(__xludf.DUMMYFUNCTION("""COMPUTED_VALUE"""),45408.66666666667)</f>
        <v>45408.66667</v>
      </c>
      <c r="H82" s="1">
        <f>IFERROR(__xludf.DUMMYFUNCTION("""COMPUTED_VALUE"""),2629.55)</f>
        <v>2629.55</v>
      </c>
      <c r="J82" s="2">
        <f>IFERROR(__xludf.DUMMYFUNCTION("""COMPUTED_VALUE"""),45408.66666666667)</f>
        <v>45408.66667</v>
      </c>
      <c r="K82" s="1">
        <f>IFERROR(__xludf.DUMMYFUNCTION("""COMPUTED_VALUE"""),2648.45)</f>
        <v>2648.45</v>
      </c>
      <c r="M82" s="2">
        <f>IFERROR(__xludf.DUMMYFUNCTION("""COMPUTED_VALUE"""),45408.66666666667)</f>
        <v>45408.66667</v>
      </c>
      <c r="N82" s="1">
        <f>IFERROR(__xludf.DUMMYFUNCTION("""COMPUTED_VALUE"""),5.1937202E7)</f>
        <v>51937202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IFERROR(__xludf.DUMMYFUNCTION("""COMPUTED_VALUE"""),2650.14)</f>
        <v>2650.14</v>
      </c>
      <c r="D83" s="2">
        <f>IFERROR(__xludf.DUMMYFUNCTION("""COMPUTED_VALUE"""),45411.66666666667)</f>
        <v>45411.66667</v>
      </c>
      <c r="E83" s="1">
        <f>IFERROR(__xludf.DUMMYFUNCTION("""COMPUTED_VALUE"""),2665.76)</f>
        <v>2665.76</v>
      </c>
      <c r="G83" s="2">
        <f>IFERROR(__xludf.DUMMYFUNCTION("""COMPUTED_VALUE"""),45411.66666666667)</f>
        <v>45411.66667</v>
      </c>
      <c r="H83" s="1">
        <f>IFERROR(__xludf.DUMMYFUNCTION("""COMPUTED_VALUE"""),2643.66)</f>
        <v>2643.66</v>
      </c>
      <c r="J83" s="2">
        <f>IFERROR(__xludf.DUMMYFUNCTION("""COMPUTED_VALUE"""),45411.66666666667)</f>
        <v>45411.66667</v>
      </c>
      <c r="K83" s="1">
        <f>IFERROR(__xludf.DUMMYFUNCTION("""COMPUTED_VALUE"""),2660.04)</f>
        <v>2660.04</v>
      </c>
      <c r="M83" s="2">
        <f>IFERROR(__xludf.DUMMYFUNCTION("""COMPUTED_VALUE"""),45411.66666666667)</f>
        <v>45411.66667</v>
      </c>
      <c r="N83" s="1">
        <f>IFERROR(__xludf.DUMMYFUNCTION("""COMPUTED_VALUE"""),5.0009599E7)</f>
        <v>50009599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IFERROR(__xludf.DUMMYFUNCTION("""COMPUTED_VALUE"""),2644.29)</f>
        <v>2644.29</v>
      </c>
      <c r="D84" s="2">
        <f>IFERROR(__xludf.DUMMYFUNCTION("""COMPUTED_VALUE"""),45412.66666666667)</f>
        <v>45412.66667</v>
      </c>
      <c r="E84" s="1">
        <f>IFERROR(__xludf.DUMMYFUNCTION("""COMPUTED_VALUE"""),2648.99)</f>
        <v>2648.99</v>
      </c>
      <c r="G84" s="2">
        <f>IFERROR(__xludf.DUMMYFUNCTION("""COMPUTED_VALUE"""),45412.66666666667)</f>
        <v>45412.66667</v>
      </c>
      <c r="H84" s="1">
        <f>IFERROR(__xludf.DUMMYFUNCTION("""COMPUTED_VALUE"""),2625.25)</f>
        <v>2625.25</v>
      </c>
      <c r="J84" s="2">
        <f>IFERROR(__xludf.DUMMYFUNCTION("""COMPUTED_VALUE"""),45412.66666666667)</f>
        <v>45412.66667</v>
      </c>
      <c r="K84" s="1">
        <f>IFERROR(__xludf.DUMMYFUNCTION("""COMPUTED_VALUE"""),2625.69)</f>
        <v>2625.69</v>
      </c>
      <c r="M84" s="2">
        <f>IFERROR(__xludf.DUMMYFUNCTION("""COMPUTED_VALUE"""),45412.66666666667)</f>
        <v>45412.66667</v>
      </c>
      <c r="N84" s="1">
        <f>IFERROR(__xludf.DUMMYFUNCTION("""COMPUTED_VALUE"""),6.4788002E7)</f>
        <v>64788002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IFERROR(__xludf.DUMMYFUNCTION("""COMPUTED_VALUE"""),2616.43)</f>
        <v>2616.43</v>
      </c>
      <c r="D85" s="2">
        <f>IFERROR(__xludf.DUMMYFUNCTION("""COMPUTED_VALUE"""),45413.66666666667)</f>
        <v>45413.66667</v>
      </c>
      <c r="E85" s="1">
        <f>IFERROR(__xludf.DUMMYFUNCTION("""COMPUTED_VALUE"""),2655.93)</f>
        <v>2655.93</v>
      </c>
      <c r="G85" s="2">
        <f>IFERROR(__xludf.DUMMYFUNCTION("""COMPUTED_VALUE"""),45413.66666666667)</f>
        <v>45413.66667</v>
      </c>
      <c r="H85" s="1">
        <f>IFERROR(__xludf.DUMMYFUNCTION("""COMPUTED_VALUE"""),2601.01)</f>
        <v>2601.01</v>
      </c>
      <c r="J85" s="2">
        <f>IFERROR(__xludf.DUMMYFUNCTION("""COMPUTED_VALUE"""),45413.66666666667)</f>
        <v>45413.66667</v>
      </c>
      <c r="K85" s="1">
        <f>IFERROR(__xludf.DUMMYFUNCTION("""COMPUTED_VALUE"""),2620.41)</f>
        <v>2620.41</v>
      </c>
      <c r="M85" s="2">
        <f>IFERROR(__xludf.DUMMYFUNCTION("""COMPUTED_VALUE"""),45413.66666666667)</f>
        <v>45413.66667</v>
      </c>
      <c r="N85" s="1">
        <f>IFERROR(__xludf.DUMMYFUNCTION("""COMPUTED_VALUE"""),5.2209985E7)</f>
        <v>52209985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IFERROR(__xludf.DUMMYFUNCTION("""COMPUTED_VALUE"""),2623.0)</f>
        <v>2623</v>
      </c>
      <c r="D86" s="2">
        <f>IFERROR(__xludf.DUMMYFUNCTION("""COMPUTED_VALUE"""),45414.66666666667)</f>
        <v>45414.66667</v>
      </c>
      <c r="E86" s="1">
        <f>IFERROR(__xludf.DUMMYFUNCTION("""COMPUTED_VALUE"""),2640.14)</f>
        <v>2640.14</v>
      </c>
      <c r="G86" s="2">
        <f>IFERROR(__xludf.DUMMYFUNCTION("""COMPUTED_VALUE"""),45414.66666666667)</f>
        <v>45414.66667</v>
      </c>
      <c r="H86" s="1">
        <f>IFERROR(__xludf.DUMMYFUNCTION("""COMPUTED_VALUE"""),2596.95)</f>
        <v>2596.95</v>
      </c>
      <c r="J86" s="2">
        <f>IFERROR(__xludf.DUMMYFUNCTION("""COMPUTED_VALUE"""),45414.66666666667)</f>
        <v>45414.66667</v>
      </c>
      <c r="K86" s="1">
        <f>IFERROR(__xludf.DUMMYFUNCTION("""COMPUTED_VALUE"""),2626.41)</f>
        <v>2626.41</v>
      </c>
      <c r="M86" s="2">
        <f>IFERROR(__xludf.DUMMYFUNCTION("""COMPUTED_VALUE"""),45414.66666666667)</f>
        <v>45414.66667</v>
      </c>
      <c r="N86" s="1">
        <f>IFERROR(__xludf.DUMMYFUNCTION("""COMPUTED_VALUE"""),6.3598475E7)</f>
        <v>63598475</v>
      </c>
    </row>
    <row r="87">
      <c r="A87" s="2">
        <f>IFERROR(__xludf.DUMMYFUNCTION("""COMPUTED_VALUE"""),45415.66666666667)</f>
        <v>45415.66667</v>
      </c>
      <c r="B87" s="1">
        <f>IFERROR(__xludf.DUMMYFUNCTION("""COMPUTED_VALUE"""),2636.15)</f>
        <v>2636.15</v>
      </c>
      <c r="D87" s="2">
        <f>IFERROR(__xludf.DUMMYFUNCTION("""COMPUTED_VALUE"""),45415.66666666667)</f>
        <v>45415.66667</v>
      </c>
      <c r="E87" s="1">
        <f>IFERROR(__xludf.DUMMYFUNCTION("""COMPUTED_VALUE"""),2656.58)</f>
        <v>2656.58</v>
      </c>
      <c r="G87" s="2">
        <f>IFERROR(__xludf.DUMMYFUNCTION("""COMPUTED_VALUE"""),45415.66666666667)</f>
        <v>45415.66667</v>
      </c>
      <c r="H87" s="1">
        <f>IFERROR(__xludf.DUMMYFUNCTION("""COMPUTED_VALUE"""),2631.91)</f>
        <v>2631.91</v>
      </c>
      <c r="J87" s="2">
        <f>IFERROR(__xludf.DUMMYFUNCTION("""COMPUTED_VALUE"""),45415.66666666667)</f>
        <v>45415.66667</v>
      </c>
      <c r="K87" s="1">
        <f>IFERROR(__xludf.DUMMYFUNCTION("""COMPUTED_VALUE"""),2640.11)</f>
        <v>2640.11</v>
      </c>
      <c r="M87" s="2">
        <f>IFERROR(__xludf.DUMMYFUNCTION("""COMPUTED_VALUE"""),45415.66666666667)</f>
        <v>45415.66667</v>
      </c>
      <c r="N87" s="1">
        <f>IFERROR(__xludf.DUMMYFUNCTION("""COMPUTED_VALUE"""),5.035759E7)</f>
        <v>50357590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IFERROR(__xludf.DUMMYFUNCTION("""COMPUTED_VALUE"""),2643.57)</f>
        <v>2643.57</v>
      </c>
      <c r="D88" s="2">
        <f>IFERROR(__xludf.DUMMYFUNCTION("""COMPUTED_VALUE"""),45418.66666666667)</f>
        <v>45418.66667</v>
      </c>
      <c r="E88" s="1">
        <f>IFERROR(__xludf.DUMMYFUNCTION("""COMPUTED_VALUE"""),2651.4)</f>
        <v>2651.4</v>
      </c>
      <c r="G88" s="2">
        <f>IFERROR(__xludf.DUMMYFUNCTION("""COMPUTED_VALUE"""),45418.66666666667)</f>
        <v>45418.66667</v>
      </c>
      <c r="H88" s="1">
        <f>IFERROR(__xludf.DUMMYFUNCTION("""COMPUTED_VALUE"""),2629.12)</f>
        <v>2629.12</v>
      </c>
      <c r="J88" s="2">
        <f>IFERROR(__xludf.DUMMYFUNCTION("""COMPUTED_VALUE"""),45418.66666666667)</f>
        <v>45418.66667</v>
      </c>
      <c r="K88" s="1">
        <f>IFERROR(__xludf.DUMMYFUNCTION("""COMPUTED_VALUE"""),2637.47)</f>
        <v>2637.47</v>
      </c>
      <c r="M88" s="2">
        <f>IFERROR(__xludf.DUMMYFUNCTION("""COMPUTED_VALUE"""),45418.66666666667)</f>
        <v>45418.66667</v>
      </c>
      <c r="N88" s="1">
        <f>IFERROR(__xludf.DUMMYFUNCTION("""COMPUTED_VALUE"""),5.0349407E7)</f>
        <v>50349407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IFERROR(__xludf.DUMMYFUNCTION("""COMPUTED_VALUE"""),2641.27)</f>
        <v>2641.27</v>
      </c>
      <c r="D89" s="2">
        <f>IFERROR(__xludf.DUMMYFUNCTION("""COMPUTED_VALUE"""),45419.66666666667)</f>
        <v>45419.66667</v>
      </c>
      <c r="E89" s="1">
        <f>IFERROR(__xludf.DUMMYFUNCTION("""COMPUTED_VALUE"""),2664.69)</f>
        <v>2664.69</v>
      </c>
      <c r="G89" s="2">
        <f>IFERROR(__xludf.DUMMYFUNCTION("""COMPUTED_VALUE"""),45419.66666666667)</f>
        <v>45419.66667</v>
      </c>
      <c r="H89" s="1">
        <f>IFERROR(__xludf.DUMMYFUNCTION("""COMPUTED_VALUE"""),2641.27)</f>
        <v>2641.27</v>
      </c>
      <c r="J89" s="2">
        <f>IFERROR(__xludf.DUMMYFUNCTION("""COMPUTED_VALUE"""),45419.66666666667)</f>
        <v>45419.66667</v>
      </c>
      <c r="K89" s="1">
        <f>IFERROR(__xludf.DUMMYFUNCTION("""COMPUTED_VALUE"""),2660.87)</f>
        <v>2660.87</v>
      </c>
      <c r="M89" s="2">
        <f>IFERROR(__xludf.DUMMYFUNCTION("""COMPUTED_VALUE"""),45419.66666666667)</f>
        <v>45419.66667</v>
      </c>
      <c r="N89" s="1">
        <f>IFERROR(__xludf.DUMMYFUNCTION("""COMPUTED_VALUE"""),5.1252945E7)</f>
        <v>51252945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IFERROR(__xludf.DUMMYFUNCTION("""COMPUTED_VALUE"""),2657.12)</f>
        <v>2657.12</v>
      </c>
      <c r="D90" s="2">
        <f>IFERROR(__xludf.DUMMYFUNCTION("""COMPUTED_VALUE"""),45420.66666666667)</f>
        <v>45420.66667</v>
      </c>
      <c r="E90" s="1">
        <f>IFERROR(__xludf.DUMMYFUNCTION("""COMPUTED_VALUE"""),2657.12)</f>
        <v>2657.12</v>
      </c>
      <c r="G90" s="2">
        <f>IFERROR(__xludf.DUMMYFUNCTION("""COMPUTED_VALUE"""),45420.66666666667)</f>
        <v>45420.66667</v>
      </c>
      <c r="H90" s="1">
        <f>IFERROR(__xludf.DUMMYFUNCTION("""COMPUTED_VALUE"""),2623.19)</f>
        <v>2623.19</v>
      </c>
      <c r="J90" s="2">
        <f>IFERROR(__xludf.DUMMYFUNCTION("""COMPUTED_VALUE"""),45420.66666666667)</f>
        <v>45420.66667</v>
      </c>
      <c r="K90" s="1">
        <f>IFERROR(__xludf.DUMMYFUNCTION("""COMPUTED_VALUE"""),2626.43)</f>
        <v>2626.43</v>
      </c>
      <c r="M90" s="2">
        <f>IFERROR(__xludf.DUMMYFUNCTION("""COMPUTED_VALUE"""),45420.66666666667)</f>
        <v>45420.66667</v>
      </c>
      <c r="N90" s="1">
        <f>IFERROR(__xludf.DUMMYFUNCTION("""COMPUTED_VALUE"""),5.8661045E7)</f>
        <v>58661045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IFERROR(__xludf.DUMMYFUNCTION("""COMPUTED_VALUE"""),2632.03)</f>
        <v>2632.03</v>
      </c>
      <c r="D91" s="2">
        <f>IFERROR(__xludf.DUMMYFUNCTION("""COMPUTED_VALUE"""),45421.66666666667)</f>
        <v>45421.66667</v>
      </c>
      <c r="E91" s="1">
        <f>IFERROR(__xludf.DUMMYFUNCTION("""COMPUTED_VALUE"""),2659.83)</f>
        <v>2659.83</v>
      </c>
      <c r="G91" s="2">
        <f>IFERROR(__xludf.DUMMYFUNCTION("""COMPUTED_VALUE"""),45421.66666666667)</f>
        <v>45421.66667</v>
      </c>
      <c r="H91" s="1">
        <f>IFERROR(__xludf.DUMMYFUNCTION("""COMPUTED_VALUE"""),2632.03)</f>
        <v>2632.03</v>
      </c>
      <c r="J91" s="2">
        <f>IFERROR(__xludf.DUMMYFUNCTION("""COMPUTED_VALUE"""),45421.66666666667)</f>
        <v>45421.66667</v>
      </c>
      <c r="K91" s="1">
        <f>IFERROR(__xludf.DUMMYFUNCTION("""COMPUTED_VALUE"""),2659.19)</f>
        <v>2659.19</v>
      </c>
      <c r="M91" s="2">
        <f>IFERROR(__xludf.DUMMYFUNCTION("""COMPUTED_VALUE"""),45421.66666666667)</f>
        <v>45421.66667</v>
      </c>
      <c r="N91" s="1">
        <f>IFERROR(__xludf.DUMMYFUNCTION("""COMPUTED_VALUE"""),5.3421846E7)</f>
        <v>53421846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IFERROR(__xludf.DUMMYFUNCTION("""COMPUTED_VALUE"""),2661.65)</f>
        <v>2661.65</v>
      </c>
      <c r="D92" s="2">
        <f>IFERROR(__xludf.DUMMYFUNCTION("""COMPUTED_VALUE"""),45422.66666666667)</f>
        <v>45422.66667</v>
      </c>
      <c r="E92" s="1">
        <f>IFERROR(__xludf.DUMMYFUNCTION("""COMPUTED_VALUE"""),2669.4)</f>
        <v>2669.4</v>
      </c>
      <c r="G92" s="2">
        <f>IFERROR(__xludf.DUMMYFUNCTION("""COMPUTED_VALUE"""),45422.66666666667)</f>
        <v>45422.66667</v>
      </c>
      <c r="H92" s="1">
        <f>IFERROR(__xludf.DUMMYFUNCTION("""COMPUTED_VALUE"""),2650.12)</f>
        <v>2650.12</v>
      </c>
      <c r="J92" s="2">
        <f>IFERROR(__xludf.DUMMYFUNCTION("""COMPUTED_VALUE"""),45422.66666666667)</f>
        <v>45422.66667</v>
      </c>
      <c r="K92" s="1">
        <f>IFERROR(__xludf.DUMMYFUNCTION("""COMPUTED_VALUE"""),2656.84)</f>
        <v>2656.84</v>
      </c>
      <c r="M92" s="2">
        <f>IFERROR(__xludf.DUMMYFUNCTION("""COMPUTED_VALUE"""),45422.66666666667)</f>
        <v>45422.66667</v>
      </c>
      <c r="N92" s="1">
        <f>IFERROR(__xludf.DUMMYFUNCTION("""COMPUTED_VALUE"""),4.7455588E7)</f>
        <v>47455588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IFERROR(__xludf.DUMMYFUNCTION("""COMPUTED_VALUE"""),2662.24)</f>
        <v>2662.24</v>
      </c>
      <c r="D93" s="2">
        <f>IFERROR(__xludf.DUMMYFUNCTION("""COMPUTED_VALUE"""),45425.66666666667)</f>
        <v>45425.66667</v>
      </c>
      <c r="E93" s="1">
        <f>IFERROR(__xludf.DUMMYFUNCTION("""COMPUTED_VALUE"""),2664.56)</f>
        <v>2664.56</v>
      </c>
      <c r="G93" s="2">
        <f>IFERROR(__xludf.DUMMYFUNCTION("""COMPUTED_VALUE"""),45425.66666666667)</f>
        <v>45425.66667</v>
      </c>
      <c r="H93" s="1">
        <f>IFERROR(__xludf.DUMMYFUNCTION("""COMPUTED_VALUE"""),2635.22)</f>
        <v>2635.22</v>
      </c>
      <c r="J93" s="2">
        <f>IFERROR(__xludf.DUMMYFUNCTION("""COMPUTED_VALUE"""),45425.66666666667)</f>
        <v>45425.66667</v>
      </c>
      <c r="K93" s="1">
        <f>IFERROR(__xludf.DUMMYFUNCTION("""COMPUTED_VALUE"""),2636.74)</f>
        <v>2636.74</v>
      </c>
      <c r="M93" s="2">
        <f>IFERROR(__xludf.DUMMYFUNCTION("""COMPUTED_VALUE"""),45425.66666666667)</f>
        <v>45425.66667</v>
      </c>
      <c r="N93" s="1">
        <f>IFERROR(__xludf.DUMMYFUNCTION("""COMPUTED_VALUE"""),4.8182928E7)</f>
        <v>48182928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IFERROR(__xludf.DUMMYFUNCTION("""COMPUTED_VALUE"""),2638.26)</f>
        <v>2638.26</v>
      </c>
      <c r="D94" s="2">
        <f>IFERROR(__xludf.DUMMYFUNCTION("""COMPUTED_VALUE"""),45426.66666666667)</f>
        <v>45426.66667</v>
      </c>
      <c r="E94" s="1">
        <f>IFERROR(__xludf.DUMMYFUNCTION("""COMPUTED_VALUE"""),2655.9)</f>
        <v>2655.9</v>
      </c>
      <c r="G94" s="2">
        <f>IFERROR(__xludf.DUMMYFUNCTION("""COMPUTED_VALUE"""),45426.66666666667)</f>
        <v>45426.66667</v>
      </c>
      <c r="H94" s="1">
        <f>IFERROR(__xludf.DUMMYFUNCTION("""COMPUTED_VALUE"""),2630.68)</f>
        <v>2630.68</v>
      </c>
      <c r="J94" s="2">
        <f>IFERROR(__xludf.DUMMYFUNCTION("""COMPUTED_VALUE"""),45426.66666666667)</f>
        <v>45426.66667</v>
      </c>
      <c r="K94" s="1">
        <f>IFERROR(__xludf.DUMMYFUNCTION("""COMPUTED_VALUE"""),2650.23)</f>
        <v>2650.23</v>
      </c>
      <c r="M94" s="2">
        <f>IFERROR(__xludf.DUMMYFUNCTION("""COMPUTED_VALUE"""),45426.66666666667)</f>
        <v>45426.66667</v>
      </c>
      <c r="N94" s="1">
        <f>IFERROR(__xludf.DUMMYFUNCTION("""COMPUTED_VALUE"""),5.0191912E7)</f>
        <v>50191912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IFERROR(__xludf.DUMMYFUNCTION("""COMPUTED_VALUE"""),2658.66)</f>
        <v>2658.66</v>
      </c>
      <c r="D95" s="2">
        <f>IFERROR(__xludf.DUMMYFUNCTION("""COMPUTED_VALUE"""),45427.66666666667)</f>
        <v>45427.66667</v>
      </c>
      <c r="E95" s="1">
        <f>IFERROR(__xludf.DUMMYFUNCTION("""COMPUTED_VALUE"""),2702.15)</f>
        <v>2702.15</v>
      </c>
      <c r="G95" s="2">
        <f>IFERROR(__xludf.DUMMYFUNCTION("""COMPUTED_VALUE"""),45427.66666666667)</f>
        <v>45427.66667</v>
      </c>
      <c r="H95" s="1">
        <f>IFERROR(__xludf.DUMMYFUNCTION("""COMPUTED_VALUE"""),2658.66)</f>
        <v>2658.66</v>
      </c>
      <c r="J95" s="2">
        <f>IFERROR(__xludf.DUMMYFUNCTION("""COMPUTED_VALUE"""),45427.66666666667)</f>
        <v>45427.66667</v>
      </c>
      <c r="K95" s="1">
        <f>IFERROR(__xludf.DUMMYFUNCTION("""COMPUTED_VALUE"""),2699.38)</f>
        <v>2699.38</v>
      </c>
      <c r="M95" s="2">
        <f>IFERROR(__xludf.DUMMYFUNCTION("""COMPUTED_VALUE"""),45427.66666666667)</f>
        <v>45427.66667</v>
      </c>
      <c r="N95" s="1">
        <f>IFERROR(__xludf.DUMMYFUNCTION("""COMPUTED_VALUE"""),4.9040719E7)</f>
        <v>49040719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IFERROR(__xludf.DUMMYFUNCTION("""COMPUTED_VALUE"""),2697.52)</f>
        <v>2697.52</v>
      </c>
      <c r="D96" s="2">
        <f>IFERROR(__xludf.DUMMYFUNCTION("""COMPUTED_VALUE"""),45428.66666666667)</f>
        <v>45428.66667</v>
      </c>
      <c r="E96" s="1">
        <f>IFERROR(__xludf.DUMMYFUNCTION("""COMPUTED_VALUE"""),2708.47)</f>
        <v>2708.47</v>
      </c>
      <c r="G96" s="2">
        <f>IFERROR(__xludf.DUMMYFUNCTION("""COMPUTED_VALUE"""),45428.66666666667)</f>
        <v>45428.66667</v>
      </c>
      <c r="H96" s="1">
        <f>IFERROR(__xludf.DUMMYFUNCTION("""COMPUTED_VALUE"""),2693.03)</f>
        <v>2693.03</v>
      </c>
      <c r="J96" s="2">
        <f>IFERROR(__xludf.DUMMYFUNCTION("""COMPUTED_VALUE"""),45428.66666666667)</f>
        <v>45428.66667</v>
      </c>
      <c r="K96" s="1">
        <f>IFERROR(__xludf.DUMMYFUNCTION("""COMPUTED_VALUE"""),2701.9)</f>
        <v>2701.9</v>
      </c>
      <c r="M96" s="2">
        <f>IFERROR(__xludf.DUMMYFUNCTION("""COMPUTED_VALUE"""),45428.66666666667)</f>
        <v>45428.66667</v>
      </c>
      <c r="N96" s="1">
        <f>IFERROR(__xludf.DUMMYFUNCTION("""COMPUTED_VALUE"""),5.0279194E7)</f>
        <v>50279194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IFERROR(__xludf.DUMMYFUNCTION("""COMPUTED_VALUE"""),2703.02)</f>
        <v>2703.02</v>
      </c>
      <c r="D97" s="2">
        <f>IFERROR(__xludf.DUMMYFUNCTION("""COMPUTED_VALUE"""),45429.66666666667)</f>
        <v>45429.66667</v>
      </c>
      <c r="E97" s="1">
        <f>IFERROR(__xludf.DUMMYFUNCTION("""COMPUTED_VALUE"""),2703.02)</f>
        <v>2703.02</v>
      </c>
      <c r="G97" s="2">
        <f>IFERROR(__xludf.DUMMYFUNCTION("""COMPUTED_VALUE"""),45429.66666666667)</f>
        <v>45429.66667</v>
      </c>
      <c r="H97" s="1">
        <f>IFERROR(__xludf.DUMMYFUNCTION("""COMPUTED_VALUE"""),2686.24)</f>
        <v>2686.24</v>
      </c>
      <c r="J97" s="2">
        <f>IFERROR(__xludf.DUMMYFUNCTION("""COMPUTED_VALUE"""),45429.66666666667)</f>
        <v>45429.66667</v>
      </c>
      <c r="K97" s="1">
        <f>IFERROR(__xludf.DUMMYFUNCTION("""COMPUTED_VALUE"""),2701.12)</f>
        <v>2701.12</v>
      </c>
      <c r="M97" s="2">
        <f>IFERROR(__xludf.DUMMYFUNCTION("""COMPUTED_VALUE"""),45429.66666666667)</f>
        <v>45429.66667</v>
      </c>
      <c r="N97" s="1">
        <f>IFERROR(__xludf.DUMMYFUNCTION("""COMPUTED_VALUE"""),4.820831E7)</f>
        <v>48208310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IFERROR(__xludf.DUMMYFUNCTION("""COMPUTED_VALUE"""),2703.36)</f>
        <v>2703.36</v>
      </c>
      <c r="D98" s="2">
        <f>IFERROR(__xludf.DUMMYFUNCTION("""COMPUTED_VALUE"""),45432.66666666667)</f>
        <v>45432.66667</v>
      </c>
      <c r="E98" s="1">
        <f>IFERROR(__xludf.DUMMYFUNCTION("""COMPUTED_VALUE"""),2703.36)</f>
        <v>2703.36</v>
      </c>
      <c r="G98" s="2">
        <f>IFERROR(__xludf.DUMMYFUNCTION("""COMPUTED_VALUE"""),45432.66666666667)</f>
        <v>45432.66667</v>
      </c>
      <c r="H98" s="1">
        <f>IFERROR(__xludf.DUMMYFUNCTION("""COMPUTED_VALUE"""),2685.54)</f>
        <v>2685.54</v>
      </c>
      <c r="J98" s="2">
        <f>IFERROR(__xludf.DUMMYFUNCTION("""COMPUTED_VALUE"""),45432.66666666667)</f>
        <v>45432.66667</v>
      </c>
      <c r="K98" s="1">
        <f>IFERROR(__xludf.DUMMYFUNCTION("""COMPUTED_VALUE"""),2689.21)</f>
        <v>2689.21</v>
      </c>
      <c r="M98" s="2">
        <f>IFERROR(__xludf.DUMMYFUNCTION("""COMPUTED_VALUE"""),45432.66666666667)</f>
        <v>45432.66667</v>
      </c>
      <c r="N98" s="1">
        <f>IFERROR(__xludf.DUMMYFUNCTION("""COMPUTED_VALUE"""),4.4164888E7)</f>
        <v>44164888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IFERROR(__xludf.DUMMYFUNCTION("""COMPUTED_VALUE"""),2689.27)</f>
        <v>2689.27</v>
      </c>
      <c r="D99" s="2">
        <f>IFERROR(__xludf.DUMMYFUNCTION("""COMPUTED_VALUE"""),45433.66666666667)</f>
        <v>45433.66667</v>
      </c>
      <c r="E99" s="1">
        <f>IFERROR(__xludf.DUMMYFUNCTION("""COMPUTED_VALUE"""),2697.07)</f>
        <v>2697.07</v>
      </c>
      <c r="G99" s="2">
        <f>IFERROR(__xludf.DUMMYFUNCTION("""COMPUTED_VALUE"""),45433.66666666667)</f>
        <v>45433.66667</v>
      </c>
      <c r="H99" s="1">
        <f>IFERROR(__xludf.DUMMYFUNCTION("""COMPUTED_VALUE"""),2681.22)</f>
        <v>2681.22</v>
      </c>
      <c r="J99" s="2">
        <f>IFERROR(__xludf.DUMMYFUNCTION("""COMPUTED_VALUE"""),45433.66666666667)</f>
        <v>45433.66667</v>
      </c>
      <c r="K99" s="1">
        <f>IFERROR(__xludf.DUMMYFUNCTION("""COMPUTED_VALUE"""),2688.1)</f>
        <v>2688.1</v>
      </c>
      <c r="M99" s="2">
        <f>IFERROR(__xludf.DUMMYFUNCTION("""COMPUTED_VALUE"""),45433.66666666667)</f>
        <v>45433.66667</v>
      </c>
      <c r="N99" s="1">
        <f>IFERROR(__xludf.DUMMYFUNCTION("""COMPUTED_VALUE"""),4.4163396E7)</f>
        <v>44163396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IFERROR(__xludf.DUMMYFUNCTION("""COMPUTED_VALUE"""),2689.44)</f>
        <v>2689.44</v>
      </c>
      <c r="D100" s="2">
        <f>IFERROR(__xludf.DUMMYFUNCTION("""COMPUTED_VALUE"""),45434.66666666667)</f>
        <v>45434.66667</v>
      </c>
      <c r="E100" s="1">
        <f>IFERROR(__xludf.DUMMYFUNCTION("""COMPUTED_VALUE"""),2709.9)</f>
        <v>2709.9</v>
      </c>
      <c r="G100" s="2">
        <f>IFERROR(__xludf.DUMMYFUNCTION("""COMPUTED_VALUE"""),45434.66666666667)</f>
        <v>45434.66667</v>
      </c>
      <c r="H100" s="1">
        <f>IFERROR(__xludf.DUMMYFUNCTION("""COMPUTED_VALUE"""),2689.34)</f>
        <v>2689.34</v>
      </c>
      <c r="J100" s="2">
        <f>IFERROR(__xludf.DUMMYFUNCTION("""COMPUTED_VALUE"""),45434.66666666667)</f>
        <v>45434.66667</v>
      </c>
      <c r="K100" s="1">
        <f>IFERROR(__xludf.DUMMYFUNCTION("""COMPUTED_VALUE"""),2699.62)</f>
        <v>2699.62</v>
      </c>
      <c r="M100" s="2">
        <f>IFERROR(__xludf.DUMMYFUNCTION("""COMPUTED_VALUE"""),45434.66666666667)</f>
        <v>45434.66667</v>
      </c>
      <c r="N100" s="1">
        <f>IFERROR(__xludf.DUMMYFUNCTION("""COMPUTED_VALUE"""),4.9059972E7)</f>
        <v>49059972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IFERROR(__xludf.DUMMYFUNCTION("""COMPUTED_VALUE"""),2693.77)</f>
        <v>2693.77</v>
      </c>
      <c r="D101" s="2">
        <f>IFERROR(__xludf.DUMMYFUNCTION("""COMPUTED_VALUE"""),45435.66666666667)</f>
        <v>45435.66667</v>
      </c>
      <c r="E101" s="1">
        <f>IFERROR(__xludf.DUMMYFUNCTION("""COMPUTED_VALUE"""),2693.77)</f>
        <v>2693.77</v>
      </c>
      <c r="G101" s="2">
        <f>IFERROR(__xludf.DUMMYFUNCTION("""COMPUTED_VALUE"""),45435.66666666667)</f>
        <v>45435.66667</v>
      </c>
      <c r="H101" s="1">
        <f>IFERROR(__xludf.DUMMYFUNCTION("""COMPUTED_VALUE"""),2645.38)</f>
        <v>2645.38</v>
      </c>
      <c r="J101" s="2">
        <f>IFERROR(__xludf.DUMMYFUNCTION("""COMPUTED_VALUE"""),45435.66666666667)</f>
        <v>45435.66667</v>
      </c>
      <c r="K101" s="1">
        <f>IFERROR(__xludf.DUMMYFUNCTION("""COMPUTED_VALUE"""),2647.97)</f>
        <v>2647.97</v>
      </c>
      <c r="M101" s="2">
        <f>IFERROR(__xludf.DUMMYFUNCTION("""COMPUTED_VALUE"""),45435.66666666667)</f>
        <v>45435.66667</v>
      </c>
      <c r="N101" s="1">
        <f>IFERROR(__xludf.DUMMYFUNCTION("""COMPUTED_VALUE"""),5.4083487E7)</f>
        <v>54083487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IFERROR(__xludf.DUMMYFUNCTION("""COMPUTED_VALUE"""),2649.94)</f>
        <v>2649.94</v>
      </c>
      <c r="D102" s="2">
        <f>IFERROR(__xludf.DUMMYFUNCTION("""COMPUTED_VALUE"""),45436.66666666667)</f>
        <v>45436.66667</v>
      </c>
      <c r="E102" s="1">
        <f>IFERROR(__xludf.DUMMYFUNCTION("""COMPUTED_VALUE"""),2677.76)</f>
        <v>2677.76</v>
      </c>
      <c r="G102" s="2">
        <f>IFERROR(__xludf.DUMMYFUNCTION("""COMPUTED_VALUE"""),45436.66666666667)</f>
        <v>45436.66667</v>
      </c>
      <c r="H102" s="1">
        <f>IFERROR(__xludf.DUMMYFUNCTION("""COMPUTED_VALUE"""),2649.94)</f>
        <v>2649.94</v>
      </c>
      <c r="J102" s="2">
        <f>IFERROR(__xludf.DUMMYFUNCTION("""COMPUTED_VALUE"""),45436.66666666667)</f>
        <v>45436.66667</v>
      </c>
      <c r="K102" s="1">
        <f>IFERROR(__xludf.DUMMYFUNCTION("""COMPUTED_VALUE"""),2670.43)</f>
        <v>2670.43</v>
      </c>
      <c r="M102" s="2">
        <f>IFERROR(__xludf.DUMMYFUNCTION("""COMPUTED_VALUE"""),45436.66666666667)</f>
        <v>45436.66667</v>
      </c>
      <c r="N102" s="1">
        <f>IFERROR(__xludf.DUMMYFUNCTION("""COMPUTED_VALUE"""),4.4813179E7)</f>
        <v>44813179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IFERROR(__xludf.DUMMYFUNCTION("""COMPUTED_VALUE"""),2666.61)</f>
        <v>2666.61</v>
      </c>
      <c r="D103" s="2">
        <f>IFERROR(__xludf.DUMMYFUNCTION("""COMPUTED_VALUE"""),45440.66666666667)</f>
        <v>45440.66667</v>
      </c>
      <c r="E103" s="1">
        <f>IFERROR(__xludf.DUMMYFUNCTION("""COMPUTED_VALUE"""),2668.02)</f>
        <v>2668.02</v>
      </c>
      <c r="G103" s="2">
        <f>IFERROR(__xludf.DUMMYFUNCTION("""COMPUTED_VALUE"""),45440.66666666667)</f>
        <v>45440.66667</v>
      </c>
      <c r="H103" s="1">
        <f>IFERROR(__xludf.DUMMYFUNCTION("""COMPUTED_VALUE"""),2640.82)</f>
        <v>2640.82</v>
      </c>
      <c r="J103" s="2">
        <f>IFERROR(__xludf.DUMMYFUNCTION("""COMPUTED_VALUE"""),45440.66666666667)</f>
        <v>45440.66667</v>
      </c>
      <c r="K103" s="1">
        <f>IFERROR(__xludf.DUMMYFUNCTION("""COMPUTED_VALUE"""),2648.13)</f>
        <v>2648.13</v>
      </c>
      <c r="M103" s="2">
        <f>IFERROR(__xludf.DUMMYFUNCTION("""COMPUTED_VALUE"""),45440.66666666667)</f>
        <v>45440.66667</v>
      </c>
      <c r="N103" s="1">
        <f>IFERROR(__xludf.DUMMYFUNCTION("""COMPUTED_VALUE"""),4.5642045E7)</f>
        <v>45642045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IFERROR(__xludf.DUMMYFUNCTION("""COMPUTED_VALUE"""),2643.57)</f>
        <v>2643.57</v>
      </c>
      <c r="D104" s="2">
        <f>IFERROR(__xludf.DUMMYFUNCTION("""COMPUTED_VALUE"""),45441.66666666667)</f>
        <v>45441.66667</v>
      </c>
      <c r="E104" s="1">
        <f>IFERROR(__xludf.DUMMYFUNCTION("""COMPUTED_VALUE"""),2649.04)</f>
        <v>2649.04</v>
      </c>
      <c r="G104" s="2">
        <f>IFERROR(__xludf.DUMMYFUNCTION("""COMPUTED_VALUE"""),45441.66666666667)</f>
        <v>45441.66667</v>
      </c>
      <c r="H104" s="1">
        <f>IFERROR(__xludf.DUMMYFUNCTION("""COMPUTED_VALUE"""),2625.78)</f>
        <v>2625.78</v>
      </c>
      <c r="J104" s="2">
        <f>IFERROR(__xludf.DUMMYFUNCTION("""COMPUTED_VALUE"""),45441.66666666667)</f>
        <v>45441.66667</v>
      </c>
      <c r="K104" s="1">
        <f>IFERROR(__xludf.DUMMYFUNCTION("""COMPUTED_VALUE"""),2633.47)</f>
        <v>2633.47</v>
      </c>
      <c r="M104" s="2">
        <f>IFERROR(__xludf.DUMMYFUNCTION("""COMPUTED_VALUE"""),45441.66666666667)</f>
        <v>45441.66667</v>
      </c>
      <c r="N104" s="1">
        <f>IFERROR(__xludf.DUMMYFUNCTION("""COMPUTED_VALUE"""),5.214626E7)</f>
        <v>52146260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IFERROR(__xludf.DUMMYFUNCTION("""COMPUTED_VALUE"""),2637.02)</f>
        <v>2637.02</v>
      </c>
      <c r="D105" s="2">
        <f>IFERROR(__xludf.DUMMYFUNCTION("""COMPUTED_VALUE"""),45442.66666666667)</f>
        <v>45442.66667</v>
      </c>
      <c r="E105" s="1">
        <f>IFERROR(__xludf.DUMMYFUNCTION("""COMPUTED_VALUE"""),2657.2)</f>
        <v>2657.2</v>
      </c>
      <c r="G105" s="2">
        <f>IFERROR(__xludf.DUMMYFUNCTION("""COMPUTED_VALUE"""),45442.66666666667)</f>
        <v>45442.66667</v>
      </c>
      <c r="H105" s="1">
        <f>IFERROR(__xludf.DUMMYFUNCTION("""COMPUTED_VALUE"""),2628.59)</f>
        <v>2628.59</v>
      </c>
      <c r="J105" s="2">
        <f>IFERROR(__xludf.DUMMYFUNCTION("""COMPUTED_VALUE"""),45442.66666666667)</f>
        <v>45442.66667</v>
      </c>
      <c r="K105" s="1">
        <f>IFERROR(__xludf.DUMMYFUNCTION("""COMPUTED_VALUE"""),2635.42)</f>
        <v>2635.42</v>
      </c>
      <c r="M105" s="2">
        <f>IFERROR(__xludf.DUMMYFUNCTION("""COMPUTED_VALUE"""),45442.66666666667)</f>
        <v>45442.66667</v>
      </c>
      <c r="N105" s="1">
        <f>IFERROR(__xludf.DUMMYFUNCTION("""COMPUTED_VALUE"""),5.8787492E7)</f>
        <v>58787492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IFERROR(__xludf.DUMMYFUNCTION("""COMPUTED_VALUE"""),2636.85)</f>
        <v>2636.85</v>
      </c>
      <c r="D106" s="2">
        <f>IFERROR(__xludf.DUMMYFUNCTION("""COMPUTED_VALUE"""),45443.66666666667)</f>
        <v>45443.66667</v>
      </c>
      <c r="E106" s="1">
        <f>IFERROR(__xludf.DUMMYFUNCTION("""COMPUTED_VALUE"""),2652.02)</f>
        <v>2652.02</v>
      </c>
      <c r="G106" s="2">
        <f>IFERROR(__xludf.DUMMYFUNCTION("""COMPUTED_VALUE"""),45443.66666666667)</f>
        <v>45443.66667</v>
      </c>
      <c r="H106" s="1">
        <f>IFERROR(__xludf.DUMMYFUNCTION("""COMPUTED_VALUE"""),2621.51)</f>
        <v>2621.51</v>
      </c>
      <c r="J106" s="2">
        <f>IFERROR(__xludf.DUMMYFUNCTION("""COMPUTED_VALUE"""),45443.66666666667)</f>
        <v>45443.66667</v>
      </c>
      <c r="K106" s="1">
        <f>IFERROR(__xludf.DUMMYFUNCTION("""COMPUTED_VALUE"""),2644.5)</f>
        <v>2644.5</v>
      </c>
      <c r="M106" s="2">
        <f>IFERROR(__xludf.DUMMYFUNCTION("""COMPUTED_VALUE"""),45443.66666666667)</f>
        <v>45443.66667</v>
      </c>
      <c r="N106" s="1">
        <f>IFERROR(__xludf.DUMMYFUNCTION("""COMPUTED_VALUE"""),8.3590096E7)</f>
        <v>83590096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IFERROR(__xludf.DUMMYFUNCTION("""COMPUTED_VALUE"""),2642.51)</f>
        <v>2642.51</v>
      </c>
      <c r="D107" s="2">
        <f>IFERROR(__xludf.DUMMYFUNCTION("""COMPUTED_VALUE"""),45446.66666666667)</f>
        <v>45446.66667</v>
      </c>
      <c r="E107" s="1">
        <f>IFERROR(__xludf.DUMMYFUNCTION("""COMPUTED_VALUE"""),2664.62)</f>
        <v>2664.62</v>
      </c>
      <c r="G107" s="2">
        <f>IFERROR(__xludf.DUMMYFUNCTION("""COMPUTED_VALUE"""),45446.66666666667)</f>
        <v>45446.66667</v>
      </c>
      <c r="H107" s="1">
        <f>IFERROR(__xludf.DUMMYFUNCTION("""COMPUTED_VALUE"""),2636.81)</f>
        <v>2636.81</v>
      </c>
      <c r="J107" s="2">
        <f>IFERROR(__xludf.DUMMYFUNCTION("""COMPUTED_VALUE"""),45446.66666666667)</f>
        <v>45446.66667</v>
      </c>
      <c r="K107" s="1">
        <f>IFERROR(__xludf.DUMMYFUNCTION("""COMPUTED_VALUE"""),2653.19)</f>
        <v>2653.19</v>
      </c>
      <c r="M107" s="2">
        <f>IFERROR(__xludf.DUMMYFUNCTION("""COMPUTED_VALUE"""),45446.66666666667)</f>
        <v>45446.66667</v>
      </c>
      <c r="N107" s="1">
        <f>IFERROR(__xludf.DUMMYFUNCTION("""COMPUTED_VALUE"""),4.9605598E7)</f>
        <v>49605598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IFERROR(__xludf.DUMMYFUNCTION("""COMPUTED_VALUE"""),2653.32)</f>
        <v>2653.32</v>
      </c>
      <c r="D108" s="2">
        <f>IFERROR(__xludf.DUMMYFUNCTION("""COMPUTED_VALUE"""),45447.66666666667)</f>
        <v>45447.66667</v>
      </c>
      <c r="E108" s="1">
        <f>IFERROR(__xludf.DUMMYFUNCTION("""COMPUTED_VALUE"""),2670.32)</f>
        <v>2670.32</v>
      </c>
      <c r="G108" s="2">
        <f>IFERROR(__xludf.DUMMYFUNCTION("""COMPUTED_VALUE"""),45447.66666666667)</f>
        <v>45447.66667</v>
      </c>
      <c r="H108" s="1">
        <f>IFERROR(__xludf.DUMMYFUNCTION("""COMPUTED_VALUE"""),2641.19)</f>
        <v>2641.19</v>
      </c>
      <c r="J108" s="2">
        <f>IFERROR(__xludf.DUMMYFUNCTION("""COMPUTED_VALUE"""),45447.66666666667)</f>
        <v>45447.66667</v>
      </c>
      <c r="K108" s="1">
        <f>IFERROR(__xludf.DUMMYFUNCTION("""COMPUTED_VALUE"""),2666.39)</f>
        <v>2666.39</v>
      </c>
      <c r="M108" s="2">
        <f>IFERROR(__xludf.DUMMYFUNCTION("""COMPUTED_VALUE"""),45447.66666666667)</f>
        <v>45447.66667</v>
      </c>
      <c r="N108" s="1">
        <f>IFERROR(__xludf.DUMMYFUNCTION("""COMPUTED_VALUE"""),4.4856707E7)</f>
        <v>44856707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IFERROR(__xludf.DUMMYFUNCTION("""COMPUTED_VALUE"""),2666.99)</f>
        <v>2666.99</v>
      </c>
      <c r="D109" s="2">
        <f>IFERROR(__xludf.DUMMYFUNCTION("""COMPUTED_VALUE"""),45448.66666666667)</f>
        <v>45448.66667</v>
      </c>
      <c r="E109" s="1">
        <f>IFERROR(__xludf.DUMMYFUNCTION("""COMPUTED_VALUE"""),2678.57)</f>
        <v>2678.57</v>
      </c>
      <c r="G109" s="2">
        <f>IFERROR(__xludf.DUMMYFUNCTION("""COMPUTED_VALUE"""),45448.66666666667)</f>
        <v>45448.66667</v>
      </c>
      <c r="H109" s="1">
        <f>IFERROR(__xludf.DUMMYFUNCTION("""COMPUTED_VALUE"""),2655.55)</f>
        <v>2655.55</v>
      </c>
      <c r="J109" s="2">
        <f>IFERROR(__xludf.DUMMYFUNCTION("""COMPUTED_VALUE"""),45448.66666666667)</f>
        <v>45448.66667</v>
      </c>
      <c r="K109" s="1">
        <f>IFERROR(__xludf.DUMMYFUNCTION("""COMPUTED_VALUE"""),2675.99)</f>
        <v>2675.99</v>
      </c>
      <c r="M109" s="2">
        <f>IFERROR(__xludf.DUMMYFUNCTION("""COMPUTED_VALUE"""),45448.66666666667)</f>
        <v>45448.66667</v>
      </c>
      <c r="N109" s="1">
        <f>IFERROR(__xludf.DUMMYFUNCTION("""COMPUTED_VALUE"""),4.6548389E7)</f>
        <v>46548389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IFERROR(__xludf.DUMMYFUNCTION("""COMPUTED_VALUE"""),2673.61)</f>
        <v>2673.61</v>
      </c>
      <c r="D110" s="2">
        <f>IFERROR(__xludf.DUMMYFUNCTION("""COMPUTED_VALUE"""),45449.66666666667)</f>
        <v>45449.66667</v>
      </c>
      <c r="E110" s="1">
        <f>IFERROR(__xludf.DUMMYFUNCTION("""COMPUTED_VALUE"""),2690.7)</f>
        <v>2690.7</v>
      </c>
      <c r="G110" s="2">
        <f>IFERROR(__xludf.DUMMYFUNCTION("""COMPUTED_VALUE"""),45449.66666666667)</f>
        <v>45449.66667</v>
      </c>
      <c r="H110" s="1">
        <f>IFERROR(__xludf.DUMMYFUNCTION("""COMPUTED_VALUE"""),2652.53)</f>
        <v>2652.53</v>
      </c>
      <c r="J110" s="2">
        <f>IFERROR(__xludf.DUMMYFUNCTION("""COMPUTED_VALUE"""),45449.66666666667)</f>
        <v>45449.66667</v>
      </c>
      <c r="K110" s="1">
        <f>IFERROR(__xludf.DUMMYFUNCTION("""COMPUTED_VALUE"""),2688.19)</f>
        <v>2688.19</v>
      </c>
      <c r="M110" s="2">
        <f>IFERROR(__xludf.DUMMYFUNCTION("""COMPUTED_VALUE"""),45449.66666666667)</f>
        <v>45449.66667</v>
      </c>
      <c r="N110" s="1">
        <f>IFERROR(__xludf.DUMMYFUNCTION("""COMPUTED_VALUE"""),5.0967444E7)</f>
        <v>50967444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IFERROR(__xludf.DUMMYFUNCTION("""COMPUTED_VALUE"""),2684.31)</f>
        <v>2684.31</v>
      </c>
      <c r="D111" s="2">
        <f>IFERROR(__xludf.DUMMYFUNCTION("""COMPUTED_VALUE"""),45450.66666666667)</f>
        <v>45450.66667</v>
      </c>
      <c r="E111" s="1">
        <f>IFERROR(__xludf.DUMMYFUNCTION("""COMPUTED_VALUE"""),2714.92)</f>
        <v>2714.92</v>
      </c>
      <c r="G111" s="2">
        <f>IFERROR(__xludf.DUMMYFUNCTION("""COMPUTED_VALUE"""),45450.66666666667)</f>
        <v>45450.66667</v>
      </c>
      <c r="H111" s="1">
        <f>IFERROR(__xludf.DUMMYFUNCTION("""COMPUTED_VALUE"""),2678.81)</f>
        <v>2678.81</v>
      </c>
      <c r="J111" s="2">
        <f>IFERROR(__xludf.DUMMYFUNCTION("""COMPUTED_VALUE"""),45450.66666666667)</f>
        <v>45450.66667</v>
      </c>
      <c r="K111" s="1">
        <f>IFERROR(__xludf.DUMMYFUNCTION("""COMPUTED_VALUE"""),2708.24)</f>
        <v>2708.24</v>
      </c>
      <c r="M111" s="2">
        <f>IFERROR(__xludf.DUMMYFUNCTION("""COMPUTED_VALUE"""),45450.66666666667)</f>
        <v>45450.66667</v>
      </c>
      <c r="N111" s="1">
        <f>IFERROR(__xludf.DUMMYFUNCTION("""COMPUTED_VALUE"""),4.9238944E7)</f>
        <v>49238944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IFERROR(__xludf.DUMMYFUNCTION("""COMPUTED_VALUE"""),2703.5)</f>
        <v>2703.5</v>
      </c>
      <c r="D112" s="2">
        <f>IFERROR(__xludf.DUMMYFUNCTION("""COMPUTED_VALUE"""),45453.66666666667)</f>
        <v>45453.66667</v>
      </c>
      <c r="E112" s="1">
        <f>IFERROR(__xludf.DUMMYFUNCTION("""COMPUTED_VALUE"""),2706.52)</f>
        <v>2706.52</v>
      </c>
      <c r="G112" s="2">
        <f>IFERROR(__xludf.DUMMYFUNCTION("""COMPUTED_VALUE"""),45453.66666666667)</f>
        <v>45453.66667</v>
      </c>
      <c r="H112" s="1">
        <f>IFERROR(__xludf.DUMMYFUNCTION("""COMPUTED_VALUE"""),2690.21)</f>
        <v>2690.21</v>
      </c>
      <c r="J112" s="2">
        <f>IFERROR(__xludf.DUMMYFUNCTION("""COMPUTED_VALUE"""),45453.66666666667)</f>
        <v>45453.66667</v>
      </c>
      <c r="K112" s="1">
        <f>IFERROR(__xludf.DUMMYFUNCTION("""COMPUTED_VALUE"""),2702.8)</f>
        <v>2702.8</v>
      </c>
      <c r="M112" s="2">
        <f>IFERROR(__xludf.DUMMYFUNCTION("""COMPUTED_VALUE"""),45453.66666666667)</f>
        <v>45453.66667</v>
      </c>
      <c r="N112" s="1">
        <f>IFERROR(__xludf.DUMMYFUNCTION("""COMPUTED_VALUE"""),4.433915E7)</f>
        <v>44339150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IFERROR(__xludf.DUMMYFUNCTION("""COMPUTED_VALUE"""),2701.29)</f>
        <v>2701.29</v>
      </c>
      <c r="D113" s="2">
        <f>IFERROR(__xludf.DUMMYFUNCTION("""COMPUTED_VALUE"""),45454.66666666667)</f>
        <v>45454.66667</v>
      </c>
      <c r="E113" s="1">
        <f>IFERROR(__xludf.DUMMYFUNCTION("""COMPUTED_VALUE"""),2701.29)</f>
        <v>2701.29</v>
      </c>
      <c r="G113" s="2">
        <f>IFERROR(__xludf.DUMMYFUNCTION("""COMPUTED_VALUE"""),45454.66666666667)</f>
        <v>45454.66667</v>
      </c>
      <c r="H113" s="1">
        <f>IFERROR(__xludf.DUMMYFUNCTION("""COMPUTED_VALUE"""),2674.41)</f>
        <v>2674.41</v>
      </c>
      <c r="J113" s="2">
        <f>IFERROR(__xludf.DUMMYFUNCTION("""COMPUTED_VALUE"""),45454.66666666667)</f>
        <v>45454.66667</v>
      </c>
      <c r="K113" s="1">
        <f>IFERROR(__xludf.DUMMYFUNCTION("""COMPUTED_VALUE"""),2683.08)</f>
        <v>2683.08</v>
      </c>
      <c r="M113" s="2">
        <f>IFERROR(__xludf.DUMMYFUNCTION("""COMPUTED_VALUE"""),45454.66666666667)</f>
        <v>45454.66667</v>
      </c>
      <c r="N113" s="1">
        <f>IFERROR(__xludf.DUMMYFUNCTION("""COMPUTED_VALUE"""),4.7704691E7)</f>
        <v>47704691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IFERROR(__xludf.DUMMYFUNCTION("""COMPUTED_VALUE"""),2689.56)</f>
        <v>2689.56</v>
      </c>
      <c r="D114" s="2">
        <f>IFERROR(__xludf.DUMMYFUNCTION("""COMPUTED_VALUE"""),45455.66666666667)</f>
        <v>45455.66667</v>
      </c>
      <c r="E114" s="1">
        <f>IFERROR(__xludf.DUMMYFUNCTION("""COMPUTED_VALUE"""),2708.65)</f>
        <v>2708.65</v>
      </c>
      <c r="G114" s="2">
        <f>IFERROR(__xludf.DUMMYFUNCTION("""COMPUTED_VALUE"""),45455.66666666667)</f>
        <v>45455.66667</v>
      </c>
      <c r="H114" s="1">
        <f>IFERROR(__xludf.DUMMYFUNCTION("""COMPUTED_VALUE"""),2686.17)</f>
        <v>2686.17</v>
      </c>
      <c r="J114" s="2">
        <f>IFERROR(__xludf.DUMMYFUNCTION("""COMPUTED_VALUE"""),45455.66666666667)</f>
        <v>45455.66667</v>
      </c>
      <c r="K114" s="1">
        <f>IFERROR(__xludf.DUMMYFUNCTION("""COMPUTED_VALUE"""),2693.73)</f>
        <v>2693.73</v>
      </c>
      <c r="M114" s="2">
        <f>IFERROR(__xludf.DUMMYFUNCTION("""COMPUTED_VALUE"""),45455.66666666667)</f>
        <v>45455.66667</v>
      </c>
      <c r="N114" s="1">
        <f>IFERROR(__xludf.DUMMYFUNCTION("""COMPUTED_VALUE"""),4.4353628E7)</f>
        <v>44353628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IFERROR(__xludf.DUMMYFUNCTION("""COMPUTED_VALUE"""),2687.87)</f>
        <v>2687.87</v>
      </c>
      <c r="D115" s="2">
        <f>IFERROR(__xludf.DUMMYFUNCTION("""COMPUTED_VALUE"""),45456.66666666667)</f>
        <v>45456.66667</v>
      </c>
      <c r="E115" s="1">
        <f>IFERROR(__xludf.DUMMYFUNCTION("""COMPUTED_VALUE"""),2687.87)</f>
        <v>2687.87</v>
      </c>
      <c r="G115" s="2">
        <f>IFERROR(__xludf.DUMMYFUNCTION("""COMPUTED_VALUE"""),45456.66666666667)</f>
        <v>45456.66667</v>
      </c>
      <c r="H115" s="1">
        <f>IFERROR(__xludf.DUMMYFUNCTION("""COMPUTED_VALUE"""),2655.91)</f>
        <v>2655.91</v>
      </c>
      <c r="J115" s="2">
        <f>IFERROR(__xludf.DUMMYFUNCTION("""COMPUTED_VALUE"""),45456.66666666667)</f>
        <v>45456.66667</v>
      </c>
      <c r="K115" s="1">
        <f>IFERROR(__xludf.DUMMYFUNCTION("""COMPUTED_VALUE"""),2671.99)</f>
        <v>2671.99</v>
      </c>
      <c r="M115" s="2">
        <f>IFERROR(__xludf.DUMMYFUNCTION("""COMPUTED_VALUE"""),45456.66666666667)</f>
        <v>45456.66667</v>
      </c>
      <c r="N115" s="1">
        <f>IFERROR(__xludf.DUMMYFUNCTION("""COMPUTED_VALUE"""),4.4668082E7)</f>
        <v>44668082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IFERROR(__xludf.DUMMYFUNCTION("""COMPUTED_VALUE"""),2666.4)</f>
        <v>2666.4</v>
      </c>
      <c r="D116" s="2">
        <f>IFERROR(__xludf.DUMMYFUNCTION("""COMPUTED_VALUE"""),45457.66666666667)</f>
        <v>45457.66667</v>
      </c>
      <c r="E116" s="1">
        <f>IFERROR(__xludf.DUMMYFUNCTION("""COMPUTED_VALUE"""),2674.78)</f>
        <v>2674.78</v>
      </c>
      <c r="G116" s="2">
        <f>IFERROR(__xludf.DUMMYFUNCTION("""COMPUTED_VALUE"""),45457.66666666667)</f>
        <v>45457.66667</v>
      </c>
      <c r="H116" s="1">
        <f>IFERROR(__xludf.DUMMYFUNCTION("""COMPUTED_VALUE"""),2653.71)</f>
        <v>2653.71</v>
      </c>
      <c r="J116" s="2">
        <f>IFERROR(__xludf.DUMMYFUNCTION("""COMPUTED_VALUE"""),45457.66666666667)</f>
        <v>45457.66667</v>
      </c>
      <c r="K116" s="1">
        <f>IFERROR(__xludf.DUMMYFUNCTION("""COMPUTED_VALUE"""),2674.74)</f>
        <v>2674.74</v>
      </c>
      <c r="M116" s="2">
        <f>IFERROR(__xludf.DUMMYFUNCTION("""COMPUTED_VALUE"""),45457.66666666667)</f>
        <v>45457.66667</v>
      </c>
      <c r="N116" s="1">
        <f>IFERROR(__xludf.DUMMYFUNCTION("""COMPUTED_VALUE"""),3.7034071E7)</f>
        <v>37034071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IFERROR(__xludf.DUMMYFUNCTION("""COMPUTED_VALUE"""),2666.62)</f>
        <v>2666.62</v>
      </c>
      <c r="D117" s="2">
        <f>IFERROR(__xludf.DUMMYFUNCTION("""COMPUTED_VALUE"""),45460.66666666667)</f>
        <v>45460.66667</v>
      </c>
      <c r="E117" s="1">
        <f>IFERROR(__xludf.DUMMYFUNCTION("""COMPUTED_VALUE"""),2674.83)</f>
        <v>2674.83</v>
      </c>
      <c r="G117" s="2">
        <f>IFERROR(__xludf.DUMMYFUNCTION("""COMPUTED_VALUE"""),45460.66666666667)</f>
        <v>45460.66667</v>
      </c>
      <c r="H117" s="1">
        <f>IFERROR(__xludf.DUMMYFUNCTION("""COMPUTED_VALUE"""),2650.24)</f>
        <v>2650.24</v>
      </c>
      <c r="J117" s="2">
        <f>IFERROR(__xludf.DUMMYFUNCTION("""COMPUTED_VALUE"""),45460.66666666667)</f>
        <v>45460.66667</v>
      </c>
      <c r="K117" s="1">
        <f>IFERROR(__xludf.DUMMYFUNCTION("""COMPUTED_VALUE"""),2669.39)</f>
        <v>2669.39</v>
      </c>
      <c r="M117" s="2">
        <f>IFERROR(__xludf.DUMMYFUNCTION("""COMPUTED_VALUE"""),45460.66666666667)</f>
        <v>45460.66667</v>
      </c>
      <c r="N117" s="1">
        <f>IFERROR(__xludf.DUMMYFUNCTION("""COMPUTED_VALUE"""),4.7058514E7)</f>
        <v>47058514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IFERROR(__xludf.DUMMYFUNCTION("""COMPUTED_VALUE"""),2667.48)</f>
        <v>2667.48</v>
      </c>
      <c r="D118" s="2">
        <f>IFERROR(__xludf.DUMMYFUNCTION("""COMPUTED_VALUE"""),45461.66666666667)</f>
        <v>45461.66667</v>
      </c>
      <c r="E118" s="1">
        <f>IFERROR(__xludf.DUMMYFUNCTION("""COMPUTED_VALUE"""),2684.89)</f>
        <v>2684.89</v>
      </c>
      <c r="G118" s="2">
        <f>IFERROR(__xludf.DUMMYFUNCTION("""COMPUTED_VALUE"""),45461.66666666667)</f>
        <v>45461.66667</v>
      </c>
      <c r="H118" s="1">
        <f>IFERROR(__xludf.DUMMYFUNCTION("""COMPUTED_VALUE"""),2666.81)</f>
        <v>2666.81</v>
      </c>
      <c r="J118" s="2">
        <f>IFERROR(__xludf.DUMMYFUNCTION("""COMPUTED_VALUE"""),45461.66666666667)</f>
        <v>45461.66667</v>
      </c>
      <c r="K118" s="1">
        <f>IFERROR(__xludf.DUMMYFUNCTION("""COMPUTED_VALUE"""),2681.53)</f>
        <v>2681.53</v>
      </c>
      <c r="M118" s="2">
        <f>IFERROR(__xludf.DUMMYFUNCTION("""COMPUTED_VALUE"""),45461.66666666667)</f>
        <v>45461.66667</v>
      </c>
      <c r="N118" s="1">
        <f>IFERROR(__xludf.DUMMYFUNCTION("""COMPUTED_VALUE"""),4.7761642E7)</f>
        <v>47761642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IFERROR(__xludf.DUMMYFUNCTION("""COMPUTED_VALUE"""),2680.06)</f>
        <v>2680.06</v>
      </c>
      <c r="D119" s="2">
        <f>IFERROR(__xludf.DUMMYFUNCTION("""COMPUTED_VALUE"""),45463.66666666667)</f>
        <v>45463.66667</v>
      </c>
      <c r="E119" s="1">
        <f>IFERROR(__xludf.DUMMYFUNCTION("""COMPUTED_VALUE"""),2698.45)</f>
        <v>2698.45</v>
      </c>
      <c r="G119" s="2">
        <f>IFERROR(__xludf.DUMMYFUNCTION("""COMPUTED_VALUE"""),45463.66666666667)</f>
        <v>45463.66667</v>
      </c>
      <c r="H119" s="1">
        <f>IFERROR(__xludf.DUMMYFUNCTION("""COMPUTED_VALUE"""),2667.88)</f>
        <v>2667.88</v>
      </c>
      <c r="J119" s="2">
        <f>IFERROR(__xludf.DUMMYFUNCTION("""COMPUTED_VALUE"""),45463.66666666667)</f>
        <v>45463.66667</v>
      </c>
      <c r="K119" s="1">
        <f>IFERROR(__xludf.DUMMYFUNCTION("""COMPUTED_VALUE"""),2692.94)</f>
        <v>2692.94</v>
      </c>
      <c r="M119" s="2">
        <f>IFERROR(__xludf.DUMMYFUNCTION("""COMPUTED_VALUE"""),45463.66666666667)</f>
        <v>45463.66667</v>
      </c>
      <c r="N119" s="1">
        <f>IFERROR(__xludf.DUMMYFUNCTION("""COMPUTED_VALUE"""),5.9297193E7)</f>
        <v>59297193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IFERROR(__xludf.DUMMYFUNCTION("""COMPUTED_VALUE"""),2695.16)</f>
        <v>2695.16</v>
      </c>
      <c r="D120" s="2">
        <f>IFERROR(__xludf.DUMMYFUNCTION("""COMPUTED_VALUE"""),45464.66666666667)</f>
        <v>45464.66667</v>
      </c>
      <c r="E120" s="1">
        <f>IFERROR(__xludf.DUMMYFUNCTION("""COMPUTED_VALUE"""),2704.09)</f>
        <v>2704.09</v>
      </c>
      <c r="G120" s="2">
        <f>IFERROR(__xludf.DUMMYFUNCTION("""COMPUTED_VALUE"""),45464.66666666667)</f>
        <v>45464.66667</v>
      </c>
      <c r="H120" s="1">
        <f>IFERROR(__xludf.DUMMYFUNCTION("""COMPUTED_VALUE"""),2686.53)</f>
        <v>2686.53</v>
      </c>
      <c r="J120" s="2">
        <f>IFERROR(__xludf.DUMMYFUNCTION("""COMPUTED_VALUE"""),45464.66666666667)</f>
        <v>45464.66667</v>
      </c>
      <c r="K120" s="1">
        <f>IFERROR(__xludf.DUMMYFUNCTION("""COMPUTED_VALUE"""),2700.87)</f>
        <v>2700.87</v>
      </c>
      <c r="M120" s="2">
        <f>IFERROR(__xludf.DUMMYFUNCTION("""COMPUTED_VALUE"""),45464.66666666667)</f>
        <v>45464.66667</v>
      </c>
      <c r="N120" s="1">
        <f>IFERROR(__xludf.DUMMYFUNCTION("""COMPUTED_VALUE"""),1.06693013E8)</f>
        <v>106693013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IFERROR(__xludf.DUMMYFUNCTION("""COMPUTED_VALUE"""),2693.13)</f>
        <v>2693.13</v>
      </c>
      <c r="D121" s="2">
        <f>IFERROR(__xludf.DUMMYFUNCTION("""COMPUTED_VALUE"""),45467.66666666667)</f>
        <v>45467.66667</v>
      </c>
      <c r="E121" s="1">
        <f>IFERROR(__xludf.DUMMYFUNCTION("""COMPUTED_VALUE"""),2696.15)</f>
        <v>2696.15</v>
      </c>
      <c r="G121" s="2">
        <f>IFERROR(__xludf.DUMMYFUNCTION("""COMPUTED_VALUE"""),45467.66666666667)</f>
        <v>45467.66667</v>
      </c>
      <c r="H121" s="1">
        <f>IFERROR(__xludf.DUMMYFUNCTION("""COMPUTED_VALUE"""),2660.65)</f>
        <v>2660.65</v>
      </c>
      <c r="J121" s="2">
        <f>IFERROR(__xludf.DUMMYFUNCTION("""COMPUTED_VALUE"""),45467.66666666667)</f>
        <v>45467.66667</v>
      </c>
      <c r="K121" s="1">
        <f>IFERROR(__xludf.DUMMYFUNCTION("""COMPUTED_VALUE"""),2664.98)</f>
        <v>2664.98</v>
      </c>
      <c r="M121" s="2">
        <f>IFERROR(__xludf.DUMMYFUNCTION("""COMPUTED_VALUE"""),45467.66666666667)</f>
        <v>45467.66667</v>
      </c>
      <c r="N121" s="1">
        <f>IFERROR(__xludf.DUMMYFUNCTION("""COMPUTED_VALUE"""),5.5179478E7)</f>
        <v>55179478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IFERROR(__xludf.DUMMYFUNCTION("""COMPUTED_VALUE"""),2666.68)</f>
        <v>2666.68</v>
      </c>
      <c r="D122" s="2">
        <f>IFERROR(__xludf.DUMMYFUNCTION("""COMPUTED_VALUE"""),45468.66666666667)</f>
        <v>45468.66667</v>
      </c>
      <c r="E122" s="1">
        <f>IFERROR(__xludf.DUMMYFUNCTION("""COMPUTED_VALUE"""),2678.81)</f>
        <v>2678.81</v>
      </c>
      <c r="G122" s="2">
        <f>IFERROR(__xludf.DUMMYFUNCTION("""COMPUTED_VALUE"""),45468.66666666667)</f>
        <v>45468.66667</v>
      </c>
      <c r="H122" s="1">
        <f>IFERROR(__xludf.DUMMYFUNCTION("""COMPUTED_VALUE"""),2658.77)</f>
        <v>2658.77</v>
      </c>
      <c r="J122" s="2">
        <f>IFERROR(__xludf.DUMMYFUNCTION("""COMPUTED_VALUE"""),45468.66666666667)</f>
        <v>45468.66667</v>
      </c>
      <c r="K122" s="1">
        <f>IFERROR(__xludf.DUMMYFUNCTION("""COMPUTED_VALUE"""),2677.43)</f>
        <v>2677.43</v>
      </c>
      <c r="M122" s="2">
        <f>IFERROR(__xludf.DUMMYFUNCTION("""COMPUTED_VALUE"""),45468.66666666667)</f>
        <v>45468.66667</v>
      </c>
      <c r="N122" s="1">
        <f>IFERROR(__xludf.DUMMYFUNCTION("""COMPUTED_VALUE"""),5.19507E7)</f>
        <v>51950700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IFERROR(__xludf.DUMMYFUNCTION("""COMPUTED_VALUE"""),2672.13)</f>
        <v>2672.13</v>
      </c>
      <c r="D123" s="2">
        <f>IFERROR(__xludf.DUMMYFUNCTION("""COMPUTED_VALUE"""),45469.66666666667)</f>
        <v>45469.66667</v>
      </c>
      <c r="E123" s="1">
        <f>IFERROR(__xludf.DUMMYFUNCTION("""COMPUTED_VALUE"""),2683.12)</f>
        <v>2683.12</v>
      </c>
      <c r="G123" s="2">
        <f>IFERROR(__xludf.DUMMYFUNCTION("""COMPUTED_VALUE"""),45469.66666666667)</f>
        <v>45469.66667</v>
      </c>
      <c r="H123" s="1">
        <f>IFERROR(__xludf.DUMMYFUNCTION("""COMPUTED_VALUE"""),2661.46)</f>
        <v>2661.46</v>
      </c>
      <c r="J123" s="2">
        <f>IFERROR(__xludf.DUMMYFUNCTION("""COMPUTED_VALUE"""),45469.66666666667)</f>
        <v>45469.66667</v>
      </c>
      <c r="K123" s="1">
        <f>IFERROR(__xludf.DUMMYFUNCTION("""COMPUTED_VALUE"""),2676.34)</f>
        <v>2676.34</v>
      </c>
      <c r="M123" s="2">
        <f>IFERROR(__xludf.DUMMYFUNCTION("""COMPUTED_VALUE"""),45469.66666666667)</f>
        <v>45469.66667</v>
      </c>
      <c r="N123" s="1">
        <f>IFERROR(__xludf.DUMMYFUNCTION("""COMPUTED_VALUE"""),4.8683253E7)</f>
        <v>48683253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IFERROR(__xludf.DUMMYFUNCTION("""COMPUTED_VALUE"""),2678.22)</f>
        <v>2678.22</v>
      </c>
      <c r="D124" s="2">
        <f>IFERROR(__xludf.DUMMYFUNCTION("""COMPUTED_VALUE"""),45470.66666666667)</f>
        <v>45470.66667</v>
      </c>
      <c r="E124" s="1">
        <f>IFERROR(__xludf.DUMMYFUNCTION("""COMPUTED_VALUE"""),2684.33)</f>
        <v>2684.33</v>
      </c>
      <c r="G124" s="2">
        <f>IFERROR(__xludf.DUMMYFUNCTION("""COMPUTED_VALUE"""),45470.66666666667)</f>
        <v>45470.66667</v>
      </c>
      <c r="H124" s="1">
        <f>IFERROR(__xludf.DUMMYFUNCTION("""COMPUTED_VALUE"""),2671.27)</f>
        <v>2671.27</v>
      </c>
      <c r="J124" s="2">
        <f>IFERROR(__xludf.DUMMYFUNCTION("""COMPUTED_VALUE"""),45470.66666666667)</f>
        <v>45470.66667</v>
      </c>
      <c r="K124" s="1">
        <f>IFERROR(__xludf.DUMMYFUNCTION("""COMPUTED_VALUE"""),2683.44)</f>
        <v>2683.44</v>
      </c>
      <c r="M124" s="2">
        <f>IFERROR(__xludf.DUMMYFUNCTION("""COMPUTED_VALUE"""),45470.66666666667)</f>
        <v>45470.66667</v>
      </c>
      <c r="N124" s="1">
        <f>IFERROR(__xludf.DUMMYFUNCTION("""COMPUTED_VALUE"""),4.7208076E7)</f>
        <v>47208076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IFERROR(__xludf.DUMMYFUNCTION("""COMPUTED_VALUE"""),2685.38)</f>
        <v>2685.38</v>
      </c>
      <c r="D125" s="2">
        <f>IFERROR(__xludf.DUMMYFUNCTION("""COMPUTED_VALUE"""),45471.66666666667)</f>
        <v>45471.66667</v>
      </c>
      <c r="E125" s="1">
        <f>IFERROR(__xludf.DUMMYFUNCTION("""COMPUTED_VALUE"""),2691.84)</f>
        <v>2691.84</v>
      </c>
      <c r="G125" s="2">
        <f>IFERROR(__xludf.DUMMYFUNCTION("""COMPUTED_VALUE"""),45471.66666666667)</f>
        <v>45471.66667</v>
      </c>
      <c r="H125" s="1">
        <f>IFERROR(__xludf.DUMMYFUNCTION("""COMPUTED_VALUE"""),2659.41)</f>
        <v>2659.41</v>
      </c>
      <c r="J125" s="2">
        <f>IFERROR(__xludf.DUMMYFUNCTION("""COMPUTED_VALUE"""),45471.66666666667)</f>
        <v>45471.66667</v>
      </c>
      <c r="K125" s="1">
        <f>IFERROR(__xludf.DUMMYFUNCTION("""COMPUTED_VALUE"""),2674.67)</f>
        <v>2674.67</v>
      </c>
      <c r="M125" s="2">
        <f>IFERROR(__xludf.DUMMYFUNCTION("""COMPUTED_VALUE"""),45471.66666666667)</f>
        <v>45471.66667</v>
      </c>
      <c r="N125" s="1">
        <f>IFERROR(__xludf.DUMMYFUNCTION("""COMPUTED_VALUE"""),1.15126974E8)</f>
        <v>115126974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IFERROR(__xludf.DUMMYFUNCTION("""COMPUTED_VALUE"""),2671.9)</f>
        <v>2671.9</v>
      </c>
      <c r="D126" s="2">
        <f>IFERROR(__xludf.DUMMYFUNCTION("""COMPUTED_VALUE"""),45474.66666666667)</f>
        <v>45474.66667</v>
      </c>
      <c r="E126" s="1">
        <f>IFERROR(__xludf.DUMMYFUNCTION("""COMPUTED_VALUE"""),2700.6)</f>
        <v>2700.6</v>
      </c>
      <c r="G126" s="2">
        <f>IFERROR(__xludf.DUMMYFUNCTION("""COMPUTED_VALUE"""),45474.66666666667)</f>
        <v>45474.66667</v>
      </c>
      <c r="H126" s="1">
        <f>IFERROR(__xludf.DUMMYFUNCTION("""COMPUTED_VALUE"""),2630.84)</f>
        <v>2630.84</v>
      </c>
      <c r="J126" s="2">
        <f>IFERROR(__xludf.DUMMYFUNCTION("""COMPUTED_VALUE"""),45474.66666666667)</f>
        <v>45474.66667</v>
      </c>
      <c r="K126" s="1">
        <f>IFERROR(__xludf.DUMMYFUNCTION("""COMPUTED_VALUE"""),2635.71)</f>
        <v>2635.71</v>
      </c>
      <c r="M126" s="2">
        <f>IFERROR(__xludf.DUMMYFUNCTION("""COMPUTED_VALUE"""),45474.66666666667)</f>
        <v>45474.66667</v>
      </c>
      <c r="N126" s="1">
        <f>IFERROR(__xludf.DUMMYFUNCTION("""COMPUTED_VALUE"""),5.0112809E7)</f>
        <v>50112809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IFERROR(__xludf.DUMMYFUNCTION("""COMPUTED_VALUE"""),2635.11)</f>
        <v>2635.11</v>
      </c>
      <c r="D127" s="2">
        <f>IFERROR(__xludf.DUMMYFUNCTION("""COMPUTED_VALUE"""),45475.66666666667)</f>
        <v>45475.66667</v>
      </c>
      <c r="E127" s="1">
        <f>IFERROR(__xludf.DUMMYFUNCTION("""COMPUTED_VALUE"""),2642.36)</f>
        <v>2642.36</v>
      </c>
      <c r="G127" s="2">
        <f>IFERROR(__xludf.DUMMYFUNCTION("""COMPUTED_VALUE"""),45475.66666666667)</f>
        <v>45475.66667</v>
      </c>
      <c r="H127" s="1">
        <f>IFERROR(__xludf.DUMMYFUNCTION("""COMPUTED_VALUE"""),2624.14)</f>
        <v>2624.14</v>
      </c>
      <c r="J127" s="2">
        <f>IFERROR(__xludf.DUMMYFUNCTION("""COMPUTED_VALUE"""),45475.66666666667)</f>
        <v>45475.66667</v>
      </c>
      <c r="K127" s="1">
        <f>IFERROR(__xludf.DUMMYFUNCTION("""COMPUTED_VALUE"""),2639.29)</f>
        <v>2639.29</v>
      </c>
      <c r="M127" s="2">
        <f>IFERROR(__xludf.DUMMYFUNCTION("""COMPUTED_VALUE"""),45475.66666666667)</f>
        <v>45475.66667</v>
      </c>
      <c r="N127" s="1">
        <f>IFERROR(__xludf.DUMMYFUNCTION("""COMPUTED_VALUE"""),3.9322124E7)</f>
        <v>39322124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IFERROR(__xludf.DUMMYFUNCTION("""COMPUTED_VALUE"""),2640.25)</f>
        <v>2640.25</v>
      </c>
      <c r="D128" s="2">
        <f>IFERROR(__xludf.DUMMYFUNCTION("""COMPUTED_VALUE"""),45476.54166666667)</f>
        <v>45476.54167</v>
      </c>
      <c r="E128" s="1">
        <f>IFERROR(__xludf.DUMMYFUNCTION("""COMPUTED_VALUE"""),2640.25)</f>
        <v>2640.25</v>
      </c>
      <c r="G128" s="2">
        <f>IFERROR(__xludf.DUMMYFUNCTION("""COMPUTED_VALUE"""),45476.54166666667)</f>
        <v>45476.54167</v>
      </c>
      <c r="H128" s="1">
        <f>IFERROR(__xludf.DUMMYFUNCTION("""COMPUTED_VALUE"""),2623.58)</f>
        <v>2623.58</v>
      </c>
      <c r="J128" s="2">
        <f>IFERROR(__xludf.DUMMYFUNCTION("""COMPUTED_VALUE"""),45476.54166666667)</f>
        <v>45476.54167</v>
      </c>
      <c r="K128" s="1">
        <f>IFERROR(__xludf.DUMMYFUNCTION("""COMPUTED_VALUE"""),2627.22)</f>
        <v>2627.22</v>
      </c>
      <c r="M128" s="2">
        <f>IFERROR(__xludf.DUMMYFUNCTION("""COMPUTED_VALUE"""),45476.54166666667)</f>
        <v>45476.54167</v>
      </c>
      <c r="N128" s="1">
        <f>IFERROR(__xludf.DUMMYFUNCTION("""COMPUTED_VALUE"""),2.4248795E7)</f>
        <v>24248795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IFERROR(__xludf.DUMMYFUNCTION("""COMPUTED_VALUE"""),2628.44)</f>
        <v>2628.44</v>
      </c>
      <c r="D129" s="2">
        <f>IFERROR(__xludf.DUMMYFUNCTION("""COMPUTED_VALUE"""),45478.66666666667)</f>
        <v>45478.66667</v>
      </c>
      <c r="E129" s="1">
        <f>IFERROR(__xludf.DUMMYFUNCTION("""COMPUTED_VALUE"""),2664.37)</f>
        <v>2664.37</v>
      </c>
      <c r="G129" s="2">
        <f>IFERROR(__xludf.DUMMYFUNCTION("""COMPUTED_VALUE"""),45478.66666666667)</f>
        <v>45478.66667</v>
      </c>
      <c r="H129" s="1">
        <f>IFERROR(__xludf.DUMMYFUNCTION("""COMPUTED_VALUE"""),2616.81)</f>
        <v>2616.81</v>
      </c>
      <c r="J129" s="2">
        <f>IFERROR(__xludf.DUMMYFUNCTION("""COMPUTED_VALUE"""),45478.66666666667)</f>
        <v>45478.66667</v>
      </c>
      <c r="K129" s="1">
        <f>IFERROR(__xludf.DUMMYFUNCTION("""COMPUTED_VALUE"""),2662.0)</f>
        <v>2662</v>
      </c>
      <c r="M129" s="2">
        <f>IFERROR(__xludf.DUMMYFUNCTION("""COMPUTED_VALUE"""),45478.66666666667)</f>
        <v>45478.66667</v>
      </c>
      <c r="N129" s="1">
        <f>IFERROR(__xludf.DUMMYFUNCTION("""COMPUTED_VALUE"""),4.4924199E7)</f>
        <v>44924199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IFERROR(__xludf.DUMMYFUNCTION("""COMPUTED_VALUE"""),2661.62)</f>
        <v>2661.62</v>
      </c>
      <c r="D130" s="2">
        <f>IFERROR(__xludf.DUMMYFUNCTION("""COMPUTED_VALUE"""),45481.66666666667)</f>
        <v>45481.66667</v>
      </c>
      <c r="E130" s="1">
        <f>IFERROR(__xludf.DUMMYFUNCTION("""COMPUTED_VALUE"""),2661.62)</f>
        <v>2661.62</v>
      </c>
      <c r="G130" s="2">
        <f>IFERROR(__xludf.DUMMYFUNCTION("""COMPUTED_VALUE"""),45481.66666666667)</f>
        <v>45481.66667</v>
      </c>
      <c r="H130" s="1">
        <f>IFERROR(__xludf.DUMMYFUNCTION("""COMPUTED_VALUE"""),2634.28)</f>
        <v>2634.28</v>
      </c>
      <c r="J130" s="2">
        <f>IFERROR(__xludf.DUMMYFUNCTION("""COMPUTED_VALUE"""),45481.66666666667)</f>
        <v>45481.66667</v>
      </c>
      <c r="K130" s="1">
        <f>IFERROR(__xludf.DUMMYFUNCTION("""COMPUTED_VALUE"""),2637.94)</f>
        <v>2637.94</v>
      </c>
      <c r="M130" s="2">
        <f>IFERROR(__xludf.DUMMYFUNCTION("""COMPUTED_VALUE"""),45481.66666666667)</f>
        <v>45481.66667</v>
      </c>
      <c r="N130" s="1">
        <f>IFERROR(__xludf.DUMMYFUNCTION("""COMPUTED_VALUE"""),4.2826499E7)</f>
        <v>42826499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IFERROR(__xludf.DUMMYFUNCTION("""COMPUTED_VALUE"""),2644.05)</f>
        <v>2644.05</v>
      </c>
      <c r="D131" s="2">
        <f>IFERROR(__xludf.DUMMYFUNCTION("""COMPUTED_VALUE"""),45482.66666666667)</f>
        <v>45482.66667</v>
      </c>
      <c r="E131" s="1">
        <f>IFERROR(__xludf.DUMMYFUNCTION("""COMPUTED_VALUE"""),2646.09)</f>
        <v>2646.09</v>
      </c>
      <c r="G131" s="2">
        <f>IFERROR(__xludf.DUMMYFUNCTION("""COMPUTED_VALUE"""),45482.66666666667)</f>
        <v>45482.66667</v>
      </c>
      <c r="H131" s="1">
        <f>IFERROR(__xludf.DUMMYFUNCTION("""COMPUTED_VALUE"""),2620.13)</f>
        <v>2620.13</v>
      </c>
      <c r="J131" s="2">
        <f>IFERROR(__xludf.DUMMYFUNCTION("""COMPUTED_VALUE"""),45482.66666666667)</f>
        <v>45482.66667</v>
      </c>
      <c r="K131" s="1">
        <f>IFERROR(__xludf.DUMMYFUNCTION("""COMPUTED_VALUE"""),2632.22)</f>
        <v>2632.22</v>
      </c>
      <c r="M131" s="2">
        <f>IFERROR(__xludf.DUMMYFUNCTION("""COMPUTED_VALUE"""),45482.66666666667)</f>
        <v>45482.66667</v>
      </c>
      <c r="N131" s="1">
        <f>IFERROR(__xludf.DUMMYFUNCTION("""COMPUTED_VALUE"""),4.4810687E7)</f>
        <v>44810687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IFERROR(__xludf.DUMMYFUNCTION("""COMPUTED_VALUE"""),2632.01)</f>
        <v>2632.01</v>
      </c>
      <c r="D132" s="2">
        <f>IFERROR(__xludf.DUMMYFUNCTION("""COMPUTED_VALUE"""),45483.66666666667)</f>
        <v>45483.66667</v>
      </c>
      <c r="E132" s="1">
        <f>IFERROR(__xludf.DUMMYFUNCTION("""COMPUTED_VALUE"""),2654.78)</f>
        <v>2654.78</v>
      </c>
      <c r="G132" s="2">
        <f>IFERROR(__xludf.DUMMYFUNCTION("""COMPUTED_VALUE"""),45483.66666666667)</f>
        <v>45483.66667</v>
      </c>
      <c r="H132" s="1">
        <f>IFERROR(__xludf.DUMMYFUNCTION("""COMPUTED_VALUE"""),2622.16)</f>
        <v>2622.16</v>
      </c>
      <c r="J132" s="2">
        <f>IFERROR(__xludf.DUMMYFUNCTION("""COMPUTED_VALUE"""),45483.66666666667)</f>
        <v>45483.66667</v>
      </c>
      <c r="K132" s="1">
        <f>IFERROR(__xludf.DUMMYFUNCTION("""COMPUTED_VALUE"""),2654.2)</f>
        <v>2654.2</v>
      </c>
      <c r="M132" s="2">
        <f>IFERROR(__xludf.DUMMYFUNCTION("""COMPUTED_VALUE"""),45483.66666666667)</f>
        <v>45483.66667</v>
      </c>
      <c r="N132" s="1">
        <f>IFERROR(__xludf.DUMMYFUNCTION("""COMPUTED_VALUE"""),4.1631667E7)</f>
        <v>41631667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IFERROR(__xludf.DUMMYFUNCTION("""COMPUTED_VALUE"""),2659.41)</f>
        <v>2659.41</v>
      </c>
      <c r="D133" s="2">
        <f>IFERROR(__xludf.DUMMYFUNCTION("""COMPUTED_VALUE"""),45484.66666666667)</f>
        <v>45484.66667</v>
      </c>
      <c r="E133" s="1">
        <f>IFERROR(__xludf.DUMMYFUNCTION("""COMPUTED_VALUE"""),2684.62)</f>
        <v>2684.62</v>
      </c>
      <c r="G133" s="2">
        <f>IFERROR(__xludf.DUMMYFUNCTION("""COMPUTED_VALUE"""),45484.66666666667)</f>
        <v>45484.66667</v>
      </c>
      <c r="H133" s="1">
        <f>IFERROR(__xludf.DUMMYFUNCTION("""COMPUTED_VALUE"""),2659.41)</f>
        <v>2659.41</v>
      </c>
      <c r="J133" s="2">
        <f>IFERROR(__xludf.DUMMYFUNCTION("""COMPUTED_VALUE"""),45484.66666666667)</f>
        <v>45484.66667</v>
      </c>
      <c r="K133" s="1">
        <f>IFERROR(__xludf.DUMMYFUNCTION("""COMPUTED_VALUE"""),2674.25)</f>
        <v>2674.25</v>
      </c>
      <c r="M133" s="2">
        <f>IFERROR(__xludf.DUMMYFUNCTION("""COMPUTED_VALUE"""),45484.66666666667)</f>
        <v>45484.66667</v>
      </c>
      <c r="N133" s="1">
        <f>IFERROR(__xludf.DUMMYFUNCTION("""COMPUTED_VALUE"""),5.0007621E7)</f>
        <v>50007621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IFERROR(__xludf.DUMMYFUNCTION("""COMPUTED_VALUE"""),2678.31)</f>
        <v>2678.31</v>
      </c>
      <c r="D134" s="2">
        <f>IFERROR(__xludf.DUMMYFUNCTION("""COMPUTED_VALUE"""),45485.66666666667)</f>
        <v>45485.66667</v>
      </c>
      <c r="E134" s="1">
        <f>IFERROR(__xludf.DUMMYFUNCTION("""COMPUTED_VALUE"""),2699.88)</f>
        <v>2699.88</v>
      </c>
      <c r="G134" s="2">
        <f>IFERROR(__xludf.DUMMYFUNCTION("""COMPUTED_VALUE"""),45485.66666666667)</f>
        <v>45485.66667</v>
      </c>
      <c r="H134" s="1">
        <f>IFERROR(__xludf.DUMMYFUNCTION("""COMPUTED_VALUE"""),2672.26)</f>
        <v>2672.26</v>
      </c>
      <c r="J134" s="2">
        <f>IFERROR(__xludf.DUMMYFUNCTION("""COMPUTED_VALUE"""),45485.66666666667)</f>
        <v>45485.66667</v>
      </c>
      <c r="K134" s="1">
        <f>IFERROR(__xludf.DUMMYFUNCTION("""COMPUTED_VALUE"""),2685.34)</f>
        <v>2685.34</v>
      </c>
      <c r="M134" s="2">
        <f>IFERROR(__xludf.DUMMYFUNCTION("""COMPUTED_VALUE"""),45485.66666666667)</f>
        <v>45485.66667</v>
      </c>
      <c r="N134" s="1">
        <f>IFERROR(__xludf.DUMMYFUNCTION("""COMPUTED_VALUE"""),4.4800962E7)</f>
        <v>44800962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IFERROR(__xludf.DUMMYFUNCTION("""COMPUTED_VALUE"""),2686.1)</f>
        <v>2686.1</v>
      </c>
      <c r="D135" s="2">
        <f>IFERROR(__xludf.DUMMYFUNCTION("""COMPUTED_VALUE"""),45488.66666666667)</f>
        <v>45488.66667</v>
      </c>
      <c r="E135" s="1">
        <f>IFERROR(__xludf.DUMMYFUNCTION("""COMPUTED_VALUE"""),2686.48)</f>
        <v>2686.48</v>
      </c>
      <c r="G135" s="2">
        <f>IFERROR(__xludf.DUMMYFUNCTION("""COMPUTED_VALUE"""),45488.66666666667)</f>
        <v>45488.66667</v>
      </c>
      <c r="H135" s="1">
        <f>IFERROR(__xludf.DUMMYFUNCTION("""COMPUTED_VALUE"""),2645.62)</f>
        <v>2645.62</v>
      </c>
      <c r="J135" s="2">
        <f>IFERROR(__xludf.DUMMYFUNCTION("""COMPUTED_VALUE"""),45488.66666666667)</f>
        <v>45488.66667</v>
      </c>
      <c r="K135" s="1">
        <f>IFERROR(__xludf.DUMMYFUNCTION("""COMPUTED_VALUE"""),2651.41)</f>
        <v>2651.41</v>
      </c>
      <c r="M135" s="2">
        <f>IFERROR(__xludf.DUMMYFUNCTION("""COMPUTED_VALUE"""),45488.66666666667)</f>
        <v>45488.66667</v>
      </c>
      <c r="N135" s="1">
        <f>IFERROR(__xludf.DUMMYFUNCTION("""COMPUTED_VALUE"""),4.6000291E7)</f>
        <v>46000291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IFERROR(__xludf.DUMMYFUNCTION("""COMPUTED_VALUE"""),2657.04)</f>
        <v>2657.04</v>
      </c>
      <c r="D136" s="2">
        <f>IFERROR(__xludf.DUMMYFUNCTION("""COMPUTED_VALUE"""),45489.66666666667)</f>
        <v>45489.66667</v>
      </c>
      <c r="E136" s="1">
        <f>IFERROR(__xludf.DUMMYFUNCTION("""COMPUTED_VALUE"""),2680.59)</f>
        <v>2680.59</v>
      </c>
      <c r="G136" s="2">
        <f>IFERROR(__xludf.DUMMYFUNCTION("""COMPUTED_VALUE"""),45489.66666666667)</f>
        <v>45489.66667</v>
      </c>
      <c r="H136" s="1">
        <f>IFERROR(__xludf.DUMMYFUNCTION("""COMPUTED_VALUE"""),2646.89)</f>
        <v>2646.89</v>
      </c>
      <c r="J136" s="2">
        <f>IFERROR(__xludf.DUMMYFUNCTION("""COMPUTED_VALUE"""),45489.66666666667)</f>
        <v>45489.66667</v>
      </c>
      <c r="K136" s="1">
        <f>IFERROR(__xludf.DUMMYFUNCTION("""COMPUTED_VALUE"""),2678.27)</f>
        <v>2678.27</v>
      </c>
      <c r="M136" s="2">
        <f>IFERROR(__xludf.DUMMYFUNCTION("""COMPUTED_VALUE"""),45489.66666666667)</f>
        <v>45489.66667</v>
      </c>
      <c r="N136" s="1">
        <f>IFERROR(__xludf.DUMMYFUNCTION("""COMPUTED_VALUE"""),6.0447162E7)</f>
        <v>60447162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IFERROR(__xludf.DUMMYFUNCTION("""COMPUTED_VALUE"""),2669.45)</f>
        <v>2669.45</v>
      </c>
      <c r="D137" s="2">
        <f>IFERROR(__xludf.DUMMYFUNCTION("""COMPUTED_VALUE"""),45490.66666666667)</f>
        <v>45490.66667</v>
      </c>
      <c r="E137" s="1">
        <f>IFERROR(__xludf.DUMMYFUNCTION("""COMPUTED_VALUE"""),2724.32)</f>
        <v>2724.32</v>
      </c>
      <c r="G137" s="2">
        <f>IFERROR(__xludf.DUMMYFUNCTION("""COMPUTED_VALUE"""),45490.66666666667)</f>
        <v>45490.66667</v>
      </c>
      <c r="H137" s="1">
        <f>IFERROR(__xludf.DUMMYFUNCTION("""COMPUTED_VALUE"""),2665.29)</f>
        <v>2665.29</v>
      </c>
      <c r="J137" s="2">
        <f>IFERROR(__xludf.DUMMYFUNCTION("""COMPUTED_VALUE"""),45490.66666666667)</f>
        <v>45490.66667</v>
      </c>
      <c r="K137" s="1">
        <f>IFERROR(__xludf.DUMMYFUNCTION("""COMPUTED_VALUE"""),2687.32)</f>
        <v>2687.32</v>
      </c>
      <c r="M137" s="2">
        <f>IFERROR(__xludf.DUMMYFUNCTION("""COMPUTED_VALUE"""),45490.66666666667)</f>
        <v>45490.66667</v>
      </c>
      <c r="N137" s="1">
        <f>IFERROR(__xludf.DUMMYFUNCTION("""COMPUTED_VALUE"""),6.4712812E7)</f>
        <v>64712812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IFERROR(__xludf.DUMMYFUNCTION("""COMPUTED_VALUE"""),2677.92)</f>
        <v>2677.92</v>
      </c>
      <c r="D138" s="2">
        <f>IFERROR(__xludf.DUMMYFUNCTION("""COMPUTED_VALUE"""),45491.66666666667)</f>
        <v>45491.66667</v>
      </c>
      <c r="E138" s="1">
        <f>IFERROR(__xludf.DUMMYFUNCTION("""COMPUTED_VALUE"""),2694.6)</f>
        <v>2694.6</v>
      </c>
      <c r="G138" s="2">
        <f>IFERROR(__xludf.DUMMYFUNCTION("""COMPUTED_VALUE"""),45491.66666666667)</f>
        <v>45491.66667</v>
      </c>
      <c r="H138" s="1">
        <f>IFERROR(__xludf.DUMMYFUNCTION("""COMPUTED_VALUE"""),2624.86)</f>
        <v>2624.86</v>
      </c>
      <c r="J138" s="2">
        <f>IFERROR(__xludf.DUMMYFUNCTION("""COMPUTED_VALUE"""),45491.66666666667)</f>
        <v>45491.66667</v>
      </c>
      <c r="K138" s="1">
        <f>IFERROR(__xludf.DUMMYFUNCTION("""COMPUTED_VALUE"""),2627.48)</f>
        <v>2627.48</v>
      </c>
      <c r="M138" s="2">
        <f>IFERROR(__xludf.DUMMYFUNCTION("""COMPUTED_VALUE"""),45491.66666666667)</f>
        <v>45491.66667</v>
      </c>
      <c r="N138" s="1">
        <f>IFERROR(__xludf.DUMMYFUNCTION("""COMPUTED_VALUE"""),6.791472E7)</f>
        <v>67914720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IFERROR(__xludf.DUMMYFUNCTION("""COMPUTED_VALUE"""),2672.77)</f>
        <v>2672.77</v>
      </c>
      <c r="D139" s="2">
        <f>IFERROR(__xludf.DUMMYFUNCTION("""COMPUTED_VALUE"""),45492.66666666667)</f>
        <v>45492.66667</v>
      </c>
      <c r="E139" s="1">
        <f>IFERROR(__xludf.DUMMYFUNCTION("""COMPUTED_VALUE"""),2682.84)</f>
        <v>2682.84</v>
      </c>
      <c r="G139" s="2">
        <f>IFERROR(__xludf.DUMMYFUNCTION("""COMPUTED_VALUE"""),45492.66666666667)</f>
        <v>45492.66667</v>
      </c>
      <c r="H139" s="1">
        <f>IFERROR(__xludf.DUMMYFUNCTION("""COMPUTED_VALUE"""),2651.02)</f>
        <v>2651.02</v>
      </c>
      <c r="J139" s="2">
        <f>IFERROR(__xludf.DUMMYFUNCTION("""COMPUTED_VALUE"""),45492.66666666667)</f>
        <v>45492.66667</v>
      </c>
      <c r="K139" s="1">
        <f>IFERROR(__xludf.DUMMYFUNCTION("""COMPUTED_VALUE"""),2679.78)</f>
        <v>2679.78</v>
      </c>
      <c r="M139" s="2">
        <f>IFERROR(__xludf.DUMMYFUNCTION("""COMPUTED_VALUE"""),45492.66666666667)</f>
        <v>45492.66667</v>
      </c>
      <c r="N139" s="1">
        <f>IFERROR(__xludf.DUMMYFUNCTION("""COMPUTED_VALUE"""),6.184158E7)</f>
        <v>61841580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IFERROR(__xludf.DUMMYFUNCTION("""COMPUTED_VALUE"""),2689.87)</f>
        <v>2689.87</v>
      </c>
      <c r="D140" s="2">
        <f>IFERROR(__xludf.DUMMYFUNCTION("""COMPUTED_VALUE"""),45495.66666666667)</f>
        <v>45495.66667</v>
      </c>
      <c r="E140" s="1">
        <f>IFERROR(__xludf.DUMMYFUNCTION("""COMPUTED_VALUE"""),2710.7)</f>
        <v>2710.7</v>
      </c>
      <c r="G140" s="2">
        <f>IFERROR(__xludf.DUMMYFUNCTION("""COMPUTED_VALUE"""),45495.66666666667)</f>
        <v>45495.66667</v>
      </c>
      <c r="H140" s="1">
        <f>IFERROR(__xludf.DUMMYFUNCTION("""COMPUTED_VALUE"""),2686.08)</f>
        <v>2686.08</v>
      </c>
      <c r="J140" s="2">
        <f>IFERROR(__xludf.DUMMYFUNCTION("""COMPUTED_VALUE"""),45495.66666666667)</f>
        <v>45495.66667</v>
      </c>
      <c r="K140" s="1">
        <f>IFERROR(__xludf.DUMMYFUNCTION("""COMPUTED_VALUE"""),2703.51)</f>
        <v>2703.51</v>
      </c>
      <c r="M140" s="2">
        <f>IFERROR(__xludf.DUMMYFUNCTION("""COMPUTED_VALUE"""),45495.66666666667)</f>
        <v>45495.66667</v>
      </c>
      <c r="N140" s="1">
        <f>IFERROR(__xludf.DUMMYFUNCTION("""COMPUTED_VALUE"""),4.7559447E7)</f>
        <v>47559447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IFERROR(__xludf.DUMMYFUNCTION("""COMPUTED_VALUE"""),2700.61)</f>
        <v>2700.61</v>
      </c>
      <c r="D141" s="2">
        <f>IFERROR(__xludf.DUMMYFUNCTION("""COMPUTED_VALUE"""),45496.66666666667)</f>
        <v>45496.66667</v>
      </c>
      <c r="E141" s="1">
        <f>IFERROR(__xludf.DUMMYFUNCTION("""COMPUTED_VALUE"""),2714.73)</f>
        <v>2714.73</v>
      </c>
      <c r="G141" s="2">
        <f>IFERROR(__xludf.DUMMYFUNCTION("""COMPUTED_VALUE"""),45496.66666666667)</f>
        <v>45496.66667</v>
      </c>
      <c r="H141" s="1">
        <f>IFERROR(__xludf.DUMMYFUNCTION("""COMPUTED_VALUE"""),2695.93)</f>
        <v>2695.93</v>
      </c>
      <c r="J141" s="2">
        <f>IFERROR(__xludf.DUMMYFUNCTION("""COMPUTED_VALUE"""),45496.66666666667)</f>
        <v>45496.66667</v>
      </c>
      <c r="K141" s="1">
        <f>IFERROR(__xludf.DUMMYFUNCTION("""COMPUTED_VALUE"""),2701.29)</f>
        <v>2701.29</v>
      </c>
      <c r="M141" s="2">
        <f>IFERROR(__xludf.DUMMYFUNCTION("""COMPUTED_VALUE"""),45496.66666666667)</f>
        <v>45496.66667</v>
      </c>
      <c r="N141" s="1">
        <f>IFERROR(__xludf.DUMMYFUNCTION("""COMPUTED_VALUE"""),4.4854248E7)</f>
        <v>44854248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IFERROR(__xludf.DUMMYFUNCTION("""COMPUTED_VALUE"""),2696.71)</f>
        <v>2696.71</v>
      </c>
      <c r="D142" s="2">
        <f>IFERROR(__xludf.DUMMYFUNCTION("""COMPUTED_VALUE"""),45497.66666666667)</f>
        <v>45497.66667</v>
      </c>
      <c r="E142" s="1">
        <f>IFERROR(__xludf.DUMMYFUNCTION("""COMPUTED_VALUE"""),2724.38)</f>
        <v>2724.38</v>
      </c>
      <c r="G142" s="2">
        <f>IFERROR(__xludf.DUMMYFUNCTION("""COMPUTED_VALUE"""),45497.66666666667)</f>
        <v>45497.66667</v>
      </c>
      <c r="H142" s="1">
        <f>IFERROR(__xludf.DUMMYFUNCTION("""COMPUTED_VALUE"""),2682.92)</f>
        <v>2682.92</v>
      </c>
      <c r="J142" s="2">
        <f>IFERROR(__xludf.DUMMYFUNCTION("""COMPUTED_VALUE"""),45497.66666666667)</f>
        <v>45497.66667</v>
      </c>
      <c r="K142" s="1">
        <f>IFERROR(__xludf.DUMMYFUNCTION("""COMPUTED_VALUE"""),2713.03)</f>
        <v>2713.03</v>
      </c>
      <c r="M142" s="2">
        <f>IFERROR(__xludf.DUMMYFUNCTION("""COMPUTED_VALUE"""),45497.66666666667)</f>
        <v>45497.66667</v>
      </c>
      <c r="N142" s="1">
        <f>IFERROR(__xludf.DUMMYFUNCTION("""COMPUTED_VALUE"""),6.3569597E7)</f>
        <v>63569597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IFERROR(__xludf.DUMMYFUNCTION("""COMPUTED_VALUE"""),2714.47)</f>
        <v>2714.47</v>
      </c>
      <c r="D143" s="2">
        <f>IFERROR(__xludf.DUMMYFUNCTION("""COMPUTED_VALUE"""),45498.66666666667)</f>
        <v>45498.66667</v>
      </c>
      <c r="E143" s="1">
        <f>IFERROR(__xludf.DUMMYFUNCTION("""COMPUTED_VALUE"""),2714.47)</f>
        <v>2714.47</v>
      </c>
      <c r="G143" s="2">
        <f>IFERROR(__xludf.DUMMYFUNCTION("""COMPUTED_VALUE"""),45498.66666666667)</f>
        <v>45498.66667</v>
      </c>
      <c r="H143" s="1">
        <f>IFERROR(__xludf.DUMMYFUNCTION("""COMPUTED_VALUE"""),2611.22)</f>
        <v>2611.22</v>
      </c>
      <c r="J143" s="2">
        <f>IFERROR(__xludf.DUMMYFUNCTION("""COMPUTED_VALUE"""),45498.66666666667)</f>
        <v>45498.66667</v>
      </c>
      <c r="K143" s="1">
        <f>IFERROR(__xludf.DUMMYFUNCTION("""COMPUTED_VALUE"""),2613.02)</f>
        <v>2613.02</v>
      </c>
      <c r="M143" s="2">
        <f>IFERROR(__xludf.DUMMYFUNCTION("""COMPUTED_VALUE"""),45498.66666666667)</f>
        <v>45498.66667</v>
      </c>
      <c r="N143" s="1">
        <f>IFERROR(__xludf.DUMMYFUNCTION("""COMPUTED_VALUE"""),1.19114231E8)</f>
        <v>119114231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IFERROR(__xludf.DUMMYFUNCTION("""COMPUTED_VALUE"""),2579.02)</f>
        <v>2579.02</v>
      </c>
      <c r="D144" s="2">
        <f>IFERROR(__xludf.DUMMYFUNCTION("""COMPUTED_VALUE"""),45499.66666666667)</f>
        <v>45499.66667</v>
      </c>
      <c r="E144" s="1">
        <f>IFERROR(__xludf.DUMMYFUNCTION("""COMPUTED_VALUE"""),2603.37)</f>
        <v>2603.37</v>
      </c>
      <c r="G144" s="2">
        <f>IFERROR(__xludf.DUMMYFUNCTION("""COMPUTED_VALUE"""),45499.66666666667)</f>
        <v>45499.66667</v>
      </c>
      <c r="H144" s="1">
        <f>IFERROR(__xludf.DUMMYFUNCTION("""COMPUTED_VALUE"""),2574.25)</f>
        <v>2574.25</v>
      </c>
      <c r="J144" s="2">
        <f>IFERROR(__xludf.DUMMYFUNCTION("""COMPUTED_VALUE"""),45499.66666666667)</f>
        <v>45499.66667</v>
      </c>
      <c r="K144" s="1">
        <f>IFERROR(__xludf.DUMMYFUNCTION("""COMPUTED_VALUE"""),2582.23)</f>
        <v>2582.23</v>
      </c>
      <c r="M144" s="2">
        <f>IFERROR(__xludf.DUMMYFUNCTION("""COMPUTED_VALUE"""),45499.66666666667)</f>
        <v>45499.66667</v>
      </c>
      <c r="N144" s="1">
        <f>IFERROR(__xludf.DUMMYFUNCTION("""COMPUTED_VALUE"""),1.16698528E8)</f>
        <v>116698528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IFERROR(__xludf.DUMMYFUNCTION("""COMPUTED_VALUE"""),2567.69)</f>
        <v>2567.69</v>
      </c>
      <c r="D145" s="2">
        <f>IFERROR(__xludf.DUMMYFUNCTION("""COMPUTED_VALUE"""),45502.66666666667)</f>
        <v>45502.66667</v>
      </c>
      <c r="E145" s="1">
        <f>IFERROR(__xludf.DUMMYFUNCTION("""COMPUTED_VALUE"""),2612.8)</f>
        <v>2612.8</v>
      </c>
      <c r="G145" s="2">
        <f>IFERROR(__xludf.DUMMYFUNCTION("""COMPUTED_VALUE"""),45502.66666666667)</f>
        <v>45502.66667</v>
      </c>
      <c r="H145" s="1">
        <f>IFERROR(__xludf.DUMMYFUNCTION("""COMPUTED_VALUE"""),2553.2)</f>
        <v>2553.2</v>
      </c>
      <c r="J145" s="2">
        <f>IFERROR(__xludf.DUMMYFUNCTION("""COMPUTED_VALUE"""),45502.66666666667)</f>
        <v>45502.66667</v>
      </c>
      <c r="K145" s="1">
        <f>IFERROR(__xludf.DUMMYFUNCTION("""COMPUTED_VALUE"""),2604.32)</f>
        <v>2604.32</v>
      </c>
      <c r="M145" s="2">
        <f>IFERROR(__xludf.DUMMYFUNCTION("""COMPUTED_VALUE"""),45502.66666666667)</f>
        <v>45502.66667</v>
      </c>
      <c r="N145" s="1">
        <f>IFERROR(__xludf.DUMMYFUNCTION("""COMPUTED_VALUE"""),9.3611092E7)</f>
        <v>93611092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IFERROR(__xludf.DUMMYFUNCTION("""COMPUTED_VALUE"""),2602.2)</f>
        <v>2602.2</v>
      </c>
      <c r="D146" s="2">
        <f>IFERROR(__xludf.DUMMYFUNCTION("""COMPUTED_VALUE"""),45503.66666666667)</f>
        <v>45503.66667</v>
      </c>
      <c r="E146" s="1">
        <f>IFERROR(__xludf.DUMMYFUNCTION("""COMPUTED_VALUE"""),2612.3)</f>
        <v>2612.3</v>
      </c>
      <c r="G146" s="2">
        <f>IFERROR(__xludf.DUMMYFUNCTION("""COMPUTED_VALUE"""),45503.66666666667)</f>
        <v>45503.66667</v>
      </c>
      <c r="H146" s="1">
        <f>IFERROR(__xludf.DUMMYFUNCTION("""COMPUTED_VALUE"""),2592.07)</f>
        <v>2592.07</v>
      </c>
      <c r="J146" s="2">
        <f>IFERROR(__xludf.DUMMYFUNCTION("""COMPUTED_VALUE"""),45503.66666666667)</f>
        <v>45503.66667</v>
      </c>
      <c r="K146" s="1">
        <f>IFERROR(__xludf.DUMMYFUNCTION("""COMPUTED_VALUE"""),2600.0)</f>
        <v>2600</v>
      </c>
      <c r="M146" s="2">
        <f>IFERROR(__xludf.DUMMYFUNCTION("""COMPUTED_VALUE"""),45503.66666666667)</f>
        <v>45503.66667</v>
      </c>
      <c r="N146" s="1">
        <f>IFERROR(__xludf.DUMMYFUNCTION("""COMPUTED_VALUE"""),8.635359E7)</f>
        <v>86353590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IFERROR(__xludf.DUMMYFUNCTION("""COMPUTED_VALUE"""),2602.94)</f>
        <v>2602.94</v>
      </c>
      <c r="D147" s="2">
        <f>IFERROR(__xludf.DUMMYFUNCTION("""COMPUTED_VALUE"""),45504.66666666667)</f>
        <v>45504.66667</v>
      </c>
      <c r="E147" s="1">
        <f>IFERROR(__xludf.DUMMYFUNCTION("""COMPUTED_VALUE"""),2623.26)</f>
        <v>2623.26</v>
      </c>
      <c r="G147" s="2">
        <f>IFERROR(__xludf.DUMMYFUNCTION("""COMPUTED_VALUE"""),45504.66666666667)</f>
        <v>45504.66667</v>
      </c>
      <c r="H147" s="1">
        <f>IFERROR(__xludf.DUMMYFUNCTION("""COMPUTED_VALUE"""),2571.21)</f>
        <v>2571.21</v>
      </c>
      <c r="J147" s="2">
        <f>IFERROR(__xludf.DUMMYFUNCTION("""COMPUTED_VALUE"""),45504.66666666667)</f>
        <v>45504.66667</v>
      </c>
      <c r="K147" s="1">
        <f>IFERROR(__xludf.DUMMYFUNCTION("""COMPUTED_VALUE"""),2609.0)</f>
        <v>2609</v>
      </c>
      <c r="M147" s="2">
        <f>IFERROR(__xludf.DUMMYFUNCTION("""COMPUTED_VALUE"""),45504.66666666667)</f>
        <v>45504.66667</v>
      </c>
      <c r="N147" s="1">
        <f>IFERROR(__xludf.DUMMYFUNCTION("""COMPUTED_VALUE"""),8.7323053E7)</f>
        <v>87323053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IFERROR(__xludf.DUMMYFUNCTION("""COMPUTED_VALUE"""),2599.2)</f>
        <v>2599.2</v>
      </c>
      <c r="D148" s="2">
        <f>IFERROR(__xludf.DUMMYFUNCTION("""COMPUTED_VALUE"""),45505.66666666667)</f>
        <v>45505.66667</v>
      </c>
      <c r="E148" s="1">
        <f>IFERROR(__xludf.DUMMYFUNCTION("""COMPUTED_VALUE"""),2649.31)</f>
        <v>2649.31</v>
      </c>
      <c r="G148" s="2">
        <f>IFERROR(__xludf.DUMMYFUNCTION("""COMPUTED_VALUE"""),45505.66666666667)</f>
        <v>45505.66667</v>
      </c>
      <c r="H148" s="1">
        <f>IFERROR(__xludf.DUMMYFUNCTION("""COMPUTED_VALUE"""),2599.2)</f>
        <v>2599.2</v>
      </c>
      <c r="J148" s="2">
        <f>IFERROR(__xludf.DUMMYFUNCTION("""COMPUTED_VALUE"""),45505.66666666667)</f>
        <v>45505.66667</v>
      </c>
      <c r="K148" s="1">
        <f>IFERROR(__xludf.DUMMYFUNCTION("""COMPUTED_VALUE"""),2643.21)</f>
        <v>2643.21</v>
      </c>
      <c r="M148" s="2">
        <f>IFERROR(__xludf.DUMMYFUNCTION("""COMPUTED_VALUE"""),45505.66666666667)</f>
        <v>45505.66667</v>
      </c>
      <c r="N148" s="1">
        <f>IFERROR(__xludf.DUMMYFUNCTION("""COMPUTED_VALUE"""),8.0112559E7)</f>
        <v>80112559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IFERROR(__xludf.DUMMYFUNCTION("""COMPUTED_VALUE"""),2646.38)</f>
        <v>2646.38</v>
      </c>
      <c r="D149" s="2">
        <f>IFERROR(__xludf.DUMMYFUNCTION("""COMPUTED_VALUE"""),45506.66666666667)</f>
        <v>45506.66667</v>
      </c>
      <c r="E149" s="1">
        <f>IFERROR(__xludf.DUMMYFUNCTION("""COMPUTED_VALUE"""),2656.51)</f>
        <v>2656.51</v>
      </c>
      <c r="G149" s="2">
        <f>IFERROR(__xludf.DUMMYFUNCTION("""COMPUTED_VALUE"""),45506.66666666667)</f>
        <v>45506.66667</v>
      </c>
      <c r="H149" s="1">
        <f>IFERROR(__xludf.DUMMYFUNCTION("""COMPUTED_VALUE"""),2603.89)</f>
        <v>2603.89</v>
      </c>
      <c r="J149" s="2">
        <f>IFERROR(__xludf.DUMMYFUNCTION("""COMPUTED_VALUE"""),45506.66666666667)</f>
        <v>45506.66667</v>
      </c>
      <c r="K149" s="1">
        <f>IFERROR(__xludf.DUMMYFUNCTION("""COMPUTED_VALUE"""),2651.98)</f>
        <v>2651.98</v>
      </c>
      <c r="M149" s="2">
        <f>IFERROR(__xludf.DUMMYFUNCTION("""COMPUTED_VALUE"""),45506.66666666667)</f>
        <v>45506.66667</v>
      </c>
      <c r="N149" s="1">
        <f>IFERROR(__xludf.DUMMYFUNCTION("""COMPUTED_VALUE"""),6.8981227E7)</f>
        <v>68981227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IFERROR(__xludf.DUMMYFUNCTION("""COMPUTED_VALUE"""),2623.21)</f>
        <v>2623.21</v>
      </c>
      <c r="D150" s="2">
        <f>IFERROR(__xludf.DUMMYFUNCTION("""COMPUTED_VALUE"""),45509.66666666667)</f>
        <v>45509.66667</v>
      </c>
      <c r="E150" s="1">
        <f>IFERROR(__xludf.DUMMYFUNCTION("""COMPUTED_VALUE"""),2623.21)</f>
        <v>2623.21</v>
      </c>
      <c r="G150" s="2">
        <f>IFERROR(__xludf.DUMMYFUNCTION("""COMPUTED_VALUE"""),45509.66666666667)</f>
        <v>45509.66667</v>
      </c>
      <c r="H150" s="1">
        <f>IFERROR(__xludf.DUMMYFUNCTION("""COMPUTED_VALUE"""),2581.71)</f>
        <v>2581.71</v>
      </c>
      <c r="J150" s="2">
        <f>IFERROR(__xludf.DUMMYFUNCTION("""COMPUTED_VALUE"""),45509.66666666667)</f>
        <v>45509.66667</v>
      </c>
      <c r="K150" s="1">
        <f>IFERROR(__xludf.DUMMYFUNCTION("""COMPUTED_VALUE"""),2587.49)</f>
        <v>2587.49</v>
      </c>
      <c r="M150" s="2">
        <f>IFERROR(__xludf.DUMMYFUNCTION("""COMPUTED_VALUE"""),45509.66666666667)</f>
        <v>45509.66667</v>
      </c>
      <c r="N150" s="1">
        <f>IFERROR(__xludf.DUMMYFUNCTION("""COMPUTED_VALUE"""),7.5980161E7)</f>
        <v>75980161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IFERROR(__xludf.DUMMYFUNCTION("""COMPUTED_VALUE"""),2592.72)</f>
        <v>2592.72</v>
      </c>
      <c r="D151" s="2">
        <f>IFERROR(__xludf.DUMMYFUNCTION("""COMPUTED_VALUE"""),45510.66666666667)</f>
        <v>45510.66667</v>
      </c>
      <c r="E151" s="1">
        <f>IFERROR(__xludf.DUMMYFUNCTION("""COMPUTED_VALUE"""),2655.87)</f>
        <v>2655.87</v>
      </c>
      <c r="G151" s="2">
        <f>IFERROR(__xludf.DUMMYFUNCTION("""COMPUTED_VALUE"""),45510.66666666667)</f>
        <v>45510.66667</v>
      </c>
      <c r="H151" s="1">
        <f>IFERROR(__xludf.DUMMYFUNCTION("""COMPUTED_VALUE"""),2592.72)</f>
        <v>2592.72</v>
      </c>
      <c r="J151" s="2">
        <f>IFERROR(__xludf.DUMMYFUNCTION("""COMPUTED_VALUE"""),45510.66666666667)</f>
        <v>45510.66667</v>
      </c>
      <c r="K151" s="1">
        <f>IFERROR(__xludf.DUMMYFUNCTION("""COMPUTED_VALUE"""),2623.98)</f>
        <v>2623.98</v>
      </c>
      <c r="M151" s="2">
        <f>IFERROR(__xludf.DUMMYFUNCTION("""COMPUTED_VALUE"""),45510.66666666667)</f>
        <v>45510.66667</v>
      </c>
      <c r="N151" s="1">
        <f>IFERROR(__xludf.DUMMYFUNCTION("""COMPUTED_VALUE"""),7.1577815E7)</f>
        <v>71577815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IFERROR(__xludf.DUMMYFUNCTION("""COMPUTED_VALUE"""),2626.5)</f>
        <v>2626.5</v>
      </c>
      <c r="D152" s="2">
        <f>IFERROR(__xludf.DUMMYFUNCTION("""COMPUTED_VALUE"""),45511.66666666667)</f>
        <v>45511.66667</v>
      </c>
      <c r="E152" s="1">
        <f>IFERROR(__xludf.DUMMYFUNCTION("""COMPUTED_VALUE"""),2665.51)</f>
        <v>2665.51</v>
      </c>
      <c r="G152" s="2">
        <f>IFERROR(__xludf.DUMMYFUNCTION("""COMPUTED_VALUE"""),45511.66666666667)</f>
        <v>45511.66667</v>
      </c>
      <c r="H152" s="1">
        <f>IFERROR(__xludf.DUMMYFUNCTION("""COMPUTED_VALUE"""),2606.59)</f>
        <v>2606.59</v>
      </c>
      <c r="J152" s="2">
        <f>IFERROR(__xludf.DUMMYFUNCTION("""COMPUTED_VALUE"""),45511.66666666667)</f>
        <v>45511.66667</v>
      </c>
      <c r="K152" s="1">
        <f>IFERROR(__xludf.DUMMYFUNCTION("""COMPUTED_VALUE"""),2608.49)</f>
        <v>2608.49</v>
      </c>
      <c r="M152" s="2">
        <f>IFERROR(__xludf.DUMMYFUNCTION("""COMPUTED_VALUE"""),45511.66666666667)</f>
        <v>45511.66667</v>
      </c>
      <c r="N152" s="1">
        <f>IFERROR(__xludf.DUMMYFUNCTION("""COMPUTED_VALUE"""),7.0431418E7)</f>
        <v>70431418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IFERROR(__xludf.DUMMYFUNCTION("""COMPUTED_VALUE"""),2619.18)</f>
        <v>2619.18</v>
      </c>
      <c r="D153" s="2">
        <f>IFERROR(__xludf.DUMMYFUNCTION("""COMPUTED_VALUE"""),45512.66666666667)</f>
        <v>45512.66667</v>
      </c>
      <c r="E153" s="1">
        <f>IFERROR(__xludf.DUMMYFUNCTION("""COMPUTED_VALUE"""),2662.83)</f>
        <v>2662.83</v>
      </c>
      <c r="G153" s="2">
        <f>IFERROR(__xludf.DUMMYFUNCTION("""COMPUTED_VALUE"""),45512.66666666667)</f>
        <v>45512.66667</v>
      </c>
      <c r="H153" s="1">
        <f>IFERROR(__xludf.DUMMYFUNCTION("""COMPUTED_VALUE"""),2617.47)</f>
        <v>2617.47</v>
      </c>
      <c r="J153" s="2">
        <f>IFERROR(__xludf.DUMMYFUNCTION("""COMPUTED_VALUE"""),45512.66666666667)</f>
        <v>45512.66667</v>
      </c>
      <c r="K153" s="1">
        <f>IFERROR(__xludf.DUMMYFUNCTION("""COMPUTED_VALUE"""),2660.59)</f>
        <v>2660.59</v>
      </c>
      <c r="M153" s="2">
        <f>IFERROR(__xludf.DUMMYFUNCTION("""COMPUTED_VALUE"""),45512.66666666667)</f>
        <v>45512.66667</v>
      </c>
      <c r="N153" s="1">
        <f>IFERROR(__xludf.DUMMYFUNCTION("""COMPUTED_VALUE"""),5.8827509E7)</f>
        <v>58827509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IFERROR(__xludf.DUMMYFUNCTION("""COMPUTED_VALUE"""),2654.76)</f>
        <v>2654.76</v>
      </c>
      <c r="D154" s="2">
        <f>IFERROR(__xludf.DUMMYFUNCTION("""COMPUTED_VALUE"""),45513.66666666667)</f>
        <v>45513.66667</v>
      </c>
      <c r="E154" s="1">
        <f>IFERROR(__xludf.DUMMYFUNCTION("""COMPUTED_VALUE"""),2662.51)</f>
        <v>2662.51</v>
      </c>
      <c r="G154" s="2">
        <f>IFERROR(__xludf.DUMMYFUNCTION("""COMPUTED_VALUE"""),45513.66666666667)</f>
        <v>45513.66667</v>
      </c>
      <c r="H154" s="1">
        <f>IFERROR(__xludf.DUMMYFUNCTION("""COMPUTED_VALUE"""),2636.46)</f>
        <v>2636.46</v>
      </c>
      <c r="J154" s="2">
        <f>IFERROR(__xludf.DUMMYFUNCTION("""COMPUTED_VALUE"""),45513.66666666667)</f>
        <v>45513.66667</v>
      </c>
      <c r="K154" s="1">
        <f>IFERROR(__xludf.DUMMYFUNCTION("""COMPUTED_VALUE"""),2657.75)</f>
        <v>2657.75</v>
      </c>
      <c r="M154" s="2">
        <f>IFERROR(__xludf.DUMMYFUNCTION("""COMPUTED_VALUE"""),45513.66666666667)</f>
        <v>45513.66667</v>
      </c>
      <c r="N154" s="1">
        <f>IFERROR(__xludf.DUMMYFUNCTION("""COMPUTED_VALUE"""),4.7974782E7)</f>
        <v>47974782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IFERROR(__xludf.DUMMYFUNCTION("""COMPUTED_VALUE"""),2656.87)</f>
        <v>2656.87</v>
      </c>
      <c r="D155" s="2">
        <f>IFERROR(__xludf.DUMMYFUNCTION("""COMPUTED_VALUE"""),45516.66666666667)</f>
        <v>45516.66667</v>
      </c>
      <c r="E155" s="1">
        <f>IFERROR(__xludf.DUMMYFUNCTION("""COMPUTED_VALUE"""),2659.72)</f>
        <v>2659.72</v>
      </c>
      <c r="G155" s="2">
        <f>IFERROR(__xludf.DUMMYFUNCTION("""COMPUTED_VALUE"""),45516.66666666667)</f>
        <v>45516.66667</v>
      </c>
      <c r="H155" s="1">
        <f>IFERROR(__xludf.DUMMYFUNCTION("""COMPUTED_VALUE"""),2636.79)</f>
        <v>2636.79</v>
      </c>
      <c r="J155" s="2">
        <f>IFERROR(__xludf.DUMMYFUNCTION("""COMPUTED_VALUE"""),45516.66666666667)</f>
        <v>45516.66667</v>
      </c>
      <c r="K155" s="1">
        <f>IFERROR(__xludf.DUMMYFUNCTION("""COMPUTED_VALUE"""),2647.16)</f>
        <v>2647.16</v>
      </c>
      <c r="M155" s="2">
        <f>IFERROR(__xludf.DUMMYFUNCTION("""COMPUTED_VALUE"""),45516.66666666667)</f>
        <v>45516.66667</v>
      </c>
      <c r="N155" s="1">
        <f>IFERROR(__xludf.DUMMYFUNCTION("""COMPUTED_VALUE"""),4.3104303E7)</f>
        <v>43104303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IFERROR(__xludf.DUMMYFUNCTION("""COMPUTED_VALUE"""),2651.42)</f>
        <v>2651.42</v>
      </c>
      <c r="D156" s="2">
        <f>IFERROR(__xludf.DUMMYFUNCTION("""COMPUTED_VALUE"""),45517.66666666667)</f>
        <v>45517.66667</v>
      </c>
      <c r="E156" s="1">
        <f>IFERROR(__xludf.DUMMYFUNCTION("""COMPUTED_VALUE"""),2672.59)</f>
        <v>2672.59</v>
      </c>
      <c r="G156" s="2">
        <f>IFERROR(__xludf.DUMMYFUNCTION("""COMPUTED_VALUE"""),45517.66666666667)</f>
        <v>45517.66667</v>
      </c>
      <c r="H156" s="1">
        <f>IFERROR(__xludf.DUMMYFUNCTION("""COMPUTED_VALUE"""),2646.95)</f>
        <v>2646.95</v>
      </c>
      <c r="J156" s="2">
        <f>IFERROR(__xludf.DUMMYFUNCTION("""COMPUTED_VALUE"""),45517.66666666667)</f>
        <v>45517.66667</v>
      </c>
      <c r="K156" s="1">
        <f>IFERROR(__xludf.DUMMYFUNCTION("""COMPUTED_VALUE"""),2667.28)</f>
        <v>2667.28</v>
      </c>
      <c r="M156" s="2">
        <f>IFERROR(__xludf.DUMMYFUNCTION("""COMPUTED_VALUE"""),45517.66666666667)</f>
        <v>45517.66667</v>
      </c>
      <c r="N156" s="1">
        <f>IFERROR(__xludf.DUMMYFUNCTION("""COMPUTED_VALUE"""),5.7967235E7)</f>
        <v>57967235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IFERROR(__xludf.DUMMYFUNCTION("""COMPUTED_VALUE"""),2663.56)</f>
        <v>2663.56</v>
      </c>
      <c r="D157" s="2">
        <f>IFERROR(__xludf.DUMMYFUNCTION("""COMPUTED_VALUE"""),45518.66666666667)</f>
        <v>45518.66667</v>
      </c>
      <c r="E157" s="1">
        <f>IFERROR(__xludf.DUMMYFUNCTION("""COMPUTED_VALUE"""),2676.13)</f>
        <v>2676.13</v>
      </c>
      <c r="G157" s="2">
        <f>IFERROR(__xludf.DUMMYFUNCTION("""COMPUTED_VALUE"""),45518.66666666667)</f>
        <v>45518.66667</v>
      </c>
      <c r="H157" s="1">
        <f>IFERROR(__xludf.DUMMYFUNCTION("""COMPUTED_VALUE"""),2654.06)</f>
        <v>2654.06</v>
      </c>
      <c r="J157" s="2">
        <f>IFERROR(__xludf.DUMMYFUNCTION("""COMPUTED_VALUE"""),45518.66666666667)</f>
        <v>45518.66667</v>
      </c>
      <c r="K157" s="1">
        <f>IFERROR(__xludf.DUMMYFUNCTION("""COMPUTED_VALUE"""),2673.08)</f>
        <v>2673.08</v>
      </c>
      <c r="M157" s="2">
        <f>IFERROR(__xludf.DUMMYFUNCTION("""COMPUTED_VALUE"""),45518.66666666667)</f>
        <v>45518.66667</v>
      </c>
      <c r="N157" s="1">
        <f>IFERROR(__xludf.DUMMYFUNCTION("""COMPUTED_VALUE"""),5.4272649E7)</f>
        <v>54272649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IFERROR(__xludf.DUMMYFUNCTION("""COMPUTED_VALUE"""),2691.66)</f>
        <v>2691.66</v>
      </c>
      <c r="D158" s="2">
        <f>IFERROR(__xludf.DUMMYFUNCTION("""COMPUTED_VALUE"""),45519.66666666667)</f>
        <v>45519.66667</v>
      </c>
      <c r="E158" s="1">
        <f>IFERROR(__xludf.DUMMYFUNCTION("""COMPUTED_VALUE"""),2712.89)</f>
        <v>2712.89</v>
      </c>
      <c r="G158" s="2">
        <f>IFERROR(__xludf.DUMMYFUNCTION("""COMPUTED_VALUE"""),45519.66666666667)</f>
        <v>45519.66667</v>
      </c>
      <c r="H158" s="1">
        <f>IFERROR(__xludf.DUMMYFUNCTION("""COMPUTED_VALUE"""),2688.0)</f>
        <v>2688</v>
      </c>
      <c r="J158" s="2">
        <f>IFERROR(__xludf.DUMMYFUNCTION("""COMPUTED_VALUE"""),45519.66666666667)</f>
        <v>45519.66667</v>
      </c>
      <c r="K158" s="1">
        <f>IFERROR(__xludf.DUMMYFUNCTION("""COMPUTED_VALUE"""),2710.9)</f>
        <v>2710.9</v>
      </c>
      <c r="M158" s="2">
        <f>IFERROR(__xludf.DUMMYFUNCTION("""COMPUTED_VALUE"""),45519.66666666667)</f>
        <v>45519.66667</v>
      </c>
      <c r="N158" s="1">
        <f>IFERROR(__xludf.DUMMYFUNCTION("""COMPUTED_VALUE"""),5.9438983E7)</f>
        <v>59438983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IFERROR(__xludf.DUMMYFUNCTION("""COMPUTED_VALUE"""),2711.38)</f>
        <v>2711.38</v>
      </c>
      <c r="D159" s="2">
        <f>IFERROR(__xludf.DUMMYFUNCTION("""COMPUTED_VALUE"""),45520.66666666667)</f>
        <v>45520.66667</v>
      </c>
      <c r="E159" s="1">
        <f>IFERROR(__xludf.DUMMYFUNCTION("""COMPUTED_VALUE"""),2727.65)</f>
        <v>2727.65</v>
      </c>
      <c r="G159" s="2">
        <f>IFERROR(__xludf.DUMMYFUNCTION("""COMPUTED_VALUE"""),45520.66666666667)</f>
        <v>45520.66667</v>
      </c>
      <c r="H159" s="1">
        <f>IFERROR(__xludf.DUMMYFUNCTION("""COMPUTED_VALUE"""),2706.69)</f>
        <v>2706.69</v>
      </c>
      <c r="J159" s="2">
        <f>IFERROR(__xludf.DUMMYFUNCTION("""COMPUTED_VALUE"""),45520.66666666667)</f>
        <v>45520.66667</v>
      </c>
      <c r="K159" s="1">
        <f>IFERROR(__xludf.DUMMYFUNCTION("""COMPUTED_VALUE"""),2726.88)</f>
        <v>2726.88</v>
      </c>
      <c r="M159" s="2">
        <f>IFERROR(__xludf.DUMMYFUNCTION("""COMPUTED_VALUE"""),45520.66666666667)</f>
        <v>45520.66667</v>
      </c>
      <c r="N159" s="1">
        <f>IFERROR(__xludf.DUMMYFUNCTION("""COMPUTED_VALUE"""),4.1571414E7)</f>
        <v>41571414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IFERROR(__xludf.DUMMYFUNCTION("""COMPUTED_VALUE"""),2727.26)</f>
        <v>2727.26</v>
      </c>
      <c r="D160" s="2">
        <f>IFERROR(__xludf.DUMMYFUNCTION("""COMPUTED_VALUE"""),45523.66666666667)</f>
        <v>45523.66667</v>
      </c>
      <c r="E160" s="1">
        <f>IFERROR(__xludf.DUMMYFUNCTION("""COMPUTED_VALUE"""),2745.59)</f>
        <v>2745.59</v>
      </c>
      <c r="G160" s="2">
        <f>IFERROR(__xludf.DUMMYFUNCTION("""COMPUTED_VALUE"""),45523.66666666667)</f>
        <v>45523.66667</v>
      </c>
      <c r="H160" s="1">
        <f>IFERROR(__xludf.DUMMYFUNCTION("""COMPUTED_VALUE"""),2721.61)</f>
        <v>2721.61</v>
      </c>
      <c r="J160" s="2">
        <f>IFERROR(__xludf.DUMMYFUNCTION("""COMPUTED_VALUE"""),45523.66666666667)</f>
        <v>45523.66667</v>
      </c>
      <c r="K160" s="1">
        <f>IFERROR(__xludf.DUMMYFUNCTION("""COMPUTED_VALUE"""),2745.59)</f>
        <v>2745.59</v>
      </c>
      <c r="M160" s="2">
        <f>IFERROR(__xludf.DUMMYFUNCTION("""COMPUTED_VALUE"""),45523.66666666667)</f>
        <v>45523.66667</v>
      </c>
      <c r="N160" s="1">
        <f>IFERROR(__xludf.DUMMYFUNCTION("""COMPUTED_VALUE"""),4.5261843E7)</f>
        <v>45261843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IFERROR(__xludf.DUMMYFUNCTION("""COMPUTED_VALUE"""),2742.04)</f>
        <v>2742.04</v>
      </c>
      <c r="D161" s="2">
        <f>IFERROR(__xludf.DUMMYFUNCTION("""COMPUTED_VALUE"""),45524.66666666667)</f>
        <v>45524.66667</v>
      </c>
      <c r="E161" s="1">
        <f>IFERROR(__xludf.DUMMYFUNCTION("""COMPUTED_VALUE"""),2757.37)</f>
        <v>2757.37</v>
      </c>
      <c r="G161" s="2">
        <f>IFERROR(__xludf.DUMMYFUNCTION("""COMPUTED_VALUE"""),45524.66666666667)</f>
        <v>45524.66667</v>
      </c>
      <c r="H161" s="1">
        <f>IFERROR(__xludf.DUMMYFUNCTION("""COMPUTED_VALUE"""),2726.45)</f>
        <v>2726.45</v>
      </c>
      <c r="J161" s="2">
        <f>IFERROR(__xludf.DUMMYFUNCTION("""COMPUTED_VALUE"""),45524.66666666667)</f>
        <v>45524.66667</v>
      </c>
      <c r="K161" s="1">
        <f>IFERROR(__xludf.DUMMYFUNCTION("""COMPUTED_VALUE"""),2730.4)</f>
        <v>2730.4</v>
      </c>
      <c r="M161" s="2">
        <f>IFERROR(__xludf.DUMMYFUNCTION("""COMPUTED_VALUE"""),45524.66666666667)</f>
        <v>45524.66667</v>
      </c>
      <c r="N161" s="1">
        <f>IFERROR(__xludf.DUMMYFUNCTION("""COMPUTED_VALUE"""),5.1978287E7)</f>
        <v>51978287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IFERROR(__xludf.DUMMYFUNCTION("""COMPUTED_VALUE"""),2736.37)</f>
        <v>2736.37</v>
      </c>
      <c r="D162" s="2">
        <f>IFERROR(__xludf.DUMMYFUNCTION("""COMPUTED_VALUE"""),45525.66666666667)</f>
        <v>45525.66667</v>
      </c>
      <c r="E162" s="1">
        <f>IFERROR(__xludf.DUMMYFUNCTION("""COMPUTED_VALUE"""),2751.85)</f>
        <v>2751.85</v>
      </c>
      <c r="G162" s="2">
        <f>IFERROR(__xludf.DUMMYFUNCTION("""COMPUTED_VALUE"""),45525.66666666667)</f>
        <v>45525.66667</v>
      </c>
      <c r="H162" s="1">
        <f>IFERROR(__xludf.DUMMYFUNCTION("""COMPUTED_VALUE"""),2729.18)</f>
        <v>2729.18</v>
      </c>
      <c r="J162" s="2">
        <f>IFERROR(__xludf.DUMMYFUNCTION("""COMPUTED_VALUE"""),45525.66666666667)</f>
        <v>45525.66667</v>
      </c>
      <c r="K162" s="1">
        <f>IFERROR(__xludf.DUMMYFUNCTION("""COMPUTED_VALUE"""),2751.29)</f>
        <v>2751.29</v>
      </c>
      <c r="M162" s="2">
        <f>IFERROR(__xludf.DUMMYFUNCTION("""COMPUTED_VALUE"""),45525.66666666667)</f>
        <v>45525.66667</v>
      </c>
      <c r="N162" s="1">
        <f>IFERROR(__xludf.DUMMYFUNCTION("""COMPUTED_VALUE"""),4.3118202E7)</f>
        <v>43118202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IFERROR(__xludf.DUMMYFUNCTION("""COMPUTED_VALUE"""),2761.99)</f>
        <v>2761.99</v>
      </c>
      <c r="D163" s="2">
        <f>IFERROR(__xludf.DUMMYFUNCTION("""COMPUTED_VALUE"""),45526.66666666667)</f>
        <v>45526.66667</v>
      </c>
      <c r="E163" s="1">
        <f>IFERROR(__xludf.DUMMYFUNCTION("""COMPUTED_VALUE"""),2772.95)</f>
        <v>2772.95</v>
      </c>
      <c r="G163" s="2">
        <f>IFERROR(__xludf.DUMMYFUNCTION("""COMPUTED_VALUE"""),45526.66666666667)</f>
        <v>45526.66667</v>
      </c>
      <c r="H163" s="1">
        <f>IFERROR(__xludf.DUMMYFUNCTION("""COMPUTED_VALUE"""),2756.57)</f>
        <v>2756.57</v>
      </c>
      <c r="J163" s="2">
        <f>IFERROR(__xludf.DUMMYFUNCTION("""COMPUTED_VALUE"""),45526.66666666667)</f>
        <v>45526.66667</v>
      </c>
      <c r="K163" s="1">
        <f>IFERROR(__xludf.DUMMYFUNCTION("""COMPUTED_VALUE"""),2766.27)</f>
        <v>2766.27</v>
      </c>
      <c r="M163" s="2">
        <f>IFERROR(__xludf.DUMMYFUNCTION("""COMPUTED_VALUE"""),45526.66666666667)</f>
        <v>45526.66667</v>
      </c>
      <c r="N163" s="1">
        <f>IFERROR(__xludf.DUMMYFUNCTION("""COMPUTED_VALUE"""),4.3061273E7)</f>
        <v>43061273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IFERROR(__xludf.DUMMYFUNCTION("""COMPUTED_VALUE"""),2775.31)</f>
        <v>2775.31</v>
      </c>
      <c r="D164" s="2">
        <f>IFERROR(__xludf.DUMMYFUNCTION("""COMPUTED_VALUE"""),45527.66666666667)</f>
        <v>45527.66667</v>
      </c>
      <c r="E164" s="1">
        <f>IFERROR(__xludf.DUMMYFUNCTION("""COMPUTED_VALUE"""),2781.15)</f>
        <v>2781.15</v>
      </c>
      <c r="G164" s="2">
        <f>IFERROR(__xludf.DUMMYFUNCTION("""COMPUTED_VALUE"""),45527.66666666667)</f>
        <v>45527.66667</v>
      </c>
      <c r="H164" s="1">
        <f>IFERROR(__xludf.DUMMYFUNCTION("""COMPUTED_VALUE"""),2754.41)</f>
        <v>2754.41</v>
      </c>
      <c r="J164" s="2">
        <f>IFERROR(__xludf.DUMMYFUNCTION("""COMPUTED_VALUE"""),45527.66666666667)</f>
        <v>45527.66667</v>
      </c>
      <c r="K164" s="1">
        <f>IFERROR(__xludf.DUMMYFUNCTION("""COMPUTED_VALUE"""),2776.69)</f>
        <v>2776.69</v>
      </c>
      <c r="M164" s="2">
        <f>IFERROR(__xludf.DUMMYFUNCTION("""COMPUTED_VALUE"""),45527.66666666667)</f>
        <v>45527.66667</v>
      </c>
      <c r="N164" s="1">
        <f>IFERROR(__xludf.DUMMYFUNCTION("""COMPUTED_VALUE"""),3.8725321E7)</f>
        <v>38725321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IFERROR(__xludf.DUMMYFUNCTION("""COMPUTED_VALUE"""),2778.33)</f>
        <v>2778.33</v>
      </c>
      <c r="D165" s="2">
        <f>IFERROR(__xludf.DUMMYFUNCTION("""COMPUTED_VALUE"""),45530.66666666667)</f>
        <v>45530.66667</v>
      </c>
      <c r="E165" s="1">
        <f>IFERROR(__xludf.DUMMYFUNCTION("""COMPUTED_VALUE"""),2785.57)</f>
        <v>2785.57</v>
      </c>
      <c r="G165" s="2">
        <f>IFERROR(__xludf.DUMMYFUNCTION("""COMPUTED_VALUE"""),45530.66666666667)</f>
        <v>45530.66667</v>
      </c>
      <c r="H165" s="1">
        <f>IFERROR(__xludf.DUMMYFUNCTION("""COMPUTED_VALUE"""),2764.68)</f>
        <v>2764.68</v>
      </c>
      <c r="J165" s="2">
        <f>IFERROR(__xludf.DUMMYFUNCTION("""COMPUTED_VALUE"""),45530.66666666667)</f>
        <v>45530.66667</v>
      </c>
      <c r="K165" s="1">
        <f>IFERROR(__xludf.DUMMYFUNCTION("""COMPUTED_VALUE"""),2767.94)</f>
        <v>2767.94</v>
      </c>
      <c r="M165" s="2">
        <f>IFERROR(__xludf.DUMMYFUNCTION("""COMPUTED_VALUE"""),45530.66666666667)</f>
        <v>45530.66667</v>
      </c>
      <c r="N165" s="1">
        <f>IFERROR(__xludf.DUMMYFUNCTION("""COMPUTED_VALUE"""),3.5465431E7)</f>
        <v>35465431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IFERROR(__xludf.DUMMYFUNCTION("""COMPUTED_VALUE"""),2769.06)</f>
        <v>2769.06</v>
      </c>
      <c r="D166" s="2">
        <f>IFERROR(__xludf.DUMMYFUNCTION("""COMPUTED_VALUE"""),45531.66666666667)</f>
        <v>45531.66667</v>
      </c>
      <c r="E166" s="1">
        <f>IFERROR(__xludf.DUMMYFUNCTION("""COMPUTED_VALUE"""),2785.2)</f>
        <v>2785.2</v>
      </c>
      <c r="G166" s="2">
        <f>IFERROR(__xludf.DUMMYFUNCTION("""COMPUTED_VALUE"""),45531.66666666667)</f>
        <v>45531.66667</v>
      </c>
      <c r="H166" s="1">
        <f>IFERROR(__xludf.DUMMYFUNCTION("""COMPUTED_VALUE"""),2767.31)</f>
        <v>2767.31</v>
      </c>
      <c r="J166" s="2">
        <f>IFERROR(__xludf.DUMMYFUNCTION("""COMPUTED_VALUE"""),45531.66666666667)</f>
        <v>45531.66667</v>
      </c>
      <c r="K166" s="1">
        <f>IFERROR(__xludf.DUMMYFUNCTION("""COMPUTED_VALUE"""),2784.34)</f>
        <v>2784.34</v>
      </c>
      <c r="M166" s="2">
        <f>IFERROR(__xludf.DUMMYFUNCTION("""COMPUTED_VALUE"""),45531.66666666667)</f>
        <v>45531.66667</v>
      </c>
      <c r="N166" s="1">
        <f>IFERROR(__xludf.DUMMYFUNCTION("""COMPUTED_VALUE"""),3.6356306E7)</f>
        <v>36356306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IFERROR(__xludf.DUMMYFUNCTION("""COMPUTED_VALUE"""),2786.97)</f>
        <v>2786.97</v>
      </c>
      <c r="D167" s="2">
        <f>IFERROR(__xludf.DUMMYFUNCTION("""COMPUTED_VALUE"""),45532.66666666667)</f>
        <v>45532.66667</v>
      </c>
      <c r="E167" s="1">
        <f>IFERROR(__xludf.DUMMYFUNCTION("""COMPUTED_VALUE"""),2789.13)</f>
        <v>2789.13</v>
      </c>
      <c r="G167" s="2">
        <f>IFERROR(__xludf.DUMMYFUNCTION("""COMPUTED_VALUE"""),45532.66666666667)</f>
        <v>45532.66667</v>
      </c>
      <c r="H167" s="1">
        <f>IFERROR(__xludf.DUMMYFUNCTION("""COMPUTED_VALUE"""),2764.91)</f>
        <v>2764.91</v>
      </c>
      <c r="J167" s="2">
        <f>IFERROR(__xludf.DUMMYFUNCTION("""COMPUTED_VALUE"""),45532.66666666667)</f>
        <v>45532.66667</v>
      </c>
      <c r="K167" s="1">
        <f>IFERROR(__xludf.DUMMYFUNCTION("""COMPUTED_VALUE"""),2777.26)</f>
        <v>2777.26</v>
      </c>
      <c r="M167" s="2">
        <f>IFERROR(__xludf.DUMMYFUNCTION("""COMPUTED_VALUE"""),45532.66666666667)</f>
        <v>45532.66667</v>
      </c>
      <c r="N167" s="1">
        <f>IFERROR(__xludf.DUMMYFUNCTION("""COMPUTED_VALUE"""),4.1068344E7)</f>
        <v>41068344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IFERROR(__xludf.DUMMYFUNCTION("""COMPUTED_VALUE"""),2781.81)</f>
        <v>2781.81</v>
      </c>
      <c r="D168" s="2">
        <f>IFERROR(__xludf.DUMMYFUNCTION("""COMPUTED_VALUE"""),45533.66666666667)</f>
        <v>45533.66667</v>
      </c>
      <c r="E168" s="1">
        <f>IFERROR(__xludf.DUMMYFUNCTION("""COMPUTED_VALUE"""),2805.09)</f>
        <v>2805.09</v>
      </c>
      <c r="G168" s="2">
        <f>IFERROR(__xludf.DUMMYFUNCTION("""COMPUTED_VALUE"""),45533.66666666667)</f>
        <v>45533.66667</v>
      </c>
      <c r="H168" s="1">
        <f>IFERROR(__xludf.DUMMYFUNCTION("""COMPUTED_VALUE"""),2780.0)</f>
        <v>2780</v>
      </c>
      <c r="J168" s="2">
        <f>IFERROR(__xludf.DUMMYFUNCTION("""COMPUTED_VALUE"""),45533.66666666667)</f>
        <v>45533.66667</v>
      </c>
      <c r="K168" s="1">
        <f>IFERROR(__xludf.DUMMYFUNCTION("""COMPUTED_VALUE"""),2792.59)</f>
        <v>2792.59</v>
      </c>
      <c r="M168" s="2">
        <f>IFERROR(__xludf.DUMMYFUNCTION("""COMPUTED_VALUE"""),45533.66666666667)</f>
        <v>45533.66667</v>
      </c>
      <c r="N168" s="1">
        <f>IFERROR(__xludf.DUMMYFUNCTION("""COMPUTED_VALUE"""),4.0669949E7)</f>
        <v>40669949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IFERROR(__xludf.DUMMYFUNCTION("""COMPUTED_VALUE"""),2796.48)</f>
        <v>2796.48</v>
      </c>
      <c r="D169" s="2">
        <f>IFERROR(__xludf.DUMMYFUNCTION("""COMPUTED_VALUE"""),45534.66666666667)</f>
        <v>45534.66667</v>
      </c>
      <c r="E169" s="1">
        <f>IFERROR(__xludf.DUMMYFUNCTION("""COMPUTED_VALUE"""),2811.16)</f>
        <v>2811.16</v>
      </c>
      <c r="G169" s="2">
        <f>IFERROR(__xludf.DUMMYFUNCTION("""COMPUTED_VALUE"""),45534.66666666667)</f>
        <v>45534.66667</v>
      </c>
      <c r="H169" s="1">
        <f>IFERROR(__xludf.DUMMYFUNCTION("""COMPUTED_VALUE"""),2778.2)</f>
        <v>2778.2</v>
      </c>
      <c r="J169" s="2">
        <f>IFERROR(__xludf.DUMMYFUNCTION("""COMPUTED_VALUE"""),45534.66666666667)</f>
        <v>45534.66667</v>
      </c>
      <c r="K169" s="1">
        <f>IFERROR(__xludf.DUMMYFUNCTION("""COMPUTED_VALUE"""),2808.47)</f>
        <v>2808.47</v>
      </c>
      <c r="M169" s="2">
        <f>IFERROR(__xludf.DUMMYFUNCTION("""COMPUTED_VALUE"""),45534.66666666667)</f>
        <v>45534.66667</v>
      </c>
      <c r="N169" s="1">
        <f>IFERROR(__xludf.DUMMYFUNCTION("""COMPUTED_VALUE"""),5.2166736E7)</f>
        <v>52166736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IFERROR(__xludf.DUMMYFUNCTION("""COMPUTED_VALUE"""),2805.41)</f>
        <v>2805.41</v>
      </c>
      <c r="D170" s="2">
        <f>IFERROR(__xludf.DUMMYFUNCTION("""COMPUTED_VALUE"""),45538.66666666667)</f>
        <v>45538.66667</v>
      </c>
      <c r="E170" s="1">
        <f>IFERROR(__xludf.DUMMYFUNCTION("""COMPUTED_VALUE"""),2817.54)</f>
        <v>2817.54</v>
      </c>
      <c r="G170" s="2">
        <f>IFERROR(__xludf.DUMMYFUNCTION("""COMPUTED_VALUE"""),45538.66666666667)</f>
        <v>45538.66667</v>
      </c>
      <c r="H170" s="1">
        <f>IFERROR(__xludf.DUMMYFUNCTION("""COMPUTED_VALUE"""),2791.75)</f>
        <v>2791.75</v>
      </c>
      <c r="J170" s="2">
        <f>IFERROR(__xludf.DUMMYFUNCTION("""COMPUTED_VALUE"""),45538.66666666667)</f>
        <v>45538.66667</v>
      </c>
      <c r="K170" s="1">
        <f>IFERROR(__xludf.DUMMYFUNCTION("""COMPUTED_VALUE"""),2803.03)</f>
        <v>2803.03</v>
      </c>
      <c r="M170" s="2">
        <f>IFERROR(__xludf.DUMMYFUNCTION("""COMPUTED_VALUE"""),45538.66666666667)</f>
        <v>45538.66667</v>
      </c>
      <c r="N170" s="1">
        <f>IFERROR(__xludf.DUMMYFUNCTION("""COMPUTED_VALUE"""),4.8974463E7)</f>
        <v>48974463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IFERROR(__xludf.DUMMYFUNCTION("""COMPUTED_VALUE"""),2797.41)</f>
        <v>2797.41</v>
      </c>
      <c r="D171" s="2">
        <f>IFERROR(__xludf.DUMMYFUNCTION("""COMPUTED_VALUE"""),45539.66666666667)</f>
        <v>45539.66667</v>
      </c>
      <c r="E171" s="1">
        <f>IFERROR(__xludf.DUMMYFUNCTION("""COMPUTED_VALUE"""),2827.07)</f>
        <v>2827.07</v>
      </c>
      <c r="G171" s="2">
        <f>IFERROR(__xludf.DUMMYFUNCTION("""COMPUTED_VALUE"""),45539.66666666667)</f>
        <v>45539.66667</v>
      </c>
      <c r="H171" s="1">
        <f>IFERROR(__xludf.DUMMYFUNCTION("""COMPUTED_VALUE"""),2792.41)</f>
        <v>2792.41</v>
      </c>
      <c r="J171" s="2">
        <f>IFERROR(__xludf.DUMMYFUNCTION("""COMPUTED_VALUE"""),45539.66666666667)</f>
        <v>45539.66667</v>
      </c>
      <c r="K171" s="1">
        <f>IFERROR(__xludf.DUMMYFUNCTION("""COMPUTED_VALUE"""),2806.91)</f>
        <v>2806.91</v>
      </c>
      <c r="M171" s="2">
        <f>IFERROR(__xludf.DUMMYFUNCTION("""COMPUTED_VALUE"""),45539.66666666667)</f>
        <v>45539.66667</v>
      </c>
      <c r="N171" s="1">
        <f>IFERROR(__xludf.DUMMYFUNCTION("""COMPUTED_VALUE"""),4.8982248E7)</f>
        <v>48982248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IFERROR(__xludf.DUMMYFUNCTION("""COMPUTED_VALUE"""),2803.5)</f>
        <v>2803.5</v>
      </c>
      <c r="D172" s="2">
        <f>IFERROR(__xludf.DUMMYFUNCTION("""COMPUTED_VALUE"""),45540.66666666667)</f>
        <v>45540.66667</v>
      </c>
      <c r="E172" s="1">
        <f>IFERROR(__xludf.DUMMYFUNCTION("""COMPUTED_VALUE"""),2804.35)</f>
        <v>2804.35</v>
      </c>
      <c r="G172" s="2">
        <f>IFERROR(__xludf.DUMMYFUNCTION("""COMPUTED_VALUE"""),45540.66666666667)</f>
        <v>45540.66667</v>
      </c>
      <c r="H172" s="1">
        <f>IFERROR(__xludf.DUMMYFUNCTION("""COMPUTED_VALUE"""),2760.29)</f>
        <v>2760.29</v>
      </c>
      <c r="J172" s="2">
        <f>IFERROR(__xludf.DUMMYFUNCTION("""COMPUTED_VALUE"""),45540.66666666667)</f>
        <v>45540.66667</v>
      </c>
      <c r="K172" s="1">
        <f>IFERROR(__xludf.DUMMYFUNCTION("""COMPUTED_VALUE"""),2776.73)</f>
        <v>2776.73</v>
      </c>
      <c r="M172" s="2">
        <f>IFERROR(__xludf.DUMMYFUNCTION("""COMPUTED_VALUE"""),45540.66666666667)</f>
        <v>45540.66667</v>
      </c>
      <c r="N172" s="1">
        <f>IFERROR(__xludf.DUMMYFUNCTION("""COMPUTED_VALUE"""),6.2195578E7)</f>
        <v>62195578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IFERROR(__xludf.DUMMYFUNCTION("""COMPUTED_VALUE"""),2780.24)</f>
        <v>2780.24</v>
      </c>
      <c r="D173" s="2">
        <f>IFERROR(__xludf.DUMMYFUNCTION("""COMPUTED_VALUE"""),45541.66666666667)</f>
        <v>45541.66667</v>
      </c>
      <c r="E173" s="1">
        <f>IFERROR(__xludf.DUMMYFUNCTION("""COMPUTED_VALUE"""),2796.36)</f>
        <v>2796.36</v>
      </c>
      <c r="G173" s="2">
        <f>IFERROR(__xludf.DUMMYFUNCTION("""COMPUTED_VALUE"""),45541.66666666667)</f>
        <v>45541.66667</v>
      </c>
      <c r="H173" s="1">
        <f>IFERROR(__xludf.DUMMYFUNCTION("""COMPUTED_VALUE"""),2758.83)</f>
        <v>2758.83</v>
      </c>
      <c r="J173" s="2">
        <f>IFERROR(__xludf.DUMMYFUNCTION("""COMPUTED_VALUE"""),45541.66666666667)</f>
        <v>45541.66667</v>
      </c>
      <c r="K173" s="1">
        <f>IFERROR(__xludf.DUMMYFUNCTION("""COMPUTED_VALUE"""),2777.24)</f>
        <v>2777.24</v>
      </c>
      <c r="M173" s="2">
        <f>IFERROR(__xludf.DUMMYFUNCTION("""COMPUTED_VALUE"""),45541.66666666667)</f>
        <v>45541.66667</v>
      </c>
      <c r="N173" s="1">
        <f>IFERROR(__xludf.DUMMYFUNCTION("""COMPUTED_VALUE"""),5.0444139E7)</f>
        <v>50444139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IFERROR(__xludf.DUMMYFUNCTION("""COMPUTED_VALUE"""),2785.22)</f>
        <v>2785.22</v>
      </c>
      <c r="D174" s="2">
        <f>IFERROR(__xludf.DUMMYFUNCTION("""COMPUTED_VALUE"""),45544.66666666667)</f>
        <v>45544.66667</v>
      </c>
      <c r="E174" s="1">
        <f>IFERROR(__xludf.DUMMYFUNCTION("""COMPUTED_VALUE"""),2826.49)</f>
        <v>2826.49</v>
      </c>
      <c r="G174" s="2">
        <f>IFERROR(__xludf.DUMMYFUNCTION("""COMPUTED_VALUE"""),45544.66666666667)</f>
        <v>45544.66667</v>
      </c>
      <c r="H174" s="1">
        <f>IFERROR(__xludf.DUMMYFUNCTION("""COMPUTED_VALUE"""),2785.22)</f>
        <v>2785.22</v>
      </c>
      <c r="J174" s="2">
        <f>IFERROR(__xludf.DUMMYFUNCTION("""COMPUTED_VALUE"""),45544.66666666667)</f>
        <v>45544.66667</v>
      </c>
      <c r="K174" s="1">
        <f>IFERROR(__xludf.DUMMYFUNCTION("""COMPUTED_VALUE"""),2813.67)</f>
        <v>2813.67</v>
      </c>
      <c r="M174" s="2">
        <f>IFERROR(__xludf.DUMMYFUNCTION("""COMPUTED_VALUE"""),45544.66666666667)</f>
        <v>45544.66667</v>
      </c>
      <c r="N174" s="1">
        <f>IFERROR(__xludf.DUMMYFUNCTION("""COMPUTED_VALUE"""),5.4242786E7)</f>
        <v>54242786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IFERROR(__xludf.DUMMYFUNCTION("""COMPUTED_VALUE"""),2815.02)</f>
        <v>2815.02</v>
      </c>
      <c r="D175" s="2">
        <f>IFERROR(__xludf.DUMMYFUNCTION("""COMPUTED_VALUE"""),45545.66666666667)</f>
        <v>45545.66667</v>
      </c>
      <c r="E175" s="1">
        <f>IFERROR(__xludf.DUMMYFUNCTION("""COMPUTED_VALUE"""),2834.4)</f>
        <v>2834.4</v>
      </c>
      <c r="G175" s="2">
        <f>IFERROR(__xludf.DUMMYFUNCTION("""COMPUTED_VALUE"""),45545.66666666667)</f>
        <v>45545.66667</v>
      </c>
      <c r="H175" s="1">
        <f>IFERROR(__xludf.DUMMYFUNCTION("""COMPUTED_VALUE"""),2809.63)</f>
        <v>2809.63</v>
      </c>
      <c r="J175" s="2">
        <f>IFERROR(__xludf.DUMMYFUNCTION("""COMPUTED_VALUE"""),45545.66666666667)</f>
        <v>45545.66667</v>
      </c>
      <c r="K175" s="1">
        <f>IFERROR(__xludf.DUMMYFUNCTION("""COMPUTED_VALUE"""),2833.18)</f>
        <v>2833.18</v>
      </c>
      <c r="M175" s="2">
        <f>IFERROR(__xludf.DUMMYFUNCTION("""COMPUTED_VALUE"""),45545.66666666667)</f>
        <v>45545.66667</v>
      </c>
      <c r="N175" s="1">
        <f>IFERROR(__xludf.DUMMYFUNCTION("""COMPUTED_VALUE"""),4.6295418E7)</f>
        <v>46295418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IFERROR(__xludf.DUMMYFUNCTION("""COMPUTED_VALUE"""),2826.5)</f>
        <v>2826.5</v>
      </c>
      <c r="D176" s="2">
        <f>IFERROR(__xludf.DUMMYFUNCTION("""COMPUTED_VALUE"""),45546.66666666667)</f>
        <v>45546.66667</v>
      </c>
      <c r="E176" s="1">
        <f>IFERROR(__xludf.DUMMYFUNCTION("""COMPUTED_VALUE"""),2835.39)</f>
        <v>2835.39</v>
      </c>
      <c r="G176" s="2">
        <f>IFERROR(__xludf.DUMMYFUNCTION("""COMPUTED_VALUE"""),45546.66666666667)</f>
        <v>45546.66667</v>
      </c>
      <c r="H176" s="1">
        <f>IFERROR(__xludf.DUMMYFUNCTION("""COMPUTED_VALUE"""),2775.53)</f>
        <v>2775.53</v>
      </c>
      <c r="J176" s="2">
        <f>IFERROR(__xludf.DUMMYFUNCTION("""COMPUTED_VALUE"""),45546.66666666667)</f>
        <v>45546.66667</v>
      </c>
      <c r="K176" s="1">
        <f>IFERROR(__xludf.DUMMYFUNCTION("""COMPUTED_VALUE"""),2833.36)</f>
        <v>2833.36</v>
      </c>
      <c r="M176" s="2">
        <f>IFERROR(__xludf.DUMMYFUNCTION("""COMPUTED_VALUE"""),45546.66666666667)</f>
        <v>45546.66667</v>
      </c>
      <c r="N176" s="1">
        <f>IFERROR(__xludf.DUMMYFUNCTION("""COMPUTED_VALUE"""),4.9333834E7)</f>
        <v>49333834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IFERROR(__xludf.DUMMYFUNCTION("""COMPUTED_VALUE"""),2832.35)</f>
        <v>2832.35</v>
      </c>
      <c r="D177" s="2">
        <f>IFERROR(__xludf.DUMMYFUNCTION("""COMPUTED_VALUE"""),45547.66666666667)</f>
        <v>45547.66667</v>
      </c>
      <c r="E177" s="1">
        <f>IFERROR(__xludf.DUMMYFUNCTION("""COMPUTED_VALUE"""),2846.43)</f>
        <v>2846.43</v>
      </c>
      <c r="G177" s="2">
        <f>IFERROR(__xludf.DUMMYFUNCTION("""COMPUTED_VALUE"""),45547.66666666667)</f>
        <v>45547.66667</v>
      </c>
      <c r="H177" s="1">
        <f>IFERROR(__xludf.DUMMYFUNCTION("""COMPUTED_VALUE"""),2810.54)</f>
        <v>2810.54</v>
      </c>
      <c r="J177" s="2">
        <f>IFERROR(__xludf.DUMMYFUNCTION("""COMPUTED_VALUE"""),45547.66666666667)</f>
        <v>45547.66667</v>
      </c>
      <c r="K177" s="1">
        <f>IFERROR(__xludf.DUMMYFUNCTION("""COMPUTED_VALUE"""),2844.55)</f>
        <v>2844.55</v>
      </c>
      <c r="M177" s="2">
        <f>IFERROR(__xludf.DUMMYFUNCTION("""COMPUTED_VALUE"""),45547.66666666667)</f>
        <v>45547.66667</v>
      </c>
      <c r="N177" s="1">
        <f>IFERROR(__xludf.DUMMYFUNCTION("""COMPUTED_VALUE"""),4.3419016E7)</f>
        <v>43419016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IFERROR(__xludf.DUMMYFUNCTION("""COMPUTED_VALUE"""),2839.58)</f>
        <v>2839.58</v>
      </c>
      <c r="D178" s="2">
        <f>IFERROR(__xludf.DUMMYFUNCTION("""COMPUTED_VALUE"""),45548.66666666667)</f>
        <v>45548.66667</v>
      </c>
      <c r="E178" s="1">
        <f>IFERROR(__xludf.DUMMYFUNCTION("""COMPUTED_VALUE"""),2858.45)</f>
        <v>2858.45</v>
      </c>
      <c r="G178" s="2">
        <f>IFERROR(__xludf.DUMMYFUNCTION("""COMPUTED_VALUE"""),45548.66666666667)</f>
        <v>45548.66667</v>
      </c>
      <c r="H178" s="1">
        <f>IFERROR(__xludf.DUMMYFUNCTION("""COMPUTED_VALUE"""),2836.27)</f>
        <v>2836.27</v>
      </c>
      <c r="J178" s="2">
        <f>IFERROR(__xludf.DUMMYFUNCTION("""COMPUTED_VALUE"""),45548.66666666667)</f>
        <v>45548.66667</v>
      </c>
      <c r="K178" s="1">
        <f>IFERROR(__xludf.DUMMYFUNCTION("""COMPUTED_VALUE"""),2840.36)</f>
        <v>2840.36</v>
      </c>
      <c r="M178" s="2">
        <f>IFERROR(__xludf.DUMMYFUNCTION("""COMPUTED_VALUE"""),45548.66666666667)</f>
        <v>45548.66667</v>
      </c>
      <c r="N178" s="1">
        <f>IFERROR(__xludf.DUMMYFUNCTION("""COMPUTED_VALUE"""),5.7993806E7)</f>
        <v>57993806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IFERROR(__xludf.DUMMYFUNCTION("""COMPUTED_VALUE"""),2851.63)</f>
        <v>2851.63</v>
      </c>
      <c r="D179" s="2">
        <f>IFERROR(__xludf.DUMMYFUNCTION("""COMPUTED_VALUE"""),45551.66666666667)</f>
        <v>45551.66667</v>
      </c>
      <c r="E179" s="1">
        <f>IFERROR(__xludf.DUMMYFUNCTION("""COMPUTED_VALUE"""),2862.95)</f>
        <v>2862.95</v>
      </c>
      <c r="G179" s="2">
        <f>IFERROR(__xludf.DUMMYFUNCTION("""COMPUTED_VALUE"""),45551.66666666667)</f>
        <v>45551.66667</v>
      </c>
      <c r="H179" s="1">
        <f>IFERROR(__xludf.DUMMYFUNCTION("""COMPUTED_VALUE"""),2842.17)</f>
        <v>2842.17</v>
      </c>
      <c r="J179" s="2">
        <f>IFERROR(__xludf.DUMMYFUNCTION("""COMPUTED_VALUE"""),45551.66666666667)</f>
        <v>45551.66667</v>
      </c>
      <c r="K179" s="1">
        <f>IFERROR(__xludf.DUMMYFUNCTION("""COMPUTED_VALUE"""),2856.26)</f>
        <v>2856.26</v>
      </c>
      <c r="M179" s="2">
        <f>IFERROR(__xludf.DUMMYFUNCTION("""COMPUTED_VALUE"""),45551.66666666667)</f>
        <v>45551.66667</v>
      </c>
      <c r="N179" s="1">
        <f>IFERROR(__xludf.DUMMYFUNCTION("""COMPUTED_VALUE"""),4.9672051E7)</f>
        <v>49672051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IFERROR(__xludf.DUMMYFUNCTION("""COMPUTED_VALUE"""),2854.64)</f>
        <v>2854.64</v>
      </c>
      <c r="D180" s="2">
        <f>IFERROR(__xludf.DUMMYFUNCTION("""COMPUTED_VALUE"""),45552.66666666667)</f>
        <v>45552.66667</v>
      </c>
      <c r="E180" s="1">
        <f>IFERROR(__xludf.DUMMYFUNCTION("""COMPUTED_VALUE"""),2866.09)</f>
        <v>2866.09</v>
      </c>
      <c r="G180" s="2">
        <f>IFERROR(__xludf.DUMMYFUNCTION("""COMPUTED_VALUE"""),45552.66666666667)</f>
        <v>45552.66667</v>
      </c>
      <c r="H180" s="1">
        <f>IFERROR(__xludf.DUMMYFUNCTION("""COMPUTED_VALUE"""),2817.55)</f>
        <v>2817.55</v>
      </c>
      <c r="J180" s="2">
        <f>IFERROR(__xludf.DUMMYFUNCTION("""COMPUTED_VALUE"""),45552.66666666667)</f>
        <v>45552.66667</v>
      </c>
      <c r="K180" s="1">
        <f>IFERROR(__xludf.DUMMYFUNCTION("""COMPUTED_VALUE"""),2827.38)</f>
        <v>2827.38</v>
      </c>
      <c r="M180" s="2">
        <f>IFERROR(__xludf.DUMMYFUNCTION("""COMPUTED_VALUE"""),45552.66666666667)</f>
        <v>45552.66667</v>
      </c>
      <c r="N180" s="1">
        <f>IFERROR(__xludf.DUMMYFUNCTION("""COMPUTED_VALUE"""),5.8346978E7)</f>
        <v>58346978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IFERROR(__xludf.DUMMYFUNCTION("""COMPUTED_VALUE"""),2820.03)</f>
        <v>2820.03</v>
      </c>
      <c r="D181" s="2">
        <f>IFERROR(__xludf.DUMMYFUNCTION("""COMPUTED_VALUE"""),45553.66666666667)</f>
        <v>45553.66667</v>
      </c>
      <c r="E181" s="1">
        <f>IFERROR(__xludf.DUMMYFUNCTION("""COMPUTED_VALUE"""),2831.43)</f>
        <v>2831.43</v>
      </c>
      <c r="G181" s="2">
        <f>IFERROR(__xludf.DUMMYFUNCTION("""COMPUTED_VALUE"""),45553.66666666667)</f>
        <v>45553.66667</v>
      </c>
      <c r="H181" s="1">
        <f>IFERROR(__xludf.DUMMYFUNCTION("""COMPUTED_VALUE"""),2799.68)</f>
        <v>2799.68</v>
      </c>
      <c r="J181" s="2">
        <f>IFERROR(__xludf.DUMMYFUNCTION("""COMPUTED_VALUE"""),45553.66666666667)</f>
        <v>45553.66667</v>
      </c>
      <c r="K181" s="1">
        <f>IFERROR(__xludf.DUMMYFUNCTION("""COMPUTED_VALUE"""),2806.46)</f>
        <v>2806.46</v>
      </c>
      <c r="M181" s="2">
        <f>IFERROR(__xludf.DUMMYFUNCTION("""COMPUTED_VALUE"""),45553.66666666667)</f>
        <v>45553.66667</v>
      </c>
      <c r="N181" s="1">
        <f>IFERROR(__xludf.DUMMYFUNCTION("""COMPUTED_VALUE"""),5.7163644E7)</f>
        <v>57163644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IFERROR(__xludf.DUMMYFUNCTION("""COMPUTED_VALUE"""),2830.78)</f>
        <v>2830.78</v>
      </c>
      <c r="D182" s="2">
        <f>IFERROR(__xludf.DUMMYFUNCTION("""COMPUTED_VALUE"""),45554.66666666667)</f>
        <v>45554.66667</v>
      </c>
      <c r="E182" s="1">
        <f>IFERROR(__xludf.DUMMYFUNCTION("""COMPUTED_VALUE"""),2843.76)</f>
        <v>2843.76</v>
      </c>
      <c r="G182" s="2">
        <f>IFERROR(__xludf.DUMMYFUNCTION("""COMPUTED_VALUE"""),45554.66666666667)</f>
        <v>45554.66667</v>
      </c>
      <c r="H182" s="1">
        <f>IFERROR(__xludf.DUMMYFUNCTION("""COMPUTED_VALUE"""),2825.77)</f>
        <v>2825.77</v>
      </c>
      <c r="J182" s="2">
        <f>IFERROR(__xludf.DUMMYFUNCTION("""COMPUTED_VALUE"""),45554.66666666667)</f>
        <v>45554.66667</v>
      </c>
      <c r="K182" s="1">
        <f>IFERROR(__xludf.DUMMYFUNCTION("""COMPUTED_VALUE"""),2833.06)</f>
        <v>2833.06</v>
      </c>
      <c r="M182" s="2">
        <f>IFERROR(__xludf.DUMMYFUNCTION("""COMPUTED_VALUE"""),45554.66666666667)</f>
        <v>45554.66667</v>
      </c>
      <c r="N182" s="1">
        <f>IFERROR(__xludf.DUMMYFUNCTION("""COMPUTED_VALUE"""),6.1322353E7)</f>
        <v>61322353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IFERROR(__xludf.DUMMYFUNCTION("""COMPUTED_VALUE"""),2826.44)</f>
        <v>2826.44</v>
      </c>
      <c r="D183" s="2">
        <f>IFERROR(__xludf.DUMMYFUNCTION("""COMPUTED_VALUE"""),45555.66666666667)</f>
        <v>45555.66667</v>
      </c>
      <c r="E183" s="1">
        <f>IFERROR(__xludf.DUMMYFUNCTION("""COMPUTED_VALUE"""),2826.44)</f>
        <v>2826.44</v>
      </c>
      <c r="G183" s="2">
        <f>IFERROR(__xludf.DUMMYFUNCTION("""COMPUTED_VALUE"""),45555.66666666667)</f>
        <v>45555.66667</v>
      </c>
      <c r="H183" s="1">
        <f>IFERROR(__xludf.DUMMYFUNCTION("""COMPUTED_VALUE"""),2809.49)</f>
        <v>2809.49</v>
      </c>
      <c r="J183" s="2">
        <f>IFERROR(__xludf.DUMMYFUNCTION("""COMPUTED_VALUE"""),45555.66666666667)</f>
        <v>45555.66667</v>
      </c>
      <c r="K183" s="1">
        <f>IFERROR(__xludf.DUMMYFUNCTION("""COMPUTED_VALUE"""),2821.23)</f>
        <v>2821.23</v>
      </c>
      <c r="M183" s="2">
        <f>IFERROR(__xludf.DUMMYFUNCTION("""COMPUTED_VALUE"""),45555.66666666667)</f>
        <v>45555.66667</v>
      </c>
      <c r="N183" s="1">
        <f>IFERROR(__xludf.DUMMYFUNCTION("""COMPUTED_VALUE"""),1.13890644E8)</f>
        <v>113890644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IFERROR(__xludf.DUMMYFUNCTION("""COMPUTED_VALUE"""),2825.52)</f>
        <v>2825.52</v>
      </c>
      <c r="D184" s="2">
        <f>IFERROR(__xludf.DUMMYFUNCTION("""COMPUTED_VALUE"""),45558.66666666667)</f>
        <v>45558.66667</v>
      </c>
      <c r="E184" s="1">
        <f>IFERROR(__xludf.DUMMYFUNCTION("""COMPUTED_VALUE"""),2839.73)</f>
        <v>2839.73</v>
      </c>
      <c r="G184" s="2">
        <f>IFERROR(__xludf.DUMMYFUNCTION("""COMPUTED_VALUE"""),45558.66666666667)</f>
        <v>45558.66667</v>
      </c>
      <c r="H184" s="1">
        <f>IFERROR(__xludf.DUMMYFUNCTION("""COMPUTED_VALUE"""),2820.71)</f>
        <v>2820.71</v>
      </c>
      <c r="J184" s="2">
        <f>IFERROR(__xludf.DUMMYFUNCTION("""COMPUTED_VALUE"""),45558.66666666667)</f>
        <v>45558.66667</v>
      </c>
      <c r="K184" s="1">
        <f>IFERROR(__xludf.DUMMYFUNCTION("""COMPUTED_VALUE"""),2837.74)</f>
        <v>2837.74</v>
      </c>
      <c r="M184" s="2">
        <f>IFERROR(__xludf.DUMMYFUNCTION("""COMPUTED_VALUE"""),45558.66666666667)</f>
        <v>45558.66667</v>
      </c>
      <c r="N184" s="1">
        <f>IFERROR(__xludf.DUMMYFUNCTION("""COMPUTED_VALUE"""),4.351452E7)</f>
        <v>43514520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IFERROR(__xludf.DUMMYFUNCTION("""COMPUTED_VALUE"""),2836.92)</f>
        <v>2836.92</v>
      </c>
      <c r="D185" s="2">
        <f>IFERROR(__xludf.DUMMYFUNCTION("""COMPUTED_VALUE"""),45559.66666666667)</f>
        <v>45559.66667</v>
      </c>
      <c r="E185" s="1">
        <f>IFERROR(__xludf.DUMMYFUNCTION("""COMPUTED_VALUE"""),2836.92)</f>
        <v>2836.92</v>
      </c>
      <c r="G185" s="2">
        <f>IFERROR(__xludf.DUMMYFUNCTION("""COMPUTED_VALUE"""),45559.66666666667)</f>
        <v>45559.66667</v>
      </c>
      <c r="H185" s="1">
        <f>IFERROR(__xludf.DUMMYFUNCTION("""COMPUTED_VALUE"""),2814.04)</f>
        <v>2814.04</v>
      </c>
      <c r="J185" s="2">
        <f>IFERROR(__xludf.DUMMYFUNCTION("""COMPUTED_VALUE"""),45559.66666666667)</f>
        <v>45559.66667</v>
      </c>
      <c r="K185" s="1">
        <f>IFERROR(__xludf.DUMMYFUNCTION("""COMPUTED_VALUE"""),2819.65)</f>
        <v>2819.65</v>
      </c>
      <c r="M185" s="2">
        <f>IFERROR(__xludf.DUMMYFUNCTION("""COMPUTED_VALUE"""),45559.66666666667)</f>
        <v>45559.66667</v>
      </c>
      <c r="N185" s="1">
        <f>IFERROR(__xludf.DUMMYFUNCTION("""COMPUTED_VALUE"""),4.2927925E7)</f>
        <v>42927925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IFERROR(__xludf.DUMMYFUNCTION("""COMPUTED_VALUE"""),2826.2)</f>
        <v>2826.2</v>
      </c>
      <c r="D186" s="2">
        <f>IFERROR(__xludf.DUMMYFUNCTION("""COMPUTED_VALUE"""),45560.66666666667)</f>
        <v>45560.66667</v>
      </c>
      <c r="E186" s="1">
        <f>IFERROR(__xludf.DUMMYFUNCTION("""COMPUTED_VALUE"""),2830.79)</f>
        <v>2830.79</v>
      </c>
      <c r="G186" s="2">
        <f>IFERROR(__xludf.DUMMYFUNCTION("""COMPUTED_VALUE"""),45560.66666666667)</f>
        <v>45560.66667</v>
      </c>
      <c r="H186" s="1">
        <f>IFERROR(__xludf.DUMMYFUNCTION("""COMPUTED_VALUE"""),2798.91)</f>
        <v>2798.91</v>
      </c>
      <c r="J186" s="2">
        <f>IFERROR(__xludf.DUMMYFUNCTION("""COMPUTED_VALUE"""),45560.66666666667)</f>
        <v>45560.66667</v>
      </c>
      <c r="K186" s="1">
        <f>IFERROR(__xludf.DUMMYFUNCTION("""COMPUTED_VALUE"""),2803.45)</f>
        <v>2803.45</v>
      </c>
      <c r="M186" s="2">
        <f>IFERROR(__xludf.DUMMYFUNCTION("""COMPUTED_VALUE"""),45560.66666666667)</f>
        <v>45560.66667</v>
      </c>
      <c r="N186" s="1">
        <f>IFERROR(__xludf.DUMMYFUNCTION("""COMPUTED_VALUE"""),4.4568034E7)</f>
        <v>44568034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IFERROR(__xludf.DUMMYFUNCTION("""COMPUTED_VALUE"""),2805.74)</f>
        <v>2805.74</v>
      </c>
      <c r="D187" s="2">
        <f>IFERROR(__xludf.DUMMYFUNCTION("""COMPUTED_VALUE"""),45561.66666666667)</f>
        <v>45561.66667</v>
      </c>
      <c r="E187" s="1">
        <f>IFERROR(__xludf.DUMMYFUNCTION("""COMPUTED_VALUE"""),2814.35)</f>
        <v>2814.35</v>
      </c>
      <c r="G187" s="2">
        <f>IFERROR(__xludf.DUMMYFUNCTION("""COMPUTED_VALUE"""),45561.66666666667)</f>
        <v>45561.66667</v>
      </c>
      <c r="H187" s="1">
        <f>IFERROR(__xludf.DUMMYFUNCTION("""COMPUTED_VALUE"""),2796.18)</f>
        <v>2796.18</v>
      </c>
      <c r="J187" s="2">
        <f>IFERROR(__xludf.DUMMYFUNCTION("""COMPUTED_VALUE"""),45561.66666666667)</f>
        <v>45561.66667</v>
      </c>
      <c r="K187" s="1">
        <f>IFERROR(__xludf.DUMMYFUNCTION("""COMPUTED_VALUE"""),2812.27)</f>
        <v>2812.27</v>
      </c>
      <c r="M187" s="2">
        <f>IFERROR(__xludf.DUMMYFUNCTION("""COMPUTED_VALUE"""),45561.66666666667)</f>
        <v>45561.66667</v>
      </c>
      <c r="N187" s="1">
        <f>IFERROR(__xludf.DUMMYFUNCTION("""COMPUTED_VALUE"""),4.7466947E7)</f>
        <v>47466947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IFERROR(__xludf.DUMMYFUNCTION("""COMPUTED_VALUE"""),2817.02)</f>
        <v>2817.02</v>
      </c>
      <c r="D188" s="2">
        <f>IFERROR(__xludf.DUMMYFUNCTION("""COMPUTED_VALUE"""),45562.66666666667)</f>
        <v>45562.66667</v>
      </c>
      <c r="E188" s="1">
        <f>IFERROR(__xludf.DUMMYFUNCTION("""COMPUTED_VALUE"""),2834.37)</f>
        <v>2834.37</v>
      </c>
      <c r="G188" s="2">
        <f>IFERROR(__xludf.DUMMYFUNCTION("""COMPUTED_VALUE"""),45562.66666666667)</f>
        <v>45562.66667</v>
      </c>
      <c r="H188" s="1">
        <f>IFERROR(__xludf.DUMMYFUNCTION("""COMPUTED_VALUE"""),2805.14)</f>
        <v>2805.14</v>
      </c>
      <c r="J188" s="2">
        <f>IFERROR(__xludf.DUMMYFUNCTION("""COMPUTED_VALUE"""),45562.66666666667)</f>
        <v>45562.66667</v>
      </c>
      <c r="K188" s="1">
        <f>IFERROR(__xludf.DUMMYFUNCTION("""COMPUTED_VALUE"""),2807.84)</f>
        <v>2807.84</v>
      </c>
      <c r="M188" s="2">
        <f>IFERROR(__xludf.DUMMYFUNCTION("""COMPUTED_VALUE"""),45562.66666666667)</f>
        <v>45562.66667</v>
      </c>
      <c r="N188" s="1">
        <f>IFERROR(__xludf.DUMMYFUNCTION("""COMPUTED_VALUE"""),4.7949748E7)</f>
        <v>47949748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IFERROR(__xludf.DUMMYFUNCTION("""COMPUTED_VALUE"""),2807.62)</f>
        <v>2807.62</v>
      </c>
      <c r="D189" s="2">
        <f>IFERROR(__xludf.DUMMYFUNCTION("""COMPUTED_VALUE"""),45565.66666666667)</f>
        <v>45565.66667</v>
      </c>
      <c r="E189" s="1">
        <f>IFERROR(__xludf.DUMMYFUNCTION("""COMPUTED_VALUE"""),2834.17)</f>
        <v>2834.17</v>
      </c>
      <c r="G189" s="2">
        <f>IFERROR(__xludf.DUMMYFUNCTION("""COMPUTED_VALUE"""),45565.66666666667)</f>
        <v>45565.66667</v>
      </c>
      <c r="H189" s="1">
        <f>IFERROR(__xludf.DUMMYFUNCTION("""COMPUTED_VALUE"""),2804.73)</f>
        <v>2804.73</v>
      </c>
      <c r="J189" s="2">
        <f>IFERROR(__xludf.DUMMYFUNCTION("""COMPUTED_VALUE"""),45565.66666666667)</f>
        <v>45565.66667</v>
      </c>
      <c r="K189" s="1">
        <f>IFERROR(__xludf.DUMMYFUNCTION("""COMPUTED_VALUE"""),2832.73)</f>
        <v>2832.73</v>
      </c>
      <c r="M189" s="2">
        <f>IFERROR(__xludf.DUMMYFUNCTION("""COMPUTED_VALUE"""),45565.66666666667)</f>
        <v>45565.66667</v>
      </c>
      <c r="N189" s="1">
        <f>IFERROR(__xludf.DUMMYFUNCTION("""COMPUTED_VALUE"""),4.5203857E7)</f>
        <v>45203857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IFERROR(__xludf.DUMMYFUNCTION("""COMPUTED_VALUE"""),2837.02)</f>
        <v>2837.02</v>
      </c>
      <c r="D190" s="2">
        <f>IFERROR(__xludf.DUMMYFUNCTION("""COMPUTED_VALUE"""),45566.66666666667)</f>
        <v>45566.66667</v>
      </c>
      <c r="E190" s="1">
        <f>IFERROR(__xludf.DUMMYFUNCTION("""COMPUTED_VALUE"""),2840.15)</f>
        <v>2840.15</v>
      </c>
      <c r="G190" s="2">
        <f>IFERROR(__xludf.DUMMYFUNCTION("""COMPUTED_VALUE"""),45566.66666666667)</f>
        <v>45566.66667</v>
      </c>
      <c r="H190" s="1">
        <f>IFERROR(__xludf.DUMMYFUNCTION("""COMPUTED_VALUE"""),2794.23)</f>
        <v>2794.23</v>
      </c>
      <c r="J190" s="2">
        <f>IFERROR(__xludf.DUMMYFUNCTION("""COMPUTED_VALUE"""),45566.66666666667)</f>
        <v>45566.66667</v>
      </c>
      <c r="K190" s="1">
        <f>IFERROR(__xludf.DUMMYFUNCTION("""COMPUTED_VALUE"""),2809.87)</f>
        <v>2809.87</v>
      </c>
      <c r="M190" s="2">
        <f>IFERROR(__xludf.DUMMYFUNCTION("""COMPUTED_VALUE"""),45566.66666666667)</f>
        <v>45566.66667</v>
      </c>
      <c r="N190" s="1">
        <f>IFERROR(__xludf.DUMMYFUNCTION("""COMPUTED_VALUE"""),4.2255373E7)</f>
        <v>42255373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IFERROR(__xludf.DUMMYFUNCTION("""COMPUTED_VALUE"""),2801.72)</f>
        <v>2801.72</v>
      </c>
      <c r="D191" s="2">
        <f>IFERROR(__xludf.DUMMYFUNCTION("""COMPUTED_VALUE"""),45567.66666666667)</f>
        <v>45567.66667</v>
      </c>
      <c r="E191" s="1">
        <f>IFERROR(__xludf.DUMMYFUNCTION("""COMPUTED_VALUE"""),2812.47)</f>
        <v>2812.47</v>
      </c>
      <c r="G191" s="2">
        <f>IFERROR(__xludf.DUMMYFUNCTION("""COMPUTED_VALUE"""),45567.66666666667)</f>
        <v>45567.66667</v>
      </c>
      <c r="H191" s="1">
        <f>IFERROR(__xludf.DUMMYFUNCTION("""COMPUTED_VALUE"""),2777.73)</f>
        <v>2777.73</v>
      </c>
      <c r="J191" s="2">
        <f>IFERROR(__xludf.DUMMYFUNCTION("""COMPUTED_VALUE"""),45567.66666666667)</f>
        <v>45567.66667</v>
      </c>
      <c r="K191" s="1">
        <f>IFERROR(__xludf.DUMMYFUNCTION("""COMPUTED_VALUE"""),2802.77)</f>
        <v>2802.77</v>
      </c>
      <c r="M191" s="2">
        <f>IFERROR(__xludf.DUMMYFUNCTION("""COMPUTED_VALUE"""),45567.66666666667)</f>
        <v>45567.66667</v>
      </c>
      <c r="N191" s="1">
        <f>IFERROR(__xludf.DUMMYFUNCTION("""COMPUTED_VALUE"""),4.5778912E7)</f>
        <v>45778912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IFERROR(__xludf.DUMMYFUNCTION("""COMPUTED_VALUE"""),2798.44)</f>
        <v>2798.44</v>
      </c>
      <c r="D192" s="2">
        <f>IFERROR(__xludf.DUMMYFUNCTION("""COMPUTED_VALUE"""),45568.66666666667)</f>
        <v>45568.66667</v>
      </c>
      <c r="E192" s="1">
        <f>IFERROR(__xludf.DUMMYFUNCTION("""COMPUTED_VALUE"""),2798.64)</f>
        <v>2798.64</v>
      </c>
      <c r="G192" s="2">
        <f>IFERROR(__xludf.DUMMYFUNCTION("""COMPUTED_VALUE"""),45568.66666666667)</f>
        <v>45568.66667</v>
      </c>
      <c r="H192" s="1">
        <f>IFERROR(__xludf.DUMMYFUNCTION("""COMPUTED_VALUE"""),2768.96)</f>
        <v>2768.96</v>
      </c>
      <c r="J192" s="2">
        <f>IFERROR(__xludf.DUMMYFUNCTION("""COMPUTED_VALUE"""),45568.66666666667)</f>
        <v>45568.66667</v>
      </c>
      <c r="K192" s="1">
        <f>IFERROR(__xludf.DUMMYFUNCTION("""COMPUTED_VALUE"""),2771.47)</f>
        <v>2771.47</v>
      </c>
      <c r="M192" s="2">
        <f>IFERROR(__xludf.DUMMYFUNCTION("""COMPUTED_VALUE"""),45568.66666666667)</f>
        <v>45568.66667</v>
      </c>
      <c r="N192" s="1">
        <f>IFERROR(__xludf.DUMMYFUNCTION("""COMPUTED_VALUE"""),3.8615428E7)</f>
        <v>38615428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IFERROR(__xludf.DUMMYFUNCTION("""COMPUTED_VALUE"""),2776.97)</f>
        <v>2776.97</v>
      </c>
      <c r="D193" s="2">
        <f>IFERROR(__xludf.DUMMYFUNCTION("""COMPUTED_VALUE"""),45569.66666666667)</f>
        <v>45569.66667</v>
      </c>
      <c r="E193" s="1">
        <f>IFERROR(__xludf.DUMMYFUNCTION("""COMPUTED_VALUE"""),2786.72)</f>
        <v>2786.72</v>
      </c>
      <c r="G193" s="2">
        <f>IFERROR(__xludf.DUMMYFUNCTION("""COMPUTED_VALUE"""),45569.66666666667)</f>
        <v>45569.66667</v>
      </c>
      <c r="H193" s="1">
        <f>IFERROR(__xludf.DUMMYFUNCTION("""COMPUTED_VALUE"""),2758.45)</f>
        <v>2758.45</v>
      </c>
      <c r="J193" s="2">
        <f>IFERROR(__xludf.DUMMYFUNCTION("""COMPUTED_VALUE"""),45569.66666666667)</f>
        <v>45569.66667</v>
      </c>
      <c r="K193" s="1">
        <f>IFERROR(__xludf.DUMMYFUNCTION("""COMPUTED_VALUE"""),2784.89)</f>
        <v>2784.89</v>
      </c>
      <c r="M193" s="2">
        <f>IFERROR(__xludf.DUMMYFUNCTION("""COMPUTED_VALUE"""),45569.66666666667)</f>
        <v>45569.66667</v>
      </c>
      <c r="N193" s="1">
        <f>IFERROR(__xludf.DUMMYFUNCTION("""COMPUTED_VALUE"""),4.2484162E7)</f>
        <v>42484162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IFERROR(__xludf.DUMMYFUNCTION("""COMPUTED_VALUE"""),2782.36)</f>
        <v>2782.36</v>
      </c>
      <c r="D194" s="2">
        <f>IFERROR(__xludf.DUMMYFUNCTION("""COMPUTED_VALUE"""),45572.66666666667)</f>
        <v>45572.66667</v>
      </c>
      <c r="E194" s="1">
        <f>IFERROR(__xludf.DUMMYFUNCTION("""COMPUTED_VALUE"""),2782.36)</f>
        <v>2782.36</v>
      </c>
      <c r="G194" s="2">
        <f>IFERROR(__xludf.DUMMYFUNCTION("""COMPUTED_VALUE"""),45572.66666666667)</f>
        <v>45572.66667</v>
      </c>
      <c r="H194" s="1">
        <f>IFERROR(__xludf.DUMMYFUNCTION("""COMPUTED_VALUE"""),2751.12)</f>
        <v>2751.12</v>
      </c>
      <c r="J194" s="2">
        <f>IFERROR(__xludf.DUMMYFUNCTION("""COMPUTED_VALUE"""),45572.66666666667)</f>
        <v>45572.66667</v>
      </c>
      <c r="K194" s="1">
        <f>IFERROR(__xludf.DUMMYFUNCTION("""COMPUTED_VALUE"""),2758.16)</f>
        <v>2758.16</v>
      </c>
      <c r="M194" s="2">
        <f>IFERROR(__xludf.DUMMYFUNCTION("""COMPUTED_VALUE"""),45572.66666666667)</f>
        <v>45572.66667</v>
      </c>
      <c r="N194" s="1">
        <f>IFERROR(__xludf.DUMMYFUNCTION("""COMPUTED_VALUE"""),4.1872483E7)</f>
        <v>41872483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IFERROR(__xludf.DUMMYFUNCTION("""COMPUTED_VALUE"""),2764.94)</f>
        <v>2764.94</v>
      </c>
      <c r="D195" s="2">
        <f>IFERROR(__xludf.DUMMYFUNCTION("""COMPUTED_VALUE"""),45573.66666666667)</f>
        <v>45573.66667</v>
      </c>
      <c r="E195" s="1">
        <f>IFERROR(__xludf.DUMMYFUNCTION("""COMPUTED_VALUE"""),2803.61)</f>
        <v>2803.61</v>
      </c>
      <c r="G195" s="2">
        <f>IFERROR(__xludf.DUMMYFUNCTION("""COMPUTED_VALUE"""),45573.66666666667)</f>
        <v>45573.66667</v>
      </c>
      <c r="H195" s="1">
        <f>IFERROR(__xludf.DUMMYFUNCTION("""COMPUTED_VALUE"""),2764.94)</f>
        <v>2764.94</v>
      </c>
      <c r="J195" s="2">
        <f>IFERROR(__xludf.DUMMYFUNCTION("""COMPUTED_VALUE"""),45573.66666666667)</f>
        <v>45573.66667</v>
      </c>
      <c r="K195" s="1">
        <f>IFERROR(__xludf.DUMMYFUNCTION("""COMPUTED_VALUE"""),2798.56)</f>
        <v>2798.56</v>
      </c>
      <c r="M195" s="2">
        <f>IFERROR(__xludf.DUMMYFUNCTION("""COMPUTED_VALUE"""),45573.66666666667)</f>
        <v>45573.66667</v>
      </c>
      <c r="N195" s="1">
        <f>IFERROR(__xludf.DUMMYFUNCTION("""COMPUTED_VALUE"""),4.4586749E7)</f>
        <v>44586749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IFERROR(__xludf.DUMMYFUNCTION("""COMPUTED_VALUE"""),2798.62)</f>
        <v>2798.62</v>
      </c>
      <c r="D196" s="2">
        <f>IFERROR(__xludf.DUMMYFUNCTION("""COMPUTED_VALUE"""),45574.66666666667)</f>
        <v>45574.66667</v>
      </c>
      <c r="E196" s="1">
        <f>IFERROR(__xludf.DUMMYFUNCTION("""COMPUTED_VALUE"""),2825.34)</f>
        <v>2825.34</v>
      </c>
      <c r="G196" s="2">
        <f>IFERROR(__xludf.DUMMYFUNCTION("""COMPUTED_VALUE"""),45574.66666666667)</f>
        <v>45574.66667</v>
      </c>
      <c r="H196" s="1">
        <f>IFERROR(__xludf.DUMMYFUNCTION("""COMPUTED_VALUE"""),2789.94)</f>
        <v>2789.94</v>
      </c>
      <c r="J196" s="2">
        <f>IFERROR(__xludf.DUMMYFUNCTION("""COMPUTED_VALUE"""),45574.66666666667)</f>
        <v>45574.66667</v>
      </c>
      <c r="K196" s="1">
        <f>IFERROR(__xludf.DUMMYFUNCTION("""COMPUTED_VALUE"""),2822.66)</f>
        <v>2822.66</v>
      </c>
      <c r="M196" s="2">
        <f>IFERROR(__xludf.DUMMYFUNCTION("""COMPUTED_VALUE"""),45574.66666666667)</f>
        <v>45574.66667</v>
      </c>
      <c r="N196" s="1">
        <f>IFERROR(__xludf.DUMMYFUNCTION("""COMPUTED_VALUE"""),3.7809695E7)</f>
        <v>37809695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IFERROR(__xludf.DUMMYFUNCTION("""COMPUTED_VALUE"""),2817.41)</f>
        <v>2817.41</v>
      </c>
      <c r="D197" s="2">
        <f>IFERROR(__xludf.DUMMYFUNCTION("""COMPUTED_VALUE"""),45575.66666666667)</f>
        <v>45575.66667</v>
      </c>
      <c r="E197" s="1">
        <f>IFERROR(__xludf.DUMMYFUNCTION("""COMPUTED_VALUE"""),2826.25)</f>
        <v>2826.25</v>
      </c>
      <c r="G197" s="2">
        <f>IFERROR(__xludf.DUMMYFUNCTION("""COMPUTED_VALUE"""),45575.66666666667)</f>
        <v>45575.66667</v>
      </c>
      <c r="H197" s="1">
        <f>IFERROR(__xludf.DUMMYFUNCTION("""COMPUTED_VALUE"""),2805.08)</f>
        <v>2805.08</v>
      </c>
      <c r="J197" s="2">
        <f>IFERROR(__xludf.DUMMYFUNCTION("""COMPUTED_VALUE"""),45575.66666666667)</f>
        <v>45575.66667</v>
      </c>
      <c r="K197" s="1">
        <f>IFERROR(__xludf.DUMMYFUNCTION("""COMPUTED_VALUE"""),2809.74)</f>
        <v>2809.74</v>
      </c>
      <c r="M197" s="2">
        <f>IFERROR(__xludf.DUMMYFUNCTION("""COMPUTED_VALUE"""),45575.66666666667)</f>
        <v>45575.66667</v>
      </c>
      <c r="N197" s="1">
        <f>IFERROR(__xludf.DUMMYFUNCTION("""COMPUTED_VALUE"""),3.5438623E7)</f>
        <v>35438623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IFERROR(__xludf.DUMMYFUNCTION("""COMPUTED_VALUE"""),2814.38)</f>
        <v>2814.38</v>
      </c>
      <c r="D198" s="2">
        <f>IFERROR(__xludf.DUMMYFUNCTION("""COMPUTED_VALUE"""),45576.66666666667)</f>
        <v>45576.66667</v>
      </c>
      <c r="E198" s="1">
        <f>IFERROR(__xludf.DUMMYFUNCTION("""COMPUTED_VALUE"""),2840.97)</f>
        <v>2840.97</v>
      </c>
      <c r="G198" s="2">
        <f>IFERROR(__xludf.DUMMYFUNCTION("""COMPUTED_VALUE"""),45576.66666666667)</f>
        <v>45576.66667</v>
      </c>
      <c r="H198" s="1">
        <f>IFERROR(__xludf.DUMMYFUNCTION("""COMPUTED_VALUE"""),2814.38)</f>
        <v>2814.38</v>
      </c>
      <c r="J198" s="2">
        <f>IFERROR(__xludf.DUMMYFUNCTION("""COMPUTED_VALUE"""),45576.66666666667)</f>
        <v>45576.66667</v>
      </c>
      <c r="K198" s="1">
        <f>IFERROR(__xludf.DUMMYFUNCTION("""COMPUTED_VALUE"""),2824.07)</f>
        <v>2824.07</v>
      </c>
      <c r="M198" s="2">
        <f>IFERROR(__xludf.DUMMYFUNCTION("""COMPUTED_VALUE"""),45576.66666666667)</f>
        <v>45576.66667</v>
      </c>
      <c r="N198" s="1">
        <f>IFERROR(__xludf.DUMMYFUNCTION("""COMPUTED_VALUE"""),3.5603883E7)</f>
        <v>35603883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IFERROR(__xludf.DUMMYFUNCTION("""COMPUTED_VALUE"""),2828.45)</f>
        <v>2828.45</v>
      </c>
      <c r="D199" s="2">
        <f>IFERROR(__xludf.DUMMYFUNCTION("""COMPUTED_VALUE"""),45579.66666666667)</f>
        <v>45579.66667</v>
      </c>
      <c r="E199" s="1">
        <f>IFERROR(__xludf.DUMMYFUNCTION("""COMPUTED_VALUE"""),2852.71)</f>
        <v>2852.71</v>
      </c>
      <c r="G199" s="2">
        <f>IFERROR(__xludf.DUMMYFUNCTION("""COMPUTED_VALUE"""),45579.66666666667)</f>
        <v>45579.66667</v>
      </c>
      <c r="H199" s="1">
        <f>IFERROR(__xludf.DUMMYFUNCTION("""COMPUTED_VALUE"""),2822.84)</f>
        <v>2822.84</v>
      </c>
      <c r="J199" s="2">
        <f>IFERROR(__xludf.DUMMYFUNCTION("""COMPUTED_VALUE"""),45579.66666666667)</f>
        <v>45579.66667</v>
      </c>
      <c r="K199" s="1">
        <f>IFERROR(__xludf.DUMMYFUNCTION("""COMPUTED_VALUE"""),2848.58)</f>
        <v>2848.58</v>
      </c>
      <c r="M199" s="2">
        <f>IFERROR(__xludf.DUMMYFUNCTION("""COMPUTED_VALUE"""),45579.66666666667)</f>
        <v>45579.66667</v>
      </c>
      <c r="N199" s="1">
        <f>IFERROR(__xludf.DUMMYFUNCTION("""COMPUTED_VALUE"""),3.3475749E7)</f>
        <v>33475749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IFERROR(__xludf.DUMMYFUNCTION("""COMPUTED_VALUE"""),2849.53)</f>
        <v>2849.53</v>
      </c>
      <c r="D200" s="2">
        <f>IFERROR(__xludf.DUMMYFUNCTION("""COMPUTED_VALUE"""),45580.66666666667)</f>
        <v>45580.66667</v>
      </c>
      <c r="E200" s="1">
        <f>IFERROR(__xludf.DUMMYFUNCTION("""COMPUTED_VALUE"""),2866.54)</f>
        <v>2866.54</v>
      </c>
      <c r="G200" s="2">
        <f>IFERROR(__xludf.DUMMYFUNCTION("""COMPUTED_VALUE"""),45580.66666666667)</f>
        <v>45580.66667</v>
      </c>
      <c r="H200" s="1">
        <f>IFERROR(__xludf.DUMMYFUNCTION("""COMPUTED_VALUE"""),2820.04)</f>
        <v>2820.04</v>
      </c>
      <c r="J200" s="2">
        <f>IFERROR(__xludf.DUMMYFUNCTION("""COMPUTED_VALUE"""),45580.66666666667)</f>
        <v>45580.66667</v>
      </c>
      <c r="K200" s="1">
        <f>IFERROR(__xludf.DUMMYFUNCTION("""COMPUTED_VALUE"""),2824.85)</f>
        <v>2824.85</v>
      </c>
      <c r="M200" s="2">
        <f>IFERROR(__xludf.DUMMYFUNCTION("""COMPUTED_VALUE"""),45580.66666666667)</f>
        <v>45580.66667</v>
      </c>
      <c r="N200" s="1">
        <f>IFERROR(__xludf.DUMMYFUNCTION("""COMPUTED_VALUE"""),4.5056149E7)</f>
        <v>45056149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IFERROR(__xludf.DUMMYFUNCTION("""COMPUTED_VALUE"""),2823.2)</f>
        <v>2823.2</v>
      </c>
      <c r="D201" s="2">
        <f>IFERROR(__xludf.DUMMYFUNCTION("""COMPUTED_VALUE"""),45581.66666666667)</f>
        <v>45581.66667</v>
      </c>
      <c r="E201" s="1">
        <f>IFERROR(__xludf.DUMMYFUNCTION("""COMPUTED_VALUE"""),2846.95)</f>
        <v>2846.95</v>
      </c>
      <c r="G201" s="2">
        <f>IFERROR(__xludf.DUMMYFUNCTION("""COMPUTED_VALUE"""),45581.66666666667)</f>
        <v>45581.66667</v>
      </c>
      <c r="H201" s="1">
        <f>IFERROR(__xludf.DUMMYFUNCTION("""COMPUTED_VALUE"""),2817.19)</f>
        <v>2817.19</v>
      </c>
      <c r="J201" s="2">
        <f>IFERROR(__xludf.DUMMYFUNCTION("""COMPUTED_VALUE"""),45581.66666666667)</f>
        <v>45581.66667</v>
      </c>
      <c r="K201" s="1">
        <f>IFERROR(__xludf.DUMMYFUNCTION("""COMPUTED_VALUE"""),2832.66)</f>
        <v>2832.66</v>
      </c>
      <c r="M201" s="2">
        <f>IFERROR(__xludf.DUMMYFUNCTION("""COMPUTED_VALUE"""),45581.66666666667)</f>
        <v>45581.66667</v>
      </c>
      <c r="N201" s="1">
        <f>IFERROR(__xludf.DUMMYFUNCTION("""COMPUTED_VALUE"""),3.9705006E7)</f>
        <v>39705006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IFERROR(__xludf.DUMMYFUNCTION("""COMPUTED_VALUE"""),2840.6)</f>
        <v>2840.6</v>
      </c>
      <c r="D202" s="2">
        <f>IFERROR(__xludf.DUMMYFUNCTION("""COMPUTED_VALUE"""),45582.66666666667)</f>
        <v>45582.66667</v>
      </c>
      <c r="E202" s="1">
        <f>IFERROR(__xludf.DUMMYFUNCTION("""COMPUTED_VALUE"""),2844.91)</f>
        <v>2844.91</v>
      </c>
      <c r="G202" s="2">
        <f>IFERROR(__xludf.DUMMYFUNCTION("""COMPUTED_VALUE"""),45582.66666666667)</f>
        <v>45582.66667</v>
      </c>
      <c r="H202" s="1">
        <f>IFERROR(__xludf.DUMMYFUNCTION("""COMPUTED_VALUE"""),2818.32)</f>
        <v>2818.32</v>
      </c>
      <c r="J202" s="2">
        <f>IFERROR(__xludf.DUMMYFUNCTION("""COMPUTED_VALUE"""),45582.66666666667)</f>
        <v>45582.66667</v>
      </c>
      <c r="K202" s="1">
        <f>IFERROR(__xludf.DUMMYFUNCTION("""COMPUTED_VALUE"""),2824.05)</f>
        <v>2824.05</v>
      </c>
      <c r="M202" s="2">
        <f>IFERROR(__xludf.DUMMYFUNCTION("""COMPUTED_VALUE"""),45582.66666666667)</f>
        <v>45582.66667</v>
      </c>
      <c r="N202" s="1">
        <f>IFERROR(__xludf.DUMMYFUNCTION("""COMPUTED_VALUE"""),3.9234112E7)</f>
        <v>39234112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IFERROR(__xludf.DUMMYFUNCTION("""COMPUTED_VALUE"""),2845.03)</f>
        <v>2845.03</v>
      </c>
      <c r="D203" s="2">
        <f>IFERROR(__xludf.DUMMYFUNCTION("""COMPUTED_VALUE"""),45583.66666666667)</f>
        <v>45583.66667</v>
      </c>
      <c r="E203" s="1">
        <f>IFERROR(__xludf.DUMMYFUNCTION("""COMPUTED_VALUE"""),2915.18)</f>
        <v>2915.18</v>
      </c>
      <c r="G203" s="2">
        <f>IFERROR(__xludf.DUMMYFUNCTION("""COMPUTED_VALUE"""),45583.66666666667)</f>
        <v>45583.66667</v>
      </c>
      <c r="H203" s="1">
        <f>IFERROR(__xludf.DUMMYFUNCTION("""COMPUTED_VALUE"""),2845.03)</f>
        <v>2845.03</v>
      </c>
      <c r="J203" s="2">
        <f>IFERROR(__xludf.DUMMYFUNCTION("""COMPUTED_VALUE"""),45583.66666666667)</f>
        <v>45583.66667</v>
      </c>
      <c r="K203" s="1">
        <f>IFERROR(__xludf.DUMMYFUNCTION("""COMPUTED_VALUE"""),2907.96)</f>
        <v>2907.96</v>
      </c>
      <c r="M203" s="2">
        <f>IFERROR(__xludf.DUMMYFUNCTION("""COMPUTED_VALUE"""),45583.66666666667)</f>
        <v>45583.66667</v>
      </c>
      <c r="N203" s="1">
        <f>IFERROR(__xludf.DUMMYFUNCTION("""COMPUTED_VALUE"""),4.756435E7)</f>
        <v>47564350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IFERROR(__xludf.DUMMYFUNCTION("""COMPUTED_VALUE"""),2902.92)</f>
        <v>2902.92</v>
      </c>
      <c r="D204" s="2">
        <f>IFERROR(__xludf.DUMMYFUNCTION("""COMPUTED_VALUE"""),45586.66666666667)</f>
        <v>45586.66667</v>
      </c>
      <c r="E204" s="1">
        <f>IFERROR(__xludf.DUMMYFUNCTION("""COMPUTED_VALUE"""),2904.03)</f>
        <v>2904.03</v>
      </c>
      <c r="G204" s="2">
        <f>IFERROR(__xludf.DUMMYFUNCTION("""COMPUTED_VALUE"""),45586.66666666667)</f>
        <v>45586.66667</v>
      </c>
      <c r="H204" s="1">
        <f>IFERROR(__xludf.DUMMYFUNCTION("""COMPUTED_VALUE"""),2872.75)</f>
        <v>2872.75</v>
      </c>
      <c r="J204" s="2">
        <f>IFERROR(__xludf.DUMMYFUNCTION("""COMPUTED_VALUE"""),45586.66666666667)</f>
        <v>45586.66667</v>
      </c>
      <c r="K204" s="1">
        <f>IFERROR(__xludf.DUMMYFUNCTION("""COMPUTED_VALUE"""),2882.58)</f>
        <v>2882.58</v>
      </c>
      <c r="M204" s="2">
        <f>IFERROR(__xludf.DUMMYFUNCTION("""COMPUTED_VALUE"""),45586.66666666667)</f>
        <v>45586.66667</v>
      </c>
      <c r="N204" s="1">
        <f>IFERROR(__xludf.DUMMYFUNCTION("""COMPUTED_VALUE"""),3.8370023E7)</f>
        <v>38370023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IFERROR(__xludf.DUMMYFUNCTION("""COMPUTED_VALUE"""),2877.1)</f>
        <v>2877.1</v>
      </c>
      <c r="D205" s="2">
        <f>IFERROR(__xludf.DUMMYFUNCTION("""COMPUTED_VALUE"""),45587.66666666667)</f>
        <v>45587.66667</v>
      </c>
      <c r="E205" s="1">
        <f>IFERROR(__xludf.DUMMYFUNCTION("""COMPUTED_VALUE"""),2877.99)</f>
        <v>2877.99</v>
      </c>
      <c r="G205" s="2">
        <f>IFERROR(__xludf.DUMMYFUNCTION("""COMPUTED_VALUE"""),45587.66666666667)</f>
        <v>45587.66667</v>
      </c>
      <c r="H205" s="1">
        <f>IFERROR(__xludf.DUMMYFUNCTION("""COMPUTED_VALUE"""),2859.7)</f>
        <v>2859.7</v>
      </c>
      <c r="J205" s="2">
        <f>IFERROR(__xludf.DUMMYFUNCTION("""COMPUTED_VALUE"""),45587.66666666667)</f>
        <v>45587.66667</v>
      </c>
      <c r="K205" s="1">
        <f>IFERROR(__xludf.DUMMYFUNCTION("""COMPUTED_VALUE"""),2874.95)</f>
        <v>2874.95</v>
      </c>
      <c r="M205" s="2">
        <f>IFERROR(__xludf.DUMMYFUNCTION("""COMPUTED_VALUE"""),45587.66666666667)</f>
        <v>45587.66667</v>
      </c>
      <c r="N205" s="1">
        <f>IFERROR(__xludf.DUMMYFUNCTION("""COMPUTED_VALUE"""),3.5506198E7)</f>
        <v>35506198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IFERROR(__xludf.DUMMYFUNCTION("""COMPUTED_VALUE"""),2870.74)</f>
        <v>2870.74</v>
      </c>
      <c r="D206" s="2">
        <f>IFERROR(__xludf.DUMMYFUNCTION("""COMPUTED_VALUE"""),45588.66666666667)</f>
        <v>45588.66667</v>
      </c>
      <c r="E206" s="1">
        <f>IFERROR(__xludf.DUMMYFUNCTION("""COMPUTED_VALUE"""),2874.04)</f>
        <v>2874.04</v>
      </c>
      <c r="G206" s="2">
        <f>IFERROR(__xludf.DUMMYFUNCTION("""COMPUTED_VALUE"""),45588.66666666667)</f>
        <v>45588.66667</v>
      </c>
      <c r="H206" s="1">
        <f>IFERROR(__xludf.DUMMYFUNCTION("""COMPUTED_VALUE"""),2841.19)</f>
        <v>2841.19</v>
      </c>
      <c r="J206" s="2">
        <f>IFERROR(__xludf.DUMMYFUNCTION("""COMPUTED_VALUE"""),45588.66666666667)</f>
        <v>45588.66667</v>
      </c>
      <c r="K206" s="1">
        <f>IFERROR(__xludf.DUMMYFUNCTION("""COMPUTED_VALUE"""),2873.1)</f>
        <v>2873.1</v>
      </c>
      <c r="M206" s="2">
        <f>IFERROR(__xludf.DUMMYFUNCTION("""COMPUTED_VALUE"""),45588.66666666667)</f>
        <v>45588.66667</v>
      </c>
      <c r="N206" s="1">
        <f>IFERROR(__xludf.DUMMYFUNCTION("""COMPUTED_VALUE"""),5.3500056E7)</f>
        <v>53500056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IFERROR(__xludf.DUMMYFUNCTION("""COMPUTED_VALUE"""),2873.91)</f>
        <v>2873.91</v>
      </c>
      <c r="D207" s="2">
        <f>IFERROR(__xludf.DUMMYFUNCTION("""COMPUTED_VALUE"""),45589.66666666667)</f>
        <v>45589.66667</v>
      </c>
      <c r="E207" s="1">
        <f>IFERROR(__xludf.DUMMYFUNCTION("""COMPUTED_VALUE"""),2892.47)</f>
        <v>2892.47</v>
      </c>
      <c r="G207" s="2">
        <f>IFERROR(__xludf.DUMMYFUNCTION("""COMPUTED_VALUE"""),45589.66666666667)</f>
        <v>45589.66667</v>
      </c>
      <c r="H207" s="1">
        <f>IFERROR(__xludf.DUMMYFUNCTION("""COMPUTED_VALUE"""),2855.67)</f>
        <v>2855.67</v>
      </c>
      <c r="J207" s="2">
        <f>IFERROR(__xludf.DUMMYFUNCTION("""COMPUTED_VALUE"""),45589.66666666667)</f>
        <v>45589.66667</v>
      </c>
      <c r="K207" s="1">
        <f>IFERROR(__xludf.DUMMYFUNCTION("""COMPUTED_VALUE"""),2855.92)</f>
        <v>2855.92</v>
      </c>
      <c r="M207" s="2">
        <f>IFERROR(__xludf.DUMMYFUNCTION("""COMPUTED_VALUE"""),45589.66666666667)</f>
        <v>45589.66667</v>
      </c>
      <c r="N207" s="1">
        <f>IFERROR(__xludf.DUMMYFUNCTION("""COMPUTED_VALUE"""),4.7739328E7)</f>
        <v>47739328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IFERROR(__xludf.DUMMYFUNCTION("""COMPUTED_VALUE"""),2855.26)</f>
        <v>2855.26</v>
      </c>
      <c r="D208" s="2">
        <f>IFERROR(__xludf.DUMMYFUNCTION("""COMPUTED_VALUE"""),45590.66666666667)</f>
        <v>45590.66667</v>
      </c>
      <c r="E208" s="1">
        <f>IFERROR(__xludf.DUMMYFUNCTION("""COMPUTED_VALUE"""),2865.76)</f>
        <v>2865.76</v>
      </c>
      <c r="G208" s="2">
        <f>IFERROR(__xludf.DUMMYFUNCTION("""COMPUTED_VALUE"""),45590.66666666667)</f>
        <v>45590.66667</v>
      </c>
      <c r="H208" s="1">
        <f>IFERROR(__xludf.DUMMYFUNCTION("""COMPUTED_VALUE"""),2827.32)</f>
        <v>2827.32</v>
      </c>
      <c r="J208" s="2">
        <f>IFERROR(__xludf.DUMMYFUNCTION("""COMPUTED_VALUE"""),45590.66666666667)</f>
        <v>45590.66667</v>
      </c>
      <c r="K208" s="1">
        <f>IFERROR(__xludf.DUMMYFUNCTION("""COMPUTED_VALUE"""),2835.04)</f>
        <v>2835.04</v>
      </c>
      <c r="M208" s="2">
        <f>IFERROR(__xludf.DUMMYFUNCTION("""COMPUTED_VALUE"""),45590.66666666667)</f>
        <v>45590.66667</v>
      </c>
      <c r="N208" s="1">
        <f>IFERROR(__xludf.DUMMYFUNCTION("""COMPUTED_VALUE"""),5.5016335E7)</f>
        <v>55016335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IFERROR(__xludf.DUMMYFUNCTION("""COMPUTED_VALUE"""),2837.29)</f>
        <v>2837.29</v>
      </c>
      <c r="D209" s="2">
        <f>IFERROR(__xludf.DUMMYFUNCTION("""COMPUTED_VALUE"""),45593.66666666667)</f>
        <v>45593.66667</v>
      </c>
      <c r="E209" s="1">
        <f>IFERROR(__xludf.DUMMYFUNCTION("""COMPUTED_VALUE"""),2852.36)</f>
        <v>2852.36</v>
      </c>
      <c r="G209" s="2">
        <f>IFERROR(__xludf.DUMMYFUNCTION("""COMPUTED_VALUE"""),45593.66666666667)</f>
        <v>45593.66667</v>
      </c>
      <c r="H209" s="1">
        <f>IFERROR(__xludf.DUMMYFUNCTION("""COMPUTED_VALUE"""),2827.48)</f>
        <v>2827.48</v>
      </c>
      <c r="J209" s="2">
        <f>IFERROR(__xludf.DUMMYFUNCTION("""COMPUTED_VALUE"""),45593.66666666667)</f>
        <v>45593.66667</v>
      </c>
      <c r="K209" s="1">
        <f>IFERROR(__xludf.DUMMYFUNCTION("""COMPUTED_VALUE"""),2829.74)</f>
        <v>2829.74</v>
      </c>
      <c r="M209" s="2">
        <f>IFERROR(__xludf.DUMMYFUNCTION("""COMPUTED_VALUE"""),45593.66666666667)</f>
        <v>45593.66667</v>
      </c>
      <c r="N209" s="1">
        <f>IFERROR(__xludf.DUMMYFUNCTION("""COMPUTED_VALUE"""),4.8546088E7)</f>
        <v>48546088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IFERROR(__xludf.DUMMYFUNCTION("""COMPUTED_VALUE"""),2827.28)</f>
        <v>2827.28</v>
      </c>
      <c r="D210" s="2">
        <f>IFERROR(__xludf.DUMMYFUNCTION("""COMPUTED_VALUE"""),45594.66666666667)</f>
        <v>45594.66667</v>
      </c>
      <c r="E210" s="1">
        <f>IFERROR(__xludf.DUMMYFUNCTION("""COMPUTED_VALUE"""),2848.85)</f>
        <v>2848.85</v>
      </c>
      <c r="G210" s="2">
        <f>IFERROR(__xludf.DUMMYFUNCTION("""COMPUTED_VALUE"""),45594.66666666667)</f>
        <v>45594.66667</v>
      </c>
      <c r="H210" s="1">
        <f>IFERROR(__xludf.DUMMYFUNCTION("""COMPUTED_VALUE"""),2820.88)</f>
        <v>2820.88</v>
      </c>
      <c r="J210" s="2">
        <f>IFERROR(__xludf.DUMMYFUNCTION("""COMPUTED_VALUE"""),45594.66666666667)</f>
        <v>45594.66667</v>
      </c>
      <c r="K210" s="1">
        <f>IFERROR(__xludf.DUMMYFUNCTION("""COMPUTED_VALUE"""),2831.59)</f>
        <v>2831.59</v>
      </c>
      <c r="M210" s="2">
        <f>IFERROR(__xludf.DUMMYFUNCTION("""COMPUTED_VALUE"""),45594.66666666667)</f>
        <v>45594.66667</v>
      </c>
      <c r="N210" s="1">
        <f>IFERROR(__xludf.DUMMYFUNCTION("""COMPUTED_VALUE"""),4.8351159E7)</f>
        <v>48351159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IFERROR(__xludf.DUMMYFUNCTION("""COMPUTED_VALUE"""),2829.3)</f>
        <v>2829.3</v>
      </c>
      <c r="D211" s="2">
        <f>IFERROR(__xludf.DUMMYFUNCTION("""COMPUTED_VALUE"""),45595.66666666667)</f>
        <v>45595.66667</v>
      </c>
      <c r="E211" s="1">
        <f>IFERROR(__xludf.DUMMYFUNCTION("""COMPUTED_VALUE"""),2849.36)</f>
        <v>2849.36</v>
      </c>
      <c r="G211" s="2">
        <f>IFERROR(__xludf.DUMMYFUNCTION("""COMPUTED_VALUE"""),45595.66666666667)</f>
        <v>45595.66667</v>
      </c>
      <c r="H211" s="1">
        <f>IFERROR(__xludf.DUMMYFUNCTION("""COMPUTED_VALUE"""),2819.44)</f>
        <v>2819.44</v>
      </c>
      <c r="J211" s="2">
        <f>IFERROR(__xludf.DUMMYFUNCTION("""COMPUTED_VALUE"""),45595.66666666667)</f>
        <v>45595.66667</v>
      </c>
      <c r="K211" s="1">
        <f>IFERROR(__xludf.DUMMYFUNCTION("""COMPUTED_VALUE"""),2839.45)</f>
        <v>2839.45</v>
      </c>
      <c r="M211" s="2">
        <f>IFERROR(__xludf.DUMMYFUNCTION("""COMPUTED_VALUE"""),45595.66666666667)</f>
        <v>45595.66667</v>
      </c>
      <c r="N211" s="1">
        <f>IFERROR(__xludf.DUMMYFUNCTION("""COMPUTED_VALUE"""),5.5861023E7)</f>
        <v>55861023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IFERROR(__xludf.DUMMYFUNCTION("""COMPUTED_VALUE"""),2821.13)</f>
        <v>2821.13</v>
      </c>
      <c r="D212" s="2">
        <f>IFERROR(__xludf.DUMMYFUNCTION("""COMPUTED_VALUE"""),45596.66666666667)</f>
        <v>45596.66667</v>
      </c>
      <c r="E212" s="1">
        <f>IFERROR(__xludf.DUMMYFUNCTION("""COMPUTED_VALUE"""),2827.7)</f>
        <v>2827.7</v>
      </c>
      <c r="G212" s="2">
        <f>IFERROR(__xludf.DUMMYFUNCTION("""COMPUTED_VALUE"""),45596.66666666667)</f>
        <v>45596.66667</v>
      </c>
      <c r="H212" s="1">
        <f>IFERROR(__xludf.DUMMYFUNCTION("""COMPUTED_VALUE"""),2790.91)</f>
        <v>2790.91</v>
      </c>
      <c r="J212" s="2">
        <f>IFERROR(__xludf.DUMMYFUNCTION("""COMPUTED_VALUE"""),45596.66666666667)</f>
        <v>45596.66667</v>
      </c>
      <c r="K212" s="1">
        <f>IFERROR(__xludf.DUMMYFUNCTION("""COMPUTED_VALUE"""),2795.77)</f>
        <v>2795.77</v>
      </c>
      <c r="M212" s="2">
        <f>IFERROR(__xludf.DUMMYFUNCTION("""COMPUTED_VALUE"""),45596.66666666667)</f>
        <v>45596.66667</v>
      </c>
      <c r="N212" s="1">
        <f>IFERROR(__xludf.DUMMYFUNCTION("""COMPUTED_VALUE"""),5.2061331E7)</f>
        <v>52061331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IFERROR(__xludf.DUMMYFUNCTION("""COMPUTED_VALUE"""),2798.62)</f>
        <v>2798.62</v>
      </c>
      <c r="D213" s="2">
        <f>IFERROR(__xludf.DUMMYFUNCTION("""COMPUTED_VALUE"""),45597.66666666667)</f>
        <v>45597.66667</v>
      </c>
      <c r="E213" s="1">
        <f>IFERROR(__xludf.DUMMYFUNCTION("""COMPUTED_VALUE"""),2856.56)</f>
        <v>2856.56</v>
      </c>
      <c r="G213" s="2">
        <f>IFERROR(__xludf.DUMMYFUNCTION("""COMPUTED_VALUE"""),45597.66666666667)</f>
        <v>45597.66667</v>
      </c>
      <c r="H213" s="1">
        <f>IFERROR(__xludf.DUMMYFUNCTION("""COMPUTED_VALUE"""),2798.62)</f>
        <v>2798.62</v>
      </c>
      <c r="J213" s="2">
        <f>IFERROR(__xludf.DUMMYFUNCTION("""COMPUTED_VALUE"""),45597.66666666667)</f>
        <v>45597.66667</v>
      </c>
      <c r="K213" s="1">
        <f>IFERROR(__xludf.DUMMYFUNCTION("""COMPUTED_VALUE"""),2839.94)</f>
        <v>2839.94</v>
      </c>
      <c r="M213" s="2">
        <f>IFERROR(__xludf.DUMMYFUNCTION("""COMPUTED_VALUE"""),45597.66666666667)</f>
        <v>45597.66667</v>
      </c>
      <c r="N213" s="1">
        <f>IFERROR(__xludf.DUMMYFUNCTION("""COMPUTED_VALUE"""),4.9964485E7)</f>
        <v>49964485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IFERROR(__xludf.DUMMYFUNCTION("""COMPUTED_VALUE"""),2840.37)</f>
        <v>2840.37</v>
      </c>
      <c r="D214" s="2">
        <f>IFERROR(__xludf.DUMMYFUNCTION("""COMPUTED_VALUE"""),45600.66666666667)</f>
        <v>45600.66667</v>
      </c>
      <c r="E214" s="1">
        <f>IFERROR(__xludf.DUMMYFUNCTION("""COMPUTED_VALUE"""),2862.85)</f>
        <v>2862.85</v>
      </c>
      <c r="G214" s="2">
        <f>IFERROR(__xludf.DUMMYFUNCTION("""COMPUTED_VALUE"""),45600.66666666667)</f>
        <v>45600.66667</v>
      </c>
      <c r="H214" s="1">
        <f>IFERROR(__xludf.DUMMYFUNCTION("""COMPUTED_VALUE"""),2827.82)</f>
        <v>2827.82</v>
      </c>
      <c r="J214" s="2">
        <f>IFERROR(__xludf.DUMMYFUNCTION("""COMPUTED_VALUE"""),45600.66666666667)</f>
        <v>45600.66667</v>
      </c>
      <c r="K214" s="1">
        <f>IFERROR(__xludf.DUMMYFUNCTION("""COMPUTED_VALUE"""),2835.88)</f>
        <v>2835.88</v>
      </c>
      <c r="M214" s="2">
        <f>IFERROR(__xludf.DUMMYFUNCTION("""COMPUTED_VALUE"""),45600.66666666667)</f>
        <v>45600.66667</v>
      </c>
      <c r="N214" s="1">
        <f>IFERROR(__xludf.DUMMYFUNCTION("""COMPUTED_VALUE"""),4.2190244E7)</f>
        <v>42190244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IFERROR(__xludf.DUMMYFUNCTION("""COMPUTED_VALUE"""),2828.11)</f>
        <v>2828.11</v>
      </c>
      <c r="D215" s="2">
        <f>IFERROR(__xludf.DUMMYFUNCTION("""COMPUTED_VALUE"""),45601.66666666667)</f>
        <v>45601.66667</v>
      </c>
      <c r="E215" s="1">
        <f>IFERROR(__xludf.DUMMYFUNCTION("""COMPUTED_VALUE"""),2856.17)</f>
        <v>2856.17</v>
      </c>
      <c r="G215" s="2">
        <f>IFERROR(__xludf.DUMMYFUNCTION("""COMPUTED_VALUE"""),45601.66666666667)</f>
        <v>45601.66667</v>
      </c>
      <c r="H215" s="1">
        <f>IFERROR(__xludf.DUMMYFUNCTION("""COMPUTED_VALUE"""),2817.79)</f>
        <v>2817.79</v>
      </c>
      <c r="J215" s="2">
        <f>IFERROR(__xludf.DUMMYFUNCTION("""COMPUTED_VALUE"""),45601.66666666667)</f>
        <v>45601.66667</v>
      </c>
      <c r="K215" s="1">
        <f>IFERROR(__xludf.DUMMYFUNCTION("""COMPUTED_VALUE"""),2853.93)</f>
        <v>2853.93</v>
      </c>
      <c r="M215" s="2">
        <f>IFERROR(__xludf.DUMMYFUNCTION("""COMPUTED_VALUE"""),45601.66666666667)</f>
        <v>45601.66667</v>
      </c>
      <c r="N215" s="1">
        <f>IFERROR(__xludf.DUMMYFUNCTION("""COMPUTED_VALUE"""),4.3060372E7)</f>
        <v>43060372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IFERROR(__xludf.DUMMYFUNCTION("""COMPUTED_VALUE"""),2892.91)</f>
        <v>2892.91</v>
      </c>
      <c r="D216" s="2">
        <f>IFERROR(__xludf.DUMMYFUNCTION("""COMPUTED_VALUE"""),45602.66666666667)</f>
        <v>45602.66667</v>
      </c>
      <c r="E216" s="1">
        <f>IFERROR(__xludf.DUMMYFUNCTION("""COMPUTED_VALUE"""),2918.99)</f>
        <v>2918.99</v>
      </c>
      <c r="G216" s="2">
        <f>IFERROR(__xludf.DUMMYFUNCTION("""COMPUTED_VALUE"""),45602.66666666667)</f>
        <v>45602.66667</v>
      </c>
      <c r="H216" s="1">
        <f>IFERROR(__xludf.DUMMYFUNCTION("""COMPUTED_VALUE"""),2826.59)</f>
        <v>2826.59</v>
      </c>
      <c r="J216" s="2">
        <f>IFERROR(__xludf.DUMMYFUNCTION("""COMPUTED_VALUE"""),45602.66666666667)</f>
        <v>45602.66667</v>
      </c>
      <c r="K216" s="1">
        <f>IFERROR(__xludf.DUMMYFUNCTION("""COMPUTED_VALUE"""),2860.26)</f>
        <v>2860.26</v>
      </c>
      <c r="M216" s="2">
        <f>IFERROR(__xludf.DUMMYFUNCTION("""COMPUTED_VALUE"""),45602.66666666667)</f>
        <v>45602.66667</v>
      </c>
      <c r="N216" s="1">
        <f>IFERROR(__xludf.DUMMYFUNCTION("""COMPUTED_VALUE"""),5.8039946E7)</f>
        <v>58039946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IFERROR(__xludf.DUMMYFUNCTION("""COMPUTED_VALUE"""),2864.72)</f>
        <v>2864.72</v>
      </c>
      <c r="D217" s="2">
        <f>IFERROR(__xludf.DUMMYFUNCTION("""COMPUTED_VALUE"""),45603.66666666667)</f>
        <v>45603.66667</v>
      </c>
      <c r="E217" s="1">
        <f>IFERROR(__xludf.DUMMYFUNCTION("""COMPUTED_VALUE"""),2864.72)</f>
        <v>2864.72</v>
      </c>
      <c r="G217" s="2">
        <f>IFERROR(__xludf.DUMMYFUNCTION("""COMPUTED_VALUE"""),45603.66666666667)</f>
        <v>45603.66667</v>
      </c>
      <c r="H217" s="1">
        <f>IFERROR(__xludf.DUMMYFUNCTION("""COMPUTED_VALUE"""),2833.3)</f>
        <v>2833.3</v>
      </c>
      <c r="J217" s="2">
        <f>IFERROR(__xludf.DUMMYFUNCTION("""COMPUTED_VALUE"""),45603.66666666667)</f>
        <v>45603.66667</v>
      </c>
      <c r="K217" s="1">
        <f>IFERROR(__xludf.DUMMYFUNCTION("""COMPUTED_VALUE"""),2847.53)</f>
        <v>2847.53</v>
      </c>
      <c r="M217" s="2">
        <f>IFERROR(__xludf.DUMMYFUNCTION("""COMPUTED_VALUE"""),45603.66666666667)</f>
        <v>45603.66667</v>
      </c>
      <c r="N217" s="1">
        <f>IFERROR(__xludf.DUMMYFUNCTION("""COMPUTED_VALUE"""),5.0648578E7)</f>
        <v>50648578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IFERROR(__xludf.DUMMYFUNCTION("""COMPUTED_VALUE"""),2856.37)</f>
        <v>2856.37</v>
      </c>
      <c r="D218" s="2">
        <f>IFERROR(__xludf.DUMMYFUNCTION("""COMPUTED_VALUE"""),45604.66666666667)</f>
        <v>45604.66667</v>
      </c>
      <c r="E218" s="1">
        <f>IFERROR(__xludf.DUMMYFUNCTION("""COMPUTED_VALUE"""),2891.9)</f>
        <v>2891.9</v>
      </c>
      <c r="G218" s="2">
        <f>IFERROR(__xludf.DUMMYFUNCTION("""COMPUTED_VALUE"""),45604.66666666667)</f>
        <v>45604.66667</v>
      </c>
      <c r="H218" s="1">
        <f>IFERROR(__xludf.DUMMYFUNCTION("""COMPUTED_VALUE"""),2850.34)</f>
        <v>2850.34</v>
      </c>
      <c r="J218" s="2">
        <f>IFERROR(__xludf.DUMMYFUNCTION("""COMPUTED_VALUE"""),45604.66666666667)</f>
        <v>45604.66667</v>
      </c>
      <c r="K218" s="1">
        <f>IFERROR(__xludf.DUMMYFUNCTION("""COMPUTED_VALUE"""),2878.78)</f>
        <v>2878.78</v>
      </c>
      <c r="M218" s="2">
        <f>IFERROR(__xludf.DUMMYFUNCTION("""COMPUTED_VALUE"""),45604.66666666667)</f>
        <v>45604.66667</v>
      </c>
      <c r="N218" s="1">
        <f>IFERROR(__xludf.DUMMYFUNCTION("""COMPUTED_VALUE"""),5.8666755E7)</f>
        <v>58666755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IFERROR(__xludf.DUMMYFUNCTION("""COMPUTED_VALUE"""),2885.09)</f>
        <v>2885.09</v>
      </c>
      <c r="D219" s="2">
        <f>IFERROR(__xludf.DUMMYFUNCTION("""COMPUTED_VALUE"""),45607.66666666667)</f>
        <v>45607.66667</v>
      </c>
      <c r="E219" s="1">
        <f>IFERROR(__xludf.DUMMYFUNCTION("""COMPUTED_VALUE"""),2903.89)</f>
        <v>2903.89</v>
      </c>
      <c r="G219" s="2">
        <f>IFERROR(__xludf.DUMMYFUNCTION("""COMPUTED_VALUE"""),45607.66666666667)</f>
        <v>45607.66667</v>
      </c>
      <c r="H219" s="1">
        <f>IFERROR(__xludf.DUMMYFUNCTION("""COMPUTED_VALUE"""),2883.83)</f>
        <v>2883.83</v>
      </c>
      <c r="J219" s="2">
        <f>IFERROR(__xludf.DUMMYFUNCTION("""COMPUTED_VALUE"""),45607.66666666667)</f>
        <v>45607.66667</v>
      </c>
      <c r="K219" s="1">
        <f>IFERROR(__xludf.DUMMYFUNCTION("""COMPUTED_VALUE"""),2890.18)</f>
        <v>2890.18</v>
      </c>
      <c r="M219" s="2">
        <f>IFERROR(__xludf.DUMMYFUNCTION("""COMPUTED_VALUE"""),45607.66666666667)</f>
        <v>45607.66667</v>
      </c>
      <c r="N219" s="1">
        <f>IFERROR(__xludf.DUMMYFUNCTION("""COMPUTED_VALUE"""),4.7905385E7)</f>
        <v>47905385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IFERROR(__xludf.DUMMYFUNCTION("""COMPUTED_VALUE"""),2889.02)</f>
        <v>2889.02</v>
      </c>
      <c r="D220" s="2">
        <f>IFERROR(__xludf.DUMMYFUNCTION("""COMPUTED_VALUE"""),45608.66666666667)</f>
        <v>45608.66667</v>
      </c>
      <c r="E220" s="1">
        <f>IFERROR(__xludf.DUMMYFUNCTION("""COMPUTED_VALUE"""),2902.53)</f>
        <v>2902.53</v>
      </c>
      <c r="G220" s="2">
        <f>IFERROR(__xludf.DUMMYFUNCTION("""COMPUTED_VALUE"""),45608.66666666667)</f>
        <v>45608.66667</v>
      </c>
      <c r="H220" s="1">
        <f>IFERROR(__xludf.DUMMYFUNCTION("""COMPUTED_VALUE"""),2879.27)</f>
        <v>2879.27</v>
      </c>
      <c r="J220" s="2">
        <f>IFERROR(__xludf.DUMMYFUNCTION("""COMPUTED_VALUE"""),45608.66666666667)</f>
        <v>45608.66667</v>
      </c>
      <c r="K220" s="1">
        <f>IFERROR(__xludf.DUMMYFUNCTION("""COMPUTED_VALUE"""),2893.44)</f>
        <v>2893.44</v>
      </c>
      <c r="M220" s="2">
        <f>IFERROR(__xludf.DUMMYFUNCTION("""COMPUTED_VALUE"""),45608.66666666667)</f>
        <v>45608.66667</v>
      </c>
      <c r="N220" s="1">
        <f>IFERROR(__xludf.DUMMYFUNCTION("""COMPUTED_VALUE"""),5.0923768E7)</f>
        <v>50923768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IFERROR(__xludf.DUMMYFUNCTION("""COMPUTED_VALUE"""),2892.36)</f>
        <v>2892.36</v>
      </c>
      <c r="D221" s="2">
        <f>IFERROR(__xludf.DUMMYFUNCTION("""COMPUTED_VALUE"""),45609.66666666667)</f>
        <v>45609.66667</v>
      </c>
      <c r="E221" s="1">
        <f>IFERROR(__xludf.DUMMYFUNCTION("""COMPUTED_VALUE"""),2897.28)</f>
        <v>2897.28</v>
      </c>
      <c r="G221" s="2">
        <f>IFERROR(__xludf.DUMMYFUNCTION("""COMPUTED_VALUE"""),45609.66666666667)</f>
        <v>45609.66667</v>
      </c>
      <c r="H221" s="1">
        <f>IFERROR(__xludf.DUMMYFUNCTION("""COMPUTED_VALUE"""),2878.73)</f>
        <v>2878.73</v>
      </c>
      <c r="J221" s="2">
        <f>IFERROR(__xludf.DUMMYFUNCTION("""COMPUTED_VALUE"""),45609.66666666667)</f>
        <v>45609.66667</v>
      </c>
      <c r="K221" s="1">
        <f>IFERROR(__xludf.DUMMYFUNCTION("""COMPUTED_VALUE"""),2881.01)</f>
        <v>2881.01</v>
      </c>
      <c r="M221" s="2">
        <f>IFERROR(__xludf.DUMMYFUNCTION("""COMPUTED_VALUE"""),45609.66666666667)</f>
        <v>45609.66667</v>
      </c>
      <c r="N221" s="1">
        <f>IFERROR(__xludf.DUMMYFUNCTION("""COMPUTED_VALUE"""),4.5725275E7)</f>
        <v>45725275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IFERROR(__xludf.DUMMYFUNCTION("""COMPUTED_VALUE"""),2879.07)</f>
        <v>2879.07</v>
      </c>
      <c r="D222" s="2">
        <f>IFERROR(__xludf.DUMMYFUNCTION("""COMPUTED_VALUE"""),45610.66666666667)</f>
        <v>45610.66667</v>
      </c>
      <c r="E222" s="1">
        <f>IFERROR(__xludf.DUMMYFUNCTION("""COMPUTED_VALUE"""),2886.35)</f>
        <v>2886.35</v>
      </c>
      <c r="G222" s="2">
        <f>IFERROR(__xludf.DUMMYFUNCTION("""COMPUTED_VALUE"""),45610.66666666667)</f>
        <v>45610.66667</v>
      </c>
      <c r="H222" s="1">
        <f>IFERROR(__xludf.DUMMYFUNCTION("""COMPUTED_VALUE"""),2849.84)</f>
        <v>2849.84</v>
      </c>
      <c r="J222" s="2">
        <f>IFERROR(__xludf.DUMMYFUNCTION("""COMPUTED_VALUE"""),45610.66666666667)</f>
        <v>45610.66667</v>
      </c>
      <c r="K222" s="1">
        <f>IFERROR(__xludf.DUMMYFUNCTION("""COMPUTED_VALUE"""),2852.14)</f>
        <v>2852.14</v>
      </c>
      <c r="M222" s="2">
        <f>IFERROR(__xludf.DUMMYFUNCTION("""COMPUTED_VALUE"""),45610.66666666667)</f>
        <v>45610.66667</v>
      </c>
      <c r="N222" s="1">
        <f>IFERROR(__xludf.DUMMYFUNCTION("""COMPUTED_VALUE"""),5.0209923E7)</f>
        <v>50209923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IFERROR(__xludf.DUMMYFUNCTION("""COMPUTED_VALUE"""),2846.17)</f>
        <v>2846.17</v>
      </c>
      <c r="D223" s="2">
        <f>IFERROR(__xludf.DUMMYFUNCTION("""COMPUTED_VALUE"""),45611.66666666667)</f>
        <v>45611.66667</v>
      </c>
      <c r="E223" s="1">
        <f>IFERROR(__xludf.DUMMYFUNCTION("""COMPUTED_VALUE"""),2865.82)</f>
        <v>2865.82</v>
      </c>
      <c r="G223" s="2">
        <f>IFERROR(__xludf.DUMMYFUNCTION("""COMPUTED_VALUE"""),45611.66666666667)</f>
        <v>45611.66667</v>
      </c>
      <c r="H223" s="1">
        <f>IFERROR(__xludf.DUMMYFUNCTION("""COMPUTED_VALUE"""),2840.57)</f>
        <v>2840.57</v>
      </c>
      <c r="J223" s="2">
        <f>IFERROR(__xludf.DUMMYFUNCTION("""COMPUTED_VALUE"""),45611.66666666667)</f>
        <v>45611.66667</v>
      </c>
      <c r="K223" s="1">
        <f>IFERROR(__xludf.DUMMYFUNCTION("""COMPUTED_VALUE"""),2859.94)</f>
        <v>2859.94</v>
      </c>
      <c r="M223" s="2">
        <f>IFERROR(__xludf.DUMMYFUNCTION("""COMPUTED_VALUE"""),45611.66666666667)</f>
        <v>45611.66667</v>
      </c>
      <c r="N223" s="1">
        <f>IFERROR(__xludf.DUMMYFUNCTION("""COMPUTED_VALUE"""),6.4941474E7)</f>
        <v>64941474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IFERROR(__xludf.DUMMYFUNCTION("""COMPUTED_VALUE"""),2868.03)</f>
        <v>2868.03</v>
      </c>
      <c r="D224" s="2">
        <f>IFERROR(__xludf.DUMMYFUNCTION("""COMPUTED_VALUE"""),45614.66666666667)</f>
        <v>45614.66667</v>
      </c>
      <c r="E224" s="1">
        <f>IFERROR(__xludf.DUMMYFUNCTION("""COMPUTED_VALUE"""),2912.88)</f>
        <v>2912.88</v>
      </c>
      <c r="G224" s="2">
        <f>IFERROR(__xludf.DUMMYFUNCTION("""COMPUTED_VALUE"""),45614.66666666667)</f>
        <v>45614.66667</v>
      </c>
      <c r="H224" s="1">
        <f>IFERROR(__xludf.DUMMYFUNCTION("""COMPUTED_VALUE"""),2868.03)</f>
        <v>2868.03</v>
      </c>
      <c r="J224" s="2">
        <f>IFERROR(__xludf.DUMMYFUNCTION("""COMPUTED_VALUE"""),45614.66666666667)</f>
        <v>45614.66667</v>
      </c>
      <c r="K224" s="1">
        <f>IFERROR(__xludf.DUMMYFUNCTION("""COMPUTED_VALUE"""),2889.63)</f>
        <v>2889.63</v>
      </c>
      <c r="M224" s="2">
        <f>IFERROR(__xludf.DUMMYFUNCTION("""COMPUTED_VALUE"""),45614.66666666667)</f>
        <v>45614.66667</v>
      </c>
      <c r="N224" s="1">
        <f>IFERROR(__xludf.DUMMYFUNCTION("""COMPUTED_VALUE"""),5.9334634E7)</f>
        <v>59334634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IFERROR(__xludf.DUMMYFUNCTION("""COMPUTED_VALUE"""),2876.89)</f>
        <v>2876.89</v>
      </c>
      <c r="D225" s="2">
        <f>IFERROR(__xludf.DUMMYFUNCTION("""COMPUTED_VALUE"""),45615.66666666667)</f>
        <v>45615.66667</v>
      </c>
      <c r="E225" s="1">
        <f>IFERROR(__xludf.DUMMYFUNCTION("""COMPUTED_VALUE"""),2895.23)</f>
        <v>2895.23</v>
      </c>
      <c r="G225" s="2">
        <f>IFERROR(__xludf.DUMMYFUNCTION("""COMPUTED_VALUE"""),45615.66666666667)</f>
        <v>45615.66667</v>
      </c>
      <c r="H225" s="1">
        <f>IFERROR(__xludf.DUMMYFUNCTION("""COMPUTED_VALUE"""),2853.08)</f>
        <v>2853.08</v>
      </c>
      <c r="J225" s="2">
        <f>IFERROR(__xludf.DUMMYFUNCTION("""COMPUTED_VALUE"""),45615.66666666667)</f>
        <v>45615.66667</v>
      </c>
      <c r="K225" s="1">
        <f>IFERROR(__xludf.DUMMYFUNCTION("""COMPUTED_VALUE"""),2879.66)</f>
        <v>2879.66</v>
      </c>
      <c r="M225" s="2">
        <f>IFERROR(__xludf.DUMMYFUNCTION("""COMPUTED_VALUE"""),45615.66666666667)</f>
        <v>45615.66667</v>
      </c>
      <c r="N225" s="1">
        <f>IFERROR(__xludf.DUMMYFUNCTION("""COMPUTED_VALUE"""),4.6413832E7)</f>
        <v>46413832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IFERROR(__xludf.DUMMYFUNCTION("""COMPUTED_VALUE"""),2876.9)</f>
        <v>2876.9</v>
      </c>
      <c r="D226" s="2">
        <f>IFERROR(__xludf.DUMMYFUNCTION("""COMPUTED_VALUE"""),45616.66666666667)</f>
        <v>45616.66667</v>
      </c>
      <c r="E226" s="1">
        <f>IFERROR(__xludf.DUMMYFUNCTION("""COMPUTED_VALUE"""),2879.59)</f>
        <v>2879.59</v>
      </c>
      <c r="G226" s="2">
        <f>IFERROR(__xludf.DUMMYFUNCTION("""COMPUTED_VALUE"""),45616.66666666667)</f>
        <v>45616.66667</v>
      </c>
      <c r="H226" s="1">
        <f>IFERROR(__xludf.DUMMYFUNCTION("""COMPUTED_VALUE"""),2855.22)</f>
        <v>2855.22</v>
      </c>
      <c r="J226" s="2">
        <f>IFERROR(__xludf.DUMMYFUNCTION("""COMPUTED_VALUE"""),45616.66666666667)</f>
        <v>45616.66667</v>
      </c>
      <c r="K226" s="1">
        <f>IFERROR(__xludf.DUMMYFUNCTION("""COMPUTED_VALUE"""),2874.98)</f>
        <v>2874.98</v>
      </c>
      <c r="M226" s="2">
        <f>IFERROR(__xludf.DUMMYFUNCTION("""COMPUTED_VALUE"""),45616.66666666667)</f>
        <v>45616.66667</v>
      </c>
      <c r="N226" s="1">
        <f>IFERROR(__xludf.DUMMYFUNCTION("""COMPUTED_VALUE"""),4.9270999E7)</f>
        <v>49270999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IFERROR(__xludf.DUMMYFUNCTION("""COMPUTED_VALUE"""),2876.09)</f>
        <v>2876.09</v>
      </c>
      <c r="D227" s="2">
        <f>IFERROR(__xludf.DUMMYFUNCTION("""COMPUTED_VALUE"""),45617.66666666667)</f>
        <v>45617.66667</v>
      </c>
      <c r="E227" s="1">
        <f>IFERROR(__xludf.DUMMYFUNCTION("""COMPUTED_VALUE"""),2904.85)</f>
        <v>2904.85</v>
      </c>
      <c r="G227" s="2">
        <f>IFERROR(__xludf.DUMMYFUNCTION("""COMPUTED_VALUE"""),45617.66666666667)</f>
        <v>45617.66667</v>
      </c>
      <c r="H227" s="1">
        <f>IFERROR(__xludf.DUMMYFUNCTION("""COMPUTED_VALUE"""),2867.28)</f>
        <v>2867.28</v>
      </c>
      <c r="J227" s="2">
        <f>IFERROR(__xludf.DUMMYFUNCTION("""COMPUTED_VALUE"""),45617.66666666667)</f>
        <v>45617.66667</v>
      </c>
      <c r="K227" s="1">
        <f>IFERROR(__xludf.DUMMYFUNCTION("""COMPUTED_VALUE"""),2901.38)</f>
        <v>2901.38</v>
      </c>
      <c r="M227" s="2">
        <f>IFERROR(__xludf.DUMMYFUNCTION("""COMPUTED_VALUE"""),45617.66666666667)</f>
        <v>45617.66667</v>
      </c>
      <c r="N227" s="1">
        <f>IFERROR(__xludf.DUMMYFUNCTION("""COMPUTED_VALUE"""),4.4267792E7)</f>
        <v>44267792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IFERROR(__xludf.DUMMYFUNCTION("""COMPUTED_VALUE"""),2901.83)</f>
        <v>2901.83</v>
      </c>
      <c r="D228" s="2">
        <f>IFERROR(__xludf.DUMMYFUNCTION("""COMPUTED_VALUE"""),45618.66666666667)</f>
        <v>45618.66667</v>
      </c>
      <c r="E228" s="1">
        <f>IFERROR(__xludf.DUMMYFUNCTION("""COMPUTED_VALUE"""),2910.5)</f>
        <v>2910.5</v>
      </c>
      <c r="G228" s="2">
        <f>IFERROR(__xludf.DUMMYFUNCTION("""COMPUTED_VALUE"""),45618.66666666667)</f>
        <v>45618.66667</v>
      </c>
      <c r="H228" s="1">
        <f>IFERROR(__xludf.DUMMYFUNCTION("""COMPUTED_VALUE"""),2870.65)</f>
        <v>2870.65</v>
      </c>
      <c r="J228" s="2">
        <f>IFERROR(__xludf.DUMMYFUNCTION("""COMPUTED_VALUE"""),45618.66666666667)</f>
        <v>45618.66667</v>
      </c>
      <c r="K228" s="1">
        <f>IFERROR(__xludf.DUMMYFUNCTION("""COMPUTED_VALUE"""),2895.81)</f>
        <v>2895.81</v>
      </c>
      <c r="M228" s="2">
        <f>IFERROR(__xludf.DUMMYFUNCTION("""COMPUTED_VALUE"""),45618.66666666667)</f>
        <v>45618.66667</v>
      </c>
      <c r="N228" s="1">
        <f>IFERROR(__xludf.DUMMYFUNCTION("""COMPUTED_VALUE"""),4.7504115E7)</f>
        <v>47504115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IFERROR(__xludf.DUMMYFUNCTION("""COMPUTED_VALUE"""),2902.27)</f>
        <v>2902.27</v>
      </c>
      <c r="D229" s="2">
        <f>IFERROR(__xludf.DUMMYFUNCTION("""COMPUTED_VALUE"""),45621.66666666667)</f>
        <v>45621.66667</v>
      </c>
      <c r="E229" s="1">
        <f>IFERROR(__xludf.DUMMYFUNCTION("""COMPUTED_VALUE"""),2912.37)</f>
        <v>2912.37</v>
      </c>
      <c r="G229" s="2">
        <f>IFERROR(__xludf.DUMMYFUNCTION("""COMPUTED_VALUE"""),45621.66666666667)</f>
        <v>45621.66667</v>
      </c>
      <c r="H229" s="1">
        <f>IFERROR(__xludf.DUMMYFUNCTION("""COMPUTED_VALUE"""),2878.68)</f>
        <v>2878.68</v>
      </c>
      <c r="J229" s="2">
        <f>IFERROR(__xludf.DUMMYFUNCTION("""COMPUTED_VALUE"""),45621.66666666667)</f>
        <v>45621.66667</v>
      </c>
      <c r="K229" s="1">
        <f>IFERROR(__xludf.DUMMYFUNCTION("""COMPUTED_VALUE"""),2898.91)</f>
        <v>2898.91</v>
      </c>
      <c r="M229" s="2">
        <f>IFERROR(__xludf.DUMMYFUNCTION("""COMPUTED_VALUE"""),45621.66666666667)</f>
        <v>45621.66667</v>
      </c>
      <c r="N229" s="1">
        <f>IFERROR(__xludf.DUMMYFUNCTION("""COMPUTED_VALUE"""),7.1063948E7)</f>
        <v>71063948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IFERROR(__xludf.DUMMYFUNCTION("""COMPUTED_VALUE"""),2900.98)</f>
        <v>2900.98</v>
      </c>
      <c r="D230" s="2">
        <f>IFERROR(__xludf.DUMMYFUNCTION("""COMPUTED_VALUE"""),45622.66666666667)</f>
        <v>45622.66667</v>
      </c>
      <c r="E230" s="1">
        <f>IFERROR(__xludf.DUMMYFUNCTION("""COMPUTED_VALUE"""),2912.11)</f>
        <v>2912.11</v>
      </c>
      <c r="G230" s="2">
        <f>IFERROR(__xludf.DUMMYFUNCTION("""COMPUTED_VALUE"""),45622.66666666667)</f>
        <v>45622.66667</v>
      </c>
      <c r="H230" s="1">
        <f>IFERROR(__xludf.DUMMYFUNCTION("""COMPUTED_VALUE"""),2889.71)</f>
        <v>2889.71</v>
      </c>
      <c r="J230" s="2">
        <f>IFERROR(__xludf.DUMMYFUNCTION("""COMPUTED_VALUE"""),45622.66666666667)</f>
        <v>45622.66667</v>
      </c>
      <c r="K230" s="1">
        <f>IFERROR(__xludf.DUMMYFUNCTION("""COMPUTED_VALUE"""),2905.15)</f>
        <v>2905.15</v>
      </c>
      <c r="M230" s="2">
        <f>IFERROR(__xludf.DUMMYFUNCTION("""COMPUTED_VALUE"""),45622.66666666667)</f>
        <v>45622.66667</v>
      </c>
      <c r="N230" s="1">
        <f>IFERROR(__xludf.DUMMYFUNCTION("""COMPUTED_VALUE"""),4.0788248E7)</f>
        <v>40788248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IFERROR(__xludf.DUMMYFUNCTION("""COMPUTED_VALUE"""),2908.65)</f>
        <v>2908.65</v>
      </c>
      <c r="D231" s="2">
        <f>IFERROR(__xludf.DUMMYFUNCTION("""COMPUTED_VALUE"""),45623.66666666667)</f>
        <v>45623.66667</v>
      </c>
      <c r="E231" s="1">
        <f>IFERROR(__xludf.DUMMYFUNCTION("""COMPUTED_VALUE"""),2929.34)</f>
        <v>2929.34</v>
      </c>
      <c r="G231" s="2">
        <f>IFERROR(__xludf.DUMMYFUNCTION("""COMPUTED_VALUE"""),45623.66666666667)</f>
        <v>45623.66667</v>
      </c>
      <c r="H231" s="1">
        <f>IFERROR(__xludf.DUMMYFUNCTION("""COMPUTED_VALUE"""),2907.01)</f>
        <v>2907.01</v>
      </c>
      <c r="J231" s="2">
        <f>IFERROR(__xludf.DUMMYFUNCTION("""COMPUTED_VALUE"""),45623.66666666667)</f>
        <v>45623.66667</v>
      </c>
      <c r="K231" s="1">
        <f>IFERROR(__xludf.DUMMYFUNCTION("""COMPUTED_VALUE"""),2911.41)</f>
        <v>2911.41</v>
      </c>
      <c r="M231" s="2">
        <f>IFERROR(__xludf.DUMMYFUNCTION("""COMPUTED_VALUE"""),45623.66666666667)</f>
        <v>45623.66667</v>
      </c>
      <c r="N231" s="1">
        <f>IFERROR(__xludf.DUMMYFUNCTION("""COMPUTED_VALUE"""),3.3990212E7)</f>
        <v>33990212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IFERROR(__xludf.DUMMYFUNCTION("""COMPUTED_VALUE"""),2908.05)</f>
        <v>2908.05</v>
      </c>
      <c r="D232" s="2">
        <f>IFERROR(__xludf.DUMMYFUNCTION("""COMPUTED_VALUE"""),45625.54166666667)</f>
        <v>45625.54167</v>
      </c>
      <c r="E232" s="1">
        <f>IFERROR(__xludf.DUMMYFUNCTION("""COMPUTED_VALUE"""),2924.2)</f>
        <v>2924.2</v>
      </c>
      <c r="G232" s="2">
        <f>IFERROR(__xludf.DUMMYFUNCTION("""COMPUTED_VALUE"""),45625.54166666667)</f>
        <v>45625.54167</v>
      </c>
      <c r="H232" s="1">
        <f>IFERROR(__xludf.DUMMYFUNCTION("""COMPUTED_VALUE"""),2898.3)</f>
        <v>2898.3</v>
      </c>
      <c r="J232" s="2">
        <f>IFERROR(__xludf.DUMMYFUNCTION("""COMPUTED_VALUE"""),45625.54166666667)</f>
        <v>45625.54167</v>
      </c>
      <c r="K232" s="1">
        <f>IFERROR(__xludf.DUMMYFUNCTION("""COMPUTED_VALUE"""),2917.78)</f>
        <v>2917.78</v>
      </c>
      <c r="M232" s="2">
        <f>IFERROR(__xludf.DUMMYFUNCTION("""COMPUTED_VALUE"""),45625.54166666667)</f>
        <v>45625.54167</v>
      </c>
      <c r="N232" s="1">
        <f>IFERROR(__xludf.DUMMYFUNCTION("""COMPUTED_VALUE"""),2.4097098E7)</f>
        <v>24097098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IFERROR(__xludf.DUMMYFUNCTION("""COMPUTED_VALUE"""),2921.0)</f>
        <v>2921</v>
      </c>
      <c r="D233" s="2">
        <f>IFERROR(__xludf.DUMMYFUNCTION("""COMPUTED_VALUE"""),45628.66666666667)</f>
        <v>45628.66667</v>
      </c>
      <c r="E233" s="1">
        <f>IFERROR(__xludf.DUMMYFUNCTION("""COMPUTED_VALUE"""),2921.0)</f>
        <v>2921</v>
      </c>
      <c r="G233" s="2">
        <f>IFERROR(__xludf.DUMMYFUNCTION("""COMPUTED_VALUE"""),45628.66666666667)</f>
        <v>45628.66667</v>
      </c>
      <c r="H233" s="1">
        <f>IFERROR(__xludf.DUMMYFUNCTION("""COMPUTED_VALUE"""),2902.05)</f>
        <v>2902.05</v>
      </c>
      <c r="J233" s="2">
        <f>IFERROR(__xludf.DUMMYFUNCTION("""COMPUTED_VALUE"""),45628.66666666667)</f>
        <v>45628.66667</v>
      </c>
      <c r="K233" s="1">
        <f>IFERROR(__xludf.DUMMYFUNCTION("""COMPUTED_VALUE"""),2905.87)</f>
        <v>2905.87</v>
      </c>
      <c r="M233" s="2">
        <f>IFERROR(__xludf.DUMMYFUNCTION("""COMPUTED_VALUE"""),45628.66666666667)</f>
        <v>45628.66667</v>
      </c>
      <c r="N233" s="1">
        <f>IFERROR(__xludf.DUMMYFUNCTION("""COMPUTED_VALUE"""),4.4073099E7)</f>
        <v>44073099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IFERROR(__xludf.DUMMYFUNCTION("""COMPUTED_VALUE"""),2900.03)</f>
        <v>2900.03</v>
      </c>
      <c r="D234" s="2">
        <f>IFERROR(__xludf.DUMMYFUNCTION("""COMPUTED_VALUE"""),45629.66666666667)</f>
        <v>45629.66667</v>
      </c>
      <c r="E234" s="1">
        <f>IFERROR(__xludf.DUMMYFUNCTION("""COMPUTED_VALUE"""),2903.65)</f>
        <v>2903.65</v>
      </c>
      <c r="G234" s="2">
        <f>IFERROR(__xludf.DUMMYFUNCTION("""COMPUTED_VALUE"""),45629.66666666667)</f>
        <v>45629.66667</v>
      </c>
      <c r="H234" s="1">
        <f>IFERROR(__xludf.DUMMYFUNCTION("""COMPUTED_VALUE"""),2882.34)</f>
        <v>2882.34</v>
      </c>
      <c r="J234" s="2">
        <f>IFERROR(__xludf.DUMMYFUNCTION("""COMPUTED_VALUE"""),45629.66666666667)</f>
        <v>45629.66667</v>
      </c>
      <c r="K234" s="1">
        <f>IFERROR(__xludf.DUMMYFUNCTION("""COMPUTED_VALUE"""),2900.51)</f>
        <v>2900.51</v>
      </c>
      <c r="M234" s="2">
        <f>IFERROR(__xludf.DUMMYFUNCTION("""COMPUTED_VALUE"""),45629.66666666667)</f>
        <v>45629.66667</v>
      </c>
      <c r="N234" s="1">
        <f>IFERROR(__xludf.DUMMYFUNCTION("""COMPUTED_VALUE"""),4.1655524E7)</f>
        <v>41655524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IFERROR(__xludf.DUMMYFUNCTION("""COMPUTED_VALUE"""),2905.95)</f>
        <v>2905.95</v>
      </c>
      <c r="D235" s="2">
        <f>IFERROR(__xludf.DUMMYFUNCTION("""COMPUTED_VALUE"""),45630.66666666667)</f>
        <v>45630.66667</v>
      </c>
      <c r="E235" s="1">
        <f>IFERROR(__xludf.DUMMYFUNCTION("""COMPUTED_VALUE"""),2919.8)</f>
        <v>2919.8</v>
      </c>
      <c r="G235" s="2">
        <f>IFERROR(__xludf.DUMMYFUNCTION("""COMPUTED_VALUE"""),45630.66666666667)</f>
        <v>45630.66667</v>
      </c>
      <c r="H235" s="1">
        <f>IFERROR(__xludf.DUMMYFUNCTION("""COMPUTED_VALUE"""),2893.05)</f>
        <v>2893.05</v>
      </c>
      <c r="J235" s="2">
        <f>IFERROR(__xludf.DUMMYFUNCTION("""COMPUTED_VALUE"""),45630.66666666667)</f>
        <v>45630.66667</v>
      </c>
      <c r="K235" s="1">
        <f>IFERROR(__xludf.DUMMYFUNCTION("""COMPUTED_VALUE"""),2912.05)</f>
        <v>2912.05</v>
      </c>
      <c r="M235" s="2">
        <f>IFERROR(__xludf.DUMMYFUNCTION("""COMPUTED_VALUE"""),45630.66666666667)</f>
        <v>45630.66667</v>
      </c>
      <c r="N235" s="1">
        <f>IFERROR(__xludf.DUMMYFUNCTION("""COMPUTED_VALUE"""),3.967876E7)</f>
        <v>39678760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IFERROR(__xludf.DUMMYFUNCTION("""COMPUTED_VALUE"""),2903.27)</f>
        <v>2903.27</v>
      </c>
      <c r="D236" s="2">
        <f>IFERROR(__xludf.DUMMYFUNCTION("""COMPUTED_VALUE"""),45631.66666666667)</f>
        <v>45631.66667</v>
      </c>
      <c r="E236" s="1">
        <f>IFERROR(__xludf.DUMMYFUNCTION("""COMPUTED_VALUE"""),2908.62)</f>
        <v>2908.62</v>
      </c>
      <c r="G236" s="2">
        <f>IFERROR(__xludf.DUMMYFUNCTION("""COMPUTED_VALUE"""),45631.66666666667)</f>
        <v>45631.66667</v>
      </c>
      <c r="H236" s="1">
        <f>IFERROR(__xludf.DUMMYFUNCTION("""COMPUTED_VALUE"""),2876.66)</f>
        <v>2876.66</v>
      </c>
      <c r="J236" s="2">
        <f>IFERROR(__xludf.DUMMYFUNCTION("""COMPUTED_VALUE"""),45631.66666666667)</f>
        <v>45631.66667</v>
      </c>
      <c r="K236" s="1">
        <f>IFERROR(__xludf.DUMMYFUNCTION("""COMPUTED_VALUE"""),2882.86)</f>
        <v>2882.86</v>
      </c>
      <c r="M236" s="2">
        <f>IFERROR(__xludf.DUMMYFUNCTION("""COMPUTED_VALUE"""),45631.66666666667)</f>
        <v>45631.66667</v>
      </c>
      <c r="N236" s="1">
        <f>IFERROR(__xludf.DUMMYFUNCTION("""COMPUTED_VALUE"""),3.9287323E7)</f>
        <v>39287323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IFERROR(__xludf.DUMMYFUNCTION("""COMPUTED_VALUE"""),2882.67)</f>
        <v>2882.67</v>
      </c>
      <c r="D237" s="2">
        <f>IFERROR(__xludf.DUMMYFUNCTION("""COMPUTED_VALUE"""),45632.66666666667)</f>
        <v>45632.66667</v>
      </c>
      <c r="E237" s="1">
        <f>IFERROR(__xludf.DUMMYFUNCTION("""COMPUTED_VALUE"""),2898.83)</f>
        <v>2898.83</v>
      </c>
      <c r="G237" s="2">
        <f>IFERROR(__xludf.DUMMYFUNCTION("""COMPUTED_VALUE"""),45632.66666666667)</f>
        <v>45632.66667</v>
      </c>
      <c r="H237" s="1">
        <f>IFERROR(__xludf.DUMMYFUNCTION("""COMPUTED_VALUE"""),2876.55)</f>
        <v>2876.55</v>
      </c>
      <c r="J237" s="2">
        <f>IFERROR(__xludf.DUMMYFUNCTION("""COMPUTED_VALUE"""),45632.66666666667)</f>
        <v>45632.66667</v>
      </c>
      <c r="K237" s="1">
        <f>IFERROR(__xludf.DUMMYFUNCTION("""COMPUTED_VALUE"""),2880.97)</f>
        <v>2880.97</v>
      </c>
      <c r="M237" s="2">
        <f>IFERROR(__xludf.DUMMYFUNCTION("""COMPUTED_VALUE"""),45632.66666666667)</f>
        <v>45632.66667</v>
      </c>
      <c r="N237" s="1">
        <f>IFERROR(__xludf.DUMMYFUNCTION("""COMPUTED_VALUE"""),3.6806924E7)</f>
        <v>36806924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IFERROR(__xludf.DUMMYFUNCTION("""COMPUTED_VALUE"""),2882.36)</f>
        <v>2882.36</v>
      </c>
      <c r="D238" s="2">
        <f>IFERROR(__xludf.DUMMYFUNCTION("""COMPUTED_VALUE"""),45635.66666666667)</f>
        <v>45635.66667</v>
      </c>
      <c r="E238" s="1">
        <f>IFERROR(__xludf.DUMMYFUNCTION("""COMPUTED_VALUE"""),2893.38)</f>
        <v>2893.38</v>
      </c>
      <c r="G238" s="2">
        <f>IFERROR(__xludf.DUMMYFUNCTION("""COMPUTED_VALUE"""),45635.66666666667)</f>
        <v>45635.66667</v>
      </c>
      <c r="H238" s="1">
        <f>IFERROR(__xludf.DUMMYFUNCTION("""COMPUTED_VALUE"""),2857.8)</f>
        <v>2857.8</v>
      </c>
      <c r="J238" s="2">
        <f>IFERROR(__xludf.DUMMYFUNCTION("""COMPUTED_VALUE"""),45635.66666666667)</f>
        <v>45635.66667</v>
      </c>
      <c r="K238" s="1">
        <f>IFERROR(__xludf.DUMMYFUNCTION("""COMPUTED_VALUE"""),2867.32)</f>
        <v>2867.32</v>
      </c>
      <c r="M238" s="2">
        <f>IFERROR(__xludf.DUMMYFUNCTION("""COMPUTED_VALUE"""),45635.66666666667)</f>
        <v>45635.66667</v>
      </c>
      <c r="N238" s="1">
        <f>IFERROR(__xludf.DUMMYFUNCTION("""COMPUTED_VALUE"""),4.0284657E7)</f>
        <v>40284657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IFERROR(__xludf.DUMMYFUNCTION("""COMPUTED_VALUE"""),2871.72)</f>
        <v>2871.72</v>
      </c>
      <c r="D239" s="2">
        <f>IFERROR(__xludf.DUMMYFUNCTION("""COMPUTED_VALUE"""),45636.66666666667)</f>
        <v>45636.66667</v>
      </c>
      <c r="E239" s="1">
        <f>IFERROR(__xludf.DUMMYFUNCTION("""COMPUTED_VALUE"""),2894.13)</f>
        <v>2894.13</v>
      </c>
      <c r="G239" s="2">
        <f>IFERROR(__xludf.DUMMYFUNCTION("""COMPUTED_VALUE"""),45636.66666666667)</f>
        <v>45636.66667</v>
      </c>
      <c r="H239" s="1">
        <f>IFERROR(__xludf.DUMMYFUNCTION("""COMPUTED_VALUE"""),2860.82)</f>
        <v>2860.82</v>
      </c>
      <c r="J239" s="2">
        <f>IFERROR(__xludf.DUMMYFUNCTION("""COMPUTED_VALUE"""),45636.66666666667)</f>
        <v>45636.66667</v>
      </c>
      <c r="K239" s="1">
        <f>IFERROR(__xludf.DUMMYFUNCTION("""COMPUTED_VALUE"""),2879.43)</f>
        <v>2879.43</v>
      </c>
      <c r="M239" s="2">
        <f>IFERROR(__xludf.DUMMYFUNCTION("""COMPUTED_VALUE"""),45636.66666666667)</f>
        <v>45636.66667</v>
      </c>
      <c r="N239" s="1">
        <f>IFERROR(__xludf.DUMMYFUNCTION("""COMPUTED_VALUE"""),4.5078982E7)</f>
        <v>45078982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IFERROR(__xludf.DUMMYFUNCTION("""COMPUTED_VALUE"""),2879.98)</f>
        <v>2879.98</v>
      </c>
      <c r="D240" s="2">
        <f>IFERROR(__xludf.DUMMYFUNCTION("""COMPUTED_VALUE"""),45637.66666666667)</f>
        <v>45637.66667</v>
      </c>
      <c r="E240" s="1">
        <f>IFERROR(__xludf.DUMMYFUNCTION("""COMPUTED_VALUE"""),2900.72)</f>
        <v>2900.72</v>
      </c>
      <c r="G240" s="2">
        <f>IFERROR(__xludf.DUMMYFUNCTION("""COMPUTED_VALUE"""),45637.66666666667)</f>
        <v>45637.66667</v>
      </c>
      <c r="H240" s="1">
        <f>IFERROR(__xludf.DUMMYFUNCTION("""COMPUTED_VALUE"""),2868.51)</f>
        <v>2868.51</v>
      </c>
      <c r="J240" s="2">
        <f>IFERROR(__xludf.DUMMYFUNCTION("""COMPUTED_VALUE"""),45637.66666666667)</f>
        <v>45637.66667</v>
      </c>
      <c r="K240" s="1">
        <f>IFERROR(__xludf.DUMMYFUNCTION("""COMPUTED_VALUE"""),2870.05)</f>
        <v>2870.05</v>
      </c>
      <c r="M240" s="2">
        <f>IFERROR(__xludf.DUMMYFUNCTION("""COMPUTED_VALUE"""),45637.66666666667)</f>
        <v>45637.66667</v>
      </c>
      <c r="N240" s="1">
        <f>IFERROR(__xludf.DUMMYFUNCTION("""COMPUTED_VALUE"""),4.4735753E7)</f>
        <v>44735753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IFERROR(__xludf.DUMMYFUNCTION("""COMPUTED_VALUE"""),2869.45)</f>
        <v>2869.45</v>
      </c>
      <c r="D241" s="2">
        <f>IFERROR(__xludf.DUMMYFUNCTION("""COMPUTED_VALUE"""),45638.66666666667)</f>
        <v>45638.66667</v>
      </c>
      <c r="E241" s="1">
        <f>IFERROR(__xludf.DUMMYFUNCTION("""COMPUTED_VALUE"""),2890.77)</f>
        <v>2890.77</v>
      </c>
      <c r="G241" s="2">
        <f>IFERROR(__xludf.DUMMYFUNCTION("""COMPUTED_VALUE"""),45638.66666666667)</f>
        <v>45638.66667</v>
      </c>
      <c r="H241" s="1">
        <f>IFERROR(__xludf.DUMMYFUNCTION("""COMPUTED_VALUE"""),2867.09)</f>
        <v>2867.09</v>
      </c>
      <c r="J241" s="2">
        <f>IFERROR(__xludf.DUMMYFUNCTION("""COMPUTED_VALUE"""),45638.66666666667)</f>
        <v>45638.66667</v>
      </c>
      <c r="K241" s="1">
        <f>IFERROR(__xludf.DUMMYFUNCTION("""COMPUTED_VALUE"""),2868.93)</f>
        <v>2868.93</v>
      </c>
      <c r="M241" s="2">
        <f>IFERROR(__xludf.DUMMYFUNCTION("""COMPUTED_VALUE"""),45638.66666666667)</f>
        <v>45638.66667</v>
      </c>
      <c r="N241" s="1">
        <f>IFERROR(__xludf.DUMMYFUNCTION("""COMPUTED_VALUE"""),4.0861353E7)</f>
        <v>40861353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IFERROR(__xludf.DUMMYFUNCTION("""COMPUTED_VALUE"""),2865.15)</f>
        <v>2865.15</v>
      </c>
      <c r="D242" s="2">
        <f>IFERROR(__xludf.DUMMYFUNCTION("""COMPUTED_VALUE"""),45639.66666666667)</f>
        <v>45639.66667</v>
      </c>
      <c r="E242" s="1">
        <f>IFERROR(__xludf.DUMMYFUNCTION("""COMPUTED_VALUE"""),2866.78)</f>
        <v>2866.78</v>
      </c>
      <c r="G242" s="2">
        <f>IFERROR(__xludf.DUMMYFUNCTION("""COMPUTED_VALUE"""),45639.66666666667)</f>
        <v>45639.66667</v>
      </c>
      <c r="H242" s="1">
        <f>IFERROR(__xludf.DUMMYFUNCTION("""COMPUTED_VALUE"""),2844.5)</f>
        <v>2844.5</v>
      </c>
      <c r="J242" s="2">
        <f>IFERROR(__xludf.DUMMYFUNCTION("""COMPUTED_VALUE"""),45639.66666666667)</f>
        <v>45639.66667</v>
      </c>
      <c r="K242" s="1">
        <f>IFERROR(__xludf.DUMMYFUNCTION("""COMPUTED_VALUE"""),2849.27)</f>
        <v>2849.27</v>
      </c>
      <c r="M242" s="2">
        <f>IFERROR(__xludf.DUMMYFUNCTION("""COMPUTED_VALUE"""),45639.66666666667)</f>
        <v>45639.66667</v>
      </c>
      <c r="N242" s="1">
        <f>IFERROR(__xludf.DUMMYFUNCTION("""COMPUTED_VALUE"""),3.7892172E7)</f>
        <v>37892172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IFERROR(__xludf.DUMMYFUNCTION("""COMPUTED_VALUE"""),2851.1)</f>
        <v>2851.1</v>
      </c>
      <c r="D243" s="2">
        <f>IFERROR(__xludf.DUMMYFUNCTION("""COMPUTED_VALUE"""),45642.66666666667)</f>
        <v>45642.66667</v>
      </c>
      <c r="E243" s="1">
        <f>IFERROR(__xludf.DUMMYFUNCTION("""COMPUTED_VALUE"""),2865.59)</f>
        <v>2865.59</v>
      </c>
      <c r="G243" s="2">
        <f>IFERROR(__xludf.DUMMYFUNCTION("""COMPUTED_VALUE"""),45642.66666666667)</f>
        <v>45642.66667</v>
      </c>
      <c r="H243" s="1">
        <f>IFERROR(__xludf.DUMMYFUNCTION("""COMPUTED_VALUE"""),2840.44)</f>
        <v>2840.44</v>
      </c>
      <c r="J243" s="2">
        <f>IFERROR(__xludf.DUMMYFUNCTION("""COMPUTED_VALUE"""),45642.66666666667)</f>
        <v>45642.66667</v>
      </c>
      <c r="K243" s="1">
        <f>IFERROR(__xludf.DUMMYFUNCTION("""COMPUTED_VALUE"""),2841.9)</f>
        <v>2841.9</v>
      </c>
      <c r="M243" s="2">
        <f>IFERROR(__xludf.DUMMYFUNCTION("""COMPUTED_VALUE"""),45642.66666666667)</f>
        <v>45642.66667</v>
      </c>
      <c r="N243" s="1">
        <f>IFERROR(__xludf.DUMMYFUNCTION("""COMPUTED_VALUE"""),5.1972033E7)</f>
        <v>51972033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IFERROR(__xludf.DUMMYFUNCTION("""COMPUTED_VALUE"""),2838.0)</f>
        <v>2838</v>
      </c>
      <c r="D244" s="2">
        <f>IFERROR(__xludf.DUMMYFUNCTION("""COMPUTED_VALUE"""),45643.66666666667)</f>
        <v>45643.66667</v>
      </c>
      <c r="E244" s="1">
        <f>IFERROR(__xludf.DUMMYFUNCTION("""COMPUTED_VALUE"""),2857.45)</f>
        <v>2857.45</v>
      </c>
      <c r="G244" s="2">
        <f>IFERROR(__xludf.DUMMYFUNCTION("""COMPUTED_VALUE"""),45643.66666666667)</f>
        <v>45643.66667</v>
      </c>
      <c r="H244" s="1">
        <f>IFERROR(__xludf.DUMMYFUNCTION("""COMPUTED_VALUE"""),2828.83)</f>
        <v>2828.83</v>
      </c>
      <c r="J244" s="2">
        <f>IFERROR(__xludf.DUMMYFUNCTION("""COMPUTED_VALUE"""),45643.66666666667)</f>
        <v>45643.66667</v>
      </c>
      <c r="K244" s="1">
        <f>IFERROR(__xludf.DUMMYFUNCTION("""COMPUTED_VALUE"""),2845.46)</f>
        <v>2845.46</v>
      </c>
      <c r="M244" s="2">
        <f>IFERROR(__xludf.DUMMYFUNCTION("""COMPUTED_VALUE"""),45643.66666666667)</f>
        <v>45643.66667</v>
      </c>
      <c r="N244" s="1">
        <f>IFERROR(__xludf.DUMMYFUNCTION("""COMPUTED_VALUE"""),5.3011239E7)</f>
        <v>53011239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IFERROR(__xludf.DUMMYFUNCTION("""COMPUTED_VALUE"""),2841.71)</f>
        <v>2841.71</v>
      </c>
      <c r="D245" s="2">
        <f>IFERROR(__xludf.DUMMYFUNCTION("""COMPUTED_VALUE"""),45644.66666666667)</f>
        <v>45644.66667</v>
      </c>
      <c r="E245" s="1">
        <f>IFERROR(__xludf.DUMMYFUNCTION("""COMPUTED_VALUE"""),2845.5)</f>
        <v>2845.5</v>
      </c>
      <c r="G245" s="2">
        <f>IFERROR(__xludf.DUMMYFUNCTION("""COMPUTED_VALUE"""),45644.66666666667)</f>
        <v>45644.66667</v>
      </c>
      <c r="H245" s="1">
        <f>IFERROR(__xludf.DUMMYFUNCTION("""COMPUTED_VALUE"""),2775.49)</f>
        <v>2775.49</v>
      </c>
      <c r="J245" s="2">
        <f>IFERROR(__xludf.DUMMYFUNCTION("""COMPUTED_VALUE"""),45644.66666666667)</f>
        <v>45644.66667</v>
      </c>
      <c r="K245" s="1">
        <f>IFERROR(__xludf.DUMMYFUNCTION("""COMPUTED_VALUE"""),2776.81)</f>
        <v>2776.81</v>
      </c>
      <c r="M245" s="2">
        <f>IFERROR(__xludf.DUMMYFUNCTION("""COMPUTED_VALUE"""),45644.66666666667)</f>
        <v>45644.66667</v>
      </c>
      <c r="N245" s="1">
        <f>IFERROR(__xludf.DUMMYFUNCTION("""COMPUTED_VALUE"""),5.5186833E7)</f>
        <v>55186833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IFERROR(__xludf.DUMMYFUNCTION("""COMPUTED_VALUE"""),2782.99)</f>
        <v>2782.99</v>
      </c>
      <c r="D246" s="2">
        <f>IFERROR(__xludf.DUMMYFUNCTION("""COMPUTED_VALUE"""),45645.66666666667)</f>
        <v>45645.66667</v>
      </c>
      <c r="E246" s="1">
        <f>IFERROR(__xludf.DUMMYFUNCTION("""COMPUTED_VALUE"""),2800.43)</f>
        <v>2800.43</v>
      </c>
      <c r="G246" s="2">
        <f>IFERROR(__xludf.DUMMYFUNCTION("""COMPUTED_VALUE"""),45645.66666666667)</f>
        <v>45645.66667</v>
      </c>
      <c r="H246" s="1">
        <f>IFERROR(__xludf.DUMMYFUNCTION("""COMPUTED_VALUE"""),2774.24)</f>
        <v>2774.24</v>
      </c>
      <c r="J246" s="2">
        <f>IFERROR(__xludf.DUMMYFUNCTION("""COMPUTED_VALUE"""),45645.66666666667)</f>
        <v>45645.66667</v>
      </c>
      <c r="K246" s="1">
        <f>IFERROR(__xludf.DUMMYFUNCTION("""COMPUTED_VALUE"""),2779.19)</f>
        <v>2779.19</v>
      </c>
      <c r="M246" s="2">
        <f>IFERROR(__xludf.DUMMYFUNCTION("""COMPUTED_VALUE"""),45645.66666666667)</f>
        <v>45645.66667</v>
      </c>
      <c r="N246" s="1">
        <f>IFERROR(__xludf.DUMMYFUNCTION("""COMPUTED_VALUE"""),6.0617953E7)</f>
        <v>60617953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IFERROR(__xludf.DUMMYFUNCTION("""COMPUTED_VALUE"""),2771.89)</f>
        <v>2771.89</v>
      </c>
      <c r="D247" s="2">
        <f>IFERROR(__xludf.DUMMYFUNCTION("""COMPUTED_VALUE"""),45646.66666666667)</f>
        <v>45646.66667</v>
      </c>
      <c r="E247" s="1">
        <f>IFERROR(__xludf.DUMMYFUNCTION("""COMPUTED_VALUE"""),2834.19)</f>
        <v>2834.19</v>
      </c>
      <c r="G247" s="2">
        <f>IFERROR(__xludf.DUMMYFUNCTION("""COMPUTED_VALUE"""),45646.66666666667)</f>
        <v>45646.66667</v>
      </c>
      <c r="H247" s="1">
        <f>IFERROR(__xludf.DUMMYFUNCTION("""COMPUTED_VALUE"""),2768.45)</f>
        <v>2768.45</v>
      </c>
      <c r="J247" s="2">
        <f>IFERROR(__xludf.DUMMYFUNCTION("""COMPUTED_VALUE"""),45646.66666666667)</f>
        <v>45646.66667</v>
      </c>
      <c r="K247" s="1">
        <f>IFERROR(__xludf.DUMMYFUNCTION("""COMPUTED_VALUE"""),2816.24)</f>
        <v>2816.24</v>
      </c>
      <c r="M247" s="2">
        <f>IFERROR(__xludf.DUMMYFUNCTION("""COMPUTED_VALUE"""),45646.66666666667)</f>
        <v>45646.66667</v>
      </c>
      <c r="N247" s="1">
        <f>IFERROR(__xludf.DUMMYFUNCTION("""COMPUTED_VALUE"""),1.23996775E8)</f>
        <v>123996775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IFERROR(__xludf.DUMMYFUNCTION("""COMPUTED_VALUE"""),2813.49)</f>
        <v>2813.49</v>
      </c>
      <c r="D248" s="2">
        <f>IFERROR(__xludf.DUMMYFUNCTION("""COMPUTED_VALUE"""),45649.66666666667)</f>
        <v>45649.66667</v>
      </c>
      <c r="E248" s="1">
        <f>IFERROR(__xludf.DUMMYFUNCTION("""COMPUTED_VALUE"""),2823.9)</f>
        <v>2823.9</v>
      </c>
      <c r="G248" s="2">
        <f>IFERROR(__xludf.DUMMYFUNCTION("""COMPUTED_VALUE"""),45649.66666666667)</f>
        <v>45649.66667</v>
      </c>
      <c r="H248" s="1">
        <f>IFERROR(__xludf.DUMMYFUNCTION("""COMPUTED_VALUE"""),2790.12)</f>
        <v>2790.12</v>
      </c>
      <c r="J248" s="2">
        <f>IFERROR(__xludf.DUMMYFUNCTION("""COMPUTED_VALUE"""),45649.66666666667)</f>
        <v>45649.66667</v>
      </c>
      <c r="K248" s="1">
        <f>IFERROR(__xludf.DUMMYFUNCTION("""COMPUTED_VALUE"""),2821.44)</f>
        <v>2821.44</v>
      </c>
      <c r="M248" s="2">
        <f>IFERROR(__xludf.DUMMYFUNCTION("""COMPUTED_VALUE"""),45649.66666666667)</f>
        <v>45649.66667</v>
      </c>
      <c r="N248" s="1">
        <f>IFERROR(__xludf.DUMMYFUNCTION("""COMPUTED_VALUE"""),4.3417271E7)</f>
        <v>43417271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IFERROR(__xludf.DUMMYFUNCTION("""COMPUTED_VALUE"""),2820.6)</f>
        <v>2820.6</v>
      </c>
      <c r="D249" s="2">
        <f>IFERROR(__xludf.DUMMYFUNCTION("""COMPUTED_VALUE"""),45650.54166666667)</f>
        <v>45650.54167</v>
      </c>
      <c r="E249" s="1">
        <f>IFERROR(__xludf.DUMMYFUNCTION("""COMPUTED_VALUE"""),2844.1)</f>
        <v>2844.1</v>
      </c>
      <c r="G249" s="2">
        <f>IFERROR(__xludf.DUMMYFUNCTION("""COMPUTED_VALUE"""),45650.54166666667)</f>
        <v>45650.54167</v>
      </c>
      <c r="H249" s="1">
        <f>IFERROR(__xludf.DUMMYFUNCTION("""COMPUTED_VALUE"""),2818.84)</f>
        <v>2818.84</v>
      </c>
      <c r="J249" s="2">
        <f>IFERROR(__xludf.DUMMYFUNCTION("""COMPUTED_VALUE"""),45650.54166666667)</f>
        <v>45650.54167</v>
      </c>
      <c r="K249" s="1">
        <f>IFERROR(__xludf.DUMMYFUNCTION("""COMPUTED_VALUE"""),2843.69)</f>
        <v>2843.69</v>
      </c>
      <c r="M249" s="2">
        <f>IFERROR(__xludf.DUMMYFUNCTION("""COMPUTED_VALUE"""),45650.54166666667)</f>
        <v>45650.54167</v>
      </c>
      <c r="N249" s="1">
        <f>IFERROR(__xludf.DUMMYFUNCTION("""COMPUTED_VALUE"""),1.564468E7)</f>
        <v>15644680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IFERROR(__xludf.DUMMYFUNCTION("""COMPUTED_VALUE"""),2832.82)</f>
        <v>2832.82</v>
      </c>
      <c r="D250" s="2">
        <f>IFERROR(__xludf.DUMMYFUNCTION("""COMPUTED_VALUE"""),45652.66666666667)</f>
        <v>45652.66667</v>
      </c>
      <c r="E250" s="1">
        <f>IFERROR(__xludf.DUMMYFUNCTION("""COMPUTED_VALUE"""),2857.17)</f>
        <v>2857.17</v>
      </c>
      <c r="G250" s="2">
        <f>IFERROR(__xludf.DUMMYFUNCTION("""COMPUTED_VALUE"""),45652.66666666667)</f>
        <v>45652.66667</v>
      </c>
      <c r="H250" s="1">
        <f>IFERROR(__xludf.DUMMYFUNCTION("""COMPUTED_VALUE"""),2828.27)</f>
        <v>2828.27</v>
      </c>
      <c r="J250" s="2">
        <f>IFERROR(__xludf.DUMMYFUNCTION("""COMPUTED_VALUE"""),45652.66666666667)</f>
        <v>45652.66667</v>
      </c>
      <c r="K250" s="1">
        <f>IFERROR(__xludf.DUMMYFUNCTION("""COMPUTED_VALUE"""),2853.38)</f>
        <v>2853.38</v>
      </c>
      <c r="M250" s="2">
        <f>IFERROR(__xludf.DUMMYFUNCTION("""COMPUTED_VALUE"""),45652.66666666667)</f>
        <v>45652.66667</v>
      </c>
      <c r="N250" s="1">
        <f>IFERROR(__xludf.DUMMYFUNCTION("""COMPUTED_VALUE"""),2.6091742E7)</f>
        <v>26091742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IFERROR(__xludf.DUMMYFUNCTION("""COMPUTED_VALUE"""),2847.01)</f>
        <v>2847.01</v>
      </c>
      <c r="D251" s="2">
        <f>IFERROR(__xludf.DUMMYFUNCTION("""COMPUTED_VALUE"""),45653.66666666667)</f>
        <v>45653.66667</v>
      </c>
      <c r="E251" s="1">
        <f>IFERROR(__xludf.DUMMYFUNCTION("""COMPUTED_VALUE"""),2852.82)</f>
        <v>2852.82</v>
      </c>
      <c r="G251" s="2">
        <f>IFERROR(__xludf.DUMMYFUNCTION("""COMPUTED_VALUE"""),45653.66666666667)</f>
        <v>45653.66667</v>
      </c>
      <c r="H251" s="1">
        <f>IFERROR(__xludf.DUMMYFUNCTION("""COMPUTED_VALUE"""),2822.13)</f>
        <v>2822.13</v>
      </c>
      <c r="J251" s="2">
        <f>IFERROR(__xludf.DUMMYFUNCTION("""COMPUTED_VALUE"""),45653.66666666667)</f>
        <v>45653.66667</v>
      </c>
      <c r="K251" s="1">
        <f>IFERROR(__xludf.DUMMYFUNCTION("""COMPUTED_VALUE"""),2838.46)</f>
        <v>2838.46</v>
      </c>
      <c r="M251" s="2">
        <f>IFERROR(__xludf.DUMMYFUNCTION("""COMPUTED_VALUE"""),45653.66666666667)</f>
        <v>45653.66667</v>
      </c>
      <c r="N251" s="1">
        <f>IFERROR(__xludf.DUMMYFUNCTION("""COMPUTED_VALUE"""),3.0065002E7)</f>
        <v>30065002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IFERROR(__xludf.DUMMYFUNCTION("""COMPUTED_VALUE"""),2833.04)</f>
        <v>2833.04</v>
      </c>
      <c r="D252" s="2">
        <f>IFERROR(__xludf.DUMMYFUNCTION("""COMPUTED_VALUE"""),45656.66666666667)</f>
        <v>45656.66667</v>
      </c>
      <c r="E252" s="1">
        <f>IFERROR(__xludf.DUMMYFUNCTION("""COMPUTED_VALUE"""),2833.04)</f>
        <v>2833.04</v>
      </c>
      <c r="G252" s="2">
        <f>IFERROR(__xludf.DUMMYFUNCTION("""COMPUTED_VALUE"""),45656.66666666667)</f>
        <v>45656.66667</v>
      </c>
      <c r="H252" s="1">
        <f>IFERROR(__xludf.DUMMYFUNCTION("""COMPUTED_VALUE"""),2782.36)</f>
        <v>2782.36</v>
      </c>
      <c r="J252" s="2">
        <f>IFERROR(__xludf.DUMMYFUNCTION("""COMPUTED_VALUE"""),45656.66666666667)</f>
        <v>45656.66667</v>
      </c>
      <c r="K252" s="1">
        <f>IFERROR(__xludf.DUMMYFUNCTION("""COMPUTED_VALUE"""),2797.95)</f>
        <v>2797.95</v>
      </c>
      <c r="M252" s="2">
        <f>IFERROR(__xludf.DUMMYFUNCTION("""COMPUTED_VALUE"""),45656.66666666667)</f>
        <v>45656.66667</v>
      </c>
      <c r="N252" s="1">
        <f>IFERROR(__xludf.DUMMYFUNCTION("""COMPUTED_VALUE"""),3.3930868E7)</f>
        <v>33930868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IFERROR(__xludf.DUMMYFUNCTION("""COMPUTED_VALUE"""),2803.72)</f>
        <v>2803.72</v>
      </c>
      <c r="D253" s="2">
        <f>IFERROR(__xludf.DUMMYFUNCTION("""COMPUTED_VALUE"""),45657.66666666667)</f>
        <v>45657.66667</v>
      </c>
      <c r="E253" s="1">
        <f>IFERROR(__xludf.DUMMYFUNCTION("""COMPUTED_VALUE"""),2815.16)</f>
        <v>2815.16</v>
      </c>
      <c r="G253" s="2">
        <f>IFERROR(__xludf.DUMMYFUNCTION("""COMPUTED_VALUE"""),45657.66666666667)</f>
        <v>45657.66667</v>
      </c>
      <c r="H253" s="1">
        <f>IFERROR(__xludf.DUMMYFUNCTION("""COMPUTED_VALUE"""),2781.1)</f>
        <v>2781.1</v>
      </c>
      <c r="J253" s="2">
        <f>IFERROR(__xludf.DUMMYFUNCTION("""COMPUTED_VALUE"""),45657.66666666667)</f>
        <v>45657.66667</v>
      </c>
      <c r="K253" s="1">
        <f>IFERROR(__xludf.DUMMYFUNCTION("""COMPUTED_VALUE"""),2791.7)</f>
        <v>2791.7</v>
      </c>
      <c r="M253" s="2">
        <f>IFERROR(__xludf.DUMMYFUNCTION("""COMPUTED_VALUE"""),45657.66666666667)</f>
        <v>45657.66667</v>
      </c>
      <c r="N253" s="1">
        <f>IFERROR(__xludf.DUMMYFUNCTION("""COMPUTED_VALUE"""),3.0766803E7)</f>
        <v>30766803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IFERROR(__xludf.DUMMYFUNCTION("""COMPUTED_VALUE"""),2798.32)</f>
        <v>2798.32</v>
      </c>
      <c r="D254" s="2">
        <f>IFERROR(__xludf.DUMMYFUNCTION("""COMPUTED_VALUE"""),45659.66666666667)</f>
        <v>45659.66667</v>
      </c>
      <c r="E254" s="1">
        <f>IFERROR(__xludf.DUMMYFUNCTION("""COMPUTED_VALUE"""),2812.82)</f>
        <v>2812.82</v>
      </c>
      <c r="G254" s="2">
        <f>IFERROR(__xludf.DUMMYFUNCTION("""COMPUTED_VALUE"""),45659.66666666667)</f>
        <v>45659.66667</v>
      </c>
      <c r="H254" s="1">
        <f>IFERROR(__xludf.DUMMYFUNCTION("""COMPUTED_VALUE"""),2778.28)</f>
        <v>2778.28</v>
      </c>
      <c r="J254" s="2">
        <f>IFERROR(__xludf.DUMMYFUNCTION("""COMPUTED_VALUE"""),45659.66666666667)</f>
        <v>45659.66667</v>
      </c>
      <c r="K254" s="1">
        <f>IFERROR(__xludf.DUMMYFUNCTION("""COMPUTED_VALUE"""),2791.27)</f>
        <v>2791.27</v>
      </c>
      <c r="M254" s="2">
        <f>IFERROR(__xludf.DUMMYFUNCTION("""COMPUTED_VALUE"""),45659.66666666667)</f>
        <v>45659.66667</v>
      </c>
      <c r="N254" s="1">
        <f>IFERROR(__xludf.DUMMYFUNCTION("""COMPUTED_VALUE"""),3.6565904E7)</f>
        <v>36565904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IFERROR(__xludf.DUMMYFUNCTION("""COMPUTED_VALUE"""),2798.28)</f>
        <v>2798.28</v>
      </c>
      <c r="D255" s="2">
        <f>IFERROR(__xludf.DUMMYFUNCTION("""COMPUTED_VALUE"""),45660.66666666667)</f>
        <v>45660.66667</v>
      </c>
      <c r="E255" s="1">
        <f>IFERROR(__xludf.DUMMYFUNCTION("""COMPUTED_VALUE"""),2830.45)</f>
        <v>2830.45</v>
      </c>
      <c r="G255" s="2">
        <f>IFERROR(__xludf.DUMMYFUNCTION("""COMPUTED_VALUE"""),45660.66666666667)</f>
        <v>45660.66667</v>
      </c>
      <c r="H255" s="1">
        <f>IFERROR(__xludf.DUMMYFUNCTION("""COMPUTED_VALUE"""),2792.96)</f>
        <v>2792.96</v>
      </c>
      <c r="J255" s="2">
        <f>IFERROR(__xludf.DUMMYFUNCTION("""COMPUTED_VALUE"""),45660.66666666667)</f>
        <v>45660.66667</v>
      </c>
      <c r="K255" s="1">
        <f>IFERROR(__xludf.DUMMYFUNCTION("""COMPUTED_VALUE"""),2828.53)</f>
        <v>2828.53</v>
      </c>
      <c r="M255" s="2">
        <f>IFERROR(__xludf.DUMMYFUNCTION("""COMPUTED_VALUE"""),45660.66666666667)</f>
        <v>45660.66667</v>
      </c>
      <c r="N255" s="1">
        <f>IFERROR(__xludf.DUMMYFUNCTION("""COMPUTED_VALUE"""),3.5125135E7)</f>
        <v>35125135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IFERROR(__xludf.DUMMYFUNCTION("""COMPUTED_VALUE"""),2828.74)</f>
        <v>2828.74</v>
      </c>
      <c r="D256" s="2">
        <f>IFERROR(__xludf.DUMMYFUNCTION("""COMPUTED_VALUE"""),45663.66666666667)</f>
        <v>45663.66667</v>
      </c>
      <c r="E256" s="1">
        <f>IFERROR(__xludf.DUMMYFUNCTION("""COMPUTED_VALUE"""),2852.81)</f>
        <v>2852.81</v>
      </c>
      <c r="G256" s="2">
        <f>IFERROR(__xludf.DUMMYFUNCTION("""COMPUTED_VALUE"""),45663.66666666667)</f>
        <v>45663.66667</v>
      </c>
      <c r="H256" s="1">
        <f>IFERROR(__xludf.DUMMYFUNCTION("""COMPUTED_VALUE"""),2821.55)</f>
        <v>2821.55</v>
      </c>
      <c r="J256" s="2">
        <f>IFERROR(__xludf.DUMMYFUNCTION("""COMPUTED_VALUE"""),45663.66666666667)</f>
        <v>45663.66667</v>
      </c>
      <c r="K256" s="1">
        <f>IFERROR(__xludf.DUMMYFUNCTION("""COMPUTED_VALUE"""),2835.95)</f>
        <v>2835.95</v>
      </c>
      <c r="M256" s="2">
        <f>IFERROR(__xludf.DUMMYFUNCTION("""COMPUTED_VALUE"""),45663.66666666667)</f>
        <v>45663.66667</v>
      </c>
      <c r="N256" s="1">
        <f>IFERROR(__xludf.DUMMYFUNCTION("""COMPUTED_VALUE"""),4.8524072E7)</f>
        <v>48524072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IFERROR(__xludf.DUMMYFUNCTION("""COMPUTED_VALUE"""),2844.17)</f>
        <v>2844.17</v>
      </c>
      <c r="D257" s="2">
        <f>IFERROR(__xludf.DUMMYFUNCTION("""COMPUTED_VALUE"""),45664.66666666667)</f>
        <v>45664.66667</v>
      </c>
      <c r="E257" s="1">
        <f>IFERROR(__xludf.DUMMYFUNCTION("""COMPUTED_VALUE"""),2853.88)</f>
        <v>2853.88</v>
      </c>
      <c r="G257" s="2">
        <f>IFERROR(__xludf.DUMMYFUNCTION("""COMPUTED_VALUE"""),45664.66666666667)</f>
        <v>45664.66667</v>
      </c>
      <c r="H257" s="1">
        <f>IFERROR(__xludf.DUMMYFUNCTION("""COMPUTED_VALUE"""),2821.59)</f>
        <v>2821.59</v>
      </c>
      <c r="J257" s="2">
        <f>IFERROR(__xludf.DUMMYFUNCTION("""COMPUTED_VALUE"""),45664.66666666667)</f>
        <v>45664.66667</v>
      </c>
      <c r="K257" s="1">
        <f>IFERROR(__xludf.DUMMYFUNCTION("""COMPUTED_VALUE"""),2828.68)</f>
        <v>2828.68</v>
      </c>
      <c r="M257" s="2">
        <f>IFERROR(__xludf.DUMMYFUNCTION("""COMPUTED_VALUE"""),45664.66666666667)</f>
        <v>45664.66667</v>
      </c>
      <c r="N257" s="1">
        <f>IFERROR(__xludf.DUMMYFUNCTION("""COMPUTED_VALUE"""),4.5693505E7)</f>
        <v>45693505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IFERROR(__xludf.DUMMYFUNCTION("""COMPUTED_VALUE"""),2847.73)</f>
        <v>2847.73</v>
      </c>
      <c r="D258" s="2">
        <f>IFERROR(__xludf.DUMMYFUNCTION("""COMPUTED_VALUE"""),45665.66666666667)</f>
        <v>45665.66667</v>
      </c>
      <c r="E258" s="1">
        <f>IFERROR(__xludf.DUMMYFUNCTION("""COMPUTED_VALUE"""),2894.78)</f>
        <v>2894.78</v>
      </c>
      <c r="G258" s="2">
        <f>IFERROR(__xludf.DUMMYFUNCTION("""COMPUTED_VALUE"""),45665.66666666667)</f>
        <v>45665.66667</v>
      </c>
      <c r="H258" s="1">
        <f>IFERROR(__xludf.DUMMYFUNCTION("""COMPUTED_VALUE"""),2843.53)</f>
        <v>2843.53</v>
      </c>
      <c r="J258" s="2">
        <f>IFERROR(__xludf.DUMMYFUNCTION("""COMPUTED_VALUE"""),45665.66666666667)</f>
        <v>45665.66667</v>
      </c>
      <c r="K258" s="1">
        <f>IFERROR(__xludf.DUMMYFUNCTION("""COMPUTED_VALUE"""),2884.23)</f>
        <v>2884.23</v>
      </c>
      <c r="M258" s="2">
        <f>IFERROR(__xludf.DUMMYFUNCTION("""COMPUTED_VALUE"""),45665.66666666667)</f>
        <v>45665.66667</v>
      </c>
      <c r="N258" s="1">
        <f>IFERROR(__xludf.DUMMYFUNCTION("""COMPUTED_VALUE"""),5.6220794E7)</f>
        <v>56220794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IFERROR(__xludf.DUMMYFUNCTION("""COMPUTED_VALUE"""),2878.29)</f>
        <v>2878.29</v>
      </c>
      <c r="D259" s="2">
        <f>IFERROR(__xludf.DUMMYFUNCTION("""COMPUTED_VALUE"""),45667.66666666667)</f>
        <v>45667.66667</v>
      </c>
      <c r="E259" s="1">
        <f>IFERROR(__xludf.DUMMYFUNCTION("""COMPUTED_VALUE"""),2886.36)</f>
        <v>2886.36</v>
      </c>
      <c r="G259" s="2">
        <f>IFERROR(__xludf.DUMMYFUNCTION("""COMPUTED_VALUE"""),45667.66666666667)</f>
        <v>45667.66667</v>
      </c>
      <c r="H259" s="1">
        <f>IFERROR(__xludf.DUMMYFUNCTION("""COMPUTED_VALUE"""),2851.22)</f>
        <v>2851.22</v>
      </c>
      <c r="J259" s="2">
        <f>IFERROR(__xludf.DUMMYFUNCTION("""COMPUTED_VALUE"""),45667.66666666667)</f>
        <v>45667.66667</v>
      </c>
      <c r="K259" s="1">
        <f>IFERROR(__xludf.DUMMYFUNCTION("""COMPUTED_VALUE"""),2858.29)</f>
        <v>2858.29</v>
      </c>
      <c r="M259" s="2">
        <f>IFERROR(__xludf.DUMMYFUNCTION("""COMPUTED_VALUE"""),45667.66666666667)</f>
        <v>45667.66667</v>
      </c>
      <c r="N259" s="1">
        <f>IFERROR(__xludf.DUMMYFUNCTION("""COMPUTED_VALUE"""),5.4567316E7)</f>
        <v>54567316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IFERROR(__xludf.DUMMYFUNCTION("""COMPUTED_VALUE"""),2850.05)</f>
        <v>2850.05</v>
      </c>
      <c r="D260" s="2">
        <f>IFERROR(__xludf.DUMMYFUNCTION("""COMPUTED_VALUE"""),45670.66666666667)</f>
        <v>45670.66667</v>
      </c>
      <c r="E260" s="1">
        <f>IFERROR(__xludf.DUMMYFUNCTION("""COMPUTED_VALUE"""),2859.43)</f>
        <v>2859.43</v>
      </c>
      <c r="G260" s="2">
        <f>IFERROR(__xludf.DUMMYFUNCTION("""COMPUTED_VALUE"""),45670.66666666667)</f>
        <v>45670.66667</v>
      </c>
      <c r="H260" s="1">
        <f>IFERROR(__xludf.DUMMYFUNCTION("""COMPUTED_VALUE"""),2825.34)</f>
        <v>2825.34</v>
      </c>
      <c r="J260" s="2">
        <f>IFERROR(__xludf.DUMMYFUNCTION("""COMPUTED_VALUE"""),45670.66666666667)</f>
        <v>45670.66667</v>
      </c>
      <c r="K260" s="1">
        <f>IFERROR(__xludf.DUMMYFUNCTION("""COMPUTED_VALUE"""),2853.34)</f>
        <v>2853.34</v>
      </c>
      <c r="M260" s="2">
        <f>IFERROR(__xludf.DUMMYFUNCTION("""COMPUTED_VALUE"""),45670.66666666667)</f>
        <v>45670.66667</v>
      </c>
      <c r="N260" s="1">
        <f>IFERROR(__xludf.DUMMYFUNCTION("""COMPUTED_VALUE"""),5.3079777E7)</f>
        <v>53079777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IFERROR(__xludf.DUMMYFUNCTION("""COMPUTED_VALUE"""),2858.19)</f>
        <v>2858.19</v>
      </c>
      <c r="D261" s="2">
        <f>IFERROR(__xludf.DUMMYFUNCTION("""COMPUTED_VALUE"""),45671.66666666667)</f>
        <v>45671.66667</v>
      </c>
      <c r="E261" s="1">
        <f>IFERROR(__xludf.DUMMYFUNCTION("""COMPUTED_VALUE"""),2874.47)</f>
        <v>2874.47</v>
      </c>
      <c r="G261" s="2">
        <f>IFERROR(__xludf.DUMMYFUNCTION("""COMPUTED_VALUE"""),45671.66666666667)</f>
        <v>45671.66667</v>
      </c>
      <c r="H261" s="1">
        <f>IFERROR(__xludf.DUMMYFUNCTION("""COMPUTED_VALUE"""),2845.2)</f>
        <v>2845.2</v>
      </c>
      <c r="J261" s="2">
        <f>IFERROR(__xludf.DUMMYFUNCTION("""COMPUTED_VALUE"""),45671.66666666667)</f>
        <v>45671.66667</v>
      </c>
      <c r="K261" s="1">
        <f>IFERROR(__xludf.DUMMYFUNCTION("""COMPUTED_VALUE"""),2864.76)</f>
        <v>2864.76</v>
      </c>
      <c r="M261" s="2">
        <f>IFERROR(__xludf.DUMMYFUNCTION("""COMPUTED_VALUE"""),45671.66666666667)</f>
        <v>45671.66667</v>
      </c>
      <c r="N261" s="1">
        <f>IFERROR(__xludf.DUMMYFUNCTION("""COMPUTED_VALUE"""),5.1687374E7)</f>
        <v>51687374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IFERROR(__xludf.DUMMYFUNCTION("""COMPUTED_VALUE"""),2877.58)</f>
        <v>2877.58</v>
      </c>
      <c r="D262" s="2">
        <f>IFERROR(__xludf.DUMMYFUNCTION("""COMPUTED_VALUE"""),45672.66666666667)</f>
        <v>45672.66667</v>
      </c>
      <c r="E262" s="1">
        <f>IFERROR(__xludf.DUMMYFUNCTION("""COMPUTED_VALUE"""),2918.45)</f>
        <v>2918.45</v>
      </c>
      <c r="G262" s="2">
        <f>IFERROR(__xludf.DUMMYFUNCTION("""COMPUTED_VALUE"""),45672.66666666667)</f>
        <v>45672.66667</v>
      </c>
      <c r="H262" s="1">
        <f>IFERROR(__xludf.DUMMYFUNCTION("""COMPUTED_VALUE"""),2877.58)</f>
        <v>2877.58</v>
      </c>
      <c r="J262" s="2">
        <f>IFERROR(__xludf.DUMMYFUNCTION("""COMPUTED_VALUE"""),45672.66666666667)</f>
        <v>45672.66667</v>
      </c>
      <c r="K262" s="1">
        <f>IFERROR(__xludf.DUMMYFUNCTION("""COMPUTED_VALUE"""),2904.3)</f>
        <v>2904.3</v>
      </c>
      <c r="M262" s="2">
        <f>IFERROR(__xludf.DUMMYFUNCTION("""COMPUTED_VALUE"""),45672.66666666667)</f>
        <v>45672.66667</v>
      </c>
      <c r="N262" s="1">
        <f>IFERROR(__xludf.DUMMYFUNCTION("""COMPUTED_VALUE"""),6.1852079E7)</f>
        <v>61852079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IFERROR(__xludf.DUMMYFUNCTION("""COMPUTED_VALUE"""),2906.92)</f>
        <v>2906.92</v>
      </c>
      <c r="D263" s="2">
        <f>IFERROR(__xludf.DUMMYFUNCTION("""COMPUTED_VALUE"""),45673.66666666667)</f>
        <v>45673.66667</v>
      </c>
      <c r="E263" s="1">
        <f>IFERROR(__xludf.DUMMYFUNCTION("""COMPUTED_VALUE"""),2958.71)</f>
        <v>2958.71</v>
      </c>
      <c r="G263" s="2">
        <f>IFERROR(__xludf.DUMMYFUNCTION("""COMPUTED_VALUE"""),45673.66666666667)</f>
        <v>45673.66667</v>
      </c>
      <c r="H263" s="1">
        <f>IFERROR(__xludf.DUMMYFUNCTION("""COMPUTED_VALUE"""),2902.32)</f>
        <v>2902.32</v>
      </c>
      <c r="J263" s="2">
        <f>IFERROR(__xludf.DUMMYFUNCTION("""COMPUTED_VALUE"""),45673.66666666667)</f>
        <v>45673.66667</v>
      </c>
      <c r="K263" s="1">
        <f>IFERROR(__xludf.DUMMYFUNCTION("""COMPUTED_VALUE"""),2957.67)</f>
        <v>2957.67</v>
      </c>
      <c r="M263" s="2">
        <f>IFERROR(__xludf.DUMMYFUNCTION("""COMPUTED_VALUE"""),45673.66666666667)</f>
        <v>45673.66667</v>
      </c>
      <c r="N263" s="1">
        <f>IFERROR(__xludf.DUMMYFUNCTION("""COMPUTED_VALUE"""),5.5453277E7)</f>
        <v>55453277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IFERROR(__xludf.DUMMYFUNCTION("""COMPUTED_VALUE"""),2969.65)</f>
        <v>2969.65</v>
      </c>
      <c r="D264" s="2">
        <f>IFERROR(__xludf.DUMMYFUNCTION("""COMPUTED_VALUE"""),45674.66666666667)</f>
        <v>45674.66667</v>
      </c>
      <c r="E264" s="1">
        <f>IFERROR(__xludf.DUMMYFUNCTION("""COMPUTED_VALUE"""),2981.29)</f>
        <v>2981.29</v>
      </c>
      <c r="G264" s="2">
        <f>IFERROR(__xludf.DUMMYFUNCTION("""COMPUTED_VALUE"""),45674.66666666667)</f>
        <v>45674.66667</v>
      </c>
      <c r="H264" s="1">
        <f>IFERROR(__xludf.DUMMYFUNCTION("""COMPUTED_VALUE"""),2953.36)</f>
        <v>2953.36</v>
      </c>
      <c r="J264" s="2">
        <f>IFERROR(__xludf.DUMMYFUNCTION("""COMPUTED_VALUE"""),45674.66666666667)</f>
        <v>45674.66667</v>
      </c>
      <c r="K264" s="1">
        <f>IFERROR(__xludf.DUMMYFUNCTION("""COMPUTED_VALUE"""),2969.94)</f>
        <v>2969.94</v>
      </c>
      <c r="M264" s="2">
        <f>IFERROR(__xludf.DUMMYFUNCTION("""COMPUTED_VALUE"""),45674.66666666667)</f>
        <v>45674.66667</v>
      </c>
      <c r="N264" s="1">
        <f>IFERROR(__xludf.DUMMYFUNCTION("""COMPUTED_VALUE"""),6.0665358E7)</f>
        <v>60665358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IFERROR(__xludf.DUMMYFUNCTION("""COMPUTED_VALUE"""),2974.79)</f>
        <v>2974.79</v>
      </c>
      <c r="D265" s="2">
        <f>IFERROR(__xludf.DUMMYFUNCTION("""COMPUTED_VALUE"""),45678.66666666667)</f>
        <v>45678.66667</v>
      </c>
      <c r="E265" s="1">
        <f>IFERROR(__xludf.DUMMYFUNCTION("""COMPUTED_VALUE"""),3032.76)</f>
        <v>3032.76</v>
      </c>
      <c r="G265" s="2">
        <f>IFERROR(__xludf.DUMMYFUNCTION("""COMPUTED_VALUE"""),45678.66666666667)</f>
        <v>45678.66667</v>
      </c>
      <c r="H265" s="1">
        <f>IFERROR(__xludf.DUMMYFUNCTION("""COMPUTED_VALUE"""),2974.79)</f>
        <v>2974.79</v>
      </c>
      <c r="J265" s="2">
        <f>IFERROR(__xludf.DUMMYFUNCTION("""COMPUTED_VALUE"""),45678.66666666667)</f>
        <v>45678.66667</v>
      </c>
      <c r="K265" s="1">
        <f>IFERROR(__xludf.DUMMYFUNCTION("""COMPUTED_VALUE"""),3031.88)</f>
        <v>3031.88</v>
      </c>
      <c r="M265" s="2">
        <f>IFERROR(__xludf.DUMMYFUNCTION("""COMPUTED_VALUE"""),45678.66666666667)</f>
        <v>45678.66667</v>
      </c>
      <c r="N265" s="1">
        <f>IFERROR(__xludf.DUMMYFUNCTION("""COMPUTED_VALUE"""),5.8989957E7)</f>
        <v>58989957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IFERROR(__xludf.DUMMYFUNCTION("""COMPUTED_VALUE"""),3032.75)</f>
        <v>3032.75</v>
      </c>
      <c r="D266" s="2">
        <f>IFERROR(__xludf.DUMMYFUNCTION("""COMPUTED_VALUE"""),45679.66666666667)</f>
        <v>45679.66667</v>
      </c>
      <c r="E266" s="1">
        <f>IFERROR(__xludf.DUMMYFUNCTION("""COMPUTED_VALUE"""),3062.85)</f>
        <v>3062.85</v>
      </c>
      <c r="G266" s="2">
        <f>IFERROR(__xludf.DUMMYFUNCTION("""COMPUTED_VALUE"""),45679.66666666667)</f>
        <v>45679.66667</v>
      </c>
      <c r="H266" s="1">
        <f>IFERROR(__xludf.DUMMYFUNCTION("""COMPUTED_VALUE"""),3005.67)</f>
        <v>3005.67</v>
      </c>
      <c r="J266" s="2">
        <f>IFERROR(__xludf.DUMMYFUNCTION("""COMPUTED_VALUE"""),45679.66666666667)</f>
        <v>45679.66667</v>
      </c>
      <c r="K266" s="1">
        <f>IFERROR(__xludf.DUMMYFUNCTION("""COMPUTED_VALUE"""),3033.53)</f>
        <v>3033.53</v>
      </c>
      <c r="M266" s="2">
        <f>IFERROR(__xludf.DUMMYFUNCTION("""COMPUTED_VALUE"""),45679.66666666667)</f>
        <v>45679.66667</v>
      </c>
      <c r="N266" s="1">
        <f>IFERROR(__xludf.DUMMYFUNCTION("""COMPUTED_VALUE"""),6.1800591E7)</f>
        <v>61800591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IFERROR(__xludf.DUMMYFUNCTION("""COMPUTED_VALUE"""),3037.42)</f>
        <v>3037.42</v>
      </c>
      <c r="D267" s="2">
        <f>IFERROR(__xludf.DUMMYFUNCTION("""COMPUTED_VALUE"""),45680.66666666667)</f>
        <v>45680.66667</v>
      </c>
      <c r="E267" s="1">
        <f>IFERROR(__xludf.DUMMYFUNCTION("""COMPUTED_VALUE"""),3071.17)</f>
        <v>3071.17</v>
      </c>
      <c r="G267" s="2">
        <f>IFERROR(__xludf.DUMMYFUNCTION("""COMPUTED_VALUE"""),45680.66666666667)</f>
        <v>45680.66667</v>
      </c>
      <c r="H267" s="1">
        <f>IFERROR(__xludf.DUMMYFUNCTION("""COMPUTED_VALUE"""),3024.58)</f>
        <v>3024.58</v>
      </c>
      <c r="J267" s="2">
        <f>IFERROR(__xludf.DUMMYFUNCTION("""COMPUTED_VALUE"""),45680.66666666667)</f>
        <v>45680.66667</v>
      </c>
      <c r="K267" s="1">
        <f>IFERROR(__xludf.DUMMYFUNCTION("""COMPUTED_VALUE"""),3071.17)</f>
        <v>3071.17</v>
      </c>
      <c r="M267" s="2">
        <f>IFERROR(__xludf.DUMMYFUNCTION("""COMPUTED_VALUE"""),45680.66666666667)</f>
        <v>45680.66667</v>
      </c>
      <c r="N267" s="1">
        <f>IFERROR(__xludf.DUMMYFUNCTION("""COMPUTED_VALUE"""),5.5262541E7)</f>
        <v>55262541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IFERROR(__xludf.DUMMYFUNCTION("""COMPUTED_VALUE"""),3036.6)</f>
        <v>3036.6</v>
      </c>
      <c r="D268" s="2">
        <f>IFERROR(__xludf.DUMMYFUNCTION("""COMPUTED_VALUE"""),45681.66666666667)</f>
        <v>45681.66667</v>
      </c>
      <c r="E268" s="1">
        <f>IFERROR(__xludf.DUMMYFUNCTION("""COMPUTED_VALUE"""),3069.42)</f>
        <v>3069.42</v>
      </c>
      <c r="G268" s="2">
        <f>IFERROR(__xludf.DUMMYFUNCTION("""COMPUTED_VALUE"""),45681.66666666667)</f>
        <v>45681.66667</v>
      </c>
      <c r="H268" s="1">
        <f>IFERROR(__xludf.DUMMYFUNCTION("""COMPUTED_VALUE"""),3030.12)</f>
        <v>3030.12</v>
      </c>
      <c r="J268" s="2">
        <f>IFERROR(__xludf.DUMMYFUNCTION("""COMPUTED_VALUE"""),45681.66666666667)</f>
        <v>45681.66667</v>
      </c>
      <c r="K268" s="1">
        <f>IFERROR(__xludf.DUMMYFUNCTION("""COMPUTED_VALUE"""),3068.04)</f>
        <v>3068.04</v>
      </c>
      <c r="M268" s="2">
        <f>IFERROR(__xludf.DUMMYFUNCTION("""COMPUTED_VALUE"""),45681.66666666667)</f>
        <v>45681.66667</v>
      </c>
      <c r="N268" s="1">
        <f>IFERROR(__xludf.DUMMYFUNCTION("""COMPUTED_VALUE"""),5.1697802E7)</f>
        <v>51697802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IFERROR(__xludf.DUMMYFUNCTION("""COMPUTED_VALUE"""),3058.0)</f>
        <v>3058</v>
      </c>
      <c r="D269" s="2">
        <f>IFERROR(__xludf.DUMMYFUNCTION("""COMPUTED_VALUE"""),45684.66666666667)</f>
        <v>45684.66667</v>
      </c>
      <c r="E269" s="1">
        <f>IFERROR(__xludf.DUMMYFUNCTION("""COMPUTED_VALUE"""),3098.24)</f>
        <v>3098.24</v>
      </c>
      <c r="G269" s="2">
        <f>IFERROR(__xludf.DUMMYFUNCTION("""COMPUTED_VALUE"""),45684.66666666667)</f>
        <v>45684.66667</v>
      </c>
      <c r="H269" s="1">
        <f>IFERROR(__xludf.DUMMYFUNCTION("""COMPUTED_VALUE"""),3058.0)</f>
        <v>3058</v>
      </c>
      <c r="J269" s="2">
        <f>IFERROR(__xludf.DUMMYFUNCTION("""COMPUTED_VALUE"""),45684.66666666667)</f>
        <v>45684.66667</v>
      </c>
      <c r="K269" s="1">
        <f>IFERROR(__xludf.DUMMYFUNCTION("""COMPUTED_VALUE"""),3097.54)</f>
        <v>3097.54</v>
      </c>
      <c r="M269" s="2">
        <f>IFERROR(__xludf.DUMMYFUNCTION("""COMPUTED_VALUE"""),45684.66666666667)</f>
        <v>45684.66667</v>
      </c>
      <c r="N269" s="1">
        <f>IFERROR(__xludf.DUMMYFUNCTION("""COMPUTED_VALUE"""),5.8943663E7)</f>
        <v>58943663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IFERROR(__xludf.DUMMYFUNCTION("""COMPUTED_VALUE"""),3090.06)</f>
        <v>3090.06</v>
      </c>
      <c r="D270" s="2">
        <f>IFERROR(__xludf.DUMMYFUNCTION("""COMPUTED_VALUE"""),45685.66666666667)</f>
        <v>45685.66667</v>
      </c>
      <c r="E270" s="1">
        <f>IFERROR(__xludf.DUMMYFUNCTION("""COMPUTED_VALUE"""),3111.31)</f>
        <v>3111.31</v>
      </c>
      <c r="G270" s="2">
        <f>IFERROR(__xludf.DUMMYFUNCTION("""COMPUTED_VALUE"""),45685.66666666667)</f>
        <v>45685.66667</v>
      </c>
      <c r="H270" s="1">
        <f>IFERROR(__xludf.DUMMYFUNCTION("""COMPUTED_VALUE"""),3074.75)</f>
        <v>3074.75</v>
      </c>
      <c r="J270" s="2">
        <f>IFERROR(__xludf.DUMMYFUNCTION("""COMPUTED_VALUE"""),45685.66666666667)</f>
        <v>45685.66667</v>
      </c>
      <c r="K270" s="1">
        <f>IFERROR(__xludf.DUMMYFUNCTION("""COMPUTED_VALUE"""),3083.6)</f>
        <v>3083.6</v>
      </c>
      <c r="M270" s="2">
        <f>IFERROR(__xludf.DUMMYFUNCTION("""COMPUTED_VALUE"""),45685.66666666667)</f>
        <v>45685.66667</v>
      </c>
      <c r="N270" s="1">
        <f>IFERROR(__xludf.DUMMYFUNCTION("""COMPUTED_VALUE"""),6.0226488E7)</f>
        <v>60226488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IFERROR(__xludf.DUMMYFUNCTION("""COMPUTED_VALUE"""),3086.8)</f>
        <v>3086.8</v>
      </c>
      <c r="D271" s="2">
        <f>IFERROR(__xludf.DUMMYFUNCTION("""COMPUTED_VALUE"""),45686.66666666667)</f>
        <v>45686.66667</v>
      </c>
      <c r="E271" s="1">
        <f>IFERROR(__xludf.DUMMYFUNCTION("""COMPUTED_VALUE"""),3096.12)</f>
        <v>3096.12</v>
      </c>
      <c r="G271" s="2">
        <f>IFERROR(__xludf.DUMMYFUNCTION("""COMPUTED_VALUE"""),45686.66666666667)</f>
        <v>45686.66667</v>
      </c>
      <c r="H271" s="1">
        <f>IFERROR(__xludf.DUMMYFUNCTION("""COMPUTED_VALUE"""),3073.23)</f>
        <v>3073.23</v>
      </c>
      <c r="J271" s="2">
        <f>IFERROR(__xludf.DUMMYFUNCTION("""COMPUTED_VALUE"""),45686.66666666667)</f>
        <v>45686.66667</v>
      </c>
      <c r="K271" s="1">
        <f>IFERROR(__xludf.DUMMYFUNCTION("""COMPUTED_VALUE"""),3075.58)</f>
        <v>3075.58</v>
      </c>
      <c r="M271" s="2">
        <f>IFERROR(__xludf.DUMMYFUNCTION("""COMPUTED_VALUE"""),45686.66666666667)</f>
        <v>45686.66667</v>
      </c>
      <c r="N271" s="1">
        <f>IFERROR(__xludf.DUMMYFUNCTION("""COMPUTED_VALUE"""),4.5720178E7)</f>
        <v>45720178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IFERROR(__xludf.DUMMYFUNCTION("""COMPUTED_VALUE"""),3084.99)</f>
        <v>3084.99</v>
      </c>
      <c r="D272" s="2">
        <f>IFERROR(__xludf.DUMMYFUNCTION("""COMPUTED_VALUE"""),45687.66666666667)</f>
        <v>45687.66667</v>
      </c>
      <c r="E272" s="1">
        <f>IFERROR(__xludf.DUMMYFUNCTION("""COMPUTED_VALUE"""),3124.31)</f>
        <v>3124.31</v>
      </c>
      <c r="G272" s="2">
        <f>IFERROR(__xludf.DUMMYFUNCTION("""COMPUTED_VALUE"""),45687.66666666667)</f>
        <v>45687.66667</v>
      </c>
      <c r="H272" s="1">
        <f>IFERROR(__xludf.DUMMYFUNCTION("""COMPUTED_VALUE"""),3084.99)</f>
        <v>3084.99</v>
      </c>
      <c r="J272" s="2">
        <f>IFERROR(__xludf.DUMMYFUNCTION("""COMPUTED_VALUE"""),45687.66666666667)</f>
        <v>45687.66667</v>
      </c>
      <c r="K272" s="1">
        <f>IFERROR(__xludf.DUMMYFUNCTION("""COMPUTED_VALUE"""),3101.72)</f>
        <v>3101.72</v>
      </c>
      <c r="M272" s="2">
        <f>IFERROR(__xludf.DUMMYFUNCTION("""COMPUTED_VALUE"""),45687.66666666667)</f>
        <v>45687.66667</v>
      </c>
      <c r="N272" s="1">
        <f>IFERROR(__xludf.DUMMYFUNCTION("""COMPUTED_VALUE"""),4.3155596E7)</f>
        <v>43155596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IFERROR(__xludf.DUMMYFUNCTION("""COMPUTED_VALUE"""),3101.26)</f>
        <v>3101.26</v>
      </c>
      <c r="D273" s="2">
        <f>IFERROR(__xludf.DUMMYFUNCTION("""COMPUTED_VALUE"""),45688.66666666667)</f>
        <v>45688.66667</v>
      </c>
      <c r="E273" s="1">
        <f>IFERROR(__xludf.DUMMYFUNCTION("""COMPUTED_VALUE"""),3108.52)</f>
        <v>3108.52</v>
      </c>
      <c r="G273" s="2">
        <f>IFERROR(__xludf.DUMMYFUNCTION("""COMPUTED_VALUE"""),45688.66666666667)</f>
        <v>45688.66667</v>
      </c>
      <c r="H273" s="1">
        <f>IFERROR(__xludf.DUMMYFUNCTION("""COMPUTED_VALUE"""),3067.54)</f>
        <v>3067.54</v>
      </c>
      <c r="J273" s="2">
        <f>IFERROR(__xludf.DUMMYFUNCTION("""COMPUTED_VALUE"""),45688.66666666667)</f>
        <v>45688.66667</v>
      </c>
      <c r="K273" s="1">
        <f>IFERROR(__xludf.DUMMYFUNCTION("""COMPUTED_VALUE"""),3069.29)</f>
        <v>3069.29</v>
      </c>
      <c r="M273" s="2">
        <f>IFERROR(__xludf.DUMMYFUNCTION("""COMPUTED_VALUE"""),45688.66666666667)</f>
        <v>45688.66667</v>
      </c>
      <c r="N273" s="1">
        <f>IFERROR(__xludf.DUMMYFUNCTION("""COMPUTED_VALUE"""),4.7829016E7)</f>
        <v>47829016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IFERROR(__xludf.DUMMYFUNCTION("""COMPUTED_VALUE"""),3063.87)</f>
        <v>3063.87</v>
      </c>
      <c r="D274" s="2">
        <f>IFERROR(__xludf.DUMMYFUNCTION("""COMPUTED_VALUE"""),45691.66666666667)</f>
        <v>45691.66667</v>
      </c>
      <c r="E274" s="1">
        <f>IFERROR(__xludf.DUMMYFUNCTION("""COMPUTED_VALUE"""),3100.77)</f>
        <v>3100.77</v>
      </c>
      <c r="G274" s="2">
        <f>IFERROR(__xludf.DUMMYFUNCTION("""COMPUTED_VALUE"""),45691.66666666667)</f>
        <v>45691.66667</v>
      </c>
      <c r="H274" s="1">
        <f>IFERROR(__xludf.DUMMYFUNCTION("""COMPUTED_VALUE"""),3049.97)</f>
        <v>3049.97</v>
      </c>
      <c r="J274" s="2">
        <f>IFERROR(__xludf.DUMMYFUNCTION("""COMPUTED_VALUE"""),45691.66666666667)</f>
        <v>45691.66667</v>
      </c>
      <c r="K274" s="1">
        <f>IFERROR(__xludf.DUMMYFUNCTION("""COMPUTED_VALUE"""),3084.32)</f>
        <v>3084.32</v>
      </c>
      <c r="M274" s="2">
        <f>IFERROR(__xludf.DUMMYFUNCTION("""COMPUTED_VALUE"""),45691.66666666667)</f>
        <v>45691.66667</v>
      </c>
      <c r="N274" s="1">
        <f>IFERROR(__xludf.DUMMYFUNCTION("""COMPUTED_VALUE"""),4.8882328E7)</f>
        <v>48882328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IFERROR(__xludf.DUMMYFUNCTION("""COMPUTED_VALUE"""),3078.87)</f>
        <v>3078.87</v>
      </c>
      <c r="D275" s="2">
        <f>IFERROR(__xludf.DUMMYFUNCTION("""COMPUTED_VALUE"""),45692.66666666667)</f>
        <v>45692.66667</v>
      </c>
      <c r="E275" s="1">
        <f>IFERROR(__xludf.DUMMYFUNCTION("""COMPUTED_VALUE"""),3091.23)</f>
        <v>3091.23</v>
      </c>
      <c r="G275" s="2">
        <f>IFERROR(__xludf.DUMMYFUNCTION("""COMPUTED_VALUE"""),45692.66666666667)</f>
        <v>45692.66667</v>
      </c>
      <c r="H275" s="1">
        <f>IFERROR(__xludf.DUMMYFUNCTION("""COMPUTED_VALUE"""),3065.21)</f>
        <v>3065.21</v>
      </c>
      <c r="J275" s="2">
        <f>IFERROR(__xludf.DUMMYFUNCTION("""COMPUTED_VALUE"""),45692.66666666667)</f>
        <v>45692.66667</v>
      </c>
      <c r="K275" s="1">
        <f>IFERROR(__xludf.DUMMYFUNCTION("""COMPUTED_VALUE"""),3087.44)</f>
        <v>3087.44</v>
      </c>
      <c r="M275" s="2">
        <f>IFERROR(__xludf.DUMMYFUNCTION("""COMPUTED_VALUE"""),45692.66666666667)</f>
        <v>45692.66667</v>
      </c>
      <c r="N275" s="1">
        <f>IFERROR(__xludf.DUMMYFUNCTION("""COMPUTED_VALUE"""),4.8811877E7)</f>
        <v>48811877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IFERROR(__xludf.DUMMYFUNCTION("""COMPUTED_VALUE"""),3091.94)</f>
        <v>3091.94</v>
      </c>
      <c r="D276" s="2">
        <f>IFERROR(__xludf.DUMMYFUNCTION("""COMPUTED_VALUE"""),45693.66666666667)</f>
        <v>45693.66667</v>
      </c>
      <c r="E276" s="1">
        <f>IFERROR(__xludf.DUMMYFUNCTION("""COMPUTED_VALUE"""),3137.91)</f>
        <v>3137.91</v>
      </c>
      <c r="G276" s="2">
        <f>IFERROR(__xludf.DUMMYFUNCTION("""COMPUTED_VALUE"""),45693.66666666667)</f>
        <v>45693.66667</v>
      </c>
      <c r="H276" s="1">
        <f>IFERROR(__xludf.DUMMYFUNCTION("""COMPUTED_VALUE"""),3091.94)</f>
        <v>3091.94</v>
      </c>
      <c r="J276" s="2">
        <f>IFERROR(__xludf.DUMMYFUNCTION("""COMPUTED_VALUE"""),45693.66666666667)</f>
        <v>45693.66667</v>
      </c>
      <c r="K276" s="1">
        <f>IFERROR(__xludf.DUMMYFUNCTION("""COMPUTED_VALUE"""),3132.7)</f>
        <v>3132.7</v>
      </c>
      <c r="M276" s="2">
        <f>IFERROR(__xludf.DUMMYFUNCTION("""COMPUTED_VALUE"""),45693.66666666667)</f>
        <v>45693.66667</v>
      </c>
      <c r="N276" s="1">
        <f>IFERROR(__xludf.DUMMYFUNCTION("""COMPUTED_VALUE"""),5.0037624E7)</f>
        <v>50037624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IFERROR(__xludf.DUMMYFUNCTION("""COMPUTED_VALUE"""),3131.41)</f>
        <v>3131.41</v>
      </c>
      <c r="D277" s="2">
        <f>IFERROR(__xludf.DUMMYFUNCTION("""COMPUTED_VALUE"""),45694.66666666667)</f>
        <v>45694.66667</v>
      </c>
      <c r="E277" s="1">
        <f>IFERROR(__xludf.DUMMYFUNCTION("""COMPUTED_VALUE"""),3131.41)</f>
        <v>3131.41</v>
      </c>
      <c r="G277" s="2">
        <f>IFERROR(__xludf.DUMMYFUNCTION("""COMPUTED_VALUE"""),45694.66666666667)</f>
        <v>45694.66667</v>
      </c>
      <c r="H277" s="1">
        <f>IFERROR(__xludf.DUMMYFUNCTION("""COMPUTED_VALUE"""),3080.09)</f>
        <v>3080.09</v>
      </c>
      <c r="J277" s="2">
        <f>IFERROR(__xludf.DUMMYFUNCTION("""COMPUTED_VALUE"""),45694.66666666667)</f>
        <v>45694.66667</v>
      </c>
      <c r="K277" s="1">
        <f>IFERROR(__xludf.DUMMYFUNCTION("""COMPUTED_VALUE"""),3082.77)</f>
        <v>3082.77</v>
      </c>
      <c r="M277" s="2">
        <f>IFERROR(__xludf.DUMMYFUNCTION("""COMPUTED_VALUE"""),45694.66666666667)</f>
        <v>45694.66667</v>
      </c>
      <c r="N277" s="1">
        <f>IFERROR(__xludf.DUMMYFUNCTION("""COMPUTED_VALUE"""),5.9524691E7)</f>
        <v>59524691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IFERROR(__xludf.DUMMYFUNCTION("""COMPUTED_VALUE"""),3085.88)</f>
        <v>3085.88</v>
      </c>
      <c r="D278" s="2">
        <f>IFERROR(__xludf.DUMMYFUNCTION("""COMPUTED_VALUE"""),45695.66666666667)</f>
        <v>45695.66667</v>
      </c>
      <c r="E278" s="1">
        <f>IFERROR(__xludf.DUMMYFUNCTION("""COMPUTED_VALUE"""),3100.25)</f>
        <v>3100.25</v>
      </c>
      <c r="G278" s="2">
        <f>IFERROR(__xludf.DUMMYFUNCTION("""COMPUTED_VALUE"""),45695.66666666667)</f>
        <v>45695.66667</v>
      </c>
      <c r="H278" s="1">
        <f>IFERROR(__xludf.DUMMYFUNCTION("""COMPUTED_VALUE"""),3066.48)</f>
        <v>3066.48</v>
      </c>
      <c r="J278" s="2">
        <f>IFERROR(__xludf.DUMMYFUNCTION("""COMPUTED_VALUE"""),45695.66666666667)</f>
        <v>45695.66667</v>
      </c>
      <c r="K278" s="1">
        <f>IFERROR(__xludf.DUMMYFUNCTION("""COMPUTED_VALUE"""),3071.4)</f>
        <v>3071.4</v>
      </c>
      <c r="M278" s="2">
        <f>IFERROR(__xludf.DUMMYFUNCTION("""COMPUTED_VALUE"""),45695.66666666667)</f>
        <v>45695.66667</v>
      </c>
      <c r="N278" s="1">
        <f>IFERROR(__xludf.DUMMYFUNCTION("""COMPUTED_VALUE"""),4.7336108E7)</f>
        <v>47336108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IFERROR(__xludf.DUMMYFUNCTION("""COMPUTED_VALUE"""),3075.01)</f>
        <v>3075.01</v>
      </c>
      <c r="D279" s="2">
        <f>IFERROR(__xludf.DUMMYFUNCTION("""COMPUTED_VALUE"""),45698.66666666667)</f>
        <v>45698.66667</v>
      </c>
      <c r="E279" s="1">
        <f>IFERROR(__xludf.DUMMYFUNCTION("""COMPUTED_VALUE"""),3103.51)</f>
        <v>3103.51</v>
      </c>
      <c r="G279" s="2">
        <f>IFERROR(__xludf.DUMMYFUNCTION("""COMPUTED_VALUE"""),45698.66666666667)</f>
        <v>45698.66667</v>
      </c>
      <c r="H279" s="1">
        <f>IFERROR(__xludf.DUMMYFUNCTION("""COMPUTED_VALUE"""),3075.01)</f>
        <v>3075.01</v>
      </c>
      <c r="J279" s="2">
        <f>IFERROR(__xludf.DUMMYFUNCTION("""COMPUTED_VALUE"""),45698.66666666667)</f>
        <v>45698.66667</v>
      </c>
      <c r="K279" s="1">
        <f>IFERROR(__xludf.DUMMYFUNCTION("""COMPUTED_VALUE"""),3103.42)</f>
        <v>3103.42</v>
      </c>
      <c r="M279" s="2">
        <f>IFERROR(__xludf.DUMMYFUNCTION("""COMPUTED_VALUE"""),45698.66666666667)</f>
        <v>45698.66667</v>
      </c>
      <c r="N279" s="1">
        <f>IFERROR(__xludf.DUMMYFUNCTION("""COMPUTED_VALUE"""),4.5422533E7)</f>
        <v>45422533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IFERROR(__xludf.DUMMYFUNCTION("""COMPUTED_VALUE"""),3099.35)</f>
        <v>3099.35</v>
      </c>
      <c r="D280" s="2">
        <f>IFERROR(__xludf.DUMMYFUNCTION("""COMPUTED_VALUE"""),45699.66666666667)</f>
        <v>45699.66667</v>
      </c>
      <c r="E280" s="1">
        <f>IFERROR(__xludf.DUMMYFUNCTION("""COMPUTED_VALUE"""),3099.35)</f>
        <v>3099.35</v>
      </c>
      <c r="G280" s="2">
        <f>IFERROR(__xludf.DUMMYFUNCTION("""COMPUTED_VALUE"""),45699.66666666667)</f>
        <v>45699.66667</v>
      </c>
      <c r="H280" s="1">
        <f>IFERROR(__xludf.DUMMYFUNCTION("""COMPUTED_VALUE"""),3083.48)</f>
        <v>3083.48</v>
      </c>
      <c r="J280" s="2">
        <f>IFERROR(__xludf.DUMMYFUNCTION("""COMPUTED_VALUE"""),45699.66666666667)</f>
        <v>45699.66667</v>
      </c>
      <c r="K280" s="1">
        <f>IFERROR(__xludf.DUMMYFUNCTION("""COMPUTED_VALUE"""),3093.61)</f>
        <v>3093.61</v>
      </c>
      <c r="M280" s="2">
        <f>IFERROR(__xludf.DUMMYFUNCTION("""COMPUTED_VALUE"""),45699.66666666667)</f>
        <v>45699.66667</v>
      </c>
      <c r="N280" s="1">
        <f>IFERROR(__xludf.DUMMYFUNCTION("""COMPUTED_VALUE"""),4.3514921E7)</f>
        <v>43514921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IFERROR(__xludf.DUMMYFUNCTION("""COMPUTED_VALUE"""),3076.74)</f>
        <v>3076.74</v>
      </c>
      <c r="D281" s="2">
        <f>IFERROR(__xludf.DUMMYFUNCTION("""COMPUTED_VALUE"""),45700.66666666667)</f>
        <v>45700.66667</v>
      </c>
      <c r="E281" s="1">
        <f>IFERROR(__xludf.DUMMYFUNCTION("""COMPUTED_VALUE"""),3088.13)</f>
        <v>3088.13</v>
      </c>
      <c r="G281" s="2">
        <f>IFERROR(__xludf.DUMMYFUNCTION("""COMPUTED_VALUE"""),45700.66666666667)</f>
        <v>45700.66667</v>
      </c>
      <c r="H281" s="1">
        <f>IFERROR(__xludf.DUMMYFUNCTION("""COMPUTED_VALUE"""),3055.55)</f>
        <v>3055.55</v>
      </c>
      <c r="J281" s="2">
        <f>IFERROR(__xludf.DUMMYFUNCTION("""COMPUTED_VALUE"""),45700.66666666667)</f>
        <v>45700.66667</v>
      </c>
      <c r="K281" s="1">
        <f>IFERROR(__xludf.DUMMYFUNCTION("""COMPUTED_VALUE"""),3079.57)</f>
        <v>3079.57</v>
      </c>
      <c r="M281" s="2">
        <f>IFERROR(__xludf.DUMMYFUNCTION("""COMPUTED_VALUE"""),45700.66666666667)</f>
        <v>45700.66667</v>
      </c>
      <c r="N281" s="1">
        <f>IFERROR(__xludf.DUMMYFUNCTION("""COMPUTED_VALUE"""),5.0250313E7)</f>
        <v>50250313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IFERROR(__xludf.DUMMYFUNCTION("""COMPUTED_VALUE"""),3086.63)</f>
        <v>3086.63</v>
      </c>
      <c r="D282" s="2">
        <f>IFERROR(__xludf.DUMMYFUNCTION("""COMPUTED_VALUE"""),45701.66666666667)</f>
        <v>45701.66667</v>
      </c>
      <c r="E282" s="1">
        <f>IFERROR(__xludf.DUMMYFUNCTION("""COMPUTED_VALUE"""),3108.14)</f>
        <v>3108.14</v>
      </c>
      <c r="G282" s="2">
        <f>IFERROR(__xludf.DUMMYFUNCTION("""COMPUTED_VALUE"""),45701.66666666667)</f>
        <v>45701.66667</v>
      </c>
      <c r="H282" s="1">
        <f>IFERROR(__xludf.DUMMYFUNCTION("""COMPUTED_VALUE"""),3075.5)</f>
        <v>3075.5</v>
      </c>
      <c r="J282" s="2">
        <f>IFERROR(__xludf.DUMMYFUNCTION("""COMPUTED_VALUE"""),45701.66666666667)</f>
        <v>45701.66667</v>
      </c>
      <c r="K282" s="1">
        <f>IFERROR(__xludf.DUMMYFUNCTION("""COMPUTED_VALUE"""),3105.33)</f>
        <v>3105.33</v>
      </c>
      <c r="M282" s="2">
        <f>IFERROR(__xludf.DUMMYFUNCTION("""COMPUTED_VALUE"""),45701.66666666667)</f>
        <v>45701.66667</v>
      </c>
      <c r="N282" s="1">
        <f>IFERROR(__xludf.DUMMYFUNCTION("""COMPUTED_VALUE"""),5.381E7)</f>
        <v>53810000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IFERROR(__xludf.DUMMYFUNCTION("""COMPUTED_VALUE"""),3108.9)</f>
        <v>3108.9</v>
      </c>
      <c r="D283" s="2">
        <f>IFERROR(__xludf.DUMMYFUNCTION("""COMPUTED_VALUE"""),45702.66666666667)</f>
        <v>45702.66667</v>
      </c>
      <c r="E283" s="1">
        <f>IFERROR(__xludf.DUMMYFUNCTION("""COMPUTED_VALUE"""),3125.41)</f>
        <v>3125.41</v>
      </c>
      <c r="G283" s="2">
        <f>IFERROR(__xludf.DUMMYFUNCTION("""COMPUTED_VALUE"""),45702.66666666667)</f>
        <v>45702.66667</v>
      </c>
      <c r="H283" s="1">
        <f>IFERROR(__xludf.DUMMYFUNCTION("""COMPUTED_VALUE"""),3100.51)</f>
        <v>3100.51</v>
      </c>
      <c r="J283" s="2">
        <f>IFERROR(__xludf.DUMMYFUNCTION("""COMPUTED_VALUE"""),45702.66666666667)</f>
        <v>45702.66667</v>
      </c>
      <c r="K283" s="1">
        <f>IFERROR(__xludf.DUMMYFUNCTION("""COMPUTED_VALUE"""),3100.74)</f>
        <v>3100.74</v>
      </c>
      <c r="M283" s="2">
        <f>IFERROR(__xludf.DUMMYFUNCTION("""COMPUTED_VALUE"""),45702.66666666667)</f>
        <v>45702.66667</v>
      </c>
      <c r="N283" s="1">
        <f>IFERROR(__xludf.DUMMYFUNCTION("""COMPUTED_VALUE"""),5.1005152E7)</f>
        <v>51005152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IFERROR(__xludf.DUMMYFUNCTION("""COMPUTED_VALUE"""),3074.72)</f>
        <v>3074.72</v>
      </c>
      <c r="D284" s="2">
        <f>IFERROR(__xludf.DUMMYFUNCTION("""COMPUTED_VALUE"""),45706.66666666667)</f>
        <v>45706.66667</v>
      </c>
      <c r="E284" s="1">
        <f>IFERROR(__xludf.DUMMYFUNCTION("""COMPUTED_VALUE"""),3087.48)</f>
        <v>3087.48</v>
      </c>
      <c r="G284" s="2">
        <f>IFERROR(__xludf.DUMMYFUNCTION("""COMPUTED_VALUE"""),45706.66666666667)</f>
        <v>45706.66667</v>
      </c>
      <c r="H284" s="1">
        <f>IFERROR(__xludf.DUMMYFUNCTION("""COMPUTED_VALUE"""),3046.71)</f>
        <v>3046.71</v>
      </c>
      <c r="J284" s="2">
        <f>IFERROR(__xludf.DUMMYFUNCTION("""COMPUTED_VALUE"""),45706.66666666667)</f>
        <v>45706.66667</v>
      </c>
      <c r="K284" s="1">
        <f>IFERROR(__xludf.DUMMYFUNCTION("""COMPUTED_VALUE"""),3083.01)</f>
        <v>3083.01</v>
      </c>
      <c r="M284" s="2">
        <f>IFERROR(__xludf.DUMMYFUNCTION("""COMPUTED_VALUE"""),45706.66666666667)</f>
        <v>45706.66667</v>
      </c>
      <c r="N284" s="1">
        <f>IFERROR(__xludf.DUMMYFUNCTION("""COMPUTED_VALUE"""),5.8223968E7)</f>
        <v>58223968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IFERROR(__xludf.DUMMYFUNCTION("""COMPUTED_VALUE"""),3082.12)</f>
        <v>3082.12</v>
      </c>
      <c r="D285" s="2">
        <f>IFERROR(__xludf.DUMMYFUNCTION("""COMPUTED_VALUE"""),45707.66666666667)</f>
        <v>45707.66667</v>
      </c>
      <c r="E285" s="1">
        <f>IFERROR(__xludf.DUMMYFUNCTION("""COMPUTED_VALUE"""),3112.35)</f>
        <v>3112.35</v>
      </c>
      <c r="G285" s="2">
        <f>IFERROR(__xludf.DUMMYFUNCTION("""COMPUTED_VALUE"""),45707.66666666667)</f>
        <v>45707.66667</v>
      </c>
      <c r="H285" s="1">
        <f>IFERROR(__xludf.DUMMYFUNCTION("""COMPUTED_VALUE"""),3079.8)</f>
        <v>3079.8</v>
      </c>
      <c r="J285" s="2">
        <f>IFERROR(__xludf.DUMMYFUNCTION("""COMPUTED_VALUE"""),45707.66666666667)</f>
        <v>45707.66667</v>
      </c>
      <c r="K285" s="1">
        <f>IFERROR(__xludf.DUMMYFUNCTION("""COMPUTED_VALUE"""),3110.63)</f>
        <v>3110.63</v>
      </c>
      <c r="M285" s="2">
        <f>IFERROR(__xludf.DUMMYFUNCTION("""COMPUTED_VALUE"""),45707.66666666667)</f>
        <v>45707.66667</v>
      </c>
      <c r="N285" s="1">
        <f>IFERROR(__xludf.DUMMYFUNCTION("""COMPUTED_VALUE"""),5.0653291E7)</f>
        <v>50653291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IFERROR(__xludf.DUMMYFUNCTION("""COMPUTED_VALUE"""),3106.11)</f>
        <v>3106.11</v>
      </c>
      <c r="D286" s="2">
        <f>IFERROR(__xludf.DUMMYFUNCTION("""COMPUTED_VALUE"""),45708.66666666667)</f>
        <v>45708.66667</v>
      </c>
      <c r="E286" s="1">
        <f>IFERROR(__xludf.DUMMYFUNCTION("""COMPUTED_VALUE"""),3119.68)</f>
        <v>3119.68</v>
      </c>
      <c r="G286" s="2">
        <f>IFERROR(__xludf.DUMMYFUNCTION("""COMPUTED_VALUE"""),45708.66666666667)</f>
        <v>45708.66667</v>
      </c>
      <c r="H286" s="1">
        <f>IFERROR(__xludf.DUMMYFUNCTION("""COMPUTED_VALUE"""),3092.99)</f>
        <v>3092.99</v>
      </c>
      <c r="J286" s="2">
        <f>IFERROR(__xludf.DUMMYFUNCTION("""COMPUTED_VALUE"""),45708.66666666667)</f>
        <v>45708.66667</v>
      </c>
      <c r="K286" s="1">
        <f>IFERROR(__xludf.DUMMYFUNCTION("""COMPUTED_VALUE"""),3116.7)</f>
        <v>3116.7</v>
      </c>
      <c r="M286" s="2">
        <f>IFERROR(__xludf.DUMMYFUNCTION("""COMPUTED_VALUE"""),45708.66666666667)</f>
        <v>45708.66667</v>
      </c>
      <c r="N286" s="1">
        <f>IFERROR(__xludf.DUMMYFUNCTION("""COMPUTED_VALUE"""),4.8879373E7)</f>
        <v>48879373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IFERROR(__xludf.DUMMYFUNCTION("""COMPUTED_VALUE"""),3111.59)</f>
        <v>3111.59</v>
      </c>
      <c r="D287" s="2">
        <f>IFERROR(__xludf.DUMMYFUNCTION("""COMPUTED_VALUE"""),45709.66666666667)</f>
        <v>45709.66667</v>
      </c>
      <c r="E287" s="1">
        <f>IFERROR(__xludf.DUMMYFUNCTION("""COMPUTED_VALUE"""),3131.36)</f>
        <v>3131.36</v>
      </c>
      <c r="G287" s="2">
        <f>IFERROR(__xludf.DUMMYFUNCTION("""COMPUTED_VALUE"""),45709.66666666667)</f>
        <v>45709.66667</v>
      </c>
      <c r="H287" s="1">
        <f>IFERROR(__xludf.DUMMYFUNCTION("""COMPUTED_VALUE"""),3095.72)</f>
        <v>3095.72</v>
      </c>
      <c r="J287" s="2">
        <f>IFERROR(__xludf.DUMMYFUNCTION("""COMPUTED_VALUE"""),45709.66666666667)</f>
        <v>45709.66667</v>
      </c>
      <c r="K287" s="1">
        <f>IFERROR(__xludf.DUMMYFUNCTION("""COMPUTED_VALUE"""),3103.78)</f>
        <v>3103.78</v>
      </c>
      <c r="M287" s="2">
        <f>IFERROR(__xludf.DUMMYFUNCTION("""COMPUTED_VALUE"""),45709.66666666667)</f>
        <v>45709.66667</v>
      </c>
      <c r="N287" s="1">
        <f>IFERROR(__xludf.DUMMYFUNCTION("""COMPUTED_VALUE"""),5.8814856E7)</f>
        <v>58814856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IFERROR(__xludf.DUMMYFUNCTION("""COMPUTED_VALUE"""),3103.5)</f>
        <v>3103.5</v>
      </c>
      <c r="D288" s="2">
        <f>IFERROR(__xludf.DUMMYFUNCTION("""COMPUTED_VALUE"""),45712.66666666667)</f>
        <v>45712.66667</v>
      </c>
      <c r="E288" s="1">
        <f>IFERROR(__xludf.DUMMYFUNCTION("""COMPUTED_VALUE"""),3131.32)</f>
        <v>3131.32</v>
      </c>
      <c r="G288" s="2">
        <f>IFERROR(__xludf.DUMMYFUNCTION("""COMPUTED_VALUE"""),45712.66666666667)</f>
        <v>45712.66667</v>
      </c>
      <c r="H288" s="1">
        <f>IFERROR(__xludf.DUMMYFUNCTION("""COMPUTED_VALUE"""),3099.36)</f>
        <v>3099.36</v>
      </c>
      <c r="J288" s="2">
        <f>IFERROR(__xludf.DUMMYFUNCTION("""COMPUTED_VALUE"""),45712.66666666667)</f>
        <v>45712.66667</v>
      </c>
      <c r="K288" s="1">
        <f>IFERROR(__xludf.DUMMYFUNCTION("""COMPUTED_VALUE"""),3116.04)</f>
        <v>3116.04</v>
      </c>
      <c r="M288" s="2">
        <f>IFERROR(__xludf.DUMMYFUNCTION("""COMPUTED_VALUE"""),45712.66666666667)</f>
        <v>45712.66667</v>
      </c>
      <c r="N288" s="1">
        <f>IFERROR(__xludf.DUMMYFUNCTION("""COMPUTED_VALUE"""),5.3179298E7)</f>
        <v>53179298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IFERROR(__xludf.DUMMYFUNCTION("""COMPUTED_VALUE"""),3118.66)</f>
        <v>3118.66</v>
      </c>
      <c r="D289" s="2">
        <f>IFERROR(__xludf.DUMMYFUNCTION("""COMPUTED_VALUE"""),45713.66666666667)</f>
        <v>45713.66667</v>
      </c>
      <c r="E289" s="1">
        <f>IFERROR(__xludf.DUMMYFUNCTION("""COMPUTED_VALUE"""),3119.38)</f>
        <v>3119.38</v>
      </c>
      <c r="G289" s="2">
        <f>IFERROR(__xludf.DUMMYFUNCTION("""COMPUTED_VALUE"""),45713.66666666667)</f>
        <v>45713.66667</v>
      </c>
      <c r="H289" s="1">
        <f>IFERROR(__xludf.DUMMYFUNCTION("""COMPUTED_VALUE"""),3038.08)</f>
        <v>3038.08</v>
      </c>
      <c r="J289" s="2">
        <f>IFERROR(__xludf.DUMMYFUNCTION("""COMPUTED_VALUE"""),45713.66666666667)</f>
        <v>45713.66667</v>
      </c>
      <c r="K289" s="1">
        <f>IFERROR(__xludf.DUMMYFUNCTION("""COMPUTED_VALUE"""),3089.3)</f>
        <v>3089.3</v>
      </c>
      <c r="M289" s="2">
        <f>IFERROR(__xludf.DUMMYFUNCTION("""COMPUTED_VALUE"""),45713.66666666667)</f>
        <v>45713.66667</v>
      </c>
      <c r="N289" s="1">
        <f>IFERROR(__xludf.DUMMYFUNCTION("""COMPUTED_VALUE"""),7.0637596E7)</f>
        <v>70637596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IFERROR(__xludf.DUMMYFUNCTION("""COMPUTED_VALUE"""),3085.64)</f>
        <v>3085.64</v>
      </c>
      <c r="D290" s="2">
        <f>IFERROR(__xludf.DUMMYFUNCTION("""COMPUTED_VALUE"""),45714.66666666667)</f>
        <v>45714.66667</v>
      </c>
      <c r="E290" s="1">
        <f>IFERROR(__xludf.DUMMYFUNCTION("""COMPUTED_VALUE"""),3121.08)</f>
        <v>3121.08</v>
      </c>
      <c r="G290" s="2">
        <f>IFERROR(__xludf.DUMMYFUNCTION("""COMPUTED_VALUE"""),45714.66666666667)</f>
        <v>45714.66667</v>
      </c>
      <c r="H290" s="1">
        <f>IFERROR(__xludf.DUMMYFUNCTION("""COMPUTED_VALUE"""),3073.67)</f>
        <v>3073.67</v>
      </c>
      <c r="J290" s="2">
        <f>IFERROR(__xludf.DUMMYFUNCTION("""COMPUTED_VALUE"""),45714.66666666667)</f>
        <v>45714.66667</v>
      </c>
      <c r="K290" s="1">
        <f>IFERROR(__xludf.DUMMYFUNCTION("""COMPUTED_VALUE"""),3102.65)</f>
        <v>3102.65</v>
      </c>
      <c r="M290" s="2">
        <f>IFERROR(__xludf.DUMMYFUNCTION("""COMPUTED_VALUE"""),45714.66666666667)</f>
        <v>45714.66667</v>
      </c>
      <c r="N290" s="1">
        <f>IFERROR(__xludf.DUMMYFUNCTION("""COMPUTED_VALUE"""),4.5480618E7)</f>
        <v>45480618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IFERROR(__xludf.DUMMYFUNCTION("""COMPUTED_VALUE"""),3099.21)</f>
        <v>3099.21</v>
      </c>
      <c r="D291" s="2">
        <f>IFERROR(__xludf.DUMMYFUNCTION("""COMPUTED_VALUE"""),45715.66666666667)</f>
        <v>45715.66667</v>
      </c>
      <c r="E291" s="1">
        <f>IFERROR(__xludf.DUMMYFUNCTION("""COMPUTED_VALUE"""),3111.11)</f>
        <v>3111.11</v>
      </c>
      <c r="G291" s="2">
        <f>IFERROR(__xludf.DUMMYFUNCTION("""COMPUTED_VALUE"""),45715.66666666667)</f>
        <v>45715.66667</v>
      </c>
      <c r="H291" s="1">
        <f>IFERROR(__xludf.DUMMYFUNCTION("""COMPUTED_VALUE"""),3057.92)</f>
        <v>3057.92</v>
      </c>
      <c r="J291" s="2">
        <f>IFERROR(__xludf.DUMMYFUNCTION("""COMPUTED_VALUE"""),45715.66666666667)</f>
        <v>45715.66667</v>
      </c>
      <c r="K291" s="1">
        <f>IFERROR(__xludf.DUMMYFUNCTION("""COMPUTED_VALUE"""),3060.7)</f>
        <v>3060.7</v>
      </c>
      <c r="M291" s="2">
        <f>IFERROR(__xludf.DUMMYFUNCTION("""COMPUTED_VALUE"""),45715.66666666667)</f>
        <v>45715.66667</v>
      </c>
      <c r="N291" s="1">
        <f>IFERROR(__xludf.DUMMYFUNCTION("""COMPUTED_VALUE"""),4.658841E7)</f>
        <v>46588410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IFERROR(__xludf.DUMMYFUNCTION("""COMPUTED_VALUE"""),3065.37)</f>
        <v>3065.37</v>
      </c>
      <c r="D292" s="2">
        <f>IFERROR(__xludf.DUMMYFUNCTION("""COMPUTED_VALUE"""),45716.66666666667)</f>
        <v>45716.66667</v>
      </c>
      <c r="E292" s="1">
        <f>IFERROR(__xludf.DUMMYFUNCTION("""COMPUTED_VALUE"""),3095.25)</f>
        <v>3095.25</v>
      </c>
      <c r="G292" s="2">
        <f>IFERROR(__xludf.DUMMYFUNCTION("""COMPUTED_VALUE"""),45716.66666666667)</f>
        <v>45716.66667</v>
      </c>
      <c r="H292" s="1">
        <f>IFERROR(__xludf.DUMMYFUNCTION("""COMPUTED_VALUE"""),3034.77)</f>
        <v>3034.77</v>
      </c>
      <c r="J292" s="2">
        <f>IFERROR(__xludf.DUMMYFUNCTION("""COMPUTED_VALUE"""),45716.66666666667)</f>
        <v>45716.66667</v>
      </c>
      <c r="K292" s="1">
        <f>IFERROR(__xludf.DUMMYFUNCTION("""COMPUTED_VALUE"""),3091.47)</f>
        <v>3091.47</v>
      </c>
      <c r="M292" s="2">
        <f>IFERROR(__xludf.DUMMYFUNCTION("""COMPUTED_VALUE"""),45716.66666666667)</f>
        <v>45716.66667</v>
      </c>
      <c r="N292" s="1">
        <f>IFERROR(__xludf.DUMMYFUNCTION("""COMPUTED_VALUE"""),7.095978E7)</f>
        <v>70959780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IFERROR(__xludf.DUMMYFUNCTION("""COMPUTED_VALUE"""),3099.9)</f>
        <v>3099.9</v>
      </c>
      <c r="D293" s="2">
        <f>IFERROR(__xludf.DUMMYFUNCTION("""COMPUTED_VALUE"""),45719.66666666667)</f>
        <v>45719.66667</v>
      </c>
      <c r="E293" s="1">
        <f>IFERROR(__xludf.DUMMYFUNCTION("""COMPUTED_VALUE"""),3151.14)</f>
        <v>3151.14</v>
      </c>
      <c r="G293" s="2">
        <f>IFERROR(__xludf.DUMMYFUNCTION("""COMPUTED_VALUE"""),45719.66666666667)</f>
        <v>45719.66667</v>
      </c>
      <c r="H293" s="1">
        <f>IFERROR(__xludf.DUMMYFUNCTION("""COMPUTED_VALUE"""),3099.81)</f>
        <v>3099.81</v>
      </c>
      <c r="J293" s="2">
        <f>IFERROR(__xludf.DUMMYFUNCTION("""COMPUTED_VALUE"""),45719.66666666667)</f>
        <v>45719.66667</v>
      </c>
      <c r="K293" s="1">
        <f>IFERROR(__xludf.DUMMYFUNCTION("""COMPUTED_VALUE"""),3114.45)</f>
        <v>3114.45</v>
      </c>
      <c r="M293" s="2">
        <f>IFERROR(__xludf.DUMMYFUNCTION("""COMPUTED_VALUE"""),45719.66666666667)</f>
        <v>45719.66667</v>
      </c>
      <c r="N293" s="1">
        <f>IFERROR(__xludf.DUMMYFUNCTION("""COMPUTED_VALUE"""),5.3217099E7)</f>
        <v>53217099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IFERROR(__xludf.DUMMYFUNCTION("""COMPUTED_VALUE"""),3112.93)</f>
        <v>3112.93</v>
      </c>
      <c r="D294" s="2">
        <f>IFERROR(__xludf.DUMMYFUNCTION("""COMPUTED_VALUE"""),45720.66666666667)</f>
        <v>45720.66667</v>
      </c>
      <c r="E294" s="1">
        <f>IFERROR(__xludf.DUMMYFUNCTION("""COMPUTED_VALUE"""),3113.99)</f>
        <v>3113.99</v>
      </c>
      <c r="G294" s="2">
        <f>IFERROR(__xludf.DUMMYFUNCTION("""COMPUTED_VALUE"""),45720.66666666667)</f>
        <v>45720.66667</v>
      </c>
      <c r="H294" s="1">
        <f>IFERROR(__xludf.DUMMYFUNCTION("""COMPUTED_VALUE"""),3059.08)</f>
        <v>3059.08</v>
      </c>
      <c r="J294" s="2">
        <f>IFERROR(__xludf.DUMMYFUNCTION("""COMPUTED_VALUE"""),45720.66666666667)</f>
        <v>45720.66667</v>
      </c>
      <c r="K294" s="1">
        <f>IFERROR(__xludf.DUMMYFUNCTION("""COMPUTED_VALUE"""),3070.17)</f>
        <v>3070.17</v>
      </c>
      <c r="M294" s="2">
        <f>IFERROR(__xludf.DUMMYFUNCTION("""COMPUTED_VALUE"""),45720.66666666667)</f>
        <v>45720.66667</v>
      </c>
      <c r="N294" s="1">
        <f>IFERROR(__xludf.DUMMYFUNCTION("""COMPUTED_VALUE"""),6.0687564E7)</f>
        <v>60687564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IFERROR(__xludf.DUMMYFUNCTION("""COMPUTED_VALUE"""),3062.96)</f>
        <v>3062.96</v>
      </c>
      <c r="D295" s="2">
        <f>IFERROR(__xludf.DUMMYFUNCTION("""COMPUTED_VALUE"""),45721.66666666667)</f>
        <v>45721.66667</v>
      </c>
      <c r="E295" s="1">
        <f>IFERROR(__xludf.DUMMYFUNCTION("""COMPUTED_VALUE"""),3102.85)</f>
        <v>3102.85</v>
      </c>
      <c r="G295" s="2">
        <f>IFERROR(__xludf.DUMMYFUNCTION("""COMPUTED_VALUE"""),45721.66666666667)</f>
        <v>45721.66667</v>
      </c>
      <c r="H295" s="1">
        <f>IFERROR(__xludf.DUMMYFUNCTION("""COMPUTED_VALUE"""),3057.64)</f>
        <v>3057.64</v>
      </c>
      <c r="J295" s="2">
        <f>IFERROR(__xludf.DUMMYFUNCTION("""COMPUTED_VALUE"""),45721.66666666667)</f>
        <v>45721.66667</v>
      </c>
      <c r="K295" s="1">
        <f>IFERROR(__xludf.DUMMYFUNCTION("""COMPUTED_VALUE"""),3092.61)</f>
        <v>3092.61</v>
      </c>
      <c r="M295" s="2">
        <f>IFERROR(__xludf.DUMMYFUNCTION("""COMPUTED_VALUE"""),45721.66666666667)</f>
        <v>45721.66667</v>
      </c>
      <c r="N295" s="1">
        <f>IFERROR(__xludf.DUMMYFUNCTION("""COMPUTED_VALUE"""),5.1260217E7)</f>
        <v>51260217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IFERROR(__xludf.DUMMYFUNCTION("""COMPUTED_VALUE"""),3082.75)</f>
        <v>3082.75</v>
      </c>
      <c r="D296" s="2">
        <f>IFERROR(__xludf.DUMMYFUNCTION("""COMPUTED_VALUE"""),45722.66666666667)</f>
        <v>45722.66667</v>
      </c>
      <c r="E296" s="1">
        <f>IFERROR(__xludf.DUMMYFUNCTION("""COMPUTED_VALUE"""),3082.75)</f>
        <v>3082.75</v>
      </c>
      <c r="G296" s="2">
        <f>IFERROR(__xludf.DUMMYFUNCTION("""COMPUTED_VALUE"""),45722.66666666667)</f>
        <v>45722.66667</v>
      </c>
      <c r="H296" s="1">
        <f>IFERROR(__xludf.DUMMYFUNCTION("""COMPUTED_VALUE"""),3008.63)</f>
        <v>3008.63</v>
      </c>
      <c r="J296" s="2">
        <f>IFERROR(__xludf.DUMMYFUNCTION("""COMPUTED_VALUE"""),45722.66666666667)</f>
        <v>45722.66667</v>
      </c>
      <c r="K296" s="1">
        <f>IFERROR(__xludf.DUMMYFUNCTION("""COMPUTED_VALUE"""),3019.91)</f>
        <v>3019.91</v>
      </c>
      <c r="M296" s="2">
        <f>IFERROR(__xludf.DUMMYFUNCTION("""COMPUTED_VALUE"""),45722.66666666667)</f>
        <v>45722.66667</v>
      </c>
      <c r="N296" s="1">
        <f>IFERROR(__xludf.DUMMYFUNCTION("""COMPUTED_VALUE"""),5.7703484E7)</f>
        <v>57703484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IFERROR(__xludf.DUMMYFUNCTION("""COMPUTED_VALUE"""),3015.47)</f>
        <v>3015.47</v>
      </c>
      <c r="D297" s="2">
        <f>IFERROR(__xludf.DUMMYFUNCTION("""COMPUTED_VALUE"""),45723.66666666667)</f>
        <v>45723.66667</v>
      </c>
      <c r="E297" s="1">
        <f>IFERROR(__xludf.DUMMYFUNCTION("""COMPUTED_VALUE"""),3027.14)</f>
        <v>3027.14</v>
      </c>
      <c r="G297" s="2">
        <f>IFERROR(__xludf.DUMMYFUNCTION("""COMPUTED_VALUE"""),45723.66666666667)</f>
        <v>45723.66667</v>
      </c>
      <c r="H297" s="1">
        <f>IFERROR(__xludf.DUMMYFUNCTION("""COMPUTED_VALUE"""),2962.01)</f>
        <v>2962.01</v>
      </c>
      <c r="J297" s="2">
        <f>IFERROR(__xludf.DUMMYFUNCTION("""COMPUTED_VALUE"""),45723.66666666667)</f>
        <v>45723.66667</v>
      </c>
      <c r="K297" s="1">
        <f>IFERROR(__xludf.DUMMYFUNCTION("""COMPUTED_VALUE"""),3013.55)</f>
        <v>3013.55</v>
      </c>
      <c r="M297" s="2">
        <f>IFERROR(__xludf.DUMMYFUNCTION("""COMPUTED_VALUE"""),45723.66666666667)</f>
        <v>45723.66667</v>
      </c>
      <c r="N297" s="1">
        <f>IFERROR(__xludf.DUMMYFUNCTION("""COMPUTED_VALUE"""),6.6254556E7)</f>
        <v>66254556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IFERROR(__xludf.DUMMYFUNCTION("""COMPUTED_VALUE"""),2984.47)</f>
        <v>2984.47</v>
      </c>
      <c r="D298" s="2">
        <f>IFERROR(__xludf.DUMMYFUNCTION("""COMPUTED_VALUE"""),45726.66666666667)</f>
        <v>45726.66667</v>
      </c>
      <c r="E298" s="1">
        <f>IFERROR(__xludf.DUMMYFUNCTION("""COMPUTED_VALUE"""),2985.14)</f>
        <v>2985.14</v>
      </c>
      <c r="G298" s="2">
        <f>IFERROR(__xludf.DUMMYFUNCTION("""COMPUTED_VALUE"""),45726.66666666667)</f>
        <v>45726.66667</v>
      </c>
      <c r="H298" s="1">
        <f>IFERROR(__xludf.DUMMYFUNCTION("""COMPUTED_VALUE"""),2924.19)</f>
        <v>2924.19</v>
      </c>
      <c r="J298" s="2">
        <f>IFERROR(__xludf.DUMMYFUNCTION("""COMPUTED_VALUE"""),45726.66666666667)</f>
        <v>45726.66667</v>
      </c>
      <c r="K298" s="1">
        <f>IFERROR(__xludf.DUMMYFUNCTION("""COMPUTED_VALUE"""),2939.69)</f>
        <v>2939.69</v>
      </c>
      <c r="M298" s="2">
        <f>IFERROR(__xludf.DUMMYFUNCTION("""COMPUTED_VALUE"""),45726.66666666667)</f>
        <v>45726.66667</v>
      </c>
      <c r="N298" s="1">
        <f>IFERROR(__xludf.DUMMYFUNCTION("""COMPUTED_VALUE"""),8.455128E7)</f>
        <v>84551280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IFERROR(__xludf.DUMMYFUNCTION("""COMPUTED_VALUE"""),2943.2)</f>
        <v>2943.2</v>
      </c>
      <c r="D299" s="2">
        <f>IFERROR(__xludf.DUMMYFUNCTION("""COMPUTED_VALUE"""),45727.66666666667)</f>
        <v>45727.66667</v>
      </c>
      <c r="E299" s="1">
        <f>IFERROR(__xludf.DUMMYFUNCTION("""COMPUTED_VALUE"""),2943.2)</f>
        <v>2943.2</v>
      </c>
      <c r="G299" s="2">
        <f>IFERROR(__xludf.DUMMYFUNCTION("""COMPUTED_VALUE"""),45727.66666666667)</f>
        <v>45727.66667</v>
      </c>
      <c r="H299" s="1">
        <f>IFERROR(__xludf.DUMMYFUNCTION("""COMPUTED_VALUE"""),2899.67)</f>
        <v>2899.67</v>
      </c>
      <c r="J299" s="2">
        <f>IFERROR(__xludf.DUMMYFUNCTION("""COMPUTED_VALUE"""),45727.66666666667)</f>
        <v>45727.66667</v>
      </c>
      <c r="K299" s="1">
        <f>IFERROR(__xludf.DUMMYFUNCTION("""COMPUTED_VALUE"""),2916.12)</f>
        <v>2916.12</v>
      </c>
      <c r="M299" s="2">
        <f>IFERROR(__xludf.DUMMYFUNCTION("""COMPUTED_VALUE"""),45727.66666666667)</f>
        <v>45727.66667</v>
      </c>
      <c r="N299" s="1">
        <f>IFERROR(__xludf.DUMMYFUNCTION("""COMPUTED_VALUE"""),6.7889659E7)</f>
        <v>67889659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IFERROR(__xludf.DUMMYFUNCTION("""COMPUTED_VALUE"""),2924.26)</f>
        <v>2924.26</v>
      </c>
      <c r="D300" s="2">
        <f>IFERROR(__xludf.DUMMYFUNCTION("""COMPUTED_VALUE"""),45728.66666666667)</f>
        <v>45728.66667</v>
      </c>
      <c r="E300" s="1">
        <f>IFERROR(__xludf.DUMMYFUNCTION("""COMPUTED_VALUE"""),2945.98)</f>
        <v>2945.98</v>
      </c>
      <c r="G300" s="2">
        <f>IFERROR(__xludf.DUMMYFUNCTION("""COMPUTED_VALUE"""),45728.66666666667)</f>
        <v>45728.66667</v>
      </c>
      <c r="H300" s="1">
        <f>IFERROR(__xludf.DUMMYFUNCTION("""COMPUTED_VALUE"""),2888.67)</f>
        <v>2888.67</v>
      </c>
      <c r="J300" s="2">
        <f>IFERROR(__xludf.DUMMYFUNCTION("""COMPUTED_VALUE"""),45728.66666666667)</f>
        <v>45728.66667</v>
      </c>
      <c r="K300" s="1">
        <f>IFERROR(__xludf.DUMMYFUNCTION("""COMPUTED_VALUE"""),2892.26)</f>
        <v>2892.26</v>
      </c>
      <c r="M300" s="2">
        <f>IFERROR(__xludf.DUMMYFUNCTION("""COMPUTED_VALUE"""),45728.66666666667)</f>
        <v>45728.66667</v>
      </c>
      <c r="N300" s="1">
        <f>IFERROR(__xludf.DUMMYFUNCTION("""COMPUTED_VALUE"""),6.0182224E7)</f>
        <v>60182224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IFERROR(__xludf.DUMMYFUNCTION("""COMPUTED_VALUE"""),2895.52)</f>
        <v>2895.52</v>
      </c>
      <c r="D301" s="2">
        <f>IFERROR(__xludf.DUMMYFUNCTION("""COMPUTED_VALUE"""),45729.66666666667)</f>
        <v>45729.66667</v>
      </c>
      <c r="E301" s="1">
        <f>IFERROR(__xludf.DUMMYFUNCTION("""COMPUTED_VALUE"""),2895.52)</f>
        <v>2895.52</v>
      </c>
      <c r="G301" s="2">
        <f>IFERROR(__xludf.DUMMYFUNCTION("""COMPUTED_VALUE"""),45729.66666666667)</f>
        <v>45729.66667</v>
      </c>
      <c r="H301" s="1">
        <f>IFERROR(__xludf.DUMMYFUNCTION("""COMPUTED_VALUE"""),2854.55)</f>
        <v>2854.55</v>
      </c>
      <c r="J301" s="2">
        <f>IFERROR(__xludf.DUMMYFUNCTION("""COMPUTED_VALUE"""),45729.66666666667)</f>
        <v>45729.66667</v>
      </c>
      <c r="K301" s="1">
        <f>IFERROR(__xludf.DUMMYFUNCTION("""COMPUTED_VALUE"""),2861.98)</f>
        <v>2861.98</v>
      </c>
      <c r="M301" s="2">
        <f>IFERROR(__xludf.DUMMYFUNCTION("""COMPUTED_VALUE"""),45729.66666666667)</f>
        <v>45729.66667</v>
      </c>
      <c r="N301" s="1">
        <f>IFERROR(__xludf.DUMMYFUNCTION("""COMPUTED_VALUE"""),6.1062872E7)</f>
        <v>61062872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IFERROR(__xludf.DUMMYFUNCTION("""COMPUTED_VALUE"""),2852.78)</f>
        <v>2852.78</v>
      </c>
      <c r="D302" s="2">
        <f>IFERROR(__xludf.DUMMYFUNCTION("""COMPUTED_VALUE"""),45730.66666666667)</f>
        <v>45730.66667</v>
      </c>
      <c r="E302" s="1">
        <f>IFERROR(__xludf.DUMMYFUNCTION("""COMPUTED_VALUE"""),2891.27)</f>
        <v>2891.27</v>
      </c>
      <c r="G302" s="2">
        <f>IFERROR(__xludf.DUMMYFUNCTION("""COMPUTED_VALUE"""),45730.66666666667)</f>
        <v>45730.66667</v>
      </c>
      <c r="H302" s="1">
        <f>IFERROR(__xludf.DUMMYFUNCTION("""COMPUTED_VALUE"""),2850.82)</f>
        <v>2850.82</v>
      </c>
      <c r="J302" s="2">
        <f>IFERROR(__xludf.DUMMYFUNCTION("""COMPUTED_VALUE"""),45730.66666666667)</f>
        <v>45730.66667</v>
      </c>
      <c r="K302" s="1">
        <f>IFERROR(__xludf.DUMMYFUNCTION("""COMPUTED_VALUE"""),2886.0)</f>
        <v>2886</v>
      </c>
      <c r="M302" s="2">
        <f>IFERROR(__xludf.DUMMYFUNCTION("""COMPUTED_VALUE"""),45730.66666666667)</f>
        <v>45730.66667</v>
      </c>
      <c r="N302" s="1">
        <f>IFERROR(__xludf.DUMMYFUNCTION("""COMPUTED_VALUE"""),5.6515411E7)</f>
        <v>56515411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IFERROR(__xludf.DUMMYFUNCTION("""COMPUTED_VALUE"""),2882.69)</f>
        <v>2882.69</v>
      </c>
      <c r="D303" s="2">
        <f>IFERROR(__xludf.DUMMYFUNCTION("""COMPUTED_VALUE"""),45733.66666666667)</f>
        <v>45733.66667</v>
      </c>
      <c r="E303" s="1">
        <f>IFERROR(__xludf.DUMMYFUNCTION("""COMPUTED_VALUE"""),2930.42)</f>
        <v>2930.42</v>
      </c>
      <c r="G303" s="2">
        <f>IFERROR(__xludf.DUMMYFUNCTION("""COMPUTED_VALUE"""),45733.66666666667)</f>
        <v>45733.66667</v>
      </c>
      <c r="H303" s="1">
        <f>IFERROR(__xludf.DUMMYFUNCTION("""COMPUTED_VALUE"""),2875.46)</f>
        <v>2875.46</v>
      </c>
      <c r="J303" s="2">
        <f>IFERROR(__xludf.DUMMYFUNCTION("""COMPUTED_VALUE"""),45733.66666666667)</f>
        <v>45733.66667</v>
      </c>
      <c r="K303" s="1">
        <f>IFERROR(__xludf.DUMMYFUNCTION("""COMPUTED_VALUE"""),2915.87)</f>
        <v>2915.87</v>
      </c>
      <c r="M303" s="2">
        <f>IFERROR(__xludf.DUMMYFUNCTION("""COMPUTED_VALUE"""),45733.66666666667)</f>
        <v>45733.66667</v>
      </c>
      <c r="N303" s="1">
        <f>IFERROR(__xludf.DUMMYFUNCTION("""COMPUTED_VALUE"""),5.3231098E7)</f>
        <v>53231098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IFERROR(__xludf.DUMMYFUNCTION("""COMPUTED_VALUE"""),2913.08)</f>
        <v>2913.08</v>
      </c>
      <c r="D304" s="2">
        <f>IFERROR(__xludf.DUMMYFUNCTION("""COMPUTED_VALUE"""),45734.66666666667)</f>
        <v>45734.66667</v>
      </c>
      <c r="E304" s="1">
        <f>IFERROR(__xludf.DUMMYFUNCTION("""COMPUTED_VALUE"""),2921.35)</f>
        <v>2921.35</v>
      </c>
      <c r="G304" s="2">
        <f>IFERROR(__xludf.DUMMYFUNCTION("""COMPUTED_VALUE"""),45734.66666666667)</f>
        <v>45734.66667</v>
      </c>
      <c r="H304" s="1">
        <f>IFERROR(__xludf.DUMMYFUNCTION("""COMPUTED_VALUE"""),2888.35)</f>
        <v>2888.35</v>
      </c>
      <c r="J304" s="2">
        <f>IFERROR(__xludf.DUMMYFUNCTION("""COMPUTED_VALUE"""),45734.66666666667)</f>
        <v>45734.66667</v>
      </c>
      <c r="K304" s="1">
        <f>IFERROR(__xludf.DUMMYFUNCTION("""COMPUTED_VALUE"""),2903.83)</f>
        <v>2903.83</v>
      </c>
      <c r="M304" s="2">
        <f>IFERROR(__xludf.DUMMYFUNCTION("""COMPUTED_VALUE"""),45734.66666666667)</f>
        <v>45734.66667</v>
      </c>
      <c r="N304" s="1">
        <f>IFERROR(__xludf.DUMMYFUNCTION("""COMPUTED_VALUE"""),5.530053E7)</f>
        <v>55300530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IFERROR(__xludf.DUMMYFUNCTION("""COMPUTED_VALUE"""),2907.09)</f>
        <v>2907.09</v>
      </c>
      <c r="D305" s="2">
        <f>IFERROR(__xludf.DUMMYFUNCTION("""COMPUTED_VALUE"""),45735.66666666667)</f>
        <v>45735.66667</v>
      </c>
      <c r="E305" s="1">
        <f>IFERROR(__xludf.DUMMYFUNCTION("""COMPUTED_VALUE"""),2940.07)</f>
        <v>2940.07</v>
      </c>
      <c r="G305" s="2">
        <f>IFERROR(__xludf.DUMMYFUNCTION("""COMPUTED_VALUE"""),45735.66666666667)</f>
        <v>45735.66667</v>
      </c>
      <c r="H305" s="1">
        <f>IFERROR(__xludf.DUMMYFUNCTION("""COMPUTED_VALUE"""),2899.79)</f>
        <v>2899.79</v>
      </c>
      <c r="J305" s="2">
        <f>IFERROR(__xludf.DUMMYFUNCTION("""COMPUTED_VALUE"""),45735.66666666667)</f>
        <v>45735.66667</v>
      </c>
      <c r="K305" s="1">
        <f>IFERROR(__xludf.DUMMYFUNCTION("""COMPUTED_VALUE"""),2927.7)</f>
        <v>2927.7</v>
      </c>
      <c r="M305" s="2">
        <f>IFERROR(__xludf.DUMMYFUNCTION("""COMPUTED_VALUE"""),45735.66666666667)</f>
        <v>45735.66667</v>
      </c>
      <c r="N305" s="1">
        <f>IFERROR(__xludf.DUMMYFUNCTION("""COMPUTED_VALUE"""),5.7686373E7)</f>
        <v>57686373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IFERROR(__xludf.DUMMYFUNCTION("""COMPUTED_VALUE"""),2923.27)</f>
        <v>2923.27</v>
      </c>
      <c r="D306" s="2">
        <f>IFERROR(__xludf.DUMMYFUNCTION("""COMPUTED_VALUE"""),45736.66666666667)</f>
        <v>45736.66667</v>
      </c>
      <c r="E306" s="1">
        <f>IFERROR(__xludf.DUMMYFUNCTION("""COMPUTED_VALUE"""),2942.68)</f>
        <v>2942.68</v>
      </c>
      <c r="G306" s="2">
        <f>IFERROR(__xludf.DUMMYFUNCTION("""COMPUTED_VALUE"""),45736.66666666667)</f>
        <v>45736.66667</v>
      </c>
      <c r="H306" s="1">
        <f>IFERROR(__xludf.DUMMYFUNCTION("""COMPUTED_VALUE"""),2914.23)</f>
        <v>2914.23</v>
      </c>
      <c r="J306" s="2">
        <f>IFERROR(__xludf.DUMMYFUNCTION("""COMPUTED_VALUE"""),45736.66666666667)</f>
        <v>45736.66667</v>
      </c>
      <c r="K306" s="1">
        <f>IFERROR(__xludf.DUMMYFUNCTION("""COMPUTED_VALUE"""),2920.98)</f>
        <v>2920.98</v>
      </c>
      <c r="M306" s="2">
        <f>IFERROR(__xludf.DUMMYFUNCTION("""COMPUTED_VALUE"""),45736.66666666667)</f>
        <v>45736.66667</v>
      </c>
      <c r="N306" s="1">
        <f>IFERROR(__xludf.DUMMYFUNCTION("""COMPUTED_VALUE"""),5.3540667E7)</f>
        <v>53540667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IFERROR(__xludf.DUMMYFUNCTION("""COMPUTED_VALUE"""),2911.8)</f>
        <v>2911.8</v>
      </c>
      <c r="D307" s="2">
        <f>IFERROR(__xludf.DUMMYFUNCTION("""COMPUTED_VALUE"""),45737.66666666667)</f>
        <v>45737.66667</v>
      </c>
      <c r="E307" s="1">
        <f>IFERROR(__xludf.DUMMYFUNCTION("""COMPUTED_VALUE"""),2911.8)</f>
        <v>2911.8</v>
      </c>
      <c r="G307" s="2">
        <f>IFERROR(__xludf.DUMMYFUNCTION("""COMPUTED_VALUE"""),45737.66666666667)</f>
        <v>45737.66667</v>
      </c>
      <c r="H307" s="1">
        <f>IFERROR(__xludf.DUMMYFUNCTION("""COMPUTED_VALUE"""),2874.45)</f>
        <v>2874.45</v>
      </c>
      <c r="J307" s="2">
        <f>IFERROR(__xludf.DUMMYFUNCTION("""COMPUTED_VALUE"""),45737.66666666667)</f>
        <v>45737.66667</v>
      </c>
      <c r="K307" s="1">
        <f>IFERROR(__xludf.DUMMYFUNCTION("""COMPUTED_VALUE"""),2905.63)</f>
        <v>2905.63</v>
      </c>
      <c r="M307" s="2">
        <f>IFERROR(__xludf.DUMMYFUNCTION("""COMPUTED_VALUE"""),45737.66666666667)</f>
        <v>45737.66667</v>
      </c>
      <c r="N307" s="1">
        <f>IFERROR(__xludf.DUMMYFUNCTION("""COMPUTED_VALUE"""),9.6952722E7)</f>
        <v>96952722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IFERROR(__xludf.DUMMYFUNCTION("""COMPUTED_VALUE"""),2925.15)</f>
        <v>2925.15</v>
      </c>
      <c r="D308" s="2">
        <f>IFERROR(__xludf.DUMMYFUNCTION("""COMPUTED_VALUE"""),45740.66666666667)</f>
        <v>45740.66667</v>
      </c>
      <c r="E308" s="1">
        <f>IFERROR(__xludf.DUMMYFUNCTION("""COMPUTED_VALUE"""),2951.11)</f>
        <v>2951.11</v>
      </c>
      <c r="G308" s="2">
        <f>IFERROR(__xludf.DUMMYFUNCTION("""COMPUTED_VALUE"""),45740.66666666667)</f>
        <v>45740.66667</v>
      </c>
      <c r="H308" s="1">
        <f>IFERROR(__xludf.DUMMYFUNCTION("""COMPUTED_VALUE"""),2925.15)</f>
        <v>2925.15</v>
      </c>
      <c r="J308" s="2">
        <f>IFERROR(__xludf.DUMMYFUNCTION("""COMPUTED_VALUE"""),45740.66666666667)</f>
        <v>45740.66667</v>
      </c>
      <c r="K308" s="1">
        <f>IFERROR(__xludf.DUMMYFUNCTION("""COMPUTED_VALUE"""),2941.81)</f>
        <v>2941.81</v>
      </c>
      <c r="M308" s="2">
        <f>IFERROR(__xludf.DUMMYFUNCTION("""COMPUTED_VALUE"""),45740.66666666667)</f>
        <v>45740.66667</v>
      </c>
      <c r="N308" s="1">
        <f>IFERROR(__xludf.DUMMYFUNCTION("""COMPUTED_VALUE"""),4.5098133E7)</f>
        <v>45098133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IFERROR(__xludf.DUMMYFUNCTION("""COMPUTED_VALUE"""),2945.18)</f>
        <v>2945.18</v>
      </c>
      <c r="D309" s="2">
        <f>IFERROR(__xludf.DUMMYFUNCTION("""COMPUTED_VALUE"""),45741.66666666667)</f>
        <v>45741.66667</v>
      </c>
      <c r="E309" s="1">
        <f>IFERROR(__xludf.DUMMYFUNCTION("""COMPUTED_VALUE"""),2973.67)</f>
        <v>2973.67</v>
      </c>
      <c r="G309" s="2">
        <f>IFERROR(__xludf.DUMMYFUNCTION("""COMPUTED_VALUE"""),45741.66666666667)</f>
        <v>45741.66667</v>
      </c>
      <c r="H309" s="1">
        <f>IFERROR(__xludf.DUMMYFUNCTION("""COMPUTED_VALUE"""),2912.0)</f>
        <v>2912</v>
      </c>
      <c r="J309" s="2">
        <f>IFERROR(__xludf.DUMMYFUNCTION("""COMPUTED_VALUE"""),45741.66666666667)</f>
        <v>45741.66667</v>
      </c>
      <c r="K309" s="1">
        <f>IFERROR(__xludf.DUMMYFUNCTION("""COMPUTED_VALUE"""),2933.54)</f>
        <v>2933.54</v>
      </c>
      <c r="M309" s="2">
        <f>IFERROR(__xludf.DUMMYFUNCTION("""COMPUTED_VALUE"""),45741.66666666667)</f>
        <v>45741.66667</v>
      </c>
      <c r="N309" s="1">
        <f>IFERROR(__xludf.DUMMYFUNCTION("""COMPUTED_VALUE"""),5.7974809E7)</f>
        <v>57974809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IFERROR(__xludf.DUMMYFUNCTION("""COMPUTED_VALUE"""),2932.33)</f>
        <v>2932.33</v>
      </c>
      <c r="D310" s="2">
        <f>IFERROR(__xludf.DUMMYFUNCTION("""COMPUTED_VALUE"""),45742.66666666667)</f>
        <v>45742.66667</v>
      </c>
      <c r="E310" s="1">
        <f>IFERROR(__xludf.DUMMYFUNCTION("""COMPUTED_VALUE"""),2934.45)</f>
        <v>2934.45</v>
      </c>
      <c r="G310" s="2">
        <f>IFERROR(__xludf.DUMMYFUNCTION("""COMPUTED_VALUE"""),45742.66666666667)</f>
        <v>45742.66667</v>
      </c>
      <c r="H310" s="1">
        <f>IFERROR(__xludf.DUMMYFUNCTION("""COMPUTED_VALUE"""),2902.26)</f>
        <v>2902.26</v>
      </c>
      <c r="J310" s="2">
        <f>IFERROR(__xludf.DUMMYFUNCTION("""COMPUTED_VALUE"""),45742.66666666667)</f>
        <v>45742.66667</v>
      </c>
      <c r="K310" s="1">
        <f>IFERROR(__xludf.DUMMYFUNCTION("""COMPUTED_VALUE"""),2915.05)</f>
        <v>2915.05</v>
      </c>
      <c r="M310" s="2">
        <f>IFERROR(__xludf.DUMMYFUNCTION("""COMPUTED_VALUE"""),45742.66666666667)</f>
        <v>45742.66667</v>
      </c>
      <c r="N310" s="1">
        <f>IFERROR(__xludf.DUMMYFUNCTION("""COMPUTED_VALUE"""),4.5757406E7)</f>
        <v>45757406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IFERROR(__xludf.DUMMYFUNCTION("""COMPUTED_VALUE"""),2913.88)</f>
        <v>2913.88</v>
      </c>
      <c r="D311" s="2">
        <f>IFERROR(__xludf.DUMMYFUNCTION("""COMPUTED_VALUE"""),45743.66666666667)</f>
        <v>45743.66667</v>
      </c>
      <c r="E311" s="1">
        <f>IFERROR(__xludf.DUMMYFUNCTION("""COMPUTED_VALUE"""),2943.94)</f>
        <v>2943.94</v>
      </c>
      <c r="G311" s="2">
        <f>IFERROR(__xludf.DUMMYFUNCTION("""COMPUTED_VALUE"""),45743.66666666667)</f>
        <v>45743.66667</v>
      </c>
      <c r="H311" s="1">
        <f>IFERROR(__xludf.DUMMYFUNCTION("""COMPUTED_VALUE"""),2904.4)</f>
        <v>2904.4</v>
      </c>
      <c r="J311" s="2">
        <f>IFERROR(__xludf.DUMMYFUNCTION("""COMPUTED_VALUE"""),45743.66666666667)</f>
        <v>45743.66667</v>
      </c>
      <c r="K311" s="1">
        <f>IFERROR(__xludf.DUMMYFUNCTION("""COMPUTED_VALUE"""),2931.63)</f>
        <v>2931.63</v>
      </c>
      <c r="M311" s="2">
        <f>IFERROR(__xludf.DUMMYFUNCTION("""COMPUTED_VALUE"""),45743.66666666667)</f>
        <v>45743.66667</v>
      </c>
      <c r="N311" s="1">
        <f>IFERROR(__xludf.DUMMYFUNCTION("""COMPUTED_VALUE"""),4.9826908E7)</f>
        <v>49826908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IFERROR(__xludf.DUMMYFUNCTION("""COMPUTED_VALUE"""),2926.82)</f>
        <v>2926.82</v>
      </c>
      <c r="D312" s="2">
        <f>IFERROR(__xludf.DUMMYFUNCTION("""COMPUTED_VALUE"""),45744.66666666667)</f>
        <v>45744.66667</v>
      </c>
      <c r="E312" s="1">
        <f>IFERROR(__xludf.DUMMYFUNCTION("""COMPUTED_VALUE"""),2926.82)</f>
        <v>2926.82</v>
      </c>
      <c r="G312" s="2">
        <f>IFERROR(__xludf.DUMMYFUNCTION("""COMPUTED_VALUE"""),45744.66666666667)</f>
        <v>45744.66667</v>
      </c>
      <c r="H312" s="1">
        <f>IFERROR(__xludf.DUMMYFUNCTION("""COMPUTED_VALUE"""),2889.55)</f>
        <v>2889.55</v>
      </c>
      <c r="J312" s="2">
        <f>IFERROR(__xludf.DUMMYFUNCTION("""COMPUTED_VALUE"""),45744.66666666667)</f>
        <v>45744.66667</v>
      </c>
      <c r="K312" s="1">
        <f>IFERROR(__xludf.DUMMYFUNCTION("""COMPUTED_VALUE"""),2892.89)</f>
        <v>2892.89</v>
      </c>
      <c r="M312" s="2">
        <f>IFERROR(__xludf.DUMMYFUNCTION("""COMPUTED_VALUE"""),45744.66666666667)</f>
        <v>45744.66667</v>
      </c>
      <c r="N312" s="1">
        <f>IFERROR(__xludf.DUMMYFUNCTION("""COMPUTED_VALUE"""),4.7199438E7)</f>
        <v>47199438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IFERROR(__xludf.DUMMYFUNCTION("""COMPUTED_VALUE"""),2885.32)</f>
        <v>2885.32</v>
      </c>
      <c r="D313" s="2">
        <f>IFERROR(__xludf.DUMMYFUNCTION("""COMPUTED_VALUE"""),45747.66666666667)</f>
        <v>45747.66667</v>
      </c>
      <c r="E313" s="1">
        <f>IFERROR(__xludf.DUMMYFUNCTION("""COMPUTED_VALUE"""),2946.61)</f>
        <v>2946.61</v>
      </c>
      <c r="G313" s="2">
        <f>IFERROR(__xludf.DUMMYFUNCTION("""COMPUTED_VALUE"""),45747.66666666667)</f>
        <v>45747.66667</v>
      </c>
      <c r="H313" s="1">
        <f>IFERROR(__xludf.DUMMYFUNCTION("""COMPUTED_VALUE"""),2872.53)</f>
        <v>2872.53</v>
      </c>
      <c r="J313" s="2">
        <f>IFERROR(__xludf.DUMMYFUNCTION("""COMPUTED_VALUE"""),45747.66666666667)</f>
        <v>45747.66667</v>
      </c>
      <c r="K313" s="1">
        <f>IFERROR(__xludf.DUMMYFUNCTION("""COMPUTED_VALUE"""),2934.08)</f>
        <v>2934.08</v>
      </c>
      <c r="M313" s="2">
        <f>IFERROR(__xludf.DUMMYFUNCTION("""COMPUTED_VALUE"""),45747.66666666667)</f>
        <v>45747.66667</v>
      </c>
      <c r="N313" s="1">
        <f>IFERROR(__xludf.DUMMYFUNCTION("""COMPUTED_VALUE"""),6.1029938E7)</f>
        <v>61029938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IFERROR(__xludf.DUMMYFUNCTION("""COMPUTED_VALUE"""),2926.89)</f>
        <v>2926.89</v>
      </c>
      <c r="D314" s="2">
        <f>IFERROR(__xludf.DUMMYFUNCTION("""COMPUTED_VALUE"""),45748.66666666667)</f>
        <v>45748.66667</v>
      </c>
      <c r="E314" s="1">
        <f>IFERROR(__xludf.DUMMYFUNCTION("""COMPUTED_VALUE"""),2932.26)</f>
        <v>2932.26</v>
      </c>
      <c r="G314" s="2">
        <f>IFERROR(__xludf.DUMMYFUNCTION("""COMPUTED_VALUE"""),45748.66666666667)</f>
        <v>45748.66667</v>
      </c>
      <c r="H314" s="1">
        <f>IFERROR(__xludf.DUMMYFUNCTION("""COMPUTED_VALUE"""),2896.82)</f>
        <v>2896.82</v>
      </c>
      <c r="J314" s="2">
        <f>IFERROR(__xludf.DUMMYFUNCTION("""COMPUTED_VALUE"""),45748.66666666667)</f>
        <v>45748.66667</v>
      </c>
      <c r="K314" s="1">
        <f>IFERROR(__xludf.DUMMYFUNCTION("""COMPUTED_VALUE"""),2922.17)</f>
        <v>2922.17</v>
      </c>
      <c r="M314" s="2">
        <f>IFERROR(__xludf.DUMMYFUNCTION("""COMPUTED_VALUE"""),45748.66666666667)</f>
        <v>45748.66667</v>
      </c>
      <c r="N314" s="1">
        <f>IFERROR(__xludf.DUMMYFUNCTION("""COMPUTED_VALUE"""),4.3201283E7)</f>
        <v>43201283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IFERROR(__xludf.DUMMYFUNCTION("""COMPUTED_VALUE"""),2910.09)</f>
        <v>2910.09</v>
      </c>
      <c r="D315" s="2">
        <f>IFERROR(__xludf.DUMMYFUNCTION("""COMPUTED_VALUE"""),45749.66666666667)</f>
        <v>45749.66667</v>
      </c>
      <c r="E315" s="1">
        <f>IFERROR(__xludf.DUMMYFUNCTION("""COMPUTED_VALUE"""),2943.52)</f>
        <v>2943.52</v>
      </c>
      <c r="G315" s="2">
        <f>IFERROR(__xludf.DUMMYFUNCTION("""COMPUTED_VALUE"""),45749.66666666667)</f>
        <v>45749.66667</v>
      </c>
      <c r="H315" s="1">
        <f>IFERROR(__xludf.DUMMYFUNCTION("""COMPUTED_VALUE"""),2884.97)</f>
        <v>2884.97</v>
      </c>
      <c r="J315" s="2">
        <f>IFERROR(__xludf.DUMMYFUNCTION("""COMPUTED_VALUE"""),45749.66666666667)</f>
        <v>45749.66667</v>
      </c>
      <c r="K315" s="1">
        <f>IFERROR(__xludf.DUMMYFUNCTION("""COMPUTED_VALUE"""),2938.6)</f>
        <v>2938.6</v>
      </c>
      <c r="M315" s="2">
        <f>IFERROR(__xludf.DUMMYFUNCTION("""COMPUTED_VALUE"""),45749.66666666667)</f>
        <v>45749.66667</v>
      </c>
      <c r="N315" s="1">
        <f>IFERROR(__xludf.DUMMYFUNCTION("""COMPUTED_VALUE"""),4.5154443E7)</f>
        <v>45154443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IFERROR(__xludf.DUMMYFUNCTION("""COMPUTED_VALUE"""),2895.38)</f>
        <v>2895.38</v>
      </c>
      <c r="D316" s="2">
        <f>IFERROR(__xludf.DUMMYFUNCTION("""COMPUTED_VALUE"""),45750.66666666667)</f>
        <v>45750.66667</v>
      </c>
      <c r="E316" s="1">
        <f>IFERROR(__xludf.DUMMYFUNCTION("""COMPUTED_VALUE"""),2905.11)</f>
        <v>2905.11</v>
      </c>
      <c r="G316" s="2">
        <f>IFERROR(__xludf.DUMMYFUNCTION("""COMPUTED_VALUE"""),45750.66666666667)</f>
        <v>45750.66667</v>
      </c>
      <c r="H316" s="1">
        <f>IFERROR(__xludf.DUMMYFUNCTION("""COMPUTED_VALUE"""),2869.55)</f>
        <v>2869.55</v>
      </c>
      <c r="J316" s="2">
        <f>IFERROR(__xludf.DUMMYFUNCTION("""COMPUTED_VALUE"""),45750.66666666667)</f>
        <v>45750.66667</v>
      </c>
      <c r="K316" s="1">
        <f>IFERROR(__xludf.DUMMYFUNCTION("""COMPUTED_VALUE"""),2875.2)</f>
        <v>2875.2</v>
      </c>
      <c r="M316" s="2">
        <f>IFERROR(__xludf.DUMMYFUNCTION("""COMPUTED_VALUE"""),45750.66666666667)</f>
        <v>45750.66667</v>
      </c>
      <c r="N316" s="1">
        <f>IFERROR(__xludf.DUMMYFUNCTION("""COMPUTED_VALUE"""),7.7020787E7)</f>
        <v>77020787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IFERROR(__xludf.DUMMYFUNCTION("""COMPUTED_VALUE"""),2825.67)</f>
        <v>2825.67</v>
      </c>
      <c r="D317" s="2">
        <f>IFERROR(__xludf.DUMMYFUNCTION("""COMPUTED_VALUE"""),45751.66666666667)</f>
        <v>45751.66667</v>
      </c>
      <c r="E317" s="1">
        <f>IFERROR(__xludf.DUMMYFUNCTION("""COMPUTED_VALUE"""),2825.67)</f>
        <v>2825.67</v>
      </c>
      <c r="G317" s="2">
        <f>IFERROR(__xludf.DUMMYFUNCTION("""COMPUTED_VALUE"""),45751.66666666667)</f>
        <v>45751.66667</v>
      </c>
      <c r="H317" s="1">
        <f>IFERROR(__xludf.DUMMYFUNCTION("""COMPUTED_VALUE"""),2681.12)</f>
        <v>2681.12</v>
      </c>
      <c r="J317" s="2">
        <f>IFERROR(__xludf.DUMMYFUNCTION("""COMPUTED_VALUE"""),45751.66666666667)</f>
        <v>45751.66667</v>
      </c>
      <c r="K317" s="1">
        <f>IFERROR(__xludf.DUMMYFUNCTION("""COMPUTED_VALUE"""),2685.54)</f>
        <v>2685.54</v>
      </c>
      <c r="M317" s="2">
        <f>IFERROR(__xludf.DUMMYFUNCTION("""COMPUTED_VALUE"""),45751.66666666667)</f>
        <v>45751.66667</v>
      </c>
      <c r="N317" s="1">
        <f>IFERROR(__xludf.DUMMYFUNCTION("""COMPUTED_VALUE"""),1.19573008E8)</f>
        <v>119573008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IFERROR(__xludf.DUMMYFUNCTION("""COMPUTED_VALUE"""),2666.51)</f>
        <v>2666.51</v>
      </c>
      <c r="D318" s="2">
        <f>IFERROR(__xludf.DUMMYFUNCTION("""COMPUTED_VALUE"""),45754.66666666667)</f>
        <v>45754.66667</v>
      </c>
      <c r="E318" s="1">
        <f>IFERROR(__xludf.DUMMYFUNCTION("""COMPUTED_VALUE"""),2775.44)</f>
        <v>2775.44</v>
      </c>
      <c r="G318" s="2">
        <f>IFERROR(__xludf.DUMMYFUNCTION("""COMPUTED_VALUE"""),45754.66666666667)</f>
        <v>45754.66667</v>
      </c>
      <c r="H318" s="1">
        <f>IFERROR(__xludf.DUMMYFUNCTION("""COMPUTED_VALUE"""),2589.28)</f>
        <v>2589.28</v>
      </c>
      <c r="J318" s="2">
        <f>IFERROR(__xludf.DUMMYFUNCTION("""COMPUTED_VALUE"""),45754.66666666667)</f>
        <v>45754.66667</v>
      </c>
      <c r="K318" s="1">
        <f>IFERROR(__xludf.DUMMYFUNCTION("""COMPUTED_VALUE"""),2707.94)</f>
        <v>2707.94</v>
      </c>
      <c r="M318" s="2">
        <f>IFERROR(__xludf.DUMMYFUNCTION("""COMPUTED_VALUE"""),45754.66666666667)</f>
        <v>45754.66667</v>
      </c>
      <c r="N318" s="1">
        <f>IFERROR(__xludf.DUMMYFUNCTION("""COMPUTED_VALUE"""),9.9720136E7)</f>
        <v>99720136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IFERROR(__xludf.DUMMYFUNCTION("""COMPUTED_VALUE"""),2743.59)</f>
        <v>2743.59</v>
      </c>
      <c r="D319" s="2">
        <f>IFERROR(__xludf.DUMMYFUNCTION("""COMPUTED_VALUE"""),45755.66666666667)</f>
        <v>45755.66667</v>
      </c>
      <c r="E319" s="1">
        <f>IFERROR(__xludf.DUMMYFUNCTION("""COMPUTED_VALUE"""),2789.58)</f>
        <v>2789.58</v>
      </c>
      <c r="G319" s="2">
        <f>IFERROR(__xludf.DUMMYFUNCTION("""COMPUTED_VALUE"""),45755.66666666667)</f>
        <v>45755.66667</v>
      </c>
      <c r="H319" s="1">
        <f>IFERROR(__xludf.DUMMYFUNCTION("""COMPUTED_VALUE"""),2622.19)</f>
        <v>2622.19</v>
      </c>
      <c r="J319" s="2">
        <f>IFERROR(__xludf.DUMMYFUNCTION("""COMPUTED_VALUE"""),45755.66666666667)</f>
        <v>45755.66667</v>
      </c>
      <c r="K319" s="1">
        <f>IFERROR(__xludf.DUMMYFUNCTION("""COMPUTED_VALUE"""),2659.05)</f>
        <v>2659.05</v>
      </c>
      <c r="M319" s="2">
        <f>IFERROR(__xludf.DUMMYFUNCTION("""COMPUTED_VALUE"""),45755.66666666667)</f>
        <v>45755.66667</v>
      </c>
      <c r="N319" s="1">
        <f>IFERROR(__xludf.DUMMYFUNCTION("""COMPUTED_VALUE"""),8.1498113E7)</f>
        <v>81498113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IFERROR(__xludf.DUMMYFUNCTION("""COMPUTED_VALUE"""),2630.89)</f>
        <v>2630.89</v>
      </c>
      <c r="D320" s="2">
        <f>IFERROR(__xludf.DUMMYFUNCTION("""COMPUTED_VALUE"""),45756.66666666667)</f>
        <v>45756.66667</v>
      </c>
      <c r="E320" s="1">
        <f>IFERROR(__xludf.DUMMYFUNCTION("""COMPUTED_VALUE"""),2853.92)</f>
        <v>2853.92</v>
      </c>
      <c r="G320" s="2">
        <f>IFERROR(__xludf.DUMMYFUNCTION("""COMPUTED_VALUE"""),45756.66666666667)</f>
        <v>45756.66667</v>
      </c>
      <c r="H320" s="1">
        <f>IFERROR(__xludf.DUMMYFUNCTION("""COMPUTED_VALUE"""),2600.42)</f>
        <v>2600.42</v>
      </c>
      <c r="J320" s="2">
        <f>IFERROR(__xludf.DUMMYFUNCTION("""COMPUTED_VALUE"""),45756.66666666667)</f>
        <v>45756.66667</v>
      </c>
      <c r="K320" s="1">
        <f>IFERROR(__xludf.DUMMYFUNCTION("""COMPUTED_VALUE"""),2840.45)</f>
        <v>2840.45</v>
      </c>
      <c r="M320" s="2">
        <f>IFERROR(__xludf.DUMMYFUNCTION("""COMPUTED_VALUE"""),45756.66666666667)</f>
        <v>45756.66667</v>
      </c>
      <c r="N320" s="1">
        <f>IFERROR(__xludf.DUMMYFUNCTION("""COMPUTED_VALUE"""),1.16471852E8)</f>
        <v>116471852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IFERROR(__xludf.DUMMYFUNCTION("""COMPUTED_VALUE"""),2815.92)</f>
        <v>2815.92</v>
      </c>
      <c r="D321" s="2">
        <f>IFERROR(__xludf.DUMMYFUNCTION("""COMPUTED_VALUE"""),45757.66666666667)</f>
        <v>45757.66667</v>
      </c>
      <c r="E321" s="1">
        <f>IFERROR(__xludf.DUMMYFUNCTION("""COMPUTED_VALUE"""),2815.92)</f>
        <v>2815.92</v>
      </c>
      <c r="G321" s="2">
        <f>IFERROR(__xludf.DUMMYFUNCTION("""COMPUTED_VALUE"""),45757.66666666667)</f>
        <v>45757.66667</v>
      </c>
      <c r="H321" s="1">
        <f>IFERROR(__xludf.DUMMYFUNCTION("""COMPUTED_VALUE"""),2666.92)</f>
        <v>2666.92</v>
      </c>
      <c r="J321" s="2">
        <f>IFERROR(__xludf.DUMMYFUNCTION("""COMPUTED_VALUE"""),45757.66666666667)</f>
        <v>45757.66667</v>
      </c>
      <c r="K321" s="1">
        <f>IFERROR(__xludf.DUMMYFUNCTION("""COMPUTED_VALUE"""),2731.72)</f>
        <v>2731.72</v>
      </c>
      <c r="M321" s="2">
        <f>IFERROR(__xludf.DUMMYFUNCTION("""COMPUTED_VALUE"""),45757.66666666667)</f>
        <v>45757.66667</v>
      </c>
      <c r="N321" s="1">
        <f>IFERROR(__xludf.DUMMYFUNCTION("""COMPUTED_VALUE"""),8.4230376E7)</f>
        <v>84230376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IFERROR(__xludf.DUMMYFUNCTION("""COMPUTED_VALUE"""),2744.95)</f>
        <v>2744.95</v>
      </c>
      <c r="D322" s="2">
        <f>IFERROR(__xludf.DUMMYFUNCTION("""COMPUTED_VALUE"""),45758.66666666667)</f>
        <v>45758.66667</v>
      </c>
      <c r="E322" s="1">
        <f>IFERROR(__xludf.DUMMYFUNCTION("""COMPUTED_VALUE"""),2779.14)</f>
        <v>2779.14</v>
      </c>
      <c r="G322" s="2">
        <f>IFERROR(__xludf.DUMMYFUNCTION("""COMPUTED_VALUE"""),45758.66666666667)</f>
        <v>45758.66667</v>
      </c>
      <c r="H322" s="1">
        <f>IFERROR(__xludf.DUMMYFUNCTION("""COMPUTED_VALUE"""),2704.26)</f>
        <v>2704.26</v>
      </c>
      <c r="J322" s="2">
        <f>IFERROR(__xludf.DUMMYFUNCTION("""COMPUTED_VALUE"""),45758.66666666667)</f>
        <v>45758.66667</v>
      </c>
      <c r="K322" s="1">
        <f>IFERROR(__xludf.DUMMYFUNCTION("""COMPUTED_VALUE"""),2761.41)</f>
        <v>2761.41</v>
      </c>
      <c r="M322" s="2">
        <f>IFERROR(__xludf.DUMMYFUNCTION("""COMPUTED_VALUE"""),45758.66666666667)</f>
        <v>45758.66667</v>
      </c>
      <c r="N322" s="1">
        <f>IFERROR(__xludf.DUMMYFUNCTION("""COMPUTED_VALUE"""),6.7539948E7)</f>
        <v>67539948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IFERROR(__xludf.DUMMYFUNCTION("""COMPUTED_VALUE"""),2771.5)</f>
        <v>2771.5</v>
      </c>
      <c r="D323" s="2">
        <f>IFERROR(__xludf.DUMMYFUNCTION("""COMPUTED_VALUE"""),45761.66666666667)</f>
        <v>45761.66667</v>
      </c>
      <c r="E323" s="1">
        <f>IFERROR(__xludf.DUMMYFUNCTION("""COMPUTED_VALUE"""),2794.68)</f>
        <v>2794.68</v>
      </c>
      <c r="G323" s="2">
        <f>IFERROR(__xludf.DUMMYFUNCTION("""COMPUTED_VALUE"""),45761.66666666667)</f>
        <v>45761.66667</v>
      </c>
      <c r="H323" s="1">
        <f>IFERROR(__xludf.DUMMYFUNCTION("""COMPUTED_VALUE"""),2759.69)</f>
        <v>2759.69</v>
      </c>
      <c r="J323" s="2">
        <f>IFERROR(__xludf.DUMMYFUNCTION("""COMPUTED_VALUE"""),45761.66666666667)</f>
        <v>45761.66667</v>
      </c>
      <c r="K323" s="1">
        <f>IFERROR(__xludf.DUMMYFUNCTION("""COMPUTED_VALUE"""),2784.09)</f>
        <v>2784.09</v>
      </c>
      <c r="M323" s="2">
        <f>IFERROR(__xludf.DUMMYFUNCTION("""COMPUTED_VALUE"""),45761.66666666667)</f>
        <v>45761.66667</v>
      </c>
      <c r="N323" s="1">
        <f>IFERROR(__xludf.DUMMYFUNCTION("""COMPUTED_VALUE"""),5.4924758E7)</f>
        <v>54924758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IFERROR(__xludf.DUMMYFUNCTION("""COMPUTED_VALUE"""),2789.73)</f>
        <v>2789.73</v>
      </c>
      <c r="D324" s="2">
        <f>IFERROR(__xludf.DUMMYFUNCTION("""COMPUTED_VALUE"""),45762.66666666667)</f>
        <v>45762.66667</v>
      </c>
      <c r="E324" s="1">
        <f>IFERROR(__xludf.DUMMYFUNCTION("""COMPUTED_VALUE"""),2791.14)</f>
        <v>2791.14</v>
      </c>
      <c r="G324" s="2">
        <f>IFERROR(__xludf.DUMMYFUNCTION("""COMPUTED_VALUE"""),45762.66666666667)</f>
        <v>45762.66667</v>
      </c>
      <c r="H324" s="1">
        <f>IFERROR(__xludf.DUMMYFUNCTION("""COMPUTED_VALUE"""),2744.74)</f>
        <v>2744.74</v>
      </c>
      <c r="J324" s="2">
        <f>IFERROR(__xludf.DUMMYFUNCTION("""COMPUTED_VALUE"""),45762.66666666667)</f>
        <v>45762.66667</v>
      </c>
      <c r="K324" s="1">
        <f>IFERROR(__xludf.DUMMYFUNCTION("""COMPUTED_VALUE"""),2756.67)</f>
        <v>2756.67</v>
      </c>
      <c r="M324" s="2">
        <f>IFERROR(__xludf.DUMMYFUNCTION("""COMPUTED_VALUE"""),45762.66666666667)</f>
        <v>45762.66667</v>
      </c>
      <c r="N324" s="1">
        <f>IFERROR(__xludf.DUMMYFUNCTION("""COMPUTED_VALUE"""),5.5731807E7)</f>
        <v>55731807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IFERROR(__xludf.DUMMYFUNCTION("""COMPUTED_VALUE"""),2776.05)</f>
        <v>2776.05</v>
      </c>
      <c r="D325" s="2">
        <f>IFERROR(__xludf.DUMMYFUNCTION("""COMPUTED_VALUE"""),45763.66666666667)</f>
        <v>45763.66667</v>
      </c>
      <c r="E325" s="1">
        <f>IFERROR(__xludf.DUMMYFUNCTION("""COMPUTED_VALUE"""),2820.54)</f>
        <v>2820.54</v>
      </c>
      <c r="G325" s="2">
        <f>IFERROR(__xludf.DUMMYFUNCTION("""COMPUTED_VALUE"""),45763.66666666667)</f>
        <v>45763.66667</v>
      </c>
      <c r="H325" s="1">
        <f>IFERROR(__xludf.DUMMYFUNCTION("""COMPUTED_VALUE"""),2746.82)</f>
        <v>2746.82</v>
      </c>
      <c r="J325" s="2">
        <f>IFERROR(__xludf.DUMMYFUNCTION("""COMPUTED_VALUE"""),45763.66666666667)</f>
        <v>45763.66667</v>
      </c>
      <c r="K325" s="1">
        <f>IFERROR(__xludf.DUMMYFUNCTION("""COMPUTED_VALUE"""),2764.21)</f>
        <v>2764.21</v>
      </c>
      <c r="M325" s="2">
        <f>IFERROR(__xludf.DUMMYFUNCTION("""COMPUTED_VALUE"""),45763.66666666667)</f>
        <v>45763.66667</v>
      </c>
      <c r="N325" s="1">
        <f>IFERROR(__xludf.DUMMYFUNCTION("""COMPUTED_VALUE"""),6.1563561E7)</f>
        <v>61563561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IFERROR(__xludf.DUMMYFUNCTION("""COMPUTED_VALUE"""),2761.46)</f>
        <v>2761.46</v>
      </c>
      <c r="D326" s="2">
        <f>IFERROR(__xludf.DUMMYFUNCTION("""COMPUTED_VALUE"""),45764.66666666667)</f>
        <v>45764.66667</v>
      </c>
      <c r="E326" s="1">
        <f>IFERROR(__xludf.DUMMYFUNCTION("""COMPUTED_VALUE"""),2798.61)</f>
        <v>2798.61</v>
      </c>
      <c r="G326" s="2">
        <f>IFERROR(__xludf.DUMMYFUNCTION("""COMPUTED_VALUE"""),45764.66666666667)</f>
        <v>45764.66667</v>
      </c>
      <c r="H326" s="1">
        <f>IFERROR(__xludf.DUMMYFUNCTION("""COMPUTED_VALUE"""),2755.44)</f>
        <v>2755.44</v>
      </c>
      <c r="J326" s="2">
        <f>IFERROR(__xludf.DUMMYFUNCTION("""COMPUTED_VALUE"""),45764.66666666667)</f>
        <v>45764.66667</v>
      </c>
      <c r="K326" s="1">
        <f>IFERROR(__xludf.DUMMYFUNCTION("""COMPUTED_VALUE"""),2775.29)</f>
        <v>2775.29</v>
      </c>
      <c r="M326" s="2">
        <f>IFERROR(__xludf.DUMMYFUNCTION("""COMPUTED_VALUE"""),45764.66666666667)</f>
        <v>45764.66667</v>
      </c>
      <c r="N326" s="1">
        <f>IFERROR(__xludf.DUMMYFUNCTION("""COMPUTED_VALUE"""),6.3689746E7)</f>
        <v>63689746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IFERROR(__xludf.DUMMYFUNCTION("""COMPUTED_VALUE"""),2769.77)</f>
        <v>2769.77</v>
      </c>
      <c r="D327" s="2">
        <f>IFERROR(__xludf.DUMMYFUNCTION("""COMPUTED_VALUE"""),45768.66666666667)</f>
        <v>45768.66667</v>
      </c>
      <c r="E327" s="1">
        <f>IFERROR(__xludf.DUMMYFUNCTION("""COMPUTED_VALUE"""),2769.77)</f>
        <v>2769.77</v>
      </c>
      <c r="G327" s="2">
        <f>IFERROR(__xludf.DUMMYFUNCTION("""COMPUTED_VALUE"""),45768.66666666667)</f>
        <v>45768.66667</v>
      </c>
      <c r="H327" s="1">
        <f>IFERROR(__xludf.DUMMYFUNCTION("""COMPUTED_VALUE"""),2702.76)</f>
        <v>2702.76</v>
      </c>
      <c r="J327" s="2">
        <f>IFERROR(__xludf.DUMMYFUNCTION("""COMPUTED_VALUE"""),45768.66666666667)</f>
        <v>45768.66667</v>
      </c>
      <c r="K327" s="1">
        <f>IFERROR(__xludf.DUMMYFUNCTION("""COMPUTED_VALUE"""),2726.28)</f>
        <v>2726.28</v>
      </c>
      <c r="M327" s="2">
        <f>IFERROR(__xludf.DUMMYFUNCTION("""COMPUTED_VALUE"""),45768.66666666667)</f>
        <v>45768.66667</v>
      </c>
      <c r="N327" s="1">
        <f>IFERROR(__xludf.DUMMYFUNCTION("""COMPUTED_VALUE"""),5.4225354E7)</f>
        <v>54225354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IFERROR(__xludf.DUMMYFUNCTION("""COMPUTED_VALUE"""),2735.29)</f>
        <v>2735.29</v>
      </c>
      <c r="D328" s="2">
        <f>IFERROR(__xludf.DUMMYFUNCTION("""COMPUTED_VALUE"""),45769.66666666667)</f>
        <v>45769.66667</v>
      </c>
      <c r="E328" s="1">
        <f>IFERROR(__xludf.DUMMYFUNCTION("""COMPUTED_VALUE"""),2784.11)</f>
        <v>2784.11</v>
      </c>
      <c r="G328" s="2">
        <f>IFERROR(__xludf.DUMMYFUNCTION("""COMPUTED_VALUE"""),45769.66666666667)</f>
        <v>45769.66667</v>
      </c>
      <c r="H328" s="1">
        <f>IFERROR(__xludf.DUMMYFUNCTION("""COMPUTED_VALUE"""),2735.29)</f>
        <v>2735.29</v>
      </c>
      <c r="J328" s="2">
        <f>IFERROR(__xludf.DUMMYFUNCTION("""COMPUTED_VALUE"""),45769.66666666667)</f>
        <v>45769.66667</v>
      </c>
      <c r="K328" s="1">
        <f>IFERROR(__xludf.DUMMYFUNCTION("""COMPUTED_VALUE"""),2776.77)</f>
        <v>2776.77</v>
      </c>
      <c r="M328" s="2">
        <f>IFERROR(__xludf.DUMMYFUNCTION("""COMPUTED_VALUE"""),45769.66666666667)</f>
        <v>45769.66667</v>
      </c>
      <c r="N328" s="1">
        <f>IFERROR(__xludf.DUMMYFUNCTION("""COMPUTED_VALUE"""),5.1415898E7)</f>
        <v>51415898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IFERROR(__xludf.DUMMYFUNCTION("""COMPUTED_VALUE"""),2812.66)</f>
        <v>2812.66</v>
      </c>
      <c r="D329" s="2">
        <f>IFERROR(__xludf.DUMMYFUNCTION("""COMPUTED_VALUE"""),45770.66666666667)</f>
        <v>45770.66667</v>
      </c>
      <c r="E329" s="1">
        <f>IFERROR(__xludf.DUMMYFUNCTION("""COMPUTED_VALUE"""),2883.63)</f>
        <v>2883.63</v>
      </c>
      <c r="G329" s="2">
        <f>IFERROR(__xludf.DUMMYFUNCTION("""COMPUTED_VALUE"""),45770.66666666667)</f>
        <v>45770.66667</v>
      </c>
      <c r="H329" s="1">
        <f>IFERROR(__xludf.DUMMYFUNCTION("""COMPUTED_VALUE"""),2801.57)</f>
        <v>2801.57</v>
      </c>
      <c r="J329" s="2">
        <f>IFERROR(__xludf.DUMMYFUNCTION("""COMPUTED_VALUE"""),45770.66666666667)</f>
        <v>45770.66667</v>
      </c>
      <c r="K329" s="1">
        <f>IFERROR(__xludf.DUMMYFUNCTION("""COMPUTED_VALUE"""),2811.4)</f>
        <v>2811.4</v>
      </c>
      <c r="M329" s="2">
        <f>IFERROR(__xludf.DUMMYFUNCTION("""COMPUTED_VALUE"""),45770.66666666667)</f>
        <v>45770.66667</v>
      </c>
      <c r="N329" s="1">
        <f>IFERROR(__xludf.DUMMYFUNCTION("""COMPUTED_VALUE"""),7.0070281E7)</f>
        <v>70070281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IFERROR(__xludf.DUMMYFUNCTION("""COMPUTED_VALUE"""),2827.03)</f>
        <v>2827.03</v>
      </c>
      <c r="D330" s="2">
        <f>IFERROR(__xludf.DUMMYFUNCTION("""COMPUTED_VALUE"""),45771.66666666667)</f>
        <v>45771.66667</v>
      </c>
      <c r="E330" s="1">
        <f>IFERROR(__xludf.DUMMYFUNCTION("""COMPUTED_VALUE"""),2883.2)</f>
        <v>2883.2</v>
      </c>
      <c r="G330" s="2">
        <f>IFERROR(__xludf.DUMMYFUNCTION("""COMPUTED_VALUE"""),45771.66666666667)</f>
        <v>45771.66667</v>
      </c>
      <c r="H330" s="1">
        <f>IFERROR(__xludf.DUMMYFUNCTION("""COMPUTED_VALUE"""),2827.03)</f>
        <v>2827.03</v>
      </c>
      <c r="J330" s="2">
        <f>IFERROR(__xludf.DUMMYFUNCTION("""COMPUTED_VALUE"""),45771.66666666667)</f>
        <v>45771.66667</v>
      </c>
      <c r="K330" s="1">
        <f>IFERROR(__xludf.DUMMYFUNCTION("""COMPUTED_VALUE"""),2875.4)</f>
        <v>2875.4</v>
      </c>
      <c r="M330" s="2">
        <f>IFERROR(__xludf.DUMMYFUNCTION("""COMPUTED_VALUE"""),45771.66666666667)</f>
        <v>45771.66667</v>
      </c>
      <c r="N330" s="1">
        <f>IFERROR(__xludf.DUMMYFUNCTION("""COMPUTED_VALUE"""),6.4331376E7)</f>
        <v>64331376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IFERROR(__xludf.DUMMYFUNCTION("""COMPUTED_VALUE"""),2880.71)</f>
        <v>2880.71</v>
      </c>
      <c r="D331" s="2">
        <f>IFERROR(__xludf.DUMMYFUNCTION("""COMPUTED_VALUE"""),45772.66666666667)</f>
        <v>45772.66667</v>
      </c>
      <c r="E331" s="1">
        <f>IFERROR(__xludf.DUMMYFUNCTION("""COMPUTED_VALUE"""),2890.3)</f>
        <v>2890.3</v>
      </c>
      <c r="G331" s="2">
        <f>IFERROR(__xludf.DUMMYFUNCTION("""COMPUTED_VALUE"""),45772.66666666667)</f>
        <v>45772.66667</v>
      </c>
      <c r="H331" s="1">
        <f>IFERROR(__xludf.DUMMYFUNCTION("""COMPUTED_VALUE"""),2855.32)</f>
        <v>2855.32</v>
      </c>
      <c r="J331" s="2">
        <f>IFERROR(__xludf.DUMMYFUNCTION("""COMPUTED_VALUE"""),45772.66666666667)</f>
        <v>45772.66667</v>
      </c>
      <c r="K331" s="1">
        <f>IFERROR(__xludf.DUMMYFUNCTION("""COMPUTED_VALUE"""),2887.8)</f>
        <v>2887.8</v>
      </c>
      <c r="M331" s="2">
        <f>IFERROR(__xludf.DUMMYFUNCTION("""COMPUTED_VALUE"""),45772.66666666667)</f>
        <v>45772.66667</v>
      </c>
      <c r="N331" s="1">
        <f>IFERROR(__xludf.DUMMYFUNCTION("""COMPUTED_VALUE"""),4.8465665E7)</f>
        <v>48465665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IFERROR(__xludf.DUMMYFUNCTION("""COMPUTED_VALUE"""),2896.18)</f>
        <v>2896.18</v>
      </c>
      <c r="D332" s="2">
        <f>IFERROR(__xludf.DUMMYFUNCTION("""COMPUTED_VALUE"""),45775.66666666667)</f>
        <v>45775.66667</v>
      </c>
      <c r="E332" s="1">
        <f>IFERROR(__xludf.DUMMYFUNCTION("""COMPUTED_VALUE"""),2905.31)</f>
        <v>2905.31</v>
      </c>
      <c r="G332" s="2">
        <f>IFERROR(__xludf.DUMMYFUNCTION("""COMPUTED_VALUE"""),45775.66666666667)</f>
        <v>45775.66667</v>
      </c>
      <c r="H332" s="1">
        <f>IFERROR(__xludf.DUMMYFUNCTION("""COMPUTED_VALUE"""),2868.5)</f>
        <v>2868.5</v>
      </c>
      <c r="J332" s="2">
        <f>IFERROR(__xludf.DUMMYFUNCTION("""COMPUTED_VALUE"""),45775.66666666667)</f>
        <v>45775.66667</v>
      </c>
      <c r="K332" s="1">
        <f>IFERROR(__xludf.DUMMYFUNCTION("""COMPUTED_VALUE"""),2888.88)</f>
        <v>2888.88</v>
      </c>
      <c r="M332" s="2">
        <f>IFERROR(__xludf.DUMMYFUNCTION("""COMPUTED_VALUE"""),45775.66666666667)</f>
        <v>45775.66667</v>
      </c>
      <c r="N332" s="1">
        <f>IFERROR(__xludf.DUMMYFUNCTION("""COMPUTED_VALUE"""),4.4834652E7)</f>
        <v>44834652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IFERROR(__xludf.DUMMYFUNCTION("""COMPUTED_VALUE"""),2889.61)</f>
        <v>2889.61</v>
      </c>
      <c r="D333" s="2">
        <f>IFERROR(__xludf.DUMMYFUNCTION("""COMPUTED_VALUE"""),45776.66666666667)</f>
        <v>45776.66667</v>
      </c>
      <c r="E333" s="1">
        <f>IFERROR(__xludf.DUMMYFUNCTION("""COMPUTED_VALUE"""),2916.75)</f>
        <v>2916.75</v>
      </c>
      <c r="G333" s="2">
        <f>IFERROR(__xludf.DUMMYFUNCTION("""COMPUTED_VALUE"""),45776.66666666667)</f>
        <v>45776.66667</v>
      </c>
      <c r="H333" s="1">
        <f>IFERROR(__xludf.DUMMYFUNCTION("""COMPUTED_VALUE"""),2876.94)</f>
        <v>2876.94</v>
      </c>
      <c r="J333" s="2">
        <f>IFERROR(__xludf.DUMMYFUNCTION("""COMPUTED_VALUE"""),45776.66666666667)</f>
        <v>45776.66667</v>
      </c>
      <c r="K333" s="1">
        <f>IFERROR(__xludf.DUMMYFUNCTION("""COMPUTED_VALUE"""),2905.85)</f>
        <v>2905.85</v>
      </c>
      <c r="M333" s="2">
        <f>IFERROR(__xludf.DUMMYFUNCTION("""COMPUTED_VALUE"""),45776.66666666667)</f>
        <v>45776.66667</v>
      </c>
      <c r="N333" s="1">
        <f>IFERROR(__xludf.DUMMYFUNCTION("""COMPUTED_VALUE"""),4.3005704E7)</f>
        <v>43005704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IFERROR(__xludf.DUMMYFUNCTION("""COMPUTED_VALUE"""),2903.84)</f>
        <v>2903.84</v>
      </c>
      <c r="D334" s="2">
        <f>IFERROR(__xludf.DUMMYFUNCTION("""COMPUTED_VALUE"""),45777.66666666667)</f>
        <v>45777.66667</v>
      </c>
      <c r="E334" s="1">
        <f>IFERROR(__xludf.DUMMYFUNCTION("""COMPUTED_VALUE"""),2916.29)</f>
        <v>2916.29</v>
      </c>
      <c r="G334" s="2">
        <f>IFERROR(__xludf.DUMMYFUNCTION("""COMPUTED_VALUE"""),45777.66666666667)</f>
        <v>45777.66667</v>
      </c>
      <c r="H334" s="1">
        <f>IFERROR(__xludf.DUMMYFUNCTION("""COMPUTED_VALUE"""),2870.96)</f>
        <v>2870.96</v>
      </c>
      <c r="J334" s="2">
        <f>IFERROR(__xludf.DUMMYFUNCTION("""COMPUTED_VALUE"""),45777.66666666667)</f>
        <v>45777.66667</v>
      </c>
      <c r="K334" s="1">
        <f>IFERROR(__xludf.DUMMYFUNCTION("""COMPUTED_VALUE"""),2911.56)</f>
        <v>2911.56</v>
      </c>
      <c r="M334" s="2">
        <f>IFERROR(__xludf.DUMMYFUNCTION("""COMPUTED_VALUE"""),45777.66666666667)</f>
        <v>45777.66667</v>
      </c>
      <c r="N334" s="1">
        <f>IFERROR(__xludf.DUMMYFUNCTION("""COMPUTED_VALUE"""),6.7908991E7)</f>
        <v>67908991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IFERROR(__xludf.DUMMYFUNCTION("""COMPUTED_VALUE"""),2897.52)</f>
        <v>2897.52</v>
      </c>
      <c r="D335" s="2">
        <f>IFERROR(__xludf.DUMMYFUNCTION("""COMPUTED_VALUE"""),45778.66666666667)</f>
        <v>45778.66667</v>
      </c>
      <c r="E335" s="1">
        <f>IFERROR(__xludf.DUMMYFUNCTION("""COMPUTED_VALUE"""),2906.44)</f>
        <v>2906.44</v>
      </c>
      <c r="G335" s="2">
        <f>IFERROR(__xludf.DUMMYFUNCTION("""COMPUTED_VALUE"""),45778.66666666667)</f>
        <v>45778.66667</v>
      </c>
      <c r="H335" s="1">
        <f>IFERROR(__xludf.DUMMYFUNCTION("""COMPUTED_VALUE"""),2863.76)</f>
        <v>2863.76</v>
      </c>
      <c r="J335" s="2">
        <f>IFERROR(__xludf.DUMMYFUNCTION("""COMPUTED_VALUE"""),45778.66666666667)</f>
        <v>45778.66667</v>
      </c>
      <c r="K335" s="1">
        <f>IFERROR(__xludf.DUMMYFUNCTION("""COMPUTED_VALUE"""),2882.93)</f>
        <v>2882.93</v>
      </c>
      <c r="M335" s="2">
        <f>IFERROR(__xludf.DUMMYFUNCTION("""COMPUTED_VALUE"""),45778.66666666667)</f>
        <v>45778.66667</v>
      </c>
      <c r="N335" s="1">
        <f>IFERROR(__xludf.DUMMYFUNCTION("""COMPUTED_VALUE"""),7.4326181E7)</f>
        <v>74326181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IFERROR(__xludf.DUMMYFUNCTION("""COMPUTED_VALUE"""),2898.39)</f>
        <v>2898.39</v>
      </c>
      <c r="D336" s="2">
        <f>IFERROR(__xludf.DUMMYFUNCTION("""COMPUTED_VALUE"""),45779.66666666667)</f>
        <v>45779.66667</v>
      </c>
      <c r="E336" s="1">
        <f>IFERROR(__xludf.DUMMYFUNCTION("""COMPUTED_VALUE"""),2954.14)</f>
        <v>2954.14</v>
      </c>
      <c r="G336" s="2">
        <f>IFERROR(__xludf.DUMMYFUNCTION("""COMPUTED_VALUE"""),45779.66666666667)</f>
        <v>45779.66667</v>
      </c>
      <c r="H336" s="1">
        <f>IFERROR(__xludf.DUMMYFUNCTION("""COMPUTED_VALUE"""),2898.39)</f>
        <v>2898.39</v>
      </c>
      <c r="J336" s="2">
        <f>IFERROR(__xludf.DUMMYFUNCTION("""COMPUTED_VALUE"""),45779.66666666667)</f>
        <v>45779.66667</v>
      </c>
      <c r="K336" s="1">
        <f>IFERROR(__xludf.DUMMYFUNCTION("""COMPUTED_VALUE"""),2934.04)</f>
        <v>2934.04</v>
      </c>
      <c r="M336" s="2">
        <f>IFERROR(__xludf.DUMMYFUNCTION("""COMPUTED_VALUE"""),45779.66666666667)</f>
        <v>45779.66667</v>
      </c>
      <c r="N336" s="1">
        <f>IFERROR(__xludf.DUMMYFUNCTION("""COMPUTED_VALUE"""),8.1605742E7)</f>
        <v>81605742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IFERROR(__xludf.DUMMYFUNCTION("""COMPUTED_VALUE"""),2930.32)</f>
        <v>2930.32</v>
      </c>
      <c r="D337" s="2">
        <f>IFERROR(__xludf.DUMMYFUNCTION("""COMPUTED_VALUE"""),45782.66666666667)</f>
        <v>45782.66667</v>
      </c>
      <c r="E337" s="1">
        <f>IFERROR(__xludf.DUMMYFUNCTION("""COMPUTED_VALUE"""),2933.11)</f>
        <v>2933.11</v>
      </c>
      <c r="G337" s="2">
        <f>IFERROR(__xludf.DUMMYFUNCTION("""COMPUTED_VALUE"""),45782.66666666667)</f>
        <v>45782.66667</v>
      </c>
      <c r="H337" s="1">
        <f>IFERROR(__xludf.DUMMYFUNCTION("""COMPUTED_VALUE"""),2897.97)</f>
        <v>2897.97</v>
      </c>
      <c r="J337" s="2">
        <f>IFERROR(__xludf.DUMMYFUNCTION("""COMPUTED_VALUE"""),45782.66666666667)</f>
        <v>45782.66667</v>
      </c>
      <c r="K337" s="1">
        <f>IFERROR(__xludf.DUMMYFUNCTION("""COMPUTED_VALUE"""),2918.58)</f>
        <v>2918.58</v>
      </c>
      <c r="M337" s="2">
        <f>IFERROR(__xludf.DUMMYFUNCTION("""COMPUTED_VALUE"""),45782.66666666667)</f>
        <v>45782.66667</v>
      </c>
      <c r="N337" s="1">
        <f>IFERROR(__xludf.DUMMYFUNCTION("""COMPUTED_VALUE"""),6.1152065E7)</f>
        <v>61152065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IFERROR(__xludf.DUMMYFUNCTION("""COMPUTED_VALUE"""),2904.45)</f>
        <v>2904.45</v>
      </c>
      <c r="D338" s="2">
        <f>IFERROR(__xludf.DUMMYFUNCTION("""COMPUTED_VALUE"""),45783.66666666667)</f>
        <v>45783.66667</v>
      </c>
      <c r="E338" s="1">
        <f>IFERROR(__xludf.DUMMYFUNCTION("""COMPUTED_VALUE"""),2921.25)</f>
        <v>2921.25</v>
      </c>
      <c r="G338" s="2">
        <f>IFERROR(__xludf.DUMMYFUNCTION("""COMPUTED_VALUE"""),45783.66666666667)</f>
        <v>45783.66667</v>
      </c>
      <c r="H338" s="1">
        <f>IFERROR(__xludf.DUMMYFUNCTION("""COMPUTED_VALUE"""),2883.35)</f>
        <v>2883.35</v>
      </c>
      <c r="J338" s="2">
        <f>IFERROR(__xludf.DUMMYFUNCTION("""COMPUTED_VALUE"""),45783.66666666667)</f>
        <v>45783.66667</v>
      </c>
      <c r="K338" s="1">
        <f>IFERROR(__xludf.DUMMYFUNCTION("""COMPUTED_VALUE"""),2908.88)</f>
        <v>2908.88</v>
      </c>
      <c r="M338" s="2">
        <f>IFERROR(__xludf.DUMMYFUNCTION("""COMPUTED_VALUE"""),45783.66666666667)</f>
        <v>45783.66667</v>
      </c>
      <c r="N338" s="1">
        <f>IFERROR(__xludf.DUMMYFUNCTION("""COMPUTED_VALUE"""),5.7470513E7)</f>
        <v>57470513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IFERROR(__xludf.DUMMYFUNCTION("""COMPUTED_VALUE"""),2913.28)</f>
        <v>2913.28</v>
      </c>
      <c r="D339" s="2">
        <f>IFERROR(__xludf.DUMMYFUNCTION("""COMPUTED_VALUE"""),45784.66666666667)</f>
        <v>45784.66667</v>
      </c>
      <c r="E339" s="1">
        <f>IFERROR(__xludf.DUMMYFUNCTION("""COMPUTED_VALUE"""),2950.21)</f>
        <v>2950.21</v>
      </c>
      <c r="G339" s="2">
        <f>IFERROR(__xludf.DUMMYFUNCTION("""COMPUTED_VALUE"""),45784.66666666667)</f>
        <v>45784.66667</v>
      </c>
      <c r="H339" s="1">
        <f>IFERROR(__xludf.DUMMYFUNCTION("""COMPUTED_VALUE"""),2905.37)</f>
        <v>2905.37</v>
      </c>
      <c r="J339" s="2">
        <f>IFERROR(__xludf.DUMMYFUNCTION("""COMPUTED_VALUE"""),45784.66666666667)</f>
        <v>45784.66667</v>
      </c>
      <c r="K339" s="1">
        <f>IFERROR(__xludf.DUMMYFUNCTION("""COMPUTED_VALUE"""),2941.13)</f>
        <v>2941.13</v>
      </c>
      <c r="M339" s="2">
        <f>IFERROR(__xludf.DUMMYFUNCTION("""COMPUTED_VALUE"""),45784.66666666667)</f>
        <v>45784.66667</v>
      </c>
      <c r="N339" s="1">
        <f>IFERROR(__xludf.DUMMYFUNCTION("""COMPUTED_VALUE"""),6.0729065E7)</f>
        <v>60729065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IFERROR(__xludf.DUMMYFUNCTION("""COMPUTED_VALUE"""),2941.88)</f>
        <v>2941.88</v>
      </c>
      <c r="D340" s="2">
        <f>IFERROR(__xludf.DUMMYFUNCTION("""COMPUTED_VALUE"""),45785.66666666667)</f>
        <v>45785.66667</v>
      </c>
      <c r="E340" s="1">
        <f>IFERROR(__xludf.DUMMYFUNCTION("""COMPUTED_VALUE"""),2980.46)</f>
        <v>2980.46</v>
      </c>
      <c r="G340" s="2">
        <f>IFERROR(__xludf.DUMMYFUNCTION("""COMPUTED_VALUE"""),45785.66666666667)</f>
        <v>45785.66667</v>
      </c>
      <c r="H340" s="1">
        <f>IFERROR(__xludf.DUMMYFUNCTION("""COMPUTED_VALUE"""),2941.07)</f>
        <v>2941.07</v>
      </c>
      <c r="J340" s="2">
        <f>IFERROR(__xludf.DUMMYFUNCTION("""COMPUTED_VALUE"""),45785.66666666667)</f>
        <v>45785.66667</v>
      </c>
      <c r="K340" s="1">
        <f>IFERROR(__xludf.DUMMYFUNCTION("""COMPUTED_VALUE"""),2942.87)</f>
        <v>2942.87</v>
      </c>
      <c r="M340" s="2">
        <f>IFERROR(__xludf.DUMMYFUNCTION("""COMPUTED_VALUE"""),45785.66666666667)</f>
        <v>45785.66667</v>
      </c>
      <c r="N340" s="1">
        <f>IFERROR(__xludf.DUMMYFUNCTION("""COMPUTED_VALUE"""),6.0071716E7)</f>
        <v>60071716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IFERROR(__xludf.DUMMYFUNCTION("""COMPUTED_VALUE"""),2947.57)</f>
        <v>2947.57</v>
      </c>
      <c r="D341" s="2">
        <f>IFERROR(__xludf.DUMMYFUNCTION("""COMPUTED_VALUE"""),45786.66666666667)</f>
        <v>45786.66667</v>
      </c>
      <c r="E341" s="1">
        <f>IFERROR(__xludf.DUMMYFUNCTION("""COMPUTED_VALUE"""),2960.56)</f>
        <v>2960.56</v>
      </c>
      <c r="G341" s="2">
        <f>IFERROR(__xludf.DUMMYFUNCTION("""COMPUTED_VALUE"""),45786.66666666667)</f>
        <v>45786.66667</v>
      </c>
      <c r="H341" s="1">
        <f>IFERROR(__xludf.DUMMYFUNCTION("""COMPUTED_VALUE"""),2937.44)</f>
        <v>2937.44</v>
      </c>
      <c r="J341" s="2">
        <f>IFERROR(__xludf.DUMMYFUNCTION("""COMPUTED_VALUE"""),45786.66666666667)</f>
        <v>45786.66667</v>
      </c>
      <c r="K341" s="1">
        <f>IFERROR(__xludf.DUMMYFUNCTION("""COMPUTED_VALUE"""),2938.23)</f>
        <v>2938.23</v>
      </c>
      <c r="M341" s="2">
        <f>IFERROR(__xludf.DUMMYFUNCTION("""COMPUTED_VALUE"""),45786.66666666667)</f>
        <v>45786.66667</v>
      </c>
      <c r="N341" s="1">
        <f>IFERROR(__xludf.DUMMYFUNCTION("""COMPUTED_VALUE"""),6.2386505E7)</f>
        <v>62386505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IFERROR(__xludf.DUMMYFUNCTION("""COMPUTED_VALUE"""),2968.67)</f>
        <v>2968.67</v>
      </c>
      <c r="D342" s="2">
        <f>IFERROR(__xludf.DUMMYFUNCTION("""COMPUTED_VALUE"""),45789.66666666667)</f>
        <v>45789.66667</v>
      </c>
      <c r="E342" s="1">
        <f>IFERROR(__xludf.DUMMYFUNCTION("""COMPUTED_VALUE"""),3001.09)</f>
        <v>3001.09</v>
      </c>
      <c r="G342" s="2">
        <f>IFERROR(__xludf.DUMMYFUNCTION("""COMPUTED_VALUE"""),45789.66666666667)</f>
        <v>45789.66667</v>
      </c>
      <c r="H342" s="1">
        <f>IFERROR(__xludf.DUMMYFUNCTION("""COMPUTED_VALUE"""),2968.67)</f>
        <v>2968.67</v>
      </c>
      <c r="J342" s="2">
        <f>IFERROR(__xludf.DUMMYFUNCTION("""COMPUTED_VALUE"""),45789.66666666667)</f>
        <v>45789.66667</v>
      </c>
      <c r="K342" s="1">
        <f>IFERROR(__xludf.DUMMYFUNCTION("""COMPUTED_VALUE"""),2995.36)</f>
        <v>2995.36</v>
      </c>
      <c r="M342" s="2">
        <f>IFERROR(__xludf.DUMMYFUNCTION("""COMPUTED_VALUE"""),45789.66666666667)</f>
        <v>45789.66667</v>
      </c>
      <c r="N342" s="1">
        <f>IFERROR(__xludf.DUMMYFUNCTION("""COMPUTED_VALUE"""),6.57378E7)</f>
        <v>65737800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IFERROR(__xludf.DUMMYFUNCTION("""COMPUTED_VALUE"""),2995.09)</f>
        <v>2995.09</v>
      </c>
      <c r="D343" s="2">
        <f>IFERROR(__xludf.DUMMYFUNCTION("""COMPUTED_VALUE"""),45790.66666666667)</f>
        <v>45790.66667</v>
      </c>
      <c r="E343" s="1">
        <f>IFERROR(__xludf.DUMMYFUNCTION("""COMPUTED_VALUE"""),2998.01)</f>
        <v>2998.01</v>
      </c>
      <c r="G343" s="2">
        <f>IFERROR(__xludf.DUMMYFUNCTION("""COMPUTED_VALUE"""),45790.66666666667)</f>
        <v>45790.66667</v>
      </c>
      <c r="H343" s="1">
        <f>IFERROR(__xludf.DUMMYFUNCTION("""COMPUTED_VALUE"""),2977.16)</f>
        <v>2977.16</v>
      </c>
      <c r="J343" s="2">
        <f>IFERROR(__xludf.DUMMYFUNCTION("""COMPUTED_VALUE"""),45790.66666666667)</f>
        <v>45790.66667</v>
      </c>
      <c r="K343" s="1">
        <f>IFERROR(__xludf.DUMMYFUNCTION("""COMPUTED_VALUE"""),2978.35)</f>
        <v>2978.35</v>
      </c>
      <c r="M343" s="2">
        <f>IFERROR(__xludf.DUMMYFUNCTION("""COMPUTED_VALUE"""),45790.66666666667)</f>
        <v>45790.66667</v>
      </c>
      <c r="N343" s="1">
        <f>IFERROR(__xludf.DUMMYFUNCTION("""COMPUTED_VALUE"""),6.1538917E7)</f>
        <v>61538917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IFERROR(__xludf.DUMMYFUNCTION("""COMPUTED_VALUE"""),2975.64)</f>
        <v>2975.64</v>
      </c>
      <c r="D344" s="2">
        <f>IFERROR(__xludf.DUMMYFUNCTION("""COMPUTED_VALUE"""),45791.66666666667)</f>
        <v>45791.66667</v>
      </c>
      <c r="E344" s="1">
        <f>IFERROR(__xludf.DUMMYFUNCTION("""COMPUTED_VALUE"""),2982.98)</f>
        <v>2982.98</v>
      </c>
      <c r="G344" s="2">
        <f>IFERROR(__xludf.DUMMYFUNCTION("""COMPUTED_VALUE"""),45791.66666666667)</f>
        <v>45791.66667</v>
      </c>
      <c r="H344" s="1">
        <f>IFERROR(__xludf.DUMMYFUNCTION("""COMPUTED_VALUE"""),2962.27)</f>
        <v>2962.27</v>
      </c>
      <c r="J344" s="2">
        <f>IFERROR(__xludf.DUMMYFUNCTION("""COMPUTED_VALUE"""),45791.66666666667)</f>
        <v>45791.66667</v>
      </c>
      <c r="K344" s="1">
        <f>IFERROR(__xludf.DUMMYFUNCTION("""COMPUTED_VALUE"""),2969.05)</f>
        <v>2969.05</v>
      </c>
      <c r="M344" s="2">
        <f>IFERROR(__xludf.DUMMYFUNCTION("""COMPUTED_VALUE"""),45791.66666666667)</f>
        <v>45791.66667</v>
      </c>
      <c r="N344" s="1">
        <f>IFERROR(__xludf.DUMMYFUNCTION("""COMPUTED_VALUE"""),5.8109779E7)</f>
        <v>58109779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IFERROR(__xludf.DUMMYFUNCTION("""COMPUTED_VALUE"""),2971.53)</f>
        <v>2971.53</v>
      </c>
      <c r="D345" s="2">
        <f>IFERROR(__xludf.DUMMYFUNCTION("""COMPUTED_VALUE"""),45792.66666666667)</f>
        <v>45792.66667</v>
      </c>
      <c r="E345" s="1">
        <f>IFERROR(__xludf.DUMMYFUNCTION("""COMPUTED_VALUE"""),3011.13)</f>
        <v>3011.13</v>
      </c>
      <c r="G345" s="2">
        <f>IFERROR(__xludf.DUMMYFUNCTION("""COMPUTED_VALUE"""),45792.66666666667)</f>
        <v>45792.66667</v>
      </c>
      <c r="H345" s="1">
        <f>IFERROR(__xludf.DUMMYFUNCTION("""COMPUTED_VALUE"""),2964.23)</f>
        <v>2964.23</v>
      </c>
      <c r="J345" s="2">
        <f>IFERROR(__xludf.DUMMYFUNCTION("""COMPUTED_VALUE"""),45792.66666666667)</f>
        <v>45792.66667</v>
      </c>
      <c r="K345" s="1">
        <f>IFERROR(__xludf.DUMMYFUNCTION("""COMPUTED_VALUE"""),3009.52)</f>
        <v>3009.52</v>
      </c>
      <c r="M345" s="2">
        <f>IFERROR(__xludf.DUMMYFUNCTION("""COMPUTED_VALUE"""),45792.66666666667)</f>
        <v>45792.66667</v>
      </c>
      <c r="N345" s="1">
        <f>IFERROR(__xludf.DUMMYFUNCTION("""COMPUTED_VALUE"""),5.7323978E7)</f>
        <v>57323978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IFERROR(__xludf.DUMMYFUNCTION("""COMPUTED_VALUE"""),3014.1)</f>
        <v>3014.1</v>
      </c>
      <c r="D346" s="2">
        <f>IFERROR(__xludf.DUMMYFUNCTION("""COMPUTED_VALUE"""),45793.66666666667)</f>
        <v>45793.66667</v>
      </c>
      <c r="E346" s="1">
        <f>IFERROR(__xludf.DUMMYFUNCTION("""COMPUTED_VALUE"""),3037.7)</f>
        <v>3037.7</v>
      </c>
      <c r="G346" s="2">
        <f>IFERROR(__xludf.DUMMYFUNCTION("""COMPUTED_VALUE"""),45793.66666666667)</f>
        <v>45793.66667</v>
      </c>
      <c r="H346" s="1">
        <f>IFERROR(__xludf.DUMMYFUNCTION("""COMPUTED_VALUE"""),3000.52)</f>
        <v>3000.52</v>
      </c>
      <c r="J346" s="2">
        <f>IFERROR(__xludf.DUMMYFUNCTION("""COMPUTED_VALUE"""),45793.66666666667)</f>
        <v>45793.66667</v>
      </c>
      <c r="K346" s="1">
        <f>IFERROR(__xludf.DUMMYFUNCTION("""COMPUTED_VALUE"""),3037.66)</f>
        <v>3037.66</v>
      </c>
      <c r="M346" s="2">
        <f>IFERROR(__xludf.DUMMYFUNCTION("""COMPUTED_VALUE"""),45793.66666666667)</f>
        <v>45793.66667</v>
      </c>
      <c r="N346" s="1">
        <f>IFERROR(__xludf.DUMMYFUNCTION("""COMPUTED_VALUE"""),5.5497777E7)</f>
        <v>55497777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IFERROR(__xludf.DUMMYFUNCTION("""COMPUTED_VALUE"""),3024.73)</f>
        <v>3024.73</v>
      </c>
      <c r="D347" s="2">
        <f>IFERROR(__xludf.DUMMYFUNCTION("""COMPUTED_VALUE"""),45796.66666666667)</f>
        <v>45796.66667</v>
      </c>
      <c r="E347" s="1">
        <f>IFERROR(__xludf.DUMMYFUNCTION("""COMPUTED_VALUE"""),3047.14)</f>
        <v>3047.14</v>
      </c>
      <c r="G347" s="2">
        <f>IFERROR(__xludf.DUMMYFUNCTION("""COMPUTED_VALUE"""),45796.66666666667)</f>
        <v>45796.66667</v>
      </c>
      <c r="H347" s="1">
        <f>IFERROR(__xludf.DUMMYFUNCTION("""COMPUTED_VALUE"""),3013.24)</f>
        <v>3013.24</v>
      </c>
      <c r="J347" s="2">
        <f>IFERROR(__xludf.DUMMYFUNCTION("""COMPUTED_VALUE"""),45796.66666666667)</f>
        <v>45796.66667</v>
      </c>
      <c r="K347" s="1">
        <f>IFERROR(__xludf.DUMMYFUNCTION("""COMPUTED_VALUE"""),3046.59)</f>
        <v>3046.59</v>
      </c>
      <c r="M347" s="2">
        <f>IFERROR(__xludf.DUMMYFUNCTION("""COMPUTED_VALUE"""),45796.66666666667)</f>
        <v>45796.66667</v>
      </c>
      <c r="N347" s="1">
        <f>IFERROR(__xludf.DUMMYFUNCTION("""COMPUTED_VALUE"""),5.0829026E7)</f>
        <v>50829026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IFERROR(__xludf.DUMMYFUNCTION("""COMPUTED_VALUE"""),3032.06)</f>
        <v>3032.06</v>
      </c>
      <c r="D348" s="2">
        <f>IFERROR(__xludf.DUMMYFUNCTION("""COMPUTED_VALUE"""),45797.66666666667)</f>
        <v>45797.66667</v>
      </c>
      <c r="E348" s="1">
        <f>IFERROR(__xludf.DUMMYFUNCTION("""COMPUTED_VALUE"""),3034.03)</f>
        <v>3034.03</v>
      </c>
      <c r="G348" s="2">
        <f>IFERROR(__xludf.DUMMYFUNCTION("""COMPUTED_VALUE"""),45797.66666666667)</f>
        <v>45797.66667</v>
      </c>
      <c r="H348" s="1">
        <f>IFERROR(__xludf.DUMMYFUNCTION("""COMPUTED_VALUE"""),3015.9)</f>
        <v>3015.9</v>
      </c>
      <c r="J348" s="2">
        <f>IFERROR(__xludf.DUMMYFUNCTION("""COMPUTED_VALUE"""),45797.66666666667)</f>
        <v>45797.66667</v>
      </c>
      <c r="K348" s="1">
        <f>IFERROR(__xludf.DUMMYFUNCTION("""COMPUTED_VALUE"""),3029.45)</f>
        <v>3029.45</v>
      </c>
      <c r="M348" s="2">
        <f>IFERROR(__xludf.DUMMYFUNCTION("""COMPUTED_VALUE"""),45797.66666666667)</f>
        <v>45797.66667</v>
      </c>
      <c r="N348" s="1">
        <f>IFERROR(__xludf.DUMMYFUNCTION("""COMPUTED_VALUE"""),5.3449779E7)</f>
        <v>53449779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IFERROR(__xludf.DUMMYFUNCTION("""COMPUTED_VALUE"""),3020.43)</f>
        <v>3020.43</v>
      </c>
      <c r="D349" s="2">
        <f>IFERROR(__xludf.DUMMYFUNCTION("""COMPUTED_VALUE"""),45798.66666666667)</f>
        <v>45798.66667</v>
      </c>
      <c r="E349" s="1">
        <f>IFERROR(__xludf.DUMMYFUNCTION("""COMPUTED_VALUE"""),3035.6)</f>
        <v>3035.6</v>
      </c>
      <c r="G349" s="2">
        <f>IFERROR(__xludf.DUMMYFUNCTION("""COMPUTED_VALUE"""),45798.66666666667)</f>
        <v>45798.66667</v>
      </c>
      <c r="H349" s="1">
        <f>IFERROR(__xludf.DUMMYFUNCTION("""COMPUTED_VALUE"""),2962.24)</f>
        <v>2962.24</v>
      </c>
      <c r="J349" s="2">
        <f>IFERROR(__xludf.DUMMYFUNCTION("""COMPUTED_VALUE"""),45798.66666666667)</f>
        <v>45798.66667</v>
      </c>
      <c r="K349" s="1">
        <f>IFERROR(__xludf.DUMMYFUNCTION("""COMPUTED_VALUE"""),2966.56)</f>
        <v>2966.56</v>
      </c>
      <c r="M349" s="2">
        <f>IFERROR(__xludf.DUMMYFUNCTION("""COMPUTED_VALUE"""),45798.66666666667)</f>
        <v>45798.66667</v>
      </c>
      <c r="N349" s="1">
        <f>IFERROR(__xludf.DUMMYFUNCTION("""COMPUTED_VALUE"""),6.0648102E7)</f>
        <v>60648102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IFERROR(__xludf.DUMMYFUNCTION("""COMPUTED_VALUE"""),2958.94)</f>
        <v>2958.94</v>
      </c>
      <c r="D350" s="2">
        <f>IFERROR(__xludf.DUMMYFUNCTION("""COMPUTED_VALUE"""),45799.66666666667)</f>
        <v>45799.66667</v>
      </c>
      <c r="E350" s="1">
        <f>IFERROR(__xludf.DUMMYFUNCTION("""COMPUTED_VALUE"""),2958.94)</f>
        <v>2958.94</v>
      </c>
      <c r="G350" s="2">
        <f>IFERROR(__xludf.DUMMYFUNCTION("""COMPUTED_VALUE"""),45799.66666666667)</f>
        <v>45799.66667</v>
      </c>
      <c r="H350" s="1">
        <f>IFERROR(__xludf.DUMMYFUNCTION("""COMPUTED_VALUE"""),2928.78)</f>
        <v>2928.78</v>
      </c>
      <c r="J350" s="2">
        <f>IFERROR(__xludf.DUMMYFUNCTION("""COMPUTED_VALUE"""),45799.66666666667)</f>
        <v>45799.66667</v>
      </c>
      <c r="K350" s="1">
        <f>IFERROR(__xludf.DUMMYFUNCTION("""COMPUTED_VALUE"""),2938.0)</f>
        <v>2938</v>
      </c>
      <c r="M350" s="2">
        <f>IFERROR(__xludf.DUMMYFUNCTION("""COMPUTED_VALUE"""),45799.66666666667)</f>
        <v>45799.66667</v>
      </c>
      <c r="N350" s="1">
        <f>IFERROR(__xludf.DUMMYFUNCTION("""COMPUTED_VALUE"""),5.465373E7)</f>
        <v>54653730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IFERROR(__xludf.DUMMYFUNCTION("""COMPUTED_VALUE"""),2920.16)</f>
        <v>2920.16</v>
      </c>
      <c r="D351" s="2">
        <f>IFERROR(__xludf.DUMMYFUNCTION("""COMPUTED_VALUE"""),45800.66666666667)</f>
        <v>45800.66667</v>
      </c>
      <c r="E351" s="1">
        <f>IFERROR(__xludf.DUMMYFUNCTION("""COMPUTED_VALUE"""),2937.59)</f>
        <v>2937.59</v>
      </c>
      <c r="G351" s="2">
        <f>IFERROR(__xludf.DUMMYFUNCTION("""COMPUTED_VALUE"""),45800.66666666667)</f>
        <v>45800.66667</v>
      </c>
      <c r="H351" s="1">
        <f>IFERROR(__xludf.DUMMYFUNCTION("""COMPUTED_VALUE"""),2912.26)</f>
        <v>2912.26</v>
      </c>
      <c r="J351" s="2">
        <f>IFERROR(__xludf.DUMMYFUNCTION("""COMPUTED_VALUE"""),45800.66666666667)</f>
        <v>45800.66667</v>
      </c>
      <c r="K351" s="1">
        <f>IFERROR(__xludf.DUMMYFUNCTION("""COMPUTED_VALUE"""),2929.63)</f>
        <v>2929.63</v>
      </c>
      <c r="M351" s="2">
        <f>IFERROR(__xludf.DUMMYFUNCTION("""COMPUTED_VALUE"""),45800.66666666667)</f>
        <v>45800.66667</v>
      </c>
      <c r="N351" s="1">
        <f>IFERROR(__xludf.DUMMYFUNCTION("""COMPUTED_VALUE"""),4.7775767E7)</f>
        <v>47775767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IFERROR(__xludf.DUMMYFUNCTION("""COMPUTED_VALUE"""),2939.09)</f>
        <v>2939.09</v>
      </c>
      <c r="D352" s="2">
        <f>IFERROR(__xludf.DUMMYFUNCTION("""COMPUTED_VALUE"""),45804.66666666667)</f>
        <v>45804.66667</v>
      </c>
      <c r="E352" s="1">
        <f>IFERROR(__xludf.DUMMYFUNCTION("""COMPUTED_VALUE"""),2993.48)</f>
        <v>2993.48</v>
      </c>
      <c r="G352" s="2">
        <f>IFERROR(__xludf.DUMMYFUNCTION("""COMPUTED_VALUE"""),45804.66666666667)</f>
        <v>45804.66667</v>
      </c>
      <c r="H352" s="1">
        <f>IFERROR(__xludf.DUMMYFUNCTION("""COMPUTED_VALUE"""),2939.09)</f>
        <v>2939.09</v>
      </c>
      <c r="J352" s="2">
        <f>IFERROR(__xludf.DUMMYFUNCTION("""COMPUTED_VALUE"""),45804.66666666667)</f>
        <v>45804.66667</v>
      </c>
      <c r="K352" s="1">
        <f>IFERROR(__xludf.DUMMYFUNCTION("""COMPUTED_VALUE"""),2981.08)</f>
        <v>2981.08</v>
      </c>
      <c r="M352" s="2">
        <f>IFERROR(__xludf.DUMMYFUNCTION("""COMPUTED_VALUE"""),45804.66666666667)</f>
        <v>45804.66667</v>
      </c>
      <c r="N352" s="1">
        <f>IFERROR(__xludf.DUMMYFUNCTION("""COMPUTED_VALUE"""),6.6168671E7)</f>
        <v>66168671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IFERROR(__xludf.DUMMYFUNCTION("""COMPUTED_VALUE"""),2971.14)</f>
        <v>2971.14</v>
      </c>
      <c r="D353" s="2">
        <f>IFERROR(__xludf.DUMMYFUNCTION("""COMPUTED_VALUE"""),45805.66666666667)</f>
        <v>45805.66667</v>
      </c>
      <c r="E353" s="1">
        <f>IFERROR(__xludf.DUMMYFUNCTION("""COMPUTED_VALUE"""),2994.54)</f>
        <v>2994.54</v>
      </c>
      <c r="G353" s="2">
        <f>IFERROR(__xludf.DUMMYFUNCTION("""COMPUTED_VALUE"""),45805.66666666667)</f>
        <v>45805.66667</v>
      </c>
      <c r="H353" s="1">
        <f>IFERROR(__xludf.DUMMYFUNCTION("""COMPUTED_VALUE"""),2964.43)</f>
        <v>2964.43</v>
      </c>
      <c r="J353" s="2">
        <f>IFERROR(__xludf.DUMMYFUNCTION("""COMPUTED_VALUE"""),45805.66666666667)</f>
        <v>45805.66667</v>
      </c>
      <c r="K353" s="1">
        <f>IFERROR(__xludf.DUMMYFUNCTION("""COMPUTED_VALUE"""),2967.66)</f>
        <v>2967.66</v>
      </c>
      <c r="M353" s="2">
        <f>IFERROR(__xludf.DUMMYFUNCTION("""COMPUTED_VALUE"""),45805.66666666667)</f>
        <v>45805.66667</v>
      </c>
      <c r="N353" s="1">
        <f>IFERROR(__xludf.DUMMYFUNCTION("""COMPUTED_VALUE"""),5.1401164E7)</f>
        <v>51401164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IFERROR(__xludf.DUMMYFUNCTION("""COMPUTED_VALUE"""),2970.73)</f>
        <v>2970.73</v>
      </c>
      <c r="D354" s="2">
        <f>IFERROR(__xludf.DUMMYFUNCTION("""COMPUTED_VALUE"""),45806.66666666667)</f>
        <v>45806.66667</v>
      </c>
      <c r="E354" s="1">
        <f>IFERROR(__xludf.DUMMYFUNCTION("""COMPUTED_VALUE"""),2989.75)</f>
        <v>2989.75</v>
      </c>
      <c r="G354" s="2">
        <f>IFERROR(__xludf.DUMMYFUNCTION("""COMPUTED_VALUE"""),45806.66666666667)</f>
        <v>45806.66667</v>
      </c>
      <c r="H354" s="1">
        <f>IFERROR(__xludf.DUMMYFUNCTION("""COMPUTED_VALUE"""),2954.88)</f>
        <v>2954.88</v>
      </c>
      <c r="J354" s="2">
        <f>IFERROR(__xludf.DUMMYFUNCTION("""COMPUTED_VALUE"""),45806.66666666667)</f>
        <v>45806.66667</v>
      </c>
      <c r="K354" s="1">
        <f>IFERROR(__xludf.DUMMYFUNCTION("""COMPUTED_VALUE"""),2981.14)</f>
        <v>2981.14</v>
      </c>
      <c r="M354" s="2">
        <f>IFERROR(__xludf.DUMMYFUNCTION("""COMPUTED_VALUE"""),45806.66666666667)</f>
        <v>45806.66667</v>
      </c>
      <c r="N354" s="1">
        <f>IFERROR(__xludf.DUMMYFUNCTION("""COMPUTED_VALUE"""),4.7441963E7)</f>
        <v>47441963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IFERROR(__xludf.DUMMYFUNCTION("""COMPUTED_VALUE"""),2978.72)</f>
        <v>2978.72</v>
      </c>
      <c r="D355" s="2">
        <f>IFERROR(__xludf.DUMMYFUNCTION("""COMPUTED_VALUE"""),45807.66666666667)</f>
        <v>45807.66667</v>
      </c>
      <c r="E355" s="1">
        <f>IFERROR(__xludf.DUMMYFUNCTION("""COMPUTED_VALUE"""),2994.27)</f>
        <v>2994.27</v>
      </c>
      <c r="G355" s="2">
        <f>IFERROR(__xludf.DUMMYFUNCTION("""COMPUTED_VALUE"""),45807.66666666667)</f>
        <v>45807.66667</v>
      </c>
      <c r="H355" s="1">
        <f>IFERROR(__xludf.DUMMYFUNCTION("""COMPUTED_VALUE"""),2953.86)</f>
        <v>2953.86</v>
      </c>
      <c r="J355" s="2">
        <f>IFERROR(__xludf.DUMMYFUNCTION("""COMPUTED_VALUE"""),45807.66666666667)</f>
        <v>45807.66667</v>
      </c>
      <c r="K355" s="1">
        <f>IFERROR(__xludf.DUMMYFUNCTION("""COMPUTED_VALUE"""),2985.01)</f>
        <v>2985.01</v>
      </c>
      <c r="M355" s="2">
        <f>IFERROR(__xludf.DUMMYFUNCTION("""COMPUTED_VALUE"""),45807.66666666667)</f>
        <v>45807.66667</v>
      </c>
      <c r="N355" s="1">
        <f>IFERROR(__xludf.DUMMYFUNCTION("""COMPUTED_VALUE"""),8.5755811E7)</f>
        <v>85755811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IFERROR(__xludf.DUMMYFUNCTION("""COMPUTED_VALUE"""),2974.42)</f>
        <v>2974.42</v>
      </c>
      <c r="D356" s="2">
        <f>IFERROR(__xludf.DUMMYFUNCTION("""COMPUTED_VALUE"""),45810.66666666667)</f>
        <v>45810.66667</v>
      </c>
      <c r="E356" s="1">
        <f>IFERROR(__xludf.DUMMYFUNCTION("""COMPUTED_VALUE"""),2977.14)</f>
        <v>2977.14</v>
      </c>
      <c r="G356" s="2">
        <f>IFERROR(__xludf.DUMMYFUNCTION("""COMPUTED_VALUE"""),45810.66666666667)</f>
        <v>45810.66667</v>
      </c>
      <c r="H356" s="1">
        <f>IFERROR(__xludf.DUMMYFUNCTION("""COMPUTED_VALUE"""),2934.96)</f>
        <v>2934.96</v>
      </c>
      <c r="J356" s="2">
        <f>IFERROR(__xludf.DUMMYFUNCTION("""COMPUTED_VALUE"""),45810.66666666667)</f>
        <v>45810.66667</v>
      </c>
      <c r="K356" s="1">
        <f>IFERROR(__xludf.DUMMYFUNCTION("""COMPUTED_VALUE"""),2975.43)</f>
        <v>2975.43</v>
      </c>
      <c r="M356" s="2">
        <f>IFERROR(__xludf.DUMMYFUNCTION("""COMPUTED_VALUE"""),45810.66666666667)</f>
        <v>45810.66667</v>
      </c>
      <c r="N356" s="1">
        <f>IFERROR(__xludf.DUMMYFUNCTION("""COMPUTED_VALUE"""),4.5671771E7)</f>
        <v>45671771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IFERROR(__xludf.DUMMYFUNCTION("""COMPUTED_VALUE"""),2965.62)</f>
        <v>2965.62</v>
      </c>
      <c r="D357" s="2">
        <f>IFERROR(__xludf.DUMMYFUNCTION("""COMPUTED_VALUE"""),45811.66666666667)</f>
        <v>45811.66667</v>
      </c>
      <c r="E357" s="1">
        <f>IFERROR(__xludf.DUMMYFUNCTION("""COMPUTED_VALUE"""),2988.26)</f>
        <v>2988.26</v>
      </c>
      <c r="G357" s="2">
        <f>IFERROR(__xludf.DUMMYFUNCTION("""COMPUTED_VALUE"""),45811.66666666667)</f>
        <v>45811.66667</v>
      </c>
      <c r="H357" s="1">
        <f>IFERROR(__xludf.DUMMYFUNCTION("""COMPUTED_VALUE"""),2952.83)</f>
        <v>2952.83</v>
      </c>
      <c r="J357" s="2">
        <f>IFERROR(__xludf.DUMMYFUNCTION("""COMPUTED_VALUE"""),45811.66666666667)</f>
        <v>45811.66667</v>
      </c>
      <c r="K357" s="1">
        <f>IFERROR(__xludf.DUMMYFUNCTION("""COMPUTED_VALUE"""),2985.24)</f>
        <v>2985.24</v>
      </c>
      <c r="M357" s="2">
        <f>IFERROR(__xludf.DUMMYFUNCTION("""COMPUTED_VALUE"""),45811.66666666667)</f>
        <v>45811.66667</v>
      </c>
      <c r="N357" s="1">
        <f>IFERROR(__xludf.DUMMYFUNCTION("""COMPUTED_VALUE"""),5.3461757E7)</f>
        <v>53461757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IFERROR(__xludf.DUMMYFUNCTION("""COMPUTED_VALUE"""),2986.36)</f>
        <v>2986.36</v>
      </c>
      <c r="D358" s="2">
        <f>IFERROR(__xludf.DUMMYFUNCTION("""COMPUTED_VALUE"""),45812.66666666667)</f>
        <v>45812.66667</v>
      </c>
      <c r="E358" s="1">
        <f>IFERROR(__xludf.DUMMYFUNCTION("""COMPUTED_VALUE"""),2999.52)</f>
        <v>2999.52</v>
      </c>
      <c r="G358" s="2">
        <f>IFERROR(__xludf.DUMMYFUNCTION("""COMPUTED_VALUE"""),45812.66666666667)</f>
        <v>45812.66667</v>
      </c>
      <c r="H358" s="1">
        <f>IFERROR(__xludf.DUMMYFUNCTION("""COMPUTED_VALUE"""),2984.74)</f>
        <v>2984.74</v>
      </c>
      <c r="J358" s="2">
        <f>IFERROR(__xludf.DUMMYFUNCTION("""COMPUTED_VALUE"""),45812.66666666667)</f>
        <v>45812.66667</v>
      </c>
      <c r="K358" s="1">
        <f>IFERROR(__xludf.DUMMYFUNCTION("""COMPUTED_VALUE"""),2984.74)</f>
        <v>2984.74</v>
      </c>
      <c r="M358" s="2">
        <f>IFERROR(__xludf.DUMMYFUNCTION("""COMPUTED_VALUE"""),45812.66666666667)</f>
        <v>45812.66667</v>
      </c>
      <c r="N358" s="1">
        <f>IFERROR(__xludf.DUMMYFUNCTION("""COMPUTED_VALUE"""),4.2844965E7)</f>
        <v>42844965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IFERROR(__xludf.DUMMYFUNCTION("""COMPUTED_VALUE"""),2988.12)</f>
        <v>2988.12</v>
      </c>
      <c r="D359" s="2">
        <f>IFERROR(__xludf.DUMMYFUNCTION("""COMPUTED_VALUE"""),45813.66666666667)</f>
        <v>45813.66667</v>
      </c>
      <c r="E359" s="1">
        <f>IFERROR(__xludf.DUMMYFUNCTION("""COMPUTED_VALUE"""),3009.37)</f>
        <v>3009.37</v>
      </c>
      <c r="G359" s="2">
        <f>IFERROR(__xludf.DUMMYFUNCTION("""COMPUTED_VALUE"""),45813.66666666667)</f>
        <v>45813.66667</v>
      </c>
      <c r="H359" s="1">
        <f>IFERROR(__xludf.DUMMYFUNCTION("""COMPUTED_VALUE"""),2980.26)</f>
        <v>2980.26</v>
      </c>
      <c r="J359" s="2">
        <f>IFERROR(__xludf.DUMMYFUNCTION("""COMPUTED_VALUE"""),45813.66666666667)</f>
        <v>45813.66667</v>
      </c>
      <c r="K359" s="1">
        <f>IFERROR(__xludf.DUMMYFUNCTION("""COMPUTED_VALUE"""),2996.49)</f>
        <v>2996.49</v>
      </c>
      <c r="M359" s="2">
        <f>IFERROR(__xludf.DUMMYFUNCTION("""COMPUTED_VALUE"""),45813.66666666667)</f>
        <v>45813.66667</v>
      </c>
      <c r="N359" s="1">
        <f>IFERROR(__xludf.DUMMYFUNCTION("""COMPUTED_VALUE"""),4.8986004E7)</f>
        <v>48986004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IFERROR(__xludf.DUMMYFUNCTION("""COMPUTED_VALUE"""),3008.16)</f>
        <v>3008.16</v>
      </c>
      <c r="D360" s="2">
        <f>IFERROR(__xludf.DUMMYFUNCTION("""COMPUTED_VALUE"""),45814.66666666667)</f>
        <v>45814.66667</v>
      </c>
      <c r="E360" s="1">
        <f>IFERROR(__xludf.DUMMYFUNCTION("""COMPUTED_VALUE"""),3020.13)</f>
        <v>3020.13</v>
      </c>
      <c r="G360" s="2">
        <f>IFERROR(__xludf.DUMMYFUNCTION("""COMPUTED_VALUE"""),45814.66666666667)</f>
        <v>45814.66667</v>
      </c>
      <c r="H360" s="1">
        <f>IFERROR(__xludf.DUMMYFUNCTION("""COMPUTED_VALUE"""),2983.73)</f>
        <v>2983.73</v>
      </c>
      <c r="J360" s="2">
        <f>IFERROR(__xludf.DUMMYFUNCTION("""COMPUTED_VALUE"""),45814.66666666667)</f>
        <v>45814.66667</v>
      </c>
      <c r="K360" s="1">
        <f>IFERROR(__xludf.DUMMYFUNCTION("""COMPUTED_VALUE"""),2998.44)</f>
        <v>2998.44</v>
      </c>
      <c r="M360" s="2">
        <f>IFERROR(__xludf.DUMMYFUNCTION("""COMPUTED_VALUE"""),45814.66666666667)</f>
        <v>45814.66667</v>
      </c>
      <c r="N360" s="1">
        <f>IFERROR(__xludf.DUMMYFUNCTION("""COMPUTED_VALUE"""),4.2083663E7)</f>
        <v>42083663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IFERROR(__xludf.DUMMYFUNCTION("""COMPUTED_VALUE"""),2970.59)</f>
        <v>2970.59</v>
      </c>
      <c r="D361" s="2">
        <f>IFERROR(__xludf.DUMMYFUNCTION("""COMPUTED_VALUE"""),45817.66666666667)</f>
        <v>45817.66667</v>
      </c>
      <c r="E361" s="1">
        <f>IFERROR(__xludf.DUMMYFUNCTION("""COMPUTED_VALUE"""),2971.61)</f>
        <v>2971.61</v>
      </c>
      <c r="G361" s="2">
        <f>IFERROR(__xludf.DUMMYFUNCTION("""COMPUTED_VALUE"""),45817.66666666667)</f>
        <v>45817.66667</v>
      </c>
      <c r="H361" s="1">
        <f>IFERROR(__xludf.DUMMYFUNCTION("""COMPUTED_VALUE"""),2913.86)</f>
        <v>2913.86</v>
      </c>
      <c r="J361" s="2">
        <f>IFERROR(__xludf.DUMMYFUNCTION("""COMPUTED_VALUE"""),45817.66666666667)</f>
        <v>45817.66667</v>
      </c>
      <c r="K361" s="1">
        <f>IFERROR(__xludf.DUMMYFUNCTION("""COMPUTED_VALUE"""),2955.76)</f>
        <v>2955.76</v>
      </c>
      <c r="M361" s="2">
        <f>IFERROR(__xludf.DUMMYFUNCTION("""COMPUTED_VALUE"""),45817.66666666667)</f>
        <v>45817.66667</v>
      </c>
      <c r="N361" s="1">
        <f>IFERROR(__xludf.DUMMYFUNCTION("""COMPUTED_VALUE"""),5.3036685E7)</f>
        <v>53036685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IFERROR(__xludf.DUMMYFUNCTION("""COMPUTED_VALUE"""),2961.11)</f>
        <v>2961.11</v>
      </c>
      <c r="D362" s="2">
        <f>IFERROR(__xludf.DUMMYFUNCTION("""COMPUTED_VALUE"""),45818.66666666667)</f>
        <v>45818.66667</v>
      </c>
      <c r="E362" s="1">
        <f>IFERROR(__xludf.DUMMYFUNCTION("""COMPUTED_VALUE"""),2974.07)</f>
        <v>2974.07</v>
      </c>
      <c r="G362" s="2">
        <f>IFERROR(__xludf.DUMMYFUNCTION("""COMPUTED_VALUE"""),45818.66666666667)</f>
        <v>45818.66667</v>
      </c>
      <c r="H362" s="1">
        <f>IFERROR(__xludf.DUMMYFUNCTION("""COMPUTED_VALUE"""),2953.54)</f>
        <v>2953.54</v>
      </c>
      <c r="J362" s="2">
        <f>IFERROR(__xludf.DUMMYFUNCTION("""COMPUTED_VALUE"""),45818.66666666667)</f>
        <v>45818.66667</v>
      </c>
      <c r="K362" s="1">
        <f>IFERROR(__xludf.DUMMYFUNCTION("""COMPUTED_VALUE"""),2969.1)</f>
        <v>2969.1</v>
      </c>
      <c r="M362" s="2">
        <f>IFERROR(__xludf.DUMMYFUNCTION("""COMPUTED_VALUE"""),45818.66666666667)</f>
        <v>45818.66667</v>
      </c>
      <c r="N362" s="1">
        <f>IFERROR(__xludf.DUMMYFUNCTION("""COMPUTED_VALUE"""),4.9152797E7)</f>
        <v>49152797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IFERROR(__xludf.DUMMYFUNCTION("""COMPUTED_VALUE"""),2969.41)</f>
        <v>2969.41</v>
      </c>
      <c r="D363" s="2">
        <f>IFERROR(__xludf.DUMMYFUNCTION("""COMPUTED_VALUE"""),45819.66666666667)</f>
        <v>45819.66667</v>
      </c>
      <c r="E363" s="1">
        <f>IFERROR(__xludf.DUMMYFUNCTION("""COMPUTED_VALUE"""),2969.41)</f>
        <v>2969.41</v>
      </c>
      <c r="G363" s="2">
        <f>IFERROR(__xludf.DUMMYFUNCTION("""COMPUTED_VALUE"""),45819.66666666667)</f>
        <v>45819.66667</v>
      </c>
      <c r="H363" s="1">
        <f>IFERROR(__xludf.DUMMYFUNCTION("""COMPUTED_VALUE"""),2949.47)</f>
        <v>2949.47</v>
      </c>
      <c r="J363" s="2">
        <f>IFERROR(__xludf.DUMMYFUNCTION("""COMPUTED_VALUE"""),45819.66666666667)</f>
        <v>45819.66667</v>
      </c>
      <c r="K363" s="1">
        <f>IFERROR(__xludf.DUMMYFUNCTION("""COMPUTED_VALUE"""),2957.85)</f>
        <v>2957.85</v>
      </c>
      <c r="M363" s="2">
        <f>IFERROR(__xludf.DUMMYFUNCTION("""COMPUTED_VALUE"""),45819.66666666667)</f>
        <v>45819.66667</v>
      </c>
      <c r="N363" s="1">
        <f>IFERROR(__xludf.DUMMYFUNCTION("""COMPUTED_VALUE"""),4.699194E7)</f>
        <v>46991940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IFERROR(__xludf.DUMMYFUNCTION("""COMPUTED_VALUE"""),2953.67)</f>
        <v>2953.67</v>
      </c>
      <c r="D364" s="2">
        <f>IFERROR(__xludf.DUMMYFUNCTION("""COMPUTED_VALUE"""),45820.66666666667)</f>
        <v>45820.66667</v>
      </c>
      <c r="E364" s="1">
        <f>IFERROR(__xludf.DUMMYFUNCTION("""COMPUTED_VALUE"""),2960.64)</f>
        <v>2960.64</v>
      </c>
      <c r="G364" s="2">
        <f>IFERROR(__xludf.DUMMYFUNCTION("""COMPUTED_VALUE"""),45820.66666666667)</f>
        <v>45820.66667</v>
      </c>
      <c r="H364" s="1">
        <f>IFERROR(__xludf.DUMMYFUNCTION("""COMPUTED_VALUE"""),2943.16)</f>
        <v>2943.16</v>
      </c>
      <c r="J364" s="2">
        <f>IFERROR(__xludf.DUMMYFUNCTION("""COMPUTED_VALUE"""),45820.66666666667)</f>
        <v>45820.66667</v>
      </c>
      <c r="K364" s="1">
        <f>IFERROR(__xludf.DUMMYFUNCTION("""COMPUTED_VALUE"""),2954.35)</f>
        <v>2954.35</v>
      </c>
      <c r="M364" s="2">
        <f>IFERROR(__xludf.DUMMYFUNCTION("""COMPUTED_VALUE"""),45820.66666666667)</f>
        <v>45820.66667</v>
      </c>
      <c r="N364" s="1">
        <f>IFERROR(__xludf.DUMMYFUNCTION("""COMPUTED_VALUE"""),4.4308198E7)</f>
        <v>44308198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IFERROR(__xludf.DUMMYFUNCTION("""COMPUTED_VALUE"""),2934.09)</f>
        <v>2934.09</v>
      </c>
      <c r="D365" s="2">
        <f>IFERROR(__xludf.DUMMYFUNCTION("""COMPUTED_VALUE"""),45821.66666666667)</f>
        <v>45821.66667</v>
      </c>
      <c r="E365" s="1">
        <f>IFERROR(__xludf.DUMMYFUNCTION("""COMPUTED_VALUE"""),2971.42)</f>
        <v>2971.42</v>
      </c>
      <c r="G365" s="2">
        <f>IFERROR(__xludf.DUMMYFUNCTION("""COMPUTED_VALUE"""),45821.66666666667)</f>
        <v>45821.66667</v>
      </c>
      <c r="H365" s="1">
        <f>IFERROR(__xludf.DUMMYFUNCTION("""COMPUTED_VALUE"""),2926.06)</f>
        <v>2926.06</v>
      </c>
      <c r="J365" s="2">
        <f>IFERROR(__xludf.DUMMYFUNCTION("""COMPUTED_VALUE"""),45821.66666666667)</f>
        <v>45821.66667</v>
      </c>
      <c r="K365" s="1">
        <f>IFERROR(__xludf.DUMMYFUNCTION("""COMPUTED_VALUE"""),2938.04)</f>
        <v>2938.04</v>
      </c>
      <c r="M365" s="2">
        <f>IFERROR(__xludf.DUMMYFUNCTION("""COMPUTED_VALUE"""),45821.66666666667)</f>
        <v>45821.66667</v>
      </c>
      <c r="N365" s="1">
        <f>IFERROR(__xludf.DUMMYFUNCTION("""COMPUTED_VALUE"""),4.6081063E7)</f>
        <v>46081063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IFERROR(__xludf.DUMMYFUNCTION("""COMPUTED_VALUE"""),2948.63)</f>
        <v>2948.63</v>
      </c>
      <c r="D366" s="2">
        <f>IFERROR(__xludf.DUMMYFUNCTION("""COMPUTED_VALUE"""),45824.66666666667)</f>
        <v>45824.66667</v>
      </c>
      <c r="E366" s="1">
        <f>IFERROR(__xludf.DUMMYFUNCTION("""COMPUTED_VALUE"""),2979.44)</f>
        <v>2979.44</v>
      </c>
      <c r="G366" s="2">
        <f>IFERROR(__xludf.DUMMYFUNCTION("""COMPUTED_VALUE"""),45824.66666666667)</f>
        <v>45824.66667</v>
      </c>
      <c r="H366" s="1">
        <f>IFERROR(__xludf.DUMMYFUNCTION("""COMPUTED_VALUE"""),2940.25)</f>
        <v>2940.25</v>
      </c>
      <c r="J366" s="2">
        <f>IFERROR(__xludf.DUMMYFUNCTION("""COMPUTED_VALUE"""),45824.66666666667)</f>
        <v>45824.66667</v>
      </c>
      <c r="K366" s="1">
        <f>IFERROR(__xludf.DUMMYFUNCTION("""COMPUTED_VALUE"""),2950.94)</f>
        <v>2950.94</v>
      </c>
      <c r="M366" s="2">
        <f>IFERROR(__xludf.DUMMYFUNCTION("""COMPUTED_VALUE"""),45824.66666666667)</f>
        <v>45824.66667</v>
      </c>
      <c r="N366" s="1">
        <f>IFERROR(__xludf.DUMMYFUNCTION("""COMPUTED_VALUE"""),5.007241E7)</f>
        <v>50072410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IFERROR(__xludf.DUMMYFUNCTION("""COMPUTED_VALUE"""),2940.17)</f>
        <v>2940.17</v>
      </c>
      <c r="D367" s="2">
        <f>IFERROR(__xludf.DUMMYFUNCTION("""COMPUTED_VALUE"""),45825.66666666667)</f>
        <v>45825.66667</v>
      </c>
      <c r="E367" s="1">
        <f>IFERROR(__xludf.DUMMYFUNCTION("""COMPUTED_VALUE"""),2943.27)</f>
        <v>2943.27</v>
      </c>
      <c r="G367" s="2">
        <f>IFERROR(__xludf.DUMMYFUNCTION("""COMPUTED_VALUE"""),45825.66666666667)</f>
        <v>45825.66667</v>
      </c>
      <c r="H367" s="1">
        <f>IFERROR(__xludf.DUMMYFUNCTION("""COMPUTED_VALUE"""),2907.04)</f>
        <v>2907.04</v>
      </c>
      <c r="J367" s="2">
        <f>IFERROR(__xludf.DUMMYFUNCTION("""COMPUTED_VALUE"""),45825.66666666667)</f>
        <v>45825.66667</v>
      </c>
      <c r="K367" s="1">
        <f>IFERROR(__xludf.DUMMYFUNCTION("""COMPUTED_VALUE"""),2914.25)</f>
        <v>2914.25</v>
      </c>
      <c r="M367" s="2">
        <f>IFERROR(__xludf.DUMMYFUNCTION("""COMPUTED_VALUE"""),45825.66666666667)</f>
        <v>45825.66667</v>
      </c>
      <c r="N367" s="1">
        <f>IFERROR(__xludf.DUMMYFUNCTION("""COMPUTED_VALUE"""),4.7623259E7)</f>
        <v>47623259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IFERROR(__xludf.DUMMYFUNCTION("""COMPUTED_VALUE"""),2913.7)</f>
        <v>2913.7</v>
      </c>
      <c r="D368" s="2">
        <f>IFERROR(__xludf.DUMMYFUNCTION("""COMPUTED_VALUE"""),45826.66666666667)</f>
        <v>45826.66667</v>
      </c>
      <c r="E368" s="1">
        <f>IFERROR(__xludf.DUMMYFUNCTION("""COMPUTED_VALUE"""),2928.45)</f>
        <v>2928.45</v>
      </c>
      <c r="G368" s="2">
        <f>IFERROR(__xludf.DUMMYFUNCTION("""COMPUTED_VALUE"""),45826.66666666667)</f>
        <v>45826.66667</v>
      </c>
      <c r="H368" s="1">
        <f>IFERROR(__xludf.DUMMYFUNCTION("""COMPUTED_VALUE"""),2898.47)</f>
        <v>2898.47</v>
      </c>
      <c r="J368" s="2">
        <f>IFERROR(__xludf.DUMMYFUNCTION("""COMPUTED_VALUE"""),45826.66666666667)</f>
        <v>45826.66667</v>
      </c>
      <c r="K368" s="1">
        <f>IFERROR(__xludf.DUMMYFUNCTION("""COMPUTED_VALUE"""),2909.63)</f>
        <v>2909.63</v>
      </c>
      <c r="M368" s="2">
        <f>IFERROR(__xludf.DUMMYFUNCTION("""COMPUTED_VALUE"""),45826.66666666667)</f>
        <v>45826.66667</v>
      </c>
      <c r="N368" s="1">
        <f>IFERROR(__xludf.DUMMYFUNCTION("""COMPUTED_VALUE"""),4.9688563E7)</f>
        <v>49688563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IFERROR(__xludf.DUMMYFUNCTION("""COMPUTED_VALUE"""),2917.01)</f>
        <v>2917.01</v>
      </c>
      <c r="D369" s="2">
        <f>IFERROR(__xludf.DUMMYFUNCTION("""COMPUTED_VALUE"""),45828.66666666667)</f>
        <v>45828.66667</v>
      </c>
      <c r="E369" s="1">
        <f>IFERROR(__xludf.DUMMYFUNCTION("""COMPUTED_VALUE"""),2933.48)</f>
        <v>2933.48</v>
      </c>
      <c r="G369" s="2">
        <f>IFERROR(__xludf.DUMMYFUNCTION("""COMPUTED_VALUE"""),45828.66666666667)</f>
        <v>45828.66667</v>
      </c>
      <c r="H369" s="1">
        <f>IFERROR(__xludf.DUMMYFUNCTION("""COMPUTED_VALUE"""),2911.56)</f>
        <v>2911.56</v>
      </c>
      <c r="J369" s="2">
        <f>IFERROR(__xludf.DUMMYFUNCTION("""COMPUTED_VALUE"""),45828.66666666667)</f>
        <v>45828.66667</v>
      </c>
      <c r="K369" s="1">
        <f>IFERROR(__xludf.DUMMYFUNCTION("""COMPUTED_VALUE"""),2917.08)</f>
        <v>2917.08</v>
      </c>
      <c r="M369" s="2">
        <f>IFERROR(__xludf.DUMMYFUNCTION("""COMPUTED_VALUE"""),45828.66666666667)</f>
        <v>45828.66667</v>
      </c>
      <c r="N369" s="1">
        <f>IFERROR(__xludf.DUMMYFUNCTION("""COMPUTED_VALUE"""),8.65651E7)</f>
        <v>86565100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IFERROR(__xludf.DUMMYFUNCTION("""COMPUTED_VALUE"""),2917.55)</f>
        <v>2917.55</v>
      </c>
      <c r="D370" s="2">
        <f>IFERROR(__xludf.DUMMYFUNCTION("""COMPUTED_VALUE"""),45831.66666666667)</f>
        <v>45831.66667</v>
      </c>
      <c r="E370" s="1">
        <f>IFERROR(__xludf.DUMMYFUNCTION("""COMPUTED_VALUE"""),2934.69)</f>
        <v>2934.69</v>
      </c>
      <c r="G370" s="2">
        <f>IFERROR(__xludf.DUMMYFUNCTION("""COMPUTED_VALUE"""),45831.66666666667)</f>
        <v>45831.66667</v>
      </c>
      <c r="H370" s="1">
        <f>IFERROR(__xludf.DUMMYFUNCTION("""COMPUTED_VALUE"""),2890.41)</f>
        <v>2890.41</v>
      </c>
      <c r="J370" s="2">
        <f>IFERROR(__xludf.DUMMYFUNCTION("""COMPUTED_VALUE"""),45831.66666666667)</f>
        <v>45831.66667</v>
      </c>
      <c r="K370" s="1">
        <f>IFERROR(__xludf.DUMMYFUNCTION("""COMPUTED_VALUE"""),2933.7)</f>
        <v>2933.7</v>
      </c>
      <c r="M370" s="2">
        <f>IFERROR(__xludf.DUMMYFUNCTION("""COMPUTED_VALUE"""),45831.66666666667)</f>
        <v>45831.66667</v>
      </c>
      <c r="N370" s="1">
        <f>IFERROR(__xludf.DUMMYFUNCTION("""COMPUTED_VALUE"""),4.95306E7)</f>
        <v>49530600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IFERROR(__xludf.DUMMYFUNCTION("""COMPUTED_VALUE"""),2939.94)</f>
        <v>2939.94</v>
      </c>
      <c r="D371" s="2">
        <f>IFERROR(__xludf.DUMMYFUNCTION("""COMPUTED_VALUE"""),45832.66666666667)</f>
        <v>45832.66667</v>
      </c>
      <c r="E371" s="1">
        <f>IFERROR(__xludf.DUMMYFUNCTION("""COMPUTED_VALUE"""),2996.99)</f>
        <v>2996.99</v>
      </c>
      <c r="G371" s="2">
        <f>IFERROR(__xludf.DUMMYFUNCTION("""COMPUTED_VALUE"""),45832.66666666667)</f>
        <v>45832.66667</v>
      </c>
      <c r="H371" s="1">
        <f>IFERROR(__xludf.DUMMYFUNCTION("""COMPUTED_VALUE"""),2918.96)</f>
        <v>2918.96</v>
      </c>
      <c r="J371" s="2">
        <f>IFERROR(__xludf.DUMMYFUNCTION("""COMPUTED_VALUE"""),45832.66666666667)</f>
        <v>45832.66667</v>
      </c>
      <c r="K371" s="1">
        <f>IFERROR(__xludf.DUMMYFUNCTION("""COMPUTED_VALUE"""),2991.1)</f>
        <v>2991.1</v>
      </c>
      <c r="M371" s="2">
        <f>IFERROR(__xludf.DUMMYFUNCTION("""COMPUTED_VALUE"""),45832.66666666667)</f>
        <v>45832.66667</v>
      </c>
      <c r="N371" s="1">
        <f>IFERROR(__xludf.DUMMYFUNCTION("""COMPUTED_VALUE"""),7.129188E7)</f>
        <v>71291880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IFERROR(__xludf.DUMMYFUNCTION("""COMPUTED_VALUE"""),2990.42)</f>
        <v>2990.42</v>
      </c>
      <c r="D372" s="2">
        <f>IFERROR(__xludf.DUMMYFUNCTION("""COMPUTED_VALUE"""),45833.66666666667)</f>
        <v>45833.66667</v>
      </c>
      <c r="E372" s="1">
        <f>IFERROR(__xludf.DUMMYFUNCTION("""COMPUTED_VALUE"""),3002.38)</f>
        <v>3002.38</v>
      </c>
      <c r="G372" s="2">
        <f>IFERROR(__xludf.DUMMYFUNCTION("""COMPUTED_VALUE"""),45833.66666666667)</f>
        <v>45833.66667</v>
      </c>
      <c r="H372" s="1">
        <f>IFERROR(__xludf.DUMMYFUNCTION("""COMPUTED_VALUE"""),2982.17)</f>
        <v>2982.17</v>
      </c>
      <c r="J372" s="2">
        <f>IFERROR(__xludf.DUMMYFUNCTION("""COMPUTED_VALUE"""),45833.66666666667)</f>
        <v>45833.66667</v>
      </c>
      <c r="K372" s="1">
        <f>IFERROR(__xludf.DUMMYFUNCTION("""COMPUTED_VALUE"""),2990.68)</f>
        <v>2990.68</v>
      </c>
      <c r="M372" s="2">
        <f>IFERROR(__xludf.DUMMYFUNCTION("""COMPUTED_VALUE"""),45833.66666666667)</f>
        <v>45833.66667</v>
      </c>
      <c r="N372" s="1">
        <f>IFERROR(__xludf.DUMMYFUNCTION("""COMPUTED_VALUE"""),5.1304016E7)</f>
        <v>51304016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IFERROR(__xludf.DUMMYFUNCTION("""COMPUTED_VALUE"""),2996.91)</f>
        <v>2996.91</v>
      </c>
      <c r="D373" s="2">
        <f>IFERROR(__xludf.DUMMYFUNCTION("""COMPUTED_VALUE"""),45834.66666666667)</f>
        <v>45834.66667</v>
      </c>
      <c r="E373" s="1">
        <f>IFERROR(__xludf.DUMMYFUNCTION("""COMPUTED_VALUE"""),3010.99)</f>
        <v>3010.99</v>
      </c>
      <c r="G373" s="2">
        <f>IFERROR(__xludf.DUMMYFUNCTION("""COMPUTED_VALUE"""),45834.66666666667)</f>
        <v>45834.66667</v>
      </c>
      <c r="H373" s="1">
        <f>IFERROR(__xludf.DUMMYFUNCTION("""COMPUTED_VALUE"""),2976.65)</f>
        <v>2976.65</v>
      </c>
      <c r="J373" s="2">
        <f>IFERROR(__xludf.DUMMYFUNCTION("""COMPUTED_VALUE"""),45834.66666666667)</f>
        <v>45834.66667</v>
      </c>
      <c r="K373" s="1">
        <f>IFERROR(__xludf.DUMMYFUNCTION("""COMPUTED_VALUE"""),2986.87)</f>
        <v>2986.87</v>
      </c>
      <c r="M373" s="2">
        <f>IFERROR(__xludf.DUMMYFUNCTION("""COMPUTED_VALUE"""),45834.66666666667)</f>
        <v>45834.66667</v>
      </c>
      <c r="N373" s="1">
        <f>IFERROR(__xludf.DUMMYFUNCTION("""COMPUTED_VALUE"""),5.773495E7)</f>
        <v>57734950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IFERROR(__xludf.DUMMYFUNCTION("""COMPUTED_VALUE"""),2987.39)</f>
        <v>2987.39</v>
      </c>
      <c r="D374" s="2">
        <f>IFERROR(__xludf.DUMMYFUNCTION("""COMPUTED_VALUE"""),45835.66666666667)</f>
        <v>45835.66667</v>
      </c>
      <c r="E374" s="1">
        <f>IFERROR(__xludf.DUMMYFUNCTION("""COMPUTED_VALUE"""),3022.49)</f>
        <v>3022.49</v>
      </c>
      <c r="G374" s="2">
        <f>IFERROR(__xludf.DUMMYFUNCTION("""COMPUTED_VALUE"""),45835.66666666667)</f>
        <v>45835.66667</v>
      </c>
      <c r="H374" s="1">
        <f>IFERROR(__xludf.DUMMYFUNCTION("""COMPUTED_VALUE"""),2985.08)</f>
        <v>2985.08</v>
      </c>
      <c r="J374" s="2">
        <f>IFERROR(__xludf.DUMMYFUNCTION("""COMPUTED_VALUE"""),45835.66666666667)</f>
        <v>45835.66667</v>
      </c>
      <c r="K374" s="1">
        <f>IFERROR(__xludf.DUMMYFUNCTION("""COMPUTED_VALUE"""),3003.08)</f>
        <v>3003.08</v>
      </c>
      <c r="M374" s="2">
        <f>IFERROR(__xludf.DUMMYFUNCTION("""COMPUTED_VALUE"""),45835.66666666667)</f>
        <v>45835.66667</v>
      </c>
      <c r="N374" s="1">
        <f>IFERROR(__xludf.DUMMYFUNCTION("""COMPUTED_VALUE"""),8.06446E7)</f>
        <v>80644600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IFERROR(__xludf.DUMMYFUNCTION("""COMPUTED_VALUE"""),3002.39)</f>
        <v>3002.39</v>
      </c>
      <c r="D375" s="2">
        <f>IFERROR(__xludf.DUMMYFUNCTION("""COMPUTED_VALUE"""),45838.66666666667)</f>
        <v>45838.66667</v>
      </c>
      <c r="E375" s="1">
        <f>IFERROR(__xludf.DUMMYFUNCTION("""COMPUTED_VALUE"""),3035.63)</f>
        <v>3035.63</v>
      </c>
      <c r="G375" s="2">
        <f>IFERROR(__xludf.DUMMYFUNCTION("""COMPUTED_VALUE"""),45838.66666666667)</f>
        <v>45838.66667</v>
      </c>
      <c r="H375" s="1">
        <f>IFERROR(__xludf.DUMMYFUNCTION("""COMPUTED_VALUE"""),3001.39)</f>
        <v>3001.39</v>
      </c>
      <c r="J375" s="2">
        <f>IFERROR(__xludf.DUMMYFUNCTION("""COMPUTED_VALUE"""),45838.66666666667)</f>
        <v>45838.66667</v>
      </c>
      <c r="K375" s="1">
        <f>IFERROR(__xludf.DUMMYFUNCTION("""COMPUTED_VALUE"""),3031.49)</f>
        <v>3031.49</v>
      </c>
      <c r="M375" s="2">
        <f>IFERROR(__xludf.DUMMYFUNCTION("""COMPUTED_VALUE"""),45838.66666666667)</f>
        <v>45838.66667</v>
      </c>
      <c r="N375" s="1">
        <f>IFERROR(__xludf.DUMMYFUNCTION("""COMPUTED_VALUE"""),4.63709E7)</f>
        <v>46370900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IFERROR(__xludf.DUMMYFUNCTION("""COMPUTED_VALUE"""),3023.17)</f>
        <v>3023.17</v>
      </c>
      <c r="D376" s="2">
        <f>IFERROR(__xludf.DUMMYFUNCTION("""COMPUTED_VALUE"""),45839.66666666667)</f>
        <v>45839.66667</v>
      </c>
      <c r="E376" s="1">
        <f>IFERROR(__xludf.DUMMYFUNCTION("""COMPUTED_VALUE"""),3041.0)</f>
        <v>3041</v>
      </c>
      <c r="G376" s="2">
        <f>IFERROR(__xludf.DUMMYFUNCTION("""COMPUTED_VALUE"""),45839.66666666667)</f>
        <v>45839.66667</v>
      </c>
      <c r="H376" s="1">
        <f>IFERROR(__xludf.DUMMYFUNCTION("""COMPUTED_VALUE"""),3011.57)</f>
        <v>3011.57</v>
      </c>
      <c r="J376" s="2">
        <f>IFERROR(__xludf.DUMMYFUNCTION("""COMPUTED_VALUE"""),45839.66666666667)</f>
        <v>45839.66667</v>
      </c>
      <c r="K376" s="1">
        <f>IFERROR(__xludf.DUMMYFUNCTION("""COMPUTED_VALUE"""),3026.65)</f>
        <v>3026.65</v>
      </c>
      <c r="M376" s="2">
        <f>IFERROR(__xludf.DUMMYFUNCTION("""COMPUTED_VALUE"""),45839.66666666667)</f>
        <v>45839.66667</v>
      </c>
      <c r="N376" s="1">
        <f>IFERROR(__xludf.DUMMYFUNCTION("""COMPUTED_VALUE"""),5.8110493E7)</f>
        <v>58110493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IFERROR(__xludf.DUMMYFUNCTION("""COMPUTED_VALUE"""),3020.91)</f>
        <v>3020.91</v>
      </c>
      <c r="D377" s="2">
        <f>IFERROR(__xludf.DUMMYFUNCTION("""COMPUTED_VALUE"""),45840.66666666667)</f>
        <v>45840.66667</v>
      </c>
      <c r="E377" s="1">
        <f>IFERROR(__xludf.DUMMYFUNCTION("""COMPUTED_VALUE"""),3040.04)</f>
        <v>3040.04</v>
      </c>
      <c r="G377" s="2">
        <f>IFERROR(__xludf.DUMMYFUNCTION("""COMPUTED_VALUE"""),45840.66666666667)</f>
        <v>45840.66667</v>
      </c>
      <c r="H377" s="1">
        <f>IFERROR(__xludf.DUMMYFUNCTION("""COMPUTED_VALUE"""),2997.07)</f>
        <v>2997.07</v>
      </c>
      <c r="J377" s="2">
        <f>IFERROR(__xludf.DUMMYFUNCTION("""COMPUTED_VALUE"""),45840.66666666667)</f>
        <v>45840.66667</v>
      </c>
      <c r="K377" s="1">
        <f>IFERROR(__xludf.DUMMYFUNCTION("""COMPUTED_VALUE"""),3008.16)</f>
        <v>3008.16</v>
      </c>
      <c r="M377" s="2">
        <f>IFERROR(__xludf.DUMMYFUNCTION("""COMPUTED_VALUE"""),45840.66666666667)</f>
        <v>45840.66667</v>
      </c>
      <c r="N377" s="1">
        <f>IFERROR(__xludf.DUMMYFUNCTION("""COMPUTED_VALUE"""),4.6504619E7)</f>
        <v>46504619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IFERROR(__xludf.DUMMYFUNCTION("""COMPUTED_VALUE"""),3012.37)</f>
        <v>3012.37</v>
      </c>
      <c r="D378" s="2">
        <f>IFERROR(__xludf.DUMMYFUNCTION("""COMPUTED_VALUE"""),45841.54166666667)</f>
        <v>45841.54167</v>
      </c>
      <c r="E378" s="1">
        <f>IFERROR(__xludf.DUMMYFUNCTION("""COMPUTED_VALUE"""),3019.96)</f>
        <v>3019.96</v>
      </c>
      <c r="G378" s="2">
        <f>IFERROR(__xludf.DUMMYFUNCTION("""COMPUTED_VALUE"""),45841.54166666667)</f>
        <v>45841.54167</v>
      </c>
      <c r="H378" s="1">
        <f>IFERROR(__xludf.DUMMYFUNCTION("""COMPUTED_VALUE"""),3004.1)</f>
        <v>3004.1</v>
      </c>
      <c r="J378" s="2">
        <f>IFERROR(__xludf.DUMMYFUNCTION("""COMPUTED_VALUE"""),45841.54166666667)</f>
        <v>45841.54167</v>
      </c>
      <c r="K378" s="1">
        <f>IFERROR(__xludf.DUMMYFUNCTION("""COMPUTED_VALUE"""),3016.73)</f>
        <v>3016.73</v>
      </c>
      <c r="M378" s="2">
        <f>IFERROR(__xludf.DUMMYFUNCTION("""COMPUTED_VALUE"""),45841.54166666667)</f>
        <v>45841.54167</v>
      </c>
      <c r="N378" s="1">
        <f>IFERROR(__xludf.DUMMYFUNCTION("""COMPUTED_VALUE"""),2.4953754E7)</f>
        <v>24953754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IFERROR(__xludf.DUMMYFUNCTION("""COMPUTED_VALUE"""),3017.94)</f>
        <v>3017.94</v>
      </c>
      <c r="D379" s="2">
        <f>IFERROR(__xludf.DUMMYFUNCTION("""COMPUTED_VALUE"""),45845.66666666667)</f>
        <v>45845.66667</v>
      </c>
      <c r="E379" s="1">
        <f>IFERROR(__xludf.DUMMYFUNCTION("""COMPUTED_VALUE"""),3017.94)</f>
        <v>3017.94</v>
      </c>
      <c r="G379" s="2">
        <f>IFERROR(__xludf.DUMMYFUNCTION("""COMPUTED_VALUE"""),45845.66666666667)</f>
        <v>45845.66667</v>
      </c>
      <c r="H379" s="1">
        <f>IFERROR(__xludf.DUMMYFUNCTION("""COMPUTED_VALUE"""),2977.79)</f>
        <v>2977.79</v>
      </c>
      <c r="J379" s="2">
        <f>IFERROR(__xludf.DUMMYFUNCTION("""COMPUTED_VALUE"""),45845.66666666667)</f>
        <v>45845.66667</v>
      </c>
      <c r="K379" s="1">
        <f>IFERROR(__xludf.DUMMYFUNCTION("""COMPUTED_VALUE"""),2987.81)</f>
        <v>2987.81</v>
      </c>
      <c r="M379" s="2">
        <f>IFERROR(__xludf.DUMMYFUNCTION("""COMPUTED_VALUE"""),45845.66666666667)</f>
        <v>45845.66667</v>
      </c>
      <c r="N379" s="1">
        <f>IFERROR(__xludf.DUMMYFUNCTION("""COMPUTED_VALUE"""),5.1577213E7)</f>
        <v>51577213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IFERROR(__xludf.DUMMYFUNCTION("""COMPUTED_VALUE"""),2981.51)</f>
        <v>2981.51</v>
      </c>
      <c r="D380" s="2">
        <f>IFERROR(__xludf.DUMMYFUNCTION("""COMPUTED_VALUE"""),45846.66666666667)</f>
        <v>45846.66667</v>
      </c>
      <c r="E380" s="1">
        <f>IFERROR(__xludf.DUMMYFUNCTION("""COMPUTED_VALUE"""),3004.18)</f>
        <v>3004.18</v>
      </c>
      <c r="G380" s="2">
        <f>IFERROR(__xludf.DUMMYFUNCTION("""COMPUTED_VALUE"""),45846.66666666667)</f>
        <v>45846.66667</v>
      </c>
      <c r="H380" s="1">
        <f>IFERROR(__xludf.DUMMYFUNCTION("""COMPUTED_VALUE"""),2973.78)</f>
        <v>2973.78</v>
      </c>
      <c r="J380" s="2">
        <f>IFERROR(__xludf.DUMMYFUNCTION("""COMPUTED_VALUE"""),45846.66666666667)</f>
        <v>45846.66667</v>
      </c>
      <c r="K380" s="1">
        <f>IFERROR(__xludf.DUMMYFUNCTION("""COMPUTED_VALUE"""),2977.69)</f>
        <v>2977.69</v>
      </c>
      <c r="M380" s="2">
        <f>IFERROR(__xludf.DUMMYFUNCTION("""COMPUTED_VALUE"""),45846.66666666667)</f>
        <v>45846.66667</v>
      </c>
      <c r="N380" s="1">
        <f>IFERROR(__xludf.DUMMYFUNCTION("""COMPUTED_VALUE"""),4.9181438E7)</f>
        <v>49181438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IFERROR(__xludf.DUMMYFUNCTION("""COMPUTED_VALUE"""),2985.4)</f>
        <v>2985.4</v>
      </c>
      <c r="D381" s="2">
        <f>IFERROR(__xludf.DUMMYFUNCTION("""COMPUTED_VALUE"""),45847.66666666667)</f>
        <v>45847.66667</v>
      </c>
      <c r="E381" s="1">
        <f>IFERROR(__xludf.DUMMYFUNCTION("""COMPUTED_VALUE"""),2990.74)</f>
        <v>2990.74</v>
      </c>
      <c r="G381" s="2">
        <f>IFERROR(__xludf.DUMMYFUNCTION("""COMPUTED_VALUE"""),45847.66666666667)</f>
        <v>45847.66667</v>
      </c>
      <c r="H381" s="1">
        <f>IFERROR(__xludf.DUMMYFUNCTION("""COMPUTED_VALUE"""),2953.83)</f>
        <v>2953.83</v>
      </c>
      <c r="J381" s="2">
        <f>IFERROR(__xludf.DUMMYFUNCTION("""COMPUTED_VALUE"""),45847.66666666667)</f>
        <v>45847.66667</v>
      </c>
      <c r="K381" s="1">
        <f>IFERROR(__xludf.DUMMYFUNCTION("""COMPUTED_VALUE"""),2987.15)</f>
        <v>2987.15</v>
      </c>
      <c r="M381" s="2">
        <f>IFERROR(__xludf.DUMMYFUNCTION("""COMPUTED_VALUE"""),45847.66666666667)</f>
        <v>45847.66667</v>
      </c>
      <c r="N381" s="1">
        <f>IFERROR(__xludf.DUMMYFUNCTION("""COMPUTED_VALUE"""),4.6019152E7)</f>
        <v>46019152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IFERROR(__xludf.DUMMYFUNCTION("""COMPUTED_VALUE"""),2989.0)</f>
        <v>2989</v>
      </c>
      <c r="D382" s="2">
        <f>IFERROR(__xludf.DUMMYFUNCTION("""COMPUTED_VALUE"""),45848.66666666667)</f>
        <v>45848.66667</v>
      </c>
      <c r="E382" s="1">
        <f>IFERROR(__xludf.DUMMYFUNCTION("""COMPUTED_VALUE"""),3019.71)</f>
        <v>3019.71</v>
      </c>
      <c r="G382" s="2">
        <f>IFERROR(__xludf.DUMMYFUNCTION("""COMPUTED_VALUE"""),45848.66666666667)</f>
        <v>45848.66667</v>
      </c>
      <c r="H382" s="1">
        <f>IFERROR(__xludf.DUMMYFUNCTION("""COMPUTED_VALUE"""),2983.04)</f>
        <v>2983.04</v>
      </c>
      <c r="J382" s="2">
        <f>IFERROR(__xludf.DUMMYFUNCTION("""COMPUTED_VALUE"""),45848.66666666667)</f>
        <v>45848.66667</v>
      </c>
      <c r="K382" s="1">
        <f>IFERROR(__xludf.DUMMYFUNCTION("""COMPUTED_VALUE"""),3001.19)</f>
        <v>3001.19</v>
      </c>
      <c r="M382" s="2">
        <f>IFERROR(__xludf.DUMMYFUNCTION("""COMPUTED_VALUE"""),45848.66666666667)</f>
        <v>45848.66667</v>
      </c>
      <c r="N382" s="1">
        <f>IFERROR(__xludf.DUMMYFUNCTION("""COMPUTED_VALUE"""),5.2270708E7)</f>
        <v>52270708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IFERROR(__xludf.DUMMYFUNCTION("""COMPUTED_VALUE"""),2998.89)</f>
        <v>2998.89</v>
      </c>
      <c r="D383" s="2">
        <f>IFERROR(__xludf.DUMMYFUNCTION("""COMPUTED_VALUE"""),45849.66666666667)</f>
        <v>45849.66667</v>
      </c>
      <c r="E383" s="1">
        <f>IFERROR(__xludf.DUMMYFUNCTION("""COMPUTED_VALUE"""),2998.89)</f>
        <v>2998.89</v>
      </c>
      <c r="G383" s="2">
        <f>IFERROR(__xludf.DUMMYFUNCTION("""COMPUTED_VALUE"""),45849.66666666667)</f>
        <v>45849.66667</v>
      </c>
      <c r="H383" s="1">
        <f>IFERROR(__xludf.DUMMYFUNCTION("""COMPUTED_VALUE"""),2947.37)</f>
        <v>2947.37</v>
      </c>
      <c r="J383" s="2">
        <f>IFERROR(__xludf.DUMMYFUNCTION("""COMPUTED_VALUE"""),45849.66666666667)</f>
        <v>45849.66667</v>
      </c>
      <c r="K383" s="1">
        <f>IFERROR(__xludf.DUMMYFUNCTION("""COMPUTED_VALUE"""),2960.77)</f>
        <v>2960.77</v>
      </c>
      <c r="M383" s="2">
        <f>IFERROR(__xludf.DUMMYFUNCTION("""COMPUTED_VALUE"""),45849.66666666667)</f>
        <v>45849.66667</v>
      </c>
      <c r="N383" s="1">
        <f>IFERROR(__xludf.DUMMYFUNCTION("""COMPUTED_VALUE"""),5.1871662E7)</f>
        <v>51871662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IFERROR(__xludf.DUMMYFUNCTION("""COMPUTED_VALUE"""),2957.4)</f>
        <v>2957.4</v>
      </c>
      <c r="D384" s="2">
        <f>IFERROR(__xludf.DUMMYFUNCTION("""COMPUTED_VALUE"""),45852.66666666667)</f>
        <v>45852.66667</v>
      </c>
      <c r="E384" s="1">
        <f>IFERROR(__xludf.DUMMYFUNCTION("""COMPUTED_VALUE"""),2984.08)</f>
        <v>2984.08</v>
      </c>
      <c r="G384" s="2">
        <f>IFERROR(__xludf.DUMMYFUNCTION("""COMPUTED_VALUE"""),45852.66666666667)</f>
        <v>45852.66667</v>
      </c>
      <c r="H384" s="1">
        <f>IFERROR(__xludf.DUMMYFUNCTION("""COMPUTED_VALUE"""),2950.29)</f>
        <v>2950.29</v>
      </c>
      <c r="J384" s="2">
        <f>IFERROR(__xludf.DUMMYFUNCTION("""COMPUTED_VALUE"""),45852.66666666667)</f>
        <v>45852.66667</v>
      </c>
      <c r="K384" s="1">
        <f>IFERROR(__xludf.DUMMYFUNCTION("""COMPUTED_VALUE"""),2970.95)</f>
        <v>2970.95</v>
      </c>
      <c r="M384" s="2">
        <f>IFERROR(__xludf.DUMMYFUNCTION("""COMPUTED_VALUE"""),45852.66666666667)</f>
        <v>45852.66667</v>
      </c>
      <c r="N384" s="1">
        <f>IFERROR(__xludf.DUMMYFUNCTION("""COMPUTED_VALUE"""),5.896377E7)</f>
        <v>58963770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IFERROR(__xludf.DUMMYFUNCTION("""COMPUTED_VALUE"""),2971.5)</f>
        <v>2971.5</v>
      </c>
      <c r="D385" s="2">
        <f>IFERROR(__xludf.DUMMYFUNCTION("""COMPUTED_VALUE"""),45853.66666666667)</f>
        <v>45853.66667</v>
      </c>
      <c r="E385" s="1">
        <f>IFERROR(__xludf.DUMMYFUNCTION("""COMPUTED_VALUE"""),2984.65)</f>
        <v>2984.65</v>
      </c>
      <c r="G385" s="2">
        <f>IFERROR(__xludf.DUMMYFUNCTION("""COMPUTED_VALUE"""),45853.66666666667)</f>
        <v>45853.66667</v>
      </c>
      <c r="H385" s="1">
        <f>IFERROR(__xludf.DUMMYFUNCTION("""COMPUTED_VALUE"""),2941.4)</f>
        <v>2941.4</v>
      </c>
      <c r="J385" s="2">
        <f>IFERROR(__xludf.DUMMYFUNCTION("""COMPUTED_VALUE"""),45853.66666666667)</f>
        <v>45853.66667</v>
      </c>
      <c r="K385" s="1">
        <f>IFERROR(__xludf.DUMMYFUNCTION("""COMPUTED_VALUE"""),2953.69)</f>
        <v>2953.69</v>
      </c>
      <c r="M385" s="2">
        <f>IFERROR(__xludf.DUMMYFUNCTION("""COMPUTED_VALUE"""),45853.66666666667)</f>
        <v>45853.66667</v>
      </c>
      <c r="N385" s="1">
        <f>IFERROR(__xludf.DUMMYFUNCTION("""COMPUTED_VALUE"""),5.5384492E7)</f>
        <v>55384492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IFERROR(__xludf.DUMMYFUNCTION("""COMPUTED_VALUE"""),2955.21)</f>
        <v>2955.21</v>
      </c>
      <c r="D386" s="2">
        <f>IFERROR(__xludf.DUMMYFUNCTION("""COMPUTED_VALUE"""),45854.66666666667)</f>
        <v>45854.66667</v>
      </c>
      <c r="E386" s="1">
        <f>IFERROR(__xludf.DUMMYFUNCTION("""COMPUTED_VALUE"""),2963.87)</f>
        <v>2963.87</v>
      </c>
      <c r="G386" s="2">
        <f>IFERROR(__xludf.DUMMYFUNCTION("""COMPUTED_VALUE"""),45854.66666666667)</f>
        <v>45854.66667</v>
      </c>
      <c r="H386" s="1">
        <f>IFERROR(__xludf.DUMMYFUNCTION("""COMPUTED_VALUE"""),2930.06)</f>
        <v>2930.06</v>
      </c>
      <c r="J386" s="2">
        <f>IFERROR(__xludf.DUMMYFUNCTION("""COMPUTED_VALUE"""),45854.66666666667)</f>
        <v>45854.66667</v>
      </c>
      <c r="K386" s="1">
        <f>IFERROR(__xludf.DUMMYFUNCTION("""COMPUTED_VALUE"""),2955.15)</f>
        <v>2955.15</v>
      </c>
      <c r="M386" s="2">
        <f>IFERROR(__xludf.DUMMYFUNCTION("""COMPUTED_VALUE"""),45854.66666666667)</f>
        <v>45854.66667</v>
      </c>
      <c r="N386" s="1">
        <f>IFERROR(__xludf.DUMMYFUNCTION("""COMPUTED_VALUE"""),5.8667539E7)</f>
        <v>58667539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IFERROR(__xludf.DUMMYFUNCTION("""COMPUTED_VALUE"""),2927.36)</f>
        <v>2927.36</v>
      </c>
      <c r="D387" s="2">
        <f>IFERROR(__xludf.DUMMYFUNCTION("""COMPUTED_VALUE"""),45855.66666666667)</f>
        <v>45855.66667</v>
      </c>
      <c r="E387" s="1">
        <f>IFERROR(__xludf.DUMMYFUNCTION("""COMPUTED_VALUE"""),2929.07)</f>
        <v>2929.07</v>
      </c>
      <c r="G387" s="2">
        <f>IFERROR(__xludf.DUMMYFUNCTION("""COMPUTED_VALUE"""),45855.66666666667)</f>
        <v>45855.66667</v>
      </c>
      <c r="H387" s="1">
        <f>IFERROR(__xludf.DUMMYFUNCTION("""COMPUTED_VALUE"""),2890.95)</f>
        <v>2890.95</v>
      </c>
      <c r="J387" s="2">
        <f>IFERROR(__xludf.DUMMYFUNCTION("""COMPUTED_VALUE"""),45855.66666666667)</f>
        <v>45855.66667</v>
      </c>
      <c r="K387" s="1">
        <f>IFERROR(__xludf.DUMMYFUNCTION("""COMPUTED_VALUE"""),2913.51)</f>
        <v>2913.51</v>
      </c>
      <c r="M387" s="2">
        <f>IFERROR(__xludf.DUMMYFUNCTION("""COMPUTED_VALUE"""),45855.66666666667)</f>
        <v>45855.66667</v>
      </c>
      <c r="N387" s="1">
        <f>IFERROR(__xludf.DUMMYFUNCTION("""COMPUTED_VALUE"""),7.9187945E7)</f>
        <v>79187945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IFERROR(__xludf.DUMMYFUNCTION("""COMPUTED_VALUE"""),2919.59)</f>
        <v>2919.59</v>
      </c>
      <c r="D388" s="2">
        <f>IFERROR(__xludf.DUMMYFUNCTION("""COMPUTED_VALUE"""),45856.66666666667)</f>
        <v>45856.66667</v>
      </c>
      <c r="E388" s="1">
        <f>IFERROR(__xludf.DUMMYFUNCTION("""COMPUTED_VALUE"""),2942.96)</f>
        <v>2942.96</v>
      </c>
      <c r="G388" s="2">
        <f>IFERROR(__xludf.DUMMYFUNCTION("""COMPUTED_VALUE"""),45856.66666666667)</f>
        <v>45856.66667</v>
      </c>
      <c r="H388" s="1">
        <f>IFERROR(__xludf.DUMMYFUNCTION("""COMPUTED_VALUE"""),2912.24)</f>
        <v>2912.24</v>
      </c>
      <c r="J388" s="2">
        <f>IFERROR(__xludf.DUMMYFUNCTION("""COMPUTED_VALUE"""),45856.66666666667)</f>
        <v>45856.66667</v>
      </c>
      <c r="K388" s="1">
        <f>IFERROR(__xludf.DUMMYFUNCTION("""COMPUTED_VALUE"""),2922.86)</f>
        <v>2922.86</v>
      </c>
      <c r="M388" s="2">
        <f>IFERROR(__xludf.DUMMYFUNCTION("""COMPUTED_VALUE"""),45856.66666666667)</f>
        <v>45856.66667</v>
      </c>
      <c r="N388" s="1">
        <f>IFERROR(__xludf.DUMMYFUNCTION("""COMPUTED_VALUE"""),6.542596E7)</f>
        <v>65425960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IFERROR(__xludf.DUMMYFUNCTION("""COMPUTED_VALUE"""),2924.44)</f>
        <v>2924.44</v>
      </c>
      <c r="D389" s="2">
        <f>IFERROR(__xludf.DUMMYFUNCTION("""COMPUTED_VALUE"""),45859.66666666667)</f>
        <v>45859.66667</v>
      </c>
      <c r="E389" s="1">
        <f>IFERROR(__xludf.DUMMYFUNCTION("""COMPUTED_VALUE"""),2946.37)</f>
        <v>2946.37</v>
      </c>
      <c r="G389" s="2">
        <f>IFERROR(__xludf.DUMMYFUNCTION("""COMPUTED_VALUE"""),45859.66666666667)</f>
        <v>45859.66667</v>
      </c>
      <c r="H389" s="1">
        <f>IFERROR(__xludf.DUMMYFUNCTION("""COMPUTED_VALUE"""),2910.19)</f>
        <v>2910.19</v>
      </c>
      <c r="J389" s="2">
        <f>IFERROR(__xludf.DUMMYFUNCTION("""COMPUTED_VALUE"""),45859.66666666667)</f>
        <v>45859.66667</v>
      </c>
      <c r="K389" s="1">
        <f>IFERROR(__xludf.DUMMYFUNCTION("""COMPUTED_VALUE"""),2917.09)</f>
        <v>2917.09</v>
      </c>
      <c r="M389" s="2">
        <f>IFERROR(__xludf.DUMMYFUNCTION("""COMPUTED_VALUE"""),45859.66666666667)</f>
        <v>45859.66667</v>
      </c>
      <c r="N389" s="1">
        <f>IFERROR(__xludf.DUMMYFUNCTION("""COMPUTED_VALUE"""),5.32097E7)</f>
        <v>53209700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IFERROR(__xludf.DUMMYFUNCTION("""COMPUTED_VALUE"""),2920.25)</f>
        <v>2920.25</v>
      </c>
      <c r="D390" s="2">
        <f>IFERROR(__xludf.DUMMYFUNCTION("""COMPUTED_VALUE"""),45860.66666666667)</f>
        <v>45860.66667</v>
      </c>
      <c r="E390" s="1">
        <f>IFERROR(__xludf.DUMMYFUNCTION("""COMPUTED_VALUE"""),2957.33)</f>
        <v>2957.33</v>
      </c>
      <c r="G390" s="2">
        <f>IFERROR(__xludf.DUMMYFUNCTION("""COMPUTED_VALUE"""),45860.66666666667)</f>
        <v>45860.66667</v>
      </c>
      <c r="H390" s="1">
        <f>IFERROR(__xludf.DUMMYFUNCTION("""COMPUTED_VALUE"""),2920.25)</f>
        <v>2920.25</v>
      </c>
      <c r="J390" s="2">
        <f>IFERROR(__xludf.DUMMYFUNCTION("""COMPUTED_VALUE"""),45860.66666666667)</f>
        <v>45860.66667</v>
      </c>
      <c r="K390" s="1">
        <f>IFERROR(__xludf.DUMMYFUNCTION("""COMPUTED_VALUE"""),2947.14)</f>
        <v>2947.14</v>
      </c>
      <c r="M390" s="2">
        <f>IFERROR(__xludf.DUMMYFUNCTION("""COMPUTED_VALUE"""),45860.66666666667)</f>
        <v>45860.66667</v>
      </c>
      <c r="N390" s="1">
        <f>IFERROR(__xludf.DUMMYFUNCTION("""COMPUTED_VALUE"""),5.7440848E7)</f>
        <v>57440848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IFERROR(__xludf.DUMMYFUNCTION("""COMPUTED_VALUE"""),2978.2)</f>
        <v>2978.2</v>
      </c>
      <c r="D391" s="2">
        <f>IFERROR(__xludf.DUMMYFUNCTION("""COMPUTED_VALUE"""),45861.66666666667)</f>
        <v>45861.66667</v>
      </c>
      <c r="E391" s="1">
        <f>IFERROR(__xludf.DUMMYFUNCTION("""COMPUTED_VALUE"""),3007.15)</f>
        <v>3007.15</v>
      </c>
      <c r="G391" s="2">
        <f>IFERROR(__xludf.DUMMYFUNCTION("""COMPUTED_VALUE"""),45861.66666666667)</f>
        <v>45861.66667</v>
      </c>
      <c r="H391" s="1">
        <f>IFERROR(__xludf.DUMMYFUNCTION("""COMPUTED_VALUE"""),2933.92)</f>
        <v>2933.92</v>
      </c>
      <c r="J391" s="2">
        <f>IFERROR(__xludf.DUMMYFUNCTION("""COMPUTED_VALUE"""),45861.66666666667)</f>
        <v>45861.66667</v>
      </c>
      <c r="K391" s="1">
        <f>IFERROR(__xludf.DUMMYFUNCTION("""COMPUTED_VALUE"""),2974.87)</f>
        <v>2974.87</v>
      </c>
      <c r="M391" s="2">
        <f>IFERROR(__xludf.DUMMYFUNCTION("""COMPUTED_VALUE"""),45861.66666666667)</f>
        <v>45861.66667</v>
      </c>
      <c r="N391" s="1">
        <f>IFERROR(__xludf.DUMMYFUNCTION("""COMPUTED_VALUE"""),6.4005111E7)</f>
        <v>64005111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IFERROR(__xludf.DUMMYFUNCTION("""COMPUTED_VALUE"""),2976.4)</f>
        <v>2976.4</v>
      </c>
      <c r="D392" s="2">
        <f>IFERROR(__xludf.DUMMYFUNCTION("""COMPUTED_VALUE"""),45862.66666666667)</f>
        <v>45862.66667</v>
      </c>
      <c r="E392" s="1">
        <f>IFERROR(__xludf.DUMMYFUNCTION("""COMPUTED_VALUE"""),2978.68)</f>
        <v>2978.68</v>
      </c>
      <c r="G392" s="2">
        <f>IFERROR(__xludf.DUMMYFUNCTION("""COMPUTED_VALUE"""),45862.66666666667)</f>
        <v>45862.66667</v>
      </c>
      <c r="H392" s="1">
        <f>IFERROR(__xludf.DUMMYFUNCTION("""COMPUTED_VALUE"""),2945.27)</f>
        <v>2945.27</v>
      </c>
      <c r="J392" s="2">
        <f>IFERROR(__xludf.DUMMYFUNCTION("""COMPUTED_VALUE"""),45862.66666666667)</f>
        <v>45862.66667</v>
      </c>
      <c r="K392" s="1">
        <f>IFERROR(__xludf.DUMMYFUNCTION("""COMPUTED_VALUE"""),2953.71)</f>
        <v>2953.71</v>
      </c>
      <c r="M392" s="2">
        <f>IFERROR(__xludf.DUMMYFUNCTION("""COMPUTED_VALUE"""),45862.66666666667)</f>
        <v>45862.66667</v>
      </c>
      <c r="N392" s="1">
        <f>IFERROR(__xludf.DUMMYFUNCTION("""COMPUTED_VALUE"""),5.2956724E7)</f>
        <v>52956724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IFERROR(__xludf.DUMMYFUNCTION("""COMPUTED_VALUE"""),2965.63)</f>
        <v>2965.63</v>
      </c>
      <c r="D393" s="2">
        <f>IFERROR(__xludf.DUMMYFUNCTION("""COMPUTED_VALUE"""),45863.66666666667)</f>
        <v>45863.66667</v>
      </c>
      <c r="E393" s="1">
        <f>IFERROR(__xludf.DUMMYFUNCTION("""COMPUTED_VALUE"""),2991.86)</f>
        <v>2991.86</v>
      </c>
      <c r="G393" s="2">
        <f>IFERROR(__xludf.DUMMYFUNCTION("""COMPUTED_VALUE"""),45863.66666666667)</f>
        <v>45863.66667</v>
      </c>
      <c r="H393" s="1">
        <f>IFERROR(__xludf.DUMMYFUNCTION("""COMPUTED_VALUE"""),2959.94)</f>
        <v>2959.94</v>
      </c>
      <c r="J393" s="2">
        <f>IFERROR(__xludf.DUMMYFUNCTION("""COMPUTED_VALUE"""),45863.66666666667)</f>
        <v>45863.66667</v>
      </c>
      <c r="K393" s="1">
        <f>IFERROR(__xludf.DUMMYFUNCTION("""COMPUTED_VALUE"""),2989.73)</f>
        <v>2989.73</v>
      </c>
      <c r="M393" s="2">
        <f>IFERROR(__xludf.DUMMYFUNCTION("""COMPUTED_VALUE"""),45863.66666666667)</f>
        <v>45863.66667</v>
      </c>
      <c r="N393" s="1">
        <f>IFERROR(__xludf.DUMMYFUNCTION("""COMPUTED_VALUE"""),5.5145531E7)</f>
        <v>55145531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IFERROR(__xludf.DUMMYFUNCTION("""COMPUTED_VALUE"""),2987.07)</f>
        <v>2987.07</v>
      </c>
      <c r="D394" s="2">
        <f>IFERROR(__xludf.DUMMYFUNCTION("""COMPUTED_VALUE"""),45866.66666666667)</f>
        <v>45866.66667</v>
      </c>
      <c r="E394" s="1">
        <f>IFERROR(__xludf.DUMMYFUNCTION("""COMPUTED_VALUE"""),2999.17)</f>
        <v>2999.17</v>
      </c>
      <c r="G394" s="2">
        <f>IFERROR(__xludf.DUMMYFUNCTION("""COMPUTED_VALUE"""),45866.66666666667)</f>
        <v>45866.66667</v>
      </c>
      <c r="H394" s="1">
        <f>IFERROR(__xludf.DUMMYFUNCTION("""COMPUTED_VALUE"""),2970.75)</f>
        <v>2970.75</v>
      </c>
      <c r="J394" s="2">
        <f>IFERROR(__xludf.DUMMYFUNCTION("""COMPUTED_VALUE"""),45866.66666666667)</f>
        <v>45866.66667</v>
      </c>
      <c r="K394" s="1">
        <f>IFERROR(__xludf.DUMMYFUNCTION("""COMPUTED_VALUE"""),2973.52)</f>
        <v>2973.52</v>
      </c>
      <c r="M394" s="2">
        <f>IFERROR(__xludf.DUMMYFUNCTION("""COMPUTED_VALUE"""),45866.66666666667)</f>
        <v>45866.66667</v>
      </c>
      <c r="N394" s="1">
        <f>IFERROR(__xludf.DUMMYFUNCTION("""COMPUTED_VALUE"""),5.245121E7)</f>
        <v>52451210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IFERROR(__xludf.DUMMYFUNCTION("""COMPUTED_VALUE"""),2977.78)</f>
        <v>2977.78</v>
      </c>
      <c r="D395" s="2">
        <f>IFERROR(__xludf.DUMMYFUNCTION("""COMPUTED_VALUE"""),45867.66666666667)</f>
        <v>45867.66667</v>
      </c>
      <c r="E395" s="1">
        <f>IFERROR(__xludf.DUMMYFUNCTION("""COMPUTED_VALUE"""),2998.26)</f>
        <v>2998.26</v>
      </c>
      <c r="G395" s="2">
        <f>IFERROR(__xludf.DUMMYFUNCTION("""COMPUTED_VALUE"""),45867.66666666667)</f>
        <v>45867.66667</v>
      </c>
      <c r="H395" s="1">
        <f>IFERROR(__xludf.DUMMYFUNCTION("""COMPUTED_VALUE"""),2976.25)</f>
        <v>2976.25</v>
      </c>
      <c r="J395" s="2">
        <f>IFERROR(__xludf.DUMMYFUNCTION("""COMPUTED_VALUE"""),45867.66666666667)</f>
        <v>45867.66667</v>
      </c>
      <c r="K395" s="1">
        <f>IFERROR(__xludf.DUMMYFUNCTION("""COMPUTED_VALUE"""),2991.89)</f>
        <v>2991.89</v>
      </c>
      <c r="M395" s="2">
        <f>IFERROR(__xludf.DUMMYFUNCTION("""COMPUTED_VALUE"""),45867.66666666667)</f>
        <v>45867.66667</v>
      </c>
      <c r="N395" s="1">
        <f>IFERROR(__xludf.DUMMYFUNCTION("""COMPUTED_VALUE"""),5.0555044E7)</f>
        <v>50555044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IFERROR(__xludf.DUMMYFUNCTION("""COMPUTED_VALUE"""),2986.47)</f>
        <v>2986.47</v>
      </c>
      <c r="D396" s="2">
        <f>IFERROR(__xludf.DUMMYFUNCTION("""COMPUTED_VALUE"""),45868.66666666667)</f>
        <v>45868.66667</v>
      </c>
      <c r="E396" s="1">
        <f>IFERROR(__xludf.DUMMYFUNCTION("""COMPUTED_VALUE"""),3009.13)</f>
        <v>3009.13</v>
      </c>
      <c r="G396" s="2">
        <f>IFERROR(__xludf.DUMMYFUNCTION("""COMPUTED_VALUE"""),45868.66666666667)</f>
        <v>45868.66667</v>
      </c>
      <c r="H396" s="1">
        <f>IFERROR(__xludf.DUMMYFUNCTION("""COMPUTED_VALUE"""),2974.17)</f>
        <v>2974.17</v>
      </c>
      <c r="J396" s="2">
        <f>IFERROR(__xludf.DUMMYFUNCTION("""COMPUTED_VALUE"""),45868.66666666667)</f>
        <v>45868.66667</v>
      </c>
      <c r="K396" s="1">
        <f>IFERROR(__xludf.DUMMYFUNCTION("""COMPUTED_VALUE"""),2989.81)</f>
        <v>2989.81</v>
      </c>
      <c r="M396" s="2">
        <f>IFERROR(__xludf.DUMMYFUNCTION("""COMPUTED_VALUE"""),45868.66666666667)</f>
        <v>45868.66667</v>
      </c>
      <c r="N396" s="1">
        <f>IFERROR(__xludf.DUMMYFUNCTION("""COMPUTED_VALUE"""),6.5626659E7)</f>
        <v>65626659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IFERROR(__xludf.DUMMYFUNCTION("""COMPUTED_VALUE"""),2973.85)</f>
        <v>2973.85</v>
      </c>
      <c r="D397" s="2">
        <f>IFERROR(__xludf.DUMMYFUNCTION("""COMPUTED_VALUE"""),45869.66666666667)</f>
        <v>45869.66667</v>
      </c>
      <c r="E397" s="1">
        <f>IFERROR(__xludf.DUMMYFUNCTION("""COMPUTED_VALUE"""),2973.85)</f>
        <v>2973.85</v>
      </c>
      <c r="G397" s="2">
        <f>IFERROR(__xludf.DUMMYFUNCTION("""COMPUTED_VALUE"""),45869.66666666667)</f>
        <v>45869.66667</v>
      </c>
      <c r="H397" s="1">
        <f>IFERROR(__xludf.DUMMYFUNCTION("""COMPUTED_VALUE"""),2904.99)</f>
        <v>2904.99</v>
      </c>
      <c r="J397" s="2">
        <f>IFERROR(__xludf.DUMMYFUNCTION("""COMPUTED_VALUE"""),45869.66666666667)</f>
        <v>45869.66667</v>
      </c>
      <c r="K397" s="1">
        <f>IFERROR(__xludf.DUMMYFUNCTION("""COMPUTED_VALUE"""),2910.04)</f>
        <v>2910.04</v>
      </c>
      <c r="M397" s="2">
        <f>IFERROR(__xludf.DUMMYFUNCTION("""COMPUTED_VALUE"""),45869.66666666667)</f>
        <v>45869.66667</v>
      </c>
      <c r="N397" s="1">
        <f>IFERROR(__xludf.DUMMYFUNCTION("""COMPUTED_VALUE"""),1.11053848E8)</f>
        <v>111053848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IFERROR(__xludf.DUMMYFUNCTION("""COMPUTED_VALUE"""),2900.84)</f>
        <v>2900.84</v>
      </c>
      <c r="D398" s="2">
        <f>IFERROR(__xludf.DUMMYFUNCTION("""COMPUTED_VALUE"""),45870.66666666667)</f>
        <v>45870.66667</v>
      </c>
      <c r="E398" s="1">
        <f>IFERROR(__xludf.DUMMYFUNCTION("""COMPUTED_VALUE"""),2916.48)</f>
        <v>2916.48</v>
      </c>
      <c r="G398" s="2">
        <f>IFERROR(__xludf.DUMMYFUNCTION("""COMPUTED_VALUE"""),45870.66666666667)</f>
        <v>45870.66667</v>
      </c>
      <c r="H398" s="1">
        <f>IFERROR(__xludf.DUMMYFUNCTION("""COMPUTED_VALUE"""),2872.35)</f>
        <v>2872.35</v>
      </c>
      <c r="J398" s="2">
        <f>IFERROR(__xludf.DUMMYFUNCTION("""COMPUTED_VALUE"""),45870.66666666667)</f>
        <v>45870.66667</v>
      </c>
      <c r="K398" s="1">
        <f>IFERROR(__xludf.DUMMYFUNCTION("""COMPUTED_VALUE"""),2899.4)</f>
        <v>2899.4</v>
      </c>
      <c r="M398" s="2">
        <f>IFERROR(__xludf.DUMMYFUNCTION("""COMPUTED_VALUE"""),45870.66666666667)</f>
        <v>45870.66667</v>
      </c>
      <c r="N398" s="1">
        <f>IFERROR(__xludf.DUMMYFUNCTION("""COMPUTED_VALUE"""),7.7475864E7)</f>
        <v>77475864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IFERROR(__xludf.DUMMYFUNCTION("""COMPUTED_VALUE"""),2932.67)</f>
        <v>2932.67</v>
      </c>
      <c r="D399" s="2">
        <f>IFERROR(__xludf.DUMMYFUNCTION("""COMPUTED_VALUE"""),45873.66666666667)</f>
        <v>45873.66667</v>
      </c>
      <c r="E399" s="1">
        <f>IFERROR(__xludf.DUMMYFUNCTION("""COMPUTED_VALUE"""),2963.06)</f>
        <v>2963.06</v>
      </c>
      <c r="G399" s="2">
        <f>IFERROR(__xludf.DUMMYFUNCTION("""COMPUTED_VALUE"""),45873.66666666667)</f>
        <v>45873.66667</v>
      </c>
      <c r="H399" s="1">
        <f>IFERROR(__xludf.DUMMYFUNCTION("""COMPUTED_VALUE"""),2931.52)</f>
        <v>2931.52</v>
      </c>
      <c r="J399" s="2">
        <f>IFERROR(__xludf.DUMMYFUNCTION("""COMPUTED_VALUE"""),45873.66666666667)</f>
        <v>45873.66667</v>
      </c>
      <c r="K399" s="1">
        <f>IFERROR(__xludf.DUMMYFUNCTION("""COMPUTED_VALUE"""),2959.4)</f>
        <v>2959.4</v>
      </c>
      <c r="M399" s="2">
        <f>IFERROR(__xludf.DUMMYFUNCTION("""COMPUTED_VALUE"""),45873.66666666667)</f>
        <v>45873.66667</v>
      </c>
      <c r="N399" s="1">
        <f>IFERROR(__xludf.DUMMYFUNCTION("""COMPUTED_VALUE"""),6.2122652E7)</f>
        <v>62122652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IFERROR(__xludf.DUMMYFUNCTION("""COMPUTED_VALUE"""),2958.96)</f>
        <v>2958.96</v>
      </c>
      <c r="D400" s="2">
        <f>IFERROR(__xludf.DUMMYFUNCTION("""COMPUTED_VALUE"""),45874.66666666667)</f>
        <v>45874.66667</v>
      </c>
      <c r="E400" s="1">
        <f>IFERROR(__xludf.DUMMYFUNCTION("""COMPUTED_VALUE"""),2958.96)</f>
        <v>2958.96</v>
      </c>
      <c r="G400" s="2">
        <f>IFERROR(__xludf.DUMMYFUNCTION("""COMPUTED_VALUE"""),45874.66666666667)</f>
        <v>45874.66667</v>
      </c>
      <c r="H400" s="1">
        <f>IFERROR(__xludf.DUMMYFUNCTION("""COMPUTED_VALUE"""),2922.4)</f>
        <v>2922.4</v>
      </c>
      <c r="J400" s="2">
        <f>IFERROR(__xludf.DUMMYFUNCTION("""COMPUTED_VALUE"""),45874.66666666667)</f>
        <v>45874.66667</v>
      </c>
      <c r="K400" s="1">
        <f>IFERROR(__xludf.DUMMYFUNCTION("""COMPUTED_VALUE"""),2930.33)</f>
        <v>2930.33</v>
      </c>
      <c r="M400" s="2">
        <f>IFERROR(__xludf.DUMMYFUNCTION("""COMPUTED_VALUE"""),45874.66666666667)</f>
        <v>45874.66667</v>
      </c>
      <c r="N400" s="1">
        <f>IFERROR(__xludf.DUMMYFUNCTION("""COMPUTED_VALUE"""),7.1705726E7)</f>
        <v>71705726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IFERROR(__xludf.DUMMYFUNCTION("""COMPUTED_VALUE"""),2933.33)</f>
        <v>2933.33</v>
      </c>
      <c r="D401" s="2">
        <f>IFERROR(__xludf.DUMMYFUNCTION("""COMPUTED_VALUE"""),45875.66666666667)</f>
        <v>45875.66667</v>
      </c>
      <c r="E401" s="1">
        <f>IFERROR(__xludf.DUMMYFUNCTION("""COMPUTED_VALUE"""),2934.06)</f>
        <v>2934.06</v>
      </c>
      <c r="G401" s="2">
        <f>IFERROR(__xludf.DUMMYFUNCTION("""COMPUTED_VALUE"""),45875.66666666667)</f>
        <v>45875.66667</v>
      </c>
      <c r="H401" s="1">
        <f>IFERROR(__xludf.DUMMYFUNCTION("""COMPUTED_VALUE"""),2899.85)</f>
        <v>2899.85</v>
      </c>
      <c r="J401" s="2">
        <f>IFERROR(__xludf.DUMMYFUNCTION("""COMPUTED_VALUE"""),45875.66666666667)</f>
        <v>45875.66667</v>
      </c>
      <c r="K401" s="1">
        <f>IFERROR(__xludf.DUMMYFUNCTION("""COMPUTED_VALUE"""),2900.18)</f>
        <v>2900.18</v>
      </c>
      <c r="M401" s="2">
        <f>IFERROR(__xludf.DUMMYFUNCTION("""COMPUTED_VALUE"""),45875.66666666667)</f>
        <v>45875.66667</v>
      </c>
      <c r="N401" s="1">
        <f>IFERROR(__xludf.DUMMYFUNCTION("""COMPUTED_VALUE"""),6.8395983E7)</f>
        <v>68395983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IFERROR(__xludf.DUMMYFUNCTION("""COMPUTED_VALUE"""),2920.84)</f>
        <v>2920.84</v>
      </c>
      <c r="D402" s="2">
        <f>IFERROR(__xludf.DUMMYFUNCTION("""COMPUTED_VALUE"""),45876.66666666667)</f>
        <v>45876.66667</v>
      </c>
      <c r="E402" s="1">
        <f>IFERROR(__xludf.DUMMYFUNCTION("""COMPUTED_VALUE"""),2953.32)</f>
        <v>2953.32</v>
      </c>
      <c r="G402" s="2">
        <f>IFERROR(__xludf.DUMMYFUNCTION("""COMPUTED_VALUE"""),45876.66666666667)</f>
        <v>45876.66667</v>
      </c>
      <c r="H402" s="1">
        <f>IFERROR(__xludf.DUMMYFUNCTION("""COMPUTED_VALUE"""),2917.66)</f>
        <v>2917.66</v>
      </c>
      <c r="J402" s="2">
        <f>IFERROR(__xludf.DUMMYFUNCTION("""COMPUTED_VALUE"""),45876.66666666667)</f>
        <v>45876.66667</v>
      </c>
      <c r="K402" s="1">
        <f>IFERROR(__xludf.DUMMYFUNCTION("""COMPUTED_VALUE"""),2939.57)</f>
        <v>2939.57</v>
      </c>
      <c r="M402" s="2">
        <f>IFERROR(__xludf.DUMMYFUNCTION("""COMPUTED_VALUE"""),45876.66666666667)</f>
        <v>45876.66667</v>
      </c>
      <c r="N402" s="1">
        <f>IFERROR(__xludf.DUMMYFUNCTION("""COMPUTED_VALUE"""),6.460014E7)</f>
        <v>64600140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IFERROR(__xludf.DUMMYFUNCTION("""COMPUTED_VALUE"""),2943.44)</f>
        <v>2943.44</v>
      </c>
      <c r="D403" s="2">
        <f>IFERROR(__xludf.DUMMYFUNCTION("""COMPUTED_VALUE"""),45877.66666666667)</f>
        <v>45877.66667</v>
      </c>
      <c r="E403" s="1">
        <f>IFERROR(__xludf.DUMMYFUNCTION("""COMPUTED_VALUE"""),2978.63)</f>
        <v>2978.63</v>
      </c>
      <c r="G403" s="2">
        <f>IFERROR(__xludf.DUMMYFUNCTION("""COMPUTED_VALUE"""),45877.66666666667)</f>
        <v>45877.66667</v>
      </c>
      <c r="H403" s="1">
        <f>IFERROR(__xludf.DUMMYFUNCTION("""COMPUTED_VALUE"""),2943.44)</f>
        <v>2943.44</v>
      </c>
      <c r="J403" s="2">
        <f>IFERROR(__xludf.DUMMYFUNCTION("""COMPUTED_VALUE"""),45877.66666666667)</f>
        <v>45877.66667</v>
      </c>
      <c r="K403" s="1">
        <f>IFERROR(__xludf.DUMMYFUNCTION("""COMPUTED_VALUE"""),2972.37)</f>
        <v>2972.37</v>
      </c>
      <c r="M403" s="2">
        <f>IFERROR(__xludf.DUMMYFUNCTION("""COMPUTED_VALUE"""),45877.66666666667)</f>
        <v>45877.66667</v>
      </c>
      <c r="N403" s="1">
        <f>IFERROR(__xludf.DUMMYFUNCTION("""COMPUTED_VALUE"""),5.7275176E7)</f>
        <v>57275176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IFERROR(__xludf.DUMMYFUNCTION("""COMPUTED_VALUE"""),2969.66)</f>
        <v>2969.66</v>
      </c>
      <c r="D404" s="2">
        <f>IFERROR(__xludf.DUMMYFUNCTION("""COMPUTED_VALUE"""),45880.66666666667)</f>
        <v>45880.66667</v>
      </c>
      <c r="E404" s="1">
        <f>IFERROR(__xludf.DUMMYFUNCTION("""COMPUTED_VALUE"""),2975.96)</f>
        <v>2975.96</v>
      </c>
      <c r="G404" s="2">
        <f>IFERROR(__xludf.DUMMYFUNCTION("""COMPUTED_VALUE"""),45880.66666666667)</f>
        <v>45880.66667</v>
      </c>
      <c r="H404" s="1">
        <f>IFERROR(__xludf.DUMMYFUNCTION("""COMPUTED_VALUE"""),2949.43)</f>
        <v>2949.43</v>
      </c>
      <c r="J404" s="2">
        <f>IFERROR(__xludf.DUMMYFUNCTION("""COMPUTED_VALUE"""),45880.66666666667)</f>
        <v>45880.66667</v>
      </c>
      <c r="K404" s="1">
        <f>IFERROR(__xludf.DUMMYFUNCTION("""COMPUTED_VALUE"""),2956.19)</f>
        <v>2956.19</v>
      </c>
      <c r="M404" s="2">
        <f>IFERROR(__xludf.DUMMYFUNCTION("""COMPUTED_VALUE"""),45880.66666666667)</f>
        <v>45880.66667</v>
      </c>
      <c r="N404" s="1">
        <f>IFERROR(__xludf.DUMMYFUNCTION("""COMPUTED_VALUE"""),5.2422364E7)</f>
        <v>52422364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IFERROR(__xludf.DUMMYFUNCTION("""COMPUTED_VALUE"""),2961.21)</f>
        <v>2961.21</v>
      </c>
      <c r="D405" s="2">
        <f>IFERROR(__xludf.DUMMYFUNCTION("""COMPUTED_VALUE"""),45881.66666666667)</f>
        <v>45881.66667</v>
      </c>
      <c r="E405" s="1">
        <f>IFERROR(__xludf.DUMMYFUNCTION("""COMPUTED_VALUE"""),2969.82)</f>
        <v>2969.82</v>
      </c>
      <c r="G405" s="2">
        <f>IFERROR(__xludf.DUMMYFUNCTION("""COMPUTED_VALUE"""),45881.66666666667)</f>
        <v>45881.66667</v>
      </c>
      <c r="H405" s="1">
        <f>IFERROR(__xludf.DUMMYFUNCTION("""COMPUTED_VALUE"""),2947.21)</f>
        <v>2947.21</v>
      </c>
      <c r="J405" s="2">
        <f>IFERROR(__xludf.DUMMYFUNCTION("""COMPUTED_VALUE"""),45881.66666666667)</f>
        <v>45881.66667</v>
      </c>
      <c r="K405" s="1">
        <f>IFERROR(__xludf.DUMMYFUNCTION("""COMPUTED_VALUE"""),2966.85)</f>
        <v>2966.85</v>
      </c>
      <c r="M405" s="2">
        <f>IFERROR(__xludf.DUMMYFUNCTION("""COMPUTED_VALUE"""),45881.66666666667)</f>
        <v>45881.66667</v>
      </c>
      <c r="N405" s="1">
        <f>IFERROR(__xludf.DUMMYFUNCTION("""COMPUTED_VALUE"""),4.8826254E7)</f>
        <v>48826254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IFERROR(__xludf.DUMMYFUNCTION("""COMPUTED_VALUE"""),2970.96)</f>
        <v>2970.96</v>
      </c>
      <c r="D406" s="2">
        <f>IFERROR(__xludf.DUMMYFUNCTION("""COMPUTED_VALUE"""),45882.66666666667)</f>
        <v>45882.66667</v>
      </c>
      <c r="E406" s="1">
        <f>IFERROR(__xludf.DUMMYFUNCTION("""COMPUTED_VALUE"""),2984.43)</f>
        <v>2984.43</v>
      </c>
      <c r="G406" s="2">
        <f>IFERROR(__xludf.DUMMYFUNCTION("""COMPUTED_VALUE"""),45882.66666666667)</f>
        <v>45882.66667</v>
      </c>
      <c r="H406" s="1">
        <f>IFERROR(__xludf.DUMMYFUNCTION("""COMPUTED_VALUE"""),2953.08)</f>
        <v>2953.08</v>
      </c>
      <c r="J406" s="2">
        <f>IFERROR(__xludf.DUMMYFUNCTION("""COMPUTED_VALUE"""),45882.66666666667)</f>
        <v>45882.66667</v>
      </c>
      <c r="K406" s="1">
        <f>IFERROR(__xludf.DUMMYFUNCTION("""COMPUTED_VALUE"""),2979.01)</f>
        <v>2979.01</v>
      </c>
      <c r="M406" s="2">
        <f>IFERROR(__xludf.DUMMYFUNCTION("""COMPUTED_VALUE"""),45882.66666666667)</f>
        <v>45882.66667</v>
      </c>
      <c r="N406" s="1">
        <f>IFERROR(__xludf.DUMMYFUNCTION("""COMPUTED_VALUE"""),5.436371E7)</f>
        <v>54363710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IFERROR(__xludf.DUMMYFUNCTION("""COMPUTED_VALUE"""),2977.27)</f>
        <v>2977.27</v>
      </c>
      <c r="D407" s="2">
        <f>IFERROR(__xludf.DUMMYFUNCTION("""COMPUTED_VALUE"""),45883.66666666667)</f>
        <v>45883.66667</v>
      </c>
      <c r="E407" s="1">
        <f>IFERROR(__xludf.DUMMYFUNCTION("""COMPUTED_VALUE"""),2977.27)</f>
        <v>2977.27</v>
      </c>
      <c r="G407" s="2">
        <f>IFERROR(__xludf.DUMMYFUNCTION("""COMPUTED_VALUE"""),45883.66666666667)</f>
        <v>45883.66667</v>
      </c>
      <c r="H407" s="1">
        <f>IFERROR(__xludf.DUMMYFUNCTION("""COMPUTED_VALUE"""),2950.94)</f>
        <v>2950.94</v>
      </c>
      <c r="J407" s="2">
        <f>IFERROR(__xludf.DUMMYFUNCTION("""COMPUTED_VALUE"""),45883.66666666667)</f>
        <v>45883.66667</v>
      </c>
      <c r="K407" s="1">
        <f>IFERROR(__xludf.DUMMYFUNCTION("""COMPUTED_VALUE"""),2969.71)</f>
        <v>2969.71</v>
      </c>
      <c r="M407" s="2">
        <f>IFERROR(__xludf.DUMMYFUNCTION("""COMPUTED_VALUE"""),45883.66666666667)</f>
        <v>45883.66667</v>
      </c>
      <c r="N407" s="1">
        <f>IFERROR(__xludf.DUMMYFUNCTION("""COMPUTED_VALUE"""),5.1948793E7)</f>
        <v>51948793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IFERROR(__xludf.DUMMYFUNCTION("""COMPUTED_VALUE"""),2976.94)</f>
        <v>2976.94</v>
      </c>
      <c r="D408" s="2">
        <f>IFERROR(__xludf.DUMMYFUNCTION("""COMPUTED_VALUE"""),45884.66666666667)</f>
        <v>45884.66667</v>
      </c>
      <c r="E408" s="1">
        <f>IFERROR(__xludf.DUMMYFUNCTION("""COMPUTED_VALUE"""),3001.35)</f>
        <v>3001.35</v>
      </c>
      <c r="G408" s="2">
        <f>IFERROR(__xludf.DUMMYFUNCTION("""COMPUTED_VALUE"""),45884.66666666667)</f>
        <v>45884.66667</v>
      </c>
      <c r="H408" s="1">
        <f>IFERROR(__xludf.DUMMYFUNCTION("""COMPUTED_VALUE"""),2973.57)</f>
        <v>2973.57</v>
      </c>
      <c r="J408" s="2">
        <f>IFERROR(__xludf.DUMMYFUNCTION("""COMPUTED_VALUE"""),45884.66666666667)</f>
        <v>45884.66667</v>
      </c>
      <c r="K408" s="1">
        <f>IFERROR(__xludf.DUMMYFUNCTION("""COMPUTED_VALUE"""),2988.03)</f>
        <v>2988.03</v>
      </c>
      <c r="M408" s="2">
        <f>IFERROR(__xludf.DUMMYFUNCTION("""COMPUTED_VALUE"""),45884.66666666667)</f>
        <v>45884.66667</v>
      </c>
      <c r="N408" s="1">
        <f>IFERROR(__xludf.DUMMYFUNCTION("""COMPUTED_VALUE"""),5.0334884E7)</f>
        <v>50334884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IFERROR(__xludf.DUMMYFUNCTION("""COMPUTED_VALUE"""),2988.42)</f>
        <v>2988.42</v>
      </c>
      <c r="D409" s="2">
        <f>IFERROR(__xludf.DUMMYFUNCTION("""COMPUTED_VALUE"""),45887.66666666667)</f>
        <v>45887.66667</v>
      </c>
      <c r="E409" s="1">
        <f>IFERROR(__xludf.DUMMYFUNCTION("""COMPUTED_VALUE"""),2999.17)</f>
        <v>2999.17</v>
      </c>
      <c r="G409" s="2">
        <f>IFERROR(__xludf.DUMMYFUNCTION("""COMPUTED_VALUE"""),45887.66666666667)</f>
        <v>45887.66667</v>
      </c>
      <c r="H409" s="1">
        <f>IFERROR(__xludf.DUMMYFUNCTION("""COMPUTED_VALUE"""),2973.83)</f>
        <v>2973.83</v>
      </c>
      <c r="J409" s="2">
        <f>IFERROR(__xludf.DUMMYFUNCTION("""COMPUTED_VALUE"""),45887.66666666667)</f>
        <v>45887.66667</v>
      </c>
      <c r="K409" s="1">
        <f>IFERROR(__xludf.DUMMYFUNCTION("""COMPUTED_VALUE"""),2976.98)</f>
        <v>2976.98</v>
      </c>
      <c r="M409" s="2">
        <f>IFERROR(__xludf.DUMMYFUNCTION("""COMPUTED_VALUE"""),45887.66666666667)</f>
        <v>45887.66667</v>
      </c>
      <c r="N409" s="1">
        <f>IFERROR(__xludf.DUMMYFUNCTION("""COMPUTED_VALUE"""),5.5020157E7)</f>
        <v>55020157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IFERROR(__xludf.DUMMYFUNCTION("""COMPUTED_VALUE"""),2971.08)</f>
        <v>2971.08</v>
      </c>
      <c r="D410" s="2">
        <f>IFERROR(__xludf.DUMMYFUNCTION("""COMPUTED_VALUE"""),45888.66666666667)</f>
        <v>45888.66667</v>
      </c>
      <c r="E410" s="1">
        <f>IFERROR(__xludf.DUMMYFUNCTION("""COMPUTED_VALUE"""),2991.4)</f>
        <v>2991.4</v>
      </c>
      <c r="G410" s="2">
        <f>IFERROR(__xludf.DUMMYFUNCTION("""COMPUTED_VALUE"""),45888.66666666667)</f>
        <v>45888.66667</v>
      </c>
      <c r="H410" s="1">
        <f>IFERROR(__xludf.DUMMYFUNCTION("""COMPUTED_VALUE"""),2947.68)</f>
        <v>2947.68</v>
      </c>
      <c r="J410" s="2">
        <f>IFERROR(__xludf.DUMMYFUNCTION("""COMPUTED_VALUE"""),45888.66666666667)</f>
        <v>45888.66667</v>
      </c>
      <c r="K410" s="1">
        <f>IFERROR(__xludf.DUMMYFUNCTION("""COMPUTED_VALUE"""),2987.14)</f>
        <v>2987.14</v>
      </c>
      <c r="M410" s="2">
        <f>IFERROR(__xludf.DUMMYFUNCTION("""COMPUTED_VALUE"""),45888.66666666667)</f>
        <v>45888.66667</v>
      </c>
      <c r="N410" s="1">
        <f>IFERROR(__xludf.DUMMYFUNCTION("""COMPUTED_VALUE"""),5.8101238E7)</f>
        <v>58101238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IFERROR(__xludf.DUMMYFUNCTION("""COMPUTED_VALUE"""),2995.27)</f>
        <v>2995.27</v>
      </c>
      <c r="D411" s="2">
        <f>IFERROR(__xludf.DUMMYFUNCTION("""COMPUTED_VALUE"""),45889.66666666667)</f>
        <v>45889.66667</v>
      </c>
      <c r="E411" s="1">
        <f>IFERROR(__xludf.DUMMYFUNCTION("""COMPUTED_VALUE"""),3036.89)</f>
        <v>3036.89</v>
      </c>
      <c r="G411" s="2">
        <f>IFERROR(__xludf.DUMMYFUNCTION("""COMPUTED_VALUE"""),45889.66666666667)</f>
        <v>45889.66667</v>
      </c>
      <c r="H411" s="1">
        <f>IFERROR(__xludf.DUMMYFUNCTION("""COMPUTED_VALUE"""),2994.13)</f>
        <v>2994.13</v>
      </c>
      <c r="J411" s="2">
        <f>IFERROR(__xludf.DUMMYFUNCTION("""COMPUTED_VALUE"""),45889.66666666667)</f>
        <v>45889.66667</v>
      </c>
      <c r="K411" s="1">
        <f>IFERROR(__xludf.DUMMYFUNCTION("""COMPUTED_VALUE"""),3024.11)</f>
        <v>3024.11</v>
      </c>
      <c r="M411" s="2">
        <f>IFERROR(__xludf.DUMMYFUNCTION("""COMPUTED_VALUE"""),45889.66666666667)</f>
        <v>45889.66667</v>
      </c>
      <c r="N411" s="1">
        <f>IFERROR(__xludf.DUMMYFUNCTION("""COMPUTED_VALUE"""),5.3937147E7)</f>
        <v>53937147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IFERROR(__xludf.DUMMYFUNCTION("""COMPUTED_VALUE"""),3020.0)</f>
        <v>3020</v>
      </c>
      <c r="D412" s="2">
        <f>IFERROR(__xludf.DUMMYFUNCTION("""COMPUTED_VALUE"""),45890.66666666667)</f>
        <v>45890.66667</v>
      </c>
      <c r="E412" s="1">
        <f>IFERROR(__xludf.DUMMYFUNCTION("""COMPUTED_VALUE"""),3020.0)</f>
        <v>3020</v>
      </c>
      <c r="G412" s="2">
        <f>IFERROR(__xludf.DUMMYFUNCTION("""COMPUTED_VALUE"""),45890.66666666667)</f>
        <v>45890.66667</v>
      </c>
      <c r="H412" s="1">
        <f>IFERROR(__xludf.DUMMYFUNCTION("""COMPUTED_VALUE"""),2985.02)</f>
        <v>2985.02</v>
      </c>
      <c r="J412" s="2">
        <f>IFERROR(__xludf.DUMMYFUNCTION("""COMPUTED_VALUE"""),45890.66666666667)</f>
        <v>45890.66667</v>
      </c>
      <c r="K412" s="1">
        <f>IFERROR(__xludf.DUMMYFUNCTION("""COMPUTED_VALUE"""),2986.68)</f>
        <v>2986.68</v>
      </c>
      <c r="M412" s="2">
        <f>IFERROR(__xludf.DUMMYFUNCTION("""COMPUTED_VALUE"""),45890.66666666667)</f>
        <v>45890.66667</v>
      </c>
      <c r="N412" s="1">
        <f>IFERROR(__xludf.DUMMYFUNCTION("""COMPUTED_VALUE"""),4.8456043E7)</f>
        <v>48456043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IFERROR(__xludf.DUMMYFUNCTION("""COMPUTED_VALUE"""),2998.71)</f>
        <v>2998.71</v>
      </c>
      <c r="D413" s="2">
        <f>IFERROR(__xludf.DUMMYFUNCTION("""COMPUTED_VALUE"""),45891.66666666667)</f>
        <v>45891.66667</v>
      </c>
      <c r="E413" s="1">
        <f>IFERROR(__xludf.DUMMYFUNCTION("""COMPUTED_VALUE"""),3034.18)</f>
        <v>3034.18</v>
      </c>
      <c r="G413" s="2">
        <f>IFERROR(__xludf.DUMMYFUNCTION("""COMPUTED_VALUE"""),45891.66666666667)</f>
        <v>45891.66667</v>
      </c>
      <c r="H413" s="1">
        <f>IFERROR(__xludf.DUMMYFUNCTION("""COMPUTED_VALUE"""),2997.14)</f>
        <v>2997.14</v>
      </c>
      <c r="J413" s="2">
        <f>IFERROR(__xludf.DUMMYFUNCTION("""COMPUTED_VALUE"""),45891.66666666667)</f>
        <v>45891.66667</v>
      </c>
      <c r="K413" s="1">
        <f>IFERROR(__xludf.DUMMYFUNCTION("""COMPUTED_VALUE"""),3031.31)</f>
        <v>3031.31</v>
      </c>
      <c r="M413" s="2">
        <f>IFERROR(__xludf.DUMMYFUNCTION("""COMPUTED_VALUE"""),45891.66666666667)</f>
        <v>45891.66667</v>
      </c>
      <c r="N413" s="1">
        <f>IFERROR(__xludf.DUMMYFUNCTION("""COMPUTED_VALUE"""),4.51068E7)</f>
        <v>45106800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IFERROR(__xludf.DUMMYFUNCTION("""COMPUTED_VALUE"""),3028.23)</f>
        <v>3028.23</v>
      </c>
      <c r="D414" s="2">
        <f>IFERROR(__xludf.DUMMYFUNCTION("""COMPUTED_VALUE"""),45894.66666666667)</f>
        <v>45894.66667</v>
      </c>
      <c r="E414" s="1">
        <f>IFERROR(__xludf.DUMMYFUNCTION("""COMPUTED_VALUE"""),3030.87)</f>
        <v>3030.87</v>
      </c>
      <c r="G414" s="2">
        <f>IFERROR(__xludf.DUMMYFUNCTION("""COMPUTED_VALUE"""),45894.66666666667)</f>
        <v>45894.66667</v>
      </c>
      <c r="H414" s="1">
        <f>IFERROR(__xludf.DUMMYFUNCTION("""COMPUTED_VALUE"""),2992.26)</f>
        <v>2992.26</v>
      </c>
      <c r="J414" s="2">
        <f>IFERROR(__xludf.DUMMYFUNCTION("""COMPUTED_VALUE"""),45894.66666666667)</f>
        <v>45894.66667</v>
      </c>
      <c r="K414" s="1">
        <f>IFERROR(__xludf.DUMMYFUNCTION("""COMPUTED_VALUE"""),2993.42)</f>
        <v>2993.42</v>
      </c>
      <c r="M414" s="2">
        <f>IFERROR(__xludf.DUMMYFUNCTION("""COMPUTED_VALUE"""),45894.66666666667)</f>
        <v>45894.66667</v>
      </c>
      <c r="N414" s="1">
        <f>IFERROR(__xludf.DUMMYFUNCTION("""COMPUTED_VALUE"""),4.6443162E7)</f>
        <v>46443162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IFERROR(__xludf.DUMMYFUNCTION("""COMPUTED_VALUE"""),2993.43)</f>
        <v>2993.43</v>
      </c>
      <c r="D415" s="2">
        <f>IFERROR(__xludf.DUMMYFUNCTION("""COMPUTED_VALUE"""),45895.66666666667)</f>
        <v>45895.66667</v>
      </c>
      <c r="E415" s="1">
        <f>IFERROR(__xludf.DUMMYFUNCTION("""COMPUTED_VALUE"""),3007.71)</f>
        <v>3007.71</v>
      </c>
      <c r="G415" s="2">
        <f>IFERROR(__xludf.DUMMYFUNCTION("""COMPUTED_VALUE"""),45895.66666666667)</f>
        <v>45895.66667</v>
      </c>
      <c r="H415" s="1">
        <f>IFERROR(__xludf.DUMMYFUNCTION("""COMPUTED_VALUE"""),2986.83)</f>
        <v>2986.83</v>
      </c>
      <c r="J415" s="2">
        <f>IFERROR(__xludf.DUMMYFUNCTION("""COMPUTED_VALUE"""),45895.66666666667)</f>
        <v>45895.66667</v>
      </c>
      <c r="K415" s="1">
        <f>IFERROR(__xludf.DUMMYFUNCTION("""COMPUTED_VALUE"""),3005.47)</f>
        <v>3005.47</v>
      </c>
      <c r="M415" s="2">
        <f>IFERROR(__xludf.DUMMYFUNCTION("""COMPUTED_VALUE"""),45895.66666666667)</f>
        <v>45895.66667</v>
      </c>
      <c r="N415" s="1">
        <f>IFERROR(__xludf.DUMMYFUNCTION("""COMPUTED_VALUE"""),5.0595384E7)</f>
        <v>50595384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IFERROR(__xludf.DUMMYFUNCTION("""COMPUTED_VALUE"""),3002.57)</f>
        <v>3002.57</v>
      </c>
      <c r="D416" s="2">
        <f>IFERROR(__xludf.DUMMYFUNCTION("""COMPUTED_VALUE"""),45896.66666666667)</f>
        <v>45896.66667</v>
      </c>
      <c r="E416" s="1">
        <f>IFERROR(__xludf.DUMMYFUNCTION("""COMPUTED_VALUE"""),3006.18)</f>
        <v>3006.18</v>
      </c>
      <c r="G416" s="2">
        <f>IFERROR(__xludf.DUMMYFUNCTION("""COMPUTED_VALUE"""),45896.66666666667)</f>
        <v>45896.66667</v>
      </c>
      <c r="H416" s="1">
        <f>IFERROR(__xludf.DUMMYFUNCTION("""COMPUTED_VALUE"""),2992.62)</f>
        <v>2992.62</v>
      </c>
      <c r="J416" s="2">
        <f>IFERROR(__xludf.DUMMYFUNCTION("""COMPUTED_VALUE"""),45896.66666666667)</f>
        <v>45896.66667</v>
      </c>
      <c r="K416" s="1">
        <f>IFERROR(__xludf.DUMMYFUNCTION("""COMPUTED_VALUE"""),2998.71)</f>
        <v>2998.71</v>
      </c>
      <c r="M416" s="2">
        <f>IFERROR(__xludf.DUMMYFUNCTION("""COMPUTED_VALUE"""),45896.66666666667)</f>
        <v>45896.66667</v>
      </c>
      <c r="N416" s="1">
        <f>IFERROR(__xludf.DUMMYFUNCTION("""COMPUTED_VALUE"""),4.2057152E7)</f>
        <v>42057152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IFERROR(__xludf.DUMMYFUNCTION("""COMPUTED_VALUE"""),2994.97)</f>
        <v>2994.97</v>
      </c>
      <c r="D417" s="2">
        <f>IFERROR(__xludf.DUMMYFUNCTION("""COMPUTED_VALUE"""),45897.66666666667)</f>
        <v>45897.66667</v>
      </c>
      <c r="E417" s="1">
        <f>IFERROR(__xludf.DUMMYFUNCTION("""COMPUTED_VALUE"""),2994.97)</f>
        <v>2994.97</v>
      </c>
      <c r="G417" s="2">
        <f>IFERROR(__xludf.DUMMYFUNCTION("""COMPUTED_VALUE"""),45897.66666666667)</f>
        <v>45897.66667</v>
      </c>
      <c r="H417" s="1">
        <f>IFERROR(__xludf.DUMMYFUNCTION("""COMPUTED_VALUE"""),2972.54)</f>
        <v>2972.54</v>
      </c>
      <c r="J417" s="2">
        <f>IFERROR(__xludf.DUMMYFUNCTION("""COMPUTED_VALUE"""),45897.66666666667)</f>
        <v>45897.66667</v>
      </c>
      <c r="K417" s="1">
        <f>IFERROR(__xludf.DUMMYFUNCTION("""COMPUTED_VALUE"""),2989.64)</f>
        <v>2989.64</v>
      </c>
      <c r="M417" s="2">
        <f>IFERROR(__xludf.DUMMYFUNCTION("""COMPUTED_VALUE"""),45897.66666666667)</f>
        <v>45897.66667</v>
      </c>
      <c r="N417" s="1">
        <f>IFERROR(__xludf.DUMMYFUNCTION("""COMPUTED_VALUE"""),4.260593E7)</f>
        <v>42605930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IFERROR(__xludf.DUMMYFUNCTION("""COMPUTED_VALUE"""),2988.87)</f>
        <v>2988.87</v>
      </c>
      <c r="D418" s="2">
        <f>IFERROR(__xludf.DUMMYFUNCTION("""COMPUTED_VALUE"""),45898.66666666667)</f>
        <v>45898.66667</v>
      </c>
      <c r="E418" s="1">
        <f>IFERROR(__xludf.DUMMYFUNCTION("""COMPUTED_VALUE"""),3001.81)</f>
        <v>3001.81</v>
      </c>
      <c r="G418" s="2">
        <f>IFERROR(__xludf.DUMMYFUNCTION("""COMPUTED_VALUE"""),45898.66666666667)</f>
        <v>45898.66667</v>
      </c>
      <c r="H418" s="1">
        <f>IFERROR(__xludf.DUMMYFUNCTION("""COMPUTED_VALUE"""),2981.21)</f>
        <v>2981.21</v>
      </c>
      <c r="J418" s="2">
        <f>IFERROR(__xludf.DUMMYFUNCTION("""COMPUTED_VALUE"""),45898.66666666667)</f>
        <v>45898.66667</v>
      </c>
      <c r="K418" s="1">
        <f>IFERROR(__xludf.DUMMYFUNCTION("""COMPUTED_VALUE"""),3001.27)</f>
        <v>3001.27</v>
      </c>
      <c r="M418" s="2">
        <f>IFERROR(__xludf.DUMMYFUNCTION("""COMPUTED_VALUE"""),45898.66666666667)</f>
        <v>45898.66667</v>
      </c>
      <c r="N418" s="1">
        <f>IFERROR(__xludf.DUMMYFUNCTION("""COMPUTED_VALUE"""),3.6307557E7)</f>
        <v>36307557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IFERROR(__xludf.DUMMYFUNCTION("""COMPUTED_VALUE"""),2996.68)</f>
        <v>2996.68</v>
      </c>
      <c r="D419" s="2">
        <f>IFERROR(__xludf.DUMMYFUNCTION("""COMPUTED_VALUE"""),45902.66666666667)</f>
        <v>45902.66667</v>
      </c>
      <c r="E419" s="1">
        <f>IFERROR(__xludf.DUMMYFUNCTION("""COMPUTED_VALUE"""),2997.8)</f>
        <v>2997.8</v>
      </c>
      <c r="G419" s="2">
        <f>IFERROR(__xludf.DUMMYFUNCTION("""COMPUTED_VALUE"""),45902.66666666667)</f>
        <v>45902.66667</v>
      </c>
      <c r="H419" s="1">
        <f>IFERROR(__xludf.DUMMYFUNCTION("""COMPUTED_VALUE"""),2970.69)</f>
        <v>2970.69</v>
      </c>
      <c r="J419" s="2">
        <f>IFERROR(__xludf.DUMMYFUNCTION("""COMPUTED_VALUE"""),45902.66666666667)</f>
        <v>45902.66667</v>
      </c>
      <c r="K419" s="1">
        <f>IFERROR(__xludf.DUMMYFUNCTION("""COMPUTED_VALUE"""),2985.67)</f>
        <v>2985.67</v>
      </c>
      <c r="M419" s="2">
        <f>IFERROR(__xludf.DUMMYFUNCTION("""COMPUTED_VALUE"""),45902.66666666667)</f>
        <v>45902.66667</v>
      </c>
      <c r="N419" s="1">
        <f>IFERROR(__xludf.DUMMYFUNCTION("""COMPUTED_VALUE"""),5.9159493E7)</f>
        <v>59159493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IFERROR(__xludf.DUMMYFUNCTION("""COMPUTED_VALUE"""),2984.84)</f>
        <v>2984.84</v>
      </c>
      <c r="D420" s="2">
        <f>IFERROR(__xludf.DUMMYFUNCTION("""COMPUTED_VALUE"""),45903.66666666667)</f>
        <v>45903.66667</v>
      </c>
      <c r="E420" s="1">
        <f>IFERROR(__xludf.DUMMYFUNCTION("""COMPUTED_VALUE"""),2991.57)</f>
        <v>2991.57</v>
      </c>
      <c r="G420" s="2">
        <f>IFERROR(__xludf.DUMMYFUNCTION("""COMPUTED_VALUE"""),45903.66666666667)</f>
        <v>45903.66667</v>
      </c>
      <c r="H420" s="1">
        <f>IFERROR(__xludf.DUMMYFUNCTION("""COMPUTED_VALUE"""),2929.48)</f>
        <v>2929.48</v>
      </c>
      <c r="J420" s="2">
        <f>IFERROR(__xludf.DUMMYFUNCTION("""COMPUTED_VALUE"""),45903.66666666667)</f>
        <v>45903.66667</v>
      </c>
      <c r="K420" s="1">
        <f>IFERROR(__xludf.DUMMYFUNCTION("""COMPUTED_VALUE"""),2963.92)</f>
        <v>2963.92</v>
      </c>
      <c r="M420" s="2">
        <f>IFERROR(__xludf.DUMMYFUNCTION("""COMPUTED_VALUE"""),45903.66666666667)</f>
        <v>45903.66667</v>
      </c>
      <c r="N420" s="1">
        <f>IFERROR(__xludf.DUMMYFUNCTION("""COMPUTED_VALUE"""),5.8884153E7)</f>
        <v>58884153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IFERROR(__xludf.DUMMYFUNCTION("""COMPUTED_VALUE"""),2963.79)</f>
        <v>2963.79</v>
      </c>
      <c r="D421" s="2">
        <f>IFERROR(__xludf.DUMMYFUNCTION("""COMPUTED_VALUE"""),45904.66666666667)</f>
        <v>45904.66667</v>
      </c>
      <c r="E421" s="1">
        <f>IFERROR(__xludf.DUMMYFUNCTION("""COMPUTED_VALUE"""),3004.41)</f>
        <v>3004.41</v>
      </c>
      <c r="G421" s="2">
        <f>IFERROR(__xludf.DUMMYFUNCTION("""COMPUTED_VALUE"""),45904.66666666667)</f>
        <v>45904.66667</v>
      </c>
      <c r="H421" s="1">
        <f>IFERROR(__xludf.DUMMYFUNCTION("""COMPUTED_VALUE"""),2949.02)</f>
        <v>2949.02</v>
      </c>
      <c r="J421" s="2">
        <f>IFERROR(__xludf.DUMMYFUNCTION("""COMPUTED_VALUE"""),45904.66666666667)</f>
        <v>45904.66667</v>
      </c>
      <c r="K421" s="1">
        <f>IFERROR(__xludf.DUMMYFUNCTION("""COMPUTED_VALUE"""),2995.51)</f>
        <v>2995.51</v>
      </c>
      <c r="M421" s="2">
        <f>IFERROR(__xludf.DUMMYFUNCTION("""COMPUTED_VALUE"""),45904.66666666667)</f>
        <v>45904.66667</v>
      </c>
      <c r="N421" s="1">
        <f>IFERROR(__xludf.DUMMYFUNCTION("""COMPUTED_VALUE"""),5.0357358E7)</f>
        <v>50357358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IFERROR(__xludf.DUMMYFUNCTION("""COMPUTED_VALUE"""),2996.07)</f>
        <v>2996.07</v>
      </c>
      <c r="D422" s="2">
        <f>IFERROR(__xludf.DUMMYFUNCTION("""COMPUTED_VALUE"""),45905.66666666667)</f>
        <v>45905.66667</v>
      </c>
      <c r="E422" s="1">
        <f>IFERROR(__xludf.DUMMYFUNCTION("""COMPUTED_VALUE"""),3026.77)</f>
        <v>3026.77</v>
      </c>
      <c r="G422" s="2">
        <f>IFERROR(__xludf.DUMMYFUNCTION("""COMPUTED_VALUE"""),45905.66666666667)</f>
        <v>45905.66667</v>
      </c>
      <c r="H422" s="1">
        <f>IFERROR(__xludf.DUMMYFUNCTION("""COMPUTED_VALUE"""),2991.49)</f>
        <v>2991.49</v>
      </c>
      <c r="J422" s="2">
        <f>IFERROR(__xludf.DUMMYFUNCTION("""COMPUTED_VALUE"""),45905.66666666667)</f>
        <v>45905.66667</v>
      </c>
      <c r="K422" s="1">
        <f>IFERROR(__xludf.DUMMYFUNCTION("""COMPUTED_VALUE"""),3012.91)</f>
        <v>3012.91</v>
      </c>
      <c r="M422" s="2">
        <f>IFERROR(__xludf.DUMMYFUNCTION("""COMPUTED_VALUE"""),45905.66666666667)</f>
        <v>45905.66667</v>
      </c>
      <c r="N422" s="1">
        <f>IFERROR(__xludf.DUMMYFUNCTION("""COMPUTED_VALUE"""),4.0578431E7)</f>
        <v>40578431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IFERROR(__xludf.DUMMYFUNCTION("""COMPUTED_VALUE"""),3008.12)</f>
        <v>3008.12</v>
      </c>
      <c r="D423" s="2">
        <f>IFERROR(__xludf.DUMMYFUNCTION("""COMPUTED_VALUE"""),45908.66666666667)</f>
        <v>45908.66667</v>
      </c>
      <c r="E423" s="1">
        <f>IFERROR(__xludf.DUMMYFUNCTION("""COMPUTED_VALUE"""),3020.16)</f>
        <v>3020.16</v>
      </c>
      <c r="G423" s="2">
        <f>IFERROR(__xludf.DUMMYFUNCTION("""COMPUTED_VALUE"""),45908.66666666667)</f>
        <v>45908.66667</v>
      </c>
      <c r="H423" s="1">
        <f>IFERROR(__xludf.DUMMYFUNCTION("""COMPUTED_VALUE"""),2991.18)</f>
        <v>2991.18</v>
      </c>
      <c r="J423" s="2">
        <f>IFERROR(__xludf.DUMMYFUNCTION("""COMPUTED_VALUE"""),45908.66666666667)</f>
        <v>45908.66667</v>
      </c>
      <c r="K423" s="1">
        <f>IFERROR(__xludf.DUMMYFUNCTION("""COMPUTED_VALUE"""),3018.33)</f>
        <v>3018.33</v>
      </c>
      <c r="M423" s="2">
        <f>IFERROR(__xludf.DUMMYFUNCTION("""COMPUTED_VALUE"""),45908.66666666667)</f>
        <v>45908.66667</v>
      </c>
      <c r="N423" s="1">
        <f>IFERROR(__xludf.DUMMYFUNCTION("""COMPUTED_VALUE"""),5.1648131E7)</f>
        <v>51648131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IFERROR(__xludf.DUMMYFUNCTION("""COMPUTED_VALUE"""),3016.58)</f>
        <v>3016.58</v>
      </c>
      <c r="D424" s="2">
        <f>IFERROR(__xludf.DUMMYFUNCTION("""COMPUTED_VALUE"""),45909.66666666667)</f>
        <v>45909.66667</v>
      </c>
      <c r="E424" s="1">
        <f>IFERROR(__xludf.DUMMYFUNCTION("""COMPUTED_VALUE"""),3035.57)</f>
        <v>3035.57</v>
      </c>
      <c r="G424" s="2">
        <f>IFERROR(__xludf.DUMMYFUNCTION("""COMPUTED_VALUE"""),45909.66666666667)</f>
        <v>45909.66667</v>
      </c>
      <c r="H424" s="1">
        <f>IFERROR(__xludf.DUMMYFUNCTION("""COMPUTED_VALUE"""),3011.11)</f>
        <v>3011.11</v>
      </c>
      <c r="J424" s="2">
        <f>IFERROR(__xludf.DUMMYFUNCTION("""COMPUTED_VALUE"""),45909.66666666667)</f>
        <v>45909.66667</v>
      </c>
      <c r="K424" s="1">
        <f>IFERROR(__xludf.DUMMYFUNCTION("""COMPUTED_VALUE"""),3018.63)</f>
        <v>3018.63</v>
      </c>
      <c r="M424" s="2">
        <f>IFERROR(__xludf.DUMMYFUNCTION("""COMPUTED_VALUE"""),45909.66666666667)</f>
        <v>45909.66667</v>
      </c>
      <c r="N424" s="1">
        <f>IFERROR(__xludf.DUMMYFUNCTION("""COMPUTED_VALUE"""),4.1704649E7)</f>
        <v>41704649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IFERROR(__xludf.DUMMYFUNCTION("""COMPUTED_VALUE"""),3017.25)</f>
        <v>3017.25</v>
      </c>
      <c r="D425" s="2">
        <f>IFERROR(__xludf.DUMMYFUNCTION("""COMPUTED_VALUE"""),45910.66666666667)</f>
        <v>45910.66667</v>
      </c>
      <c r="E425" s="1">
        <f>IFERROR(__xludf.DUMMYFUNCTION("""COMPUTED_VALUE"""),3017.25)</f>
        <v>3017.25</v>
      </c>
      <c r="G425" s="2">
        <f>IFERROR(__xludf.DUMMYFUNCTION("""COMPUTED_VALUE"""),45910.66666666667)</f>
        <v>45910.66667</v>
      </c>
      <c r="H425" s="1">
        <f>IFERROR(__xludf.DUMMYFUNCTION("""COMPUTED_VALUE"""),2928.06)</f>
        <v>2928.06</v>
      </c>
      <c r="J425" s="2">
        <f>IFERROR(__xludf.DUMMYFUNCTION("""COMPUTED_VALUE"""),45910.66666666667)</f>
        <v>45910.66667</v>
      </c>
      <c r="K425" s="1">
        <f>IFERROR(__xludf.DUMMYFUNCTION("""COMPUTED_VALUE"""),2942.98)</f>
        <v>2942.98</v>
      </c>
      <c r="M425" s="2">
        <f>IFERROR(__xludf.DUMMYFUNCTION("""COMPUTED_VALUE"""),45910.66666666667)</f>
        <v>45910.66667</v>
      </c>
      <c r="N425" s="1">
        <f>IFERROR(__xludf.DUMMYFUNCTION("""COMPUTED_VALUE"""),5.5143264E7)</f>
        <v>55143264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IFERROR(__xludf.DUMMYFUNCTION("""COMPUTED_VALUE"""),2944.49)</f>
        <v>2944.49</v>
      </c>
      <c r="D426" s="2">
        <f>IFERROR(__xludf.DUMMYFUNCTION("""COMPUTED_VALUE"""),45911.66666666667)</f>
        <v>45911.66667</v>
      </c>
      <c r="E426" s="1">
        <f>IFERROR(__xludf.DUMMYFUNCTION("""COMPUTED_VALUE"""),2985.43)</f>
        <v>2985.43</v>
      </c>
      <c r="G426" s="2">
        <f>IFERROR(__xludf.DUMMYFUNCTION("""COMPUTED_VALUE"""),45911.66666666667)</f>
        <v>45911.66667</v>
      </c>
      <c r="H426" s="1">
        <f>IFERROR(__xludf.DUMMYFUNCTION("""COMPUTED_VALUE"""),2944.49)</f>
        <v>2944.49</v>
      </c>
      <c r="J426" s="2">
        <f>IFERROR(__xludf.DUMMYFUNCTION("""COMPUTED_VALUE"""),45911.66666666667)</f>
        <v>45911.66667</v>
      </c>
      <c r="K426" s="1">
        <f>IFERROR(__xludf.DUMMYFUNCTION("""COMPUTED_VALUE"""),2982.53)</f>
        <v>2982.53</v>
      </c>
      <c r="M426" s="2">
        <f>IFERROR(__xludf.DUMMYFUNCTION("""COMPUTED_VALUE"""),45911.66666666667)</f>
        <v>45911.66667</v>
      </c>
      <c r="N426" s="1">
        <f>IFERROR(__xludf.DUMMYFUNCTION("""COMPUTED_VALUE"""),5.2983262E7)</f>
        <v>52983262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IFERROR(__xludf.DUMMYFUNCTION("""COMPUTED_VALUE"""),2976.82)</f>
        <v>2976.82</v>
      </c>
      <c r="D427" s="2">
        <f>IFERROR(__xludf.DUMMYFUNCTION("""COMPUTED_VALUE"""),45912.66666666667)</f>
        <v>45912.66667</v>
      </c>
      <c r="E427" s="1">
        <f>IFERROR(__xludf.DUMMYFUNCTION("""COMPUTED_VALUE"""),2979.85)</f>
        <v>2979.85</v>
      </c>
      <c r="G427" s="2">
        <f>IFERROR(__xludf.DUMMYFUNCTION("""COMPUTED_VALUE"""),45912.66666666667)</f>
        <v>45912.66667</v>
      </c>
      <c r="H427" s="1">
        <f>IFERROR(__xludf.DUMMYFUNCTION("""COMPUTED_VALUE"""),2953.68)</f>
        <v>2953.68</v>
      </c>
      <c r="J427" s="2">
        <f>IFERROR(__xludf.DUMMYFUNCTION("""COMPUTED_VALUE"""),45912.66666666667)</f>
        <v>45912.66667</v>
      </c>
      <c r="K427" s="1">
        <f>IFERROR(__xludf.DUMMYFUNCTION("""COMPUTED_VALUE"""),2959.78)</f>
        <v>2959.78</v>
      </c>
      <c r="M427" s="2">
        <f>IFERROR(__xludf.DUMMYFUNCTION("""COMPUTED_VALUE"""),45912.66666666667)</f>
        <v>45912.66667</v>
      </c>
      <c r="N427" s="1">
        <f>IFERROR(__xludf.DUMMYFUNCTION("""COMPUTED_VALUE"""),5.4510459E7)</f>
        <v>54510459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IFERROR(__xludf.DUMMYFUNCTION("""COMPUTED_VALUE"""),2960.76)</f>
        <v>2960.76</v>
      </c>
      <c r="D428" s="2">
        <f>IFERROR(__xludf.DUMMYFUNCTION("""COMPUTED_VALUE"""),45915.66666666667)</f>
        <v>45915.66667</v>
      </c>
      <c r="E428" s="1">
        <f>IFERROR(__xludf.DUMMYFUNCTION("""COMPUTED_VALUE"""),2971.94)</f>
        <v>2971.94</v>
      </c>
      <c r="G428" s="2">
        <f>IFERROR(__xludf.DUMMYFUNCTION("""COMPUTED_VALUE"""),45915.66666666667)</f>
        <v>45915.66667</v>
      </c>
      <c r="H428" s="1">
        <f>IFERROR(__xludf.DUMMYFUNCTION("""COMPUTED_VALUE"""),2909.43)</f>
        <v>2909.43</v>
      </c>
      <c r="J428" s="2">
        <f>IFERROR(__xludf.DUMMYFUNCTION("""COMPUTED_VALUE"""),45915.66666666667)</f>
        <v>45915.66667</v>
      </c>
      <c r="K428" s="1">
        <f>IFERROR(__xludf.DUMMYFUNCTION("""COMPUTED_VALUE"""),2912.07)</f>
        <v>2912.07</v>
      </c>
      <c r="M428" s="2">
        <f>IFERROR(__xludf.DUMMYFUNCTION("""COMPUTED_VALUE"""),45915.66666666667)</f>
        <v>45915.66667</v>
      </c>
      <c r="N428" s="1">
        <f>IFERROR(__xludf.DUMMYFUNCTION("""COMPUTED_VALUE"""),5.4258145E7)</f>
        <v>54258145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IFERROR(__xludf.DUMMYFUNCTION("""COMPUTED_VALUE"""),2910.66)</f>
        <v>2910.66</v>
      </c>
      <c r="D429" s="2">
        <f>IFERROR(__xludf.DUMMYFUNCTION("""COMPUTED_VALUE"""),45916.66666666667)</f>
        <v>45916.66667</v>
      </c>
      <c r="E429" s="1">
        <f>IFERROR(__xludf.DUMMYFUNCTION("""COMPUTED_VALUE"""),2927.82)</f>
        <v>2927.82</v>
      </c>
      <c r="G429" s="2">
        <f>IFERROR(__xludf.DUMMYFUNCTION("""COMPUTED_VALUE"""),45916.66666666667)</f>
        <v>45916.66667</v>
      </c>
      <c r="H429" s="1">
        <f>IFERROR(__xludf.DUMMYFUNCTION("""COMPUTED_VALUE"""),2906.77)</f>
        <v>2906.77</v>
      </c>
      <c r="J429" s="2">
        <f>IFERROR(__xludf.DUMMYFUNCTION("""COMPUTED_VALUE"""),45916.66666666667)</f>
        <v>45916.66667</v>
      </c>
      <c r="K429" s="1">
        <f>IFERROR(__xludf.DUMMYFUNCTION("""COMPUTED_VALUE"""),2914.98)</f>
        <v>2914.98</v>
      </c>
      <c r="M429" s="2">
        <f>IFERROR(__xludf.DUMMYFUNCTION("""COMPUTED_VALUE"""),45916.66666666667)</f>
        <v>45916.66667</v>
      </c>
      <c r="N429" s="1">
        <f>IFERROR(__xludf.DUMMYFUNCTION("""COMPUTED_VALUE"""),6.6891428E7)</f>
        <v>66891428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IFERROR(__xludf.DUMMYFUNCTION("""COMPUTED_VALUE"""),2916.66)</f>
        <v>2916.66</v>
      </c>
      <c r="D430" s="2">
        <f>IFERROR(__xludf.DUMMYFUNCTION("""COMPUTED_VALUE"""),45917.66666666667)</f>
        <v>45917.66667</v>
      </c>
      <c r="E430" s="1">
        <f>IFERROR(__xludf.DUMMYFUNCTION("""COMPUTED_VALUE"""),2936.38)</f>
        <v>2936.38</v>
      </c>
      <c r="G430" s="2">
        <f>IFERROR(__xludf.DUMMYFUNCTION("""COMPUTED_VALUE"""),45917.66666666667)</f>
        <v>45917.66667</v>
      </c>
      <c r="H430" s="1">
        <f>IFERROR(__xludf.DUMMYFUNCTION("""COMPUTED_VALUE"""),2905.51)</f>
        <v>2905.51</v>
      </c>
      <c r="J430" s="2">
        <f>IFERROR(__xludf.DUMMYFUNCTION("""COMPUTED_VALUE"""),45917.66666666667)</f>
        <v>45917.66667</v>
      </c>
      <c r="K430" s="1">
        <f>IFERROR(__xludf.DUMMYFUNCTION("""COMPUTED_VALUE"""),2918.15)</f>
        <v>2918.15</v>
      </c>
      <c r="M430" s="2">
        <f>IFERROR(__xludf.DUMMYFUNCTION("""COMPUTED_VALUE"""),45917.66666666667)</f>
        <v>45917.66667</v>
      </c>
      <c r="N430" s="1">
        <f>IFERROR(__xludf.DUMMYFUNCTION("""COMPUTED_VALUE"""),6.5077606E7)</f>
        <v>65077606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IFERROR(__xludf.DUMMYFUNCTION("""COMPUTED_VALUE"""),2917.38)</f>
        <v>2917.38</v>
      </c>
      <c r="D431" s="2">
        <f>IFERROR(__xludf.DUMMYFUNCTION("""COMPUTED_VALUE"""),45918.66666666667)</f>
        <v>45918.66667</v>
      </c>
      <c r="E431" s="1">
        <f>IFERROR(__xludf.DUMMYFUNCTION("""COMPUTED_VALUE"""),2930.48)</f>
        <v>2930.48</v>
      </c>
      <c r="G431" s="2">
        <f>IFERROR(__xludf.DUMMYFUNCTION("""COMPUTED_VALUE"""),45918.66666666667)</f>
        <v>45918.66667</v>
      </c>
      <c r="H431" s="1">
        <f>IFERROR(__xludf.DUMMYFUNCTION("""COMPUTED_VALUE"""),2896.71)</f>
        <v>2896.71</v>
      </c>
      <c r="J431" s="2">
        <f>IFERROR(__xludf.DUMMYFUNCTION("""COMPUTED_VALUE"""),45918.66666666667)</f>
        <v>45918.66667</v>
      </c>
      <c r="K431" s="1">
        <f>IFERROR(__xludf.DUMMYFUNCTION("""COMPUTED_VALUE"""),2928.39)</f>
        <v>2928.39</v>
      </c>
      <c r="M431" s="2">
        <f>IFERROR(__xludf.DUMMYFUNCTION("""COMPUTED_VALUE"""),45918.66666666667)</f>
        <v>45918.66667</v>
      </c>
      <c r="N431" s="1">
        <f>IFERROR(__xludf.DUMMYFUNCTION("""COMPUTED_VALUE"""),7.1930987E7)</f>
        <v>71930987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IFERROR(__xludf.DUMMYFUNCTION("""COMPUTED_VALUE"""),2928.06)</f>
        <v>2928.06</v>
      </c>
      <c r="D432" s="2">
        <f>IFERROR(__xludf.DUMMYFUNCTION("""COMPUTED_VALUE"""),45919.66666666667)</f>
        <v>45919.66667</v>
      </c>
      <c r="E432" s="1">
        <f>IFERROR(__xludf.DUMMYFUNCTION("""COMPUTED_VALUE"""),2935.78)</f>
        <v>2935.78</v>
      </c>
      <c r="G432" s="2">
        <f>IFERROR(__xludf.DUMMYFUNCTION("""COMPUTED_VALUE"""),45919.66666666667)</f>
        <v>45919.66667</v>
      </c>
      <c r="H432" s="1">
        <f>IFERROR(__xludf.DUMMYFUNCTION("""COMPUTED_VALUE"""),2912.97)</f>
        <v>2912.97</v>
      </c>
      <c r="J432" s="2">
        <f>IFERROR(__xludf.DUMMYFUNCTION("""COMPUTED_VALUE"""),45919.66666666667)</f>
        <v>45919.66667</v>
      </c>
      <c r="K432" s="1">
        <f>IFERROR(__xludf.DUMMYFUNCTION("""COMPUTED_VALUE"""),2920.95)</f>
        <v>2920.95</v>
      </c>
      <c r="M432" s="2">
        <f>IFERROR(__xludf.DUMMYFUNCTION("""COMPUTED_VALUE"""),45919.66666666667)</f>
        <v>45919.66667</v>
      </c>
      <c r="N432" s="1">
        <f>IFERROR(__xludf.DUMMYFUNCTION("""COMPUTED_VALUE"""),1.25881705E8)</f>
        <v>125881705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IFERROR(__xludf.DUMMYFUNCTION("""COMPUTED_VALUE"""),2919.1)</f>
        <v>2919.1</v>
      </c>
      <c r="D433" s="2">
        <f>IFERROR(__xludf.DUMMYFUNCTION("""COMPUTED_VALUE"""),45922.66666666667)</f>
        <v>45922.66667</v>
      </c>
      <c r="E433" s="1">
        <f>IFERROR(__xludf.DUMMYFUNCTION("""COMPUTED_VALUE"""),2933.57)</f>
        <v>2933.57</v>
      </c>
      <c r="G433" s="2">
        <f>IFERROR(__xludf.DUMMYFUNCTION("""COMPUTED_VALUE"""),45922.66666666667)</f>
        <v>45922.66667</v>
      </c>
      <c r="H433" s="1">
        <f>IFERROR(__xludf.DUMMYFUNCTION("""COMPUTED_VALUE"""),2900.59)</f>
        <v>2900.59</v>
      </c>
      <c r="J433" s="2">
        <f>IFERROR(__xludf.DUMMYFUNCTION("""COMPUTED_VALUE"""),45922.66666666667)</f>
        <v>45922.66667</v>
      </c>
      <c r="K433" s="1">
        <f>IFERROR(__xludf.DUMMYFUNCTION("""COMPUTED_VALUE"""),2926.4)</f>
        <v>2926.4</v>
      </c>
      <c r="M433" s="2">
        <f>IFERROR(__xludf.DUMMYFUNCTION("""COMPUTED_VALUE"""),45922.66666666667)</f>
        <v>45922.66667</v>
      </c>
      <c r="N433" s="1">
        <f>IFERROR(__xludf.DUMMYFUNCTION("""COMPUTED_VALUE"""),6.039973E7)</f>
        <v>60399730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IFERROR(__xludf.DUMMYFUNCTION("""COMPUTED_VALUE"""),2919.5)</f>
        <v>2919.5</v>
      </c>
      <c r="D434" s="2">
        <f>IFERROR(__xludf.DUMMYFUNCTION("""COMPUTED_VALUE"""),45923.66666666667)</f>
        <v>45923.66667</v>
      </c>
      <c r="E434" s="1">
        <f>IFERROR(__xludf.DUMMYFUNCTION("""COMPUTED_VALUE"""),2936.15)</f>
        <v>2936.15</v>
      </c>
      <c r="G434" s="2">
        <f>IFERROR(__xludf.DUMMYFUNCTION("""COMPUTED_VALUE"""),45923.66666666667)</f>
        <v>45923.66667</v>
      </c>
      <c r="H434" s="1">
        <f>IFERROR(__xludf.DUMMYFUNCTION("""COMPUTED_VALUE"""),2913.91)</f>
        <v>2913.91</v>
      </c>
      <c r="J434" s="2">
        <f>IFERROR(__xludf.DUMMYFUNCTION("""COMPUTED_VALUE"""),45923.66666666667)</f>
        <v>45923.66667</v>
      </c>
      <c r="K434" s="1">
        <f>IFERROR(__xludf.DUMMYFUNCTION("""COMPUTED_VALUE"""),2924.45)</f>
        <v>2924.45</v>
      </c>
      <c r="M434" s="2">
        <f>IFERROR(__xludf.DUMMYFUNCTION("""COMPUTED_VALUE"""),45923.66666666667)</f>
        <v>45923.66667</v>
      </c>
      <c r="N434" s="1">
        <f>IFERROR(__xludf.DUMMYFUNCTION("""COMPUTED_VALUE"""),5.9695144E7)</f>
        <v>59695144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IFERROR(__xludf.DUMMYFUNCTION("""COMPUTED_VALUE"""),2922.04)</f>
        <v>2922.04</v>
      </c>
      <c r="D435" s="2">
        <f>IFERROR(__xludf.DUMMYFUNCTION("""COMPUTED_VALUE"""),45924.66666666667)</f>
        <v>45924.66667</v>
      </c>
      <c r="E435" s="1">
        <f>IFERROR(__xludf.DUMMYFUNCTION("""COMPUTED_VALUE"""),2931.93)</f>
        <v>2931.93</v>
      </c>
      <c r="G435" s="2">
        <f>IFERROR(__xludf.DUMMYFUNCTION("""COMPUTED_VALUE"""),45924.66666666667)</f>
        <v>45924.66667</v>
      </c>
      <c r="H435" s="1">
        <f>IFERROR(__xludf.DUMMYFUNCTION("""COMPUTED_VALUE"""),2903.2)</f>
        <v>2903.2</v>
      </c>
      <c r="J435" s="2">
        <f>IFERROR(__xludf.DUMMYFUNCTION("""COMPUTED_VALUE"""),45924.66666666667)</f>
        <v>45924.66667</v>
      </c>
      <c r="K435" s="1">
        <f>IFERROR(__xludf.DUMMYFUNCTION("""COMPUTED_VALUE"""),2904.84)</f>
        <v>2904.84</v>
      </c>
      <c r="M435" s="2">
        <f>IFERROR(__xludf.DUMMYFUNCTION("""COMPUTED_VALUE"""),45924.66666666667)</f>
        <v>45924.66667</v>
      </c>
      <c r="N435" s="1">
        <f>IFERROR(__xludf.DUMMYFUNCTION("""COMPUTED_VALUE"""),6.0921535E7)</f>
        <v>60921535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IFERROR(__xludf.DUMMYFUNCTION("""COMPUTED_VALUE"""),2897.09)</f>
        <v>2897.09</v>
      </c>
      <c r="D436" s="2">
        <f>IFERROR(__xludf.DUMMYFUNCTION("""COMPUTED_VALUE"""),45925.66666666667)</f>
        <v>45925.66667</v>
      </c>
      <c r="E436" s="1">
        <f>IFERROR(__xludf.DUMMYFUNCTION("""COMPUTED_VALUE"""),2897.09)</f>
        <v>2897.09</v>
      </c>
      <c r="G436" s="2">
        <f>IFERROR(__xludf.DUMMYFUNCTION("""COMPUTED_VALUE"""),45925.66666666667)</f>
        <v>45925.66667</v>
      </c>
      <c r="H436" s="1">
        <f>IFERROR(__xludf.DUMMYFUNCTION("""COMPUTED_VALUE"""),2842.31)</f>
        <v>2842.31</v>
      </c>
      <c r="J436" s="2">
        <f>IFERROR(__xludf.DUMMYFUNCTION("""COMPUTED_VALUE"""),45925.66666666667)</f>
        <v>45925.66667</v>
      </c>
      <c r="K436" s="1">
        <f>IFERROR(__xludf.DUMMYFUNCTION("""COMPUTED_VALUE"""),2876.22)</f>
        <v>2876.22</v>
      </c>
      <c r="M436" s="2">
        <f>IFERROR(__xludf.DUMMYFUNCTION("""COMPUTED_VALUE"""),45925.66666666667)</f>
        <v>45925.66667</v>
      </c>
      <c r="N436" s="1">
        <f>IFERROR(__xludf.DUMMYFUNCTION("""COMPUTED_VALUE"""),6.2737346E7)</f>
        <v>62737346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IFERROR(__xludf.DUMMYFUNCTION("""COMPUTED_VALUE"""),2879.26)</f>
        <v>2879.26</v>
      </c>
      <c r="D437" s="2">
        <f>IFERROR(__xludf.DUMMYFUNCTION("""COMPUTED_VALUE"""),45926.66666666667)</f>
        <v>45926.66667</v>
      </c>
      <c r="E437" s="1">
        <f>IFERROR(__xludf.DUMMYFUNCTION("""COMPUTED_VALUE"""),2901.65)</f>
        <v>2901.65</v>
      </c>
      <c r="G437" s="2">
        <f>IFERROR(__xludf.DUMMYFUNCTION("""COMPUTED_VALUE"""),45926.66666666667)</f>
        <v>45926.66667</v>
      </c>
      <c r="H437" s="1">
        <f>IFERROR(__xludf.DUMMYFUNCTION("""COMPUTED_VALUE"""),2879.26)</f>
        <v>2879.26</v>
      </c>
      <c r="J437" s="2">
        <f>IFERROR(__xludf.DUMMYFUNCTION("""COMPUTED_VALUE"""),45926.66666666667)</f>
        <v>45926.66667</v>
      </c>
      <c r="K437" s="1">
        <f>IFERROR(__xludf.DUMMYFUNCTION("""COMPUTED_VALUE"""),2891.51)</f>
        <v>2891.51</v>
      </c>
      <c r="M437" s="2">
        <f>IFERROR(__xludf.DUMMYFUNCTION("""COMPUTED_VALUE"""),45926.66666666667)</f>
        <v>45926.66667</v>
      </c>
      <c r="N437" s="1">
        <f>IFERROR(__xludf.DUMMYFUNCTION("""COMPUTED_VALUE"""),5.4316857E7)</f>
        <v>54316857</v>
      </c>
    </row>
  </sheetData>
  <drawing r:id="rId1"/>
</worksheet>
</file>